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Website Content\Upload to Level1\Finance Toolkit\"/>
    </mc:Choice>
  </mc:AlternateContent>
  <xr:revisionPtr revIDLastSave="0" documentId="13_ncr:1_{30A7CCD9-2187-47A3-B2EA-95816CF04611}" xr6:coauthVersionLast="47" xr6:coauthVersionMax="47" xr10:uidLastSave="{00000000-0000-0000-0000-000000000000}"/>
  <bookViews>
    <workbookView xWindow="-110" yWindow="-110" windowWidth="19420" windowHeight="10300" xr2:uid="{65F7A2F0-4EFA-4B3C-8D97-40C14C4CF45B}"/>
  </bookViews>
  <sheets>
    <sheet name="Loan Amortization Schedule" sheetId="2" r:id="rId1"/>
  </sheets>
  <definedNames>
    <definedName name="A" localSheetId="0">'Loan Amortization Schedule'!$H$13</definedName>
    <definedName name="i" localSheetId="0">'Loan Amortization Schedule'!$D$7</definedName>
    <definedName name="n" localSheetId="0">'Loan Amortization Schedule'!$K$16</definedName>
    <definedName name="p" localSheetId="0">'Loan Amortization Schedule'!$K$15</definedName>
    <definedName name="PV" localSheetId="0">'Loan Amortization Schedule'!$D$6</definedName>
    <definedName name="rate" localSheetId="0">'Loan Amortization Schedule'!$H$6</definedName>
    <definedName name="t" localSheetId="0">'Loan Amortization Schedule'!$D$8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2" l="1"/>
  <c r="K19" i="2"/>
  <c r="K16" i="2" l="1"/>
  <c r="K15" i="2"/>
  <c r="H28" i="2"/>
  <c r="G28" i="2"/>
  <c r="B28" i="2"/>
  <c r="G6" i="2"/>
  <c r="A29" i="2" l="1"/>
  <c r="H6" i="2"/>
  <c r="K18" i="2" s="1"/>
  <c r="E11" i="2"/>
  <c r="F29" i="2" l="1"/>
  <c r="C29" i="2"/>
  <c r="B29" i="2"/>
  <c r="G29" i="2" s="1"/>
  <c r="H29" i="2" l="1"/>
  <c r="A30" i="2" l="1"/>
  <c r="C30" i="2" l="1"/>
  <c r="F30" i="2"/>
  <c r="B30" i="2"/>
  <c r="G30" i="2" s="1"/>
  <c r="H30" i="2" l="1"/>
  <c r="A31" i="2" s="1"/>
  <c r="C31" i="2" l="1"/>
  <c r="F31" i="2"/>
  <c r="B31" i="2"/>
  <c r="G31" i="2" s="1"/>
  <c r="H31" i="2" l="1"/>
  <c r="A32" i="2" s="1"/>
  <c r="B32" i="2" s="1"/>
  <c r="F32" i="2" l="1"/>
  <c r="C32" i="2"/>
  <c r="G32" i="2" s="1"/>
  <c r="H32" i="2" l="1"/>
  <c r="A33" i="2" s="1"/>
  <c r="C33" i="2" s="1"/>
  <c r="B33" i="2" l="1"/>
  <c r="F33" i="2"/>
  <c r="G33" i="2" l="1"/>
  <c r="H33" i="2"/>
  <c r="A34" i="2" s="1"/>
  <c r="F34" i="2" s="1"/>
  <c r="B34" i="2" l="1"/>
  <c r="C34" i="2"/>
  <c r="G34" i="2" l="1"/>
  <c r="H34" i="2"/>
  <c r="A35" i="2" s="1"/>
  <c r="F35" i="2" l="1"/>
  <c r="C35" i="2"/>
  <c r="B35" i="2"/>
  <c r="G35" i="2" s="1"/>
  <c r="H35" i="2" l="1"/>
  <c r="A36" i="2" s="1"/>
  <c r="F36" i="2" s="1"/>
  <c r="B36" i="2" l="1"/>
  <c r="C36" i="2"/>
  <c r="G36" i="2" l="1"/>
  <c r="H36" i="2"/>
  <c r="A37" i="2" s="1"/>
  <c r="C37" i="2" l="1"/>
  <c r="F37" i="2"/>
  <c r="B37" i="2"/>
  <c r="G37" i="2" s="1"/>
  <c r="H37" i="2" l="1"/>
  <c r="A38" i="2" s="1"/>
  <c r="B38" i="2" l="1"/>
  <c r="F38" i="2"/>
  <c r="C38" i="2"/>
  <c r="G38" i="2" l="1"/>
  <c r="H38" i="2" s="1"/>
  <c r="A39" i="2" s="1"/>
  <c r="F39" i="2" l="1"/>
  <c r="B39" i="2"/>
  <c r="C39" i="2"/>
  <c r="G39" i="2" l="1"/>
  <c r="H39" i="2" s="1"/>
  <c r="A40" i="2" s="1"/>
  <c r="C40" i="2" l="1"/>
  <c r="B40" i="2"/>
  <c r="F40" i="2"/>
  <c r="G40" i="2" l="1"/>
  <c r="H40" i="2" s="1"/>
  <c r="A41" i="2" s="1"/>
  <c r="C41" i="2" l="1"/>
  <c r="F41" i="2"/>
  <c r="B41" i="2"/>
  <c r="G41" i="2" l="1"/>
  <c r="H41" i="2" s="1"/>
  <c r="A42" i="2" s="1"/>
  <c r="F42" i="2" l="1"/>
  <c r="B42" i="2"/>
  <c r="C42" i="2"/>
  <c r="G42" i="2" l="1"/>
  <c r="H42" i="2" s="1"/>
  <c r="A43" i="2" s="1"/>
  <c r="C43" i="2" l="1"/>
  <c r="F43" i="2"/>
  <c r="B43" i="2"/>
  <c r="G43" i="2" l="1"/>
  <c r="H43" i="2" s="1"/>
  <c r="A44" i="2" s="1"/>
  <c r="F44" i="2" l="1"/>
  <c r="B44" i="2"/>
  <c r="C44" i="2"/>
  <c r="G44" i="2" l="1"/>
  <c r="H44" i="2" s="1"/>
  <c r="A45" i="2" s="1"/>
  <c r="C45" i="2" l="1"/>
  <c r="F45" i="2"/>
  <c r="B45" i="2"/>
  <c r="G45" i="2" s="1"/>
  <c r="H45" i="2" s="1"/>
  <c r="A46" i="2" s="1"/>
  <c r="B46" i="2" l="1"/>
  <c r="C46" i="2"/>
  <c r="F46" i="2"/>
  <c r="G46" i="2" l="1"/>
  <c r="H46" i="2" s="1"/>
  <c r="A47" i="2" s="1"/>
  <c r="C47" i="2"/>
  <c r="F47" i="2"/>
  <c r="B47" i="2"/>
  <c r="G47" i="2" l="1"/>
  <c r="H47" i="2" s="1"/>
  <c r="A48" i="2" s="1"/>
  <c r="F48" i="2" l="1"/>
  <c r="B48" i="2"/>
  <c r="G48" i="2" s="1"/>
  <c r="H48" i="2" s="1"/>
  <c r="A49" i="2" s="1"/>
  <c r="C48" i="2"/>
  <c r="C49" i="2" l="1"/>
  <c r="B49" i="2"/>
  <c r="G49" i="2" s="1"/>
  <c r="H49" i="2" s="1"/>
  <c r="A50" i="2" s="1"/>
  <c r="F49" i="2"/>
  <c r="B50" i="2" l="1"/>
  <c r="F50" i="2"/>
  <c r="C50" i="2"/>
  <c r="G50" i="2" l="1"/>
  <c r="H50" i="2" s="1"/>
  <c r="A51" i="2" s="1"/>
  <c r="B51" i="2" l="1"/>
  <c r="C51" i="2"/>
  <c r="F51" i="2"/>
  <c r="G51" i="2" l="1"/>
  <c r="H51" i="2" s="1"/>
  <c r="A52" i="2" s="1"/>
  <c r="B52" i="2" l="1"/>
  <c r="C52" i="2"/>
  <c r="F52" i="2"/>
  <c r="G52" i="2" l="1"/>
  <c r="H52" i="2" s="1"/>
  <c r="A53" i="2" s="1"/>
  <c r="C53" i="2" l="1"/>
  <c r="F53" i="2"/>
  <c r="B53" i="2"/>
  <c r="G53" i="2" s="1"/>
  <c r="H53" i="2" s="1"/>
  <c r="A54" i="2" s="1"/>
  <c r="F54" i="2" l="1"/>
  <c r="B54" i="2"/>
  <c r="C54" i="2"/>
  <c r="G54" i="2" l="1"/>
  <c r="H54" i="2" s="1"/>
  <c r="A55" i="2" s="1"/>
  <c r="C55" i="2" l="1"/>
  <c r="B55" i="2"/>
  <c r="F55" i="2"/>
  <c r="G55" i="2" l="1"/>
  <c r="H55" i="2" s="1"/>
  <c r="A56" i="2" s="1"/>
  <c r="F56" i="2" l="1"/>
  <c r="C56" i="2"/>
  <c r="B56" i="2"/>
  <c r="G56" i="2" l="1"/>
  <c r="H56" i="2" s="1"/>
  <c r="A57" i="2" s="1"/>
  <c r="C57" i="2" l="1"/>
  <c r="F57" i="2"/>
  <c r="B57" i="2"/>
  <c r="G57" i="2" l="1"/>
  <c r="H57" i="2" s="1"/>
  <c r="A58" i="2" s="1"/>
  <c r="F58" i="2" l="1"/>
  <c r="C58" i="2"/>
  <c r="B58" i="2"/>
  <c r="G58" i="2" s="1"/>
  <c r="H58" i="2" s="1"/>
  <c r="A59" i="2" s="1"/>
  <c r="C59" i="2" l="1"/>
  <c r="B59" i="2"/>
  <c r="G59" i="2" s="1"/>
  <c r="H59" i="2" s="1"/>
  <c r="A60" i="2" s="1"/>
  <c r="F59" i="2"/>
  <c r="C60" i="2" l="1"/>
  <c r="B60" i="2"/>
  <c r="F60" i="2"/>
  <c r="G60" i="2" l="1"/>
  <c r="H60" i="2" s="1"/>
  <c r="A61" i="2" s="1"/>
  <c r="B61" i="2" l="1"/>
  <c r="C61" i="2"/>
  <c r="F61" i="2"/>
  <c r="G61" i="2" l="1"/>
  <c r="H61" i="2" s="1"/>
  <c r="A62" i="2" s="1"/>
  <c r="F62" i="2"/>
  <c r="C62" i="2"/>
  <c r="B62" i="2"/>
  <c r="G62" i="2" l="1"/>
  <c r="H62" i="2" s="1"/>
  <c r="A63" i="2" s="1"/>
  <c r="C63" i="2" l="1"/>
  <c r="B63" i="2"/>
  <c r="G63" i="2" s="1"/>
  <c r="H63" i="2" s="1"/>
  <c r="A64" i="2" s="1"/>
  <c r="F63" i="2"/>
  <c r="B64" i="2" l="1"/>
  <c r="F64" i="2"/>
  <c r="C64" i="2"/>
  <c r="G64" i="2" l="1"/>
  <c r="H64" i="2" s="1"/>
  <c r="A65" i="2" s="1"/>
  <c r="C65" i="2" l="1"/>
  <c r="B65" i="2"/>
  <c r="F65" i="2"/>
  <c r="G65" i="2" l="1"/>
  <c r="H65" i="2" s="1"/>
  <c r="A66" i="2" s="1"/>
  <c r="F66" i="2" l="1"/>
  <c r="C66" i="2"/>
  <c r="B66" i="2"/>
  <c r="G66" i="2" s="1"/>
  <c r="H66" i="2" s="1"/>
  <c r="A67" i="2" s="1"/>
  <c r="C67" i="2" l="1"/>
  <c r="F67" i="2"/>
  <c r="B67" i="2"/>
  <c r="G67" i="2" s="1"/>
  <c r="H67" i="2" s="1"/>
  <c r="A68" i="2" s="1"/>
  <c r="B68" i="2" l="1"/>
  <c r="G68" i="2" s="1"/>
  <c r="H68" i="2" s="1"/>
  <c r="A69" i="2" s="1"/>
  <c r="C68" i="2"/>
  <c r="F68" i="2"/>
  <c r="C69" i="2" l="1"/>
  <c r="F69" i="2"/>
  <c r="B69" i="2"/>
  <c r="G69" i="2" s="1"/>
  <c r="H69" i="2" s="1"/>
  <c r="A70" i="2" s="1"/>
  <c r="F70" i="2" l="1"/>
  <c r="B70" i="2"/>
  <c r="G70" i="2" s="1"/>
  <c r="H70" i="2" s="1"/>
  <c r="A71" i="2" s="1"/>
  <c r="C70" i="2"/>
  <c r="F71" i="2" l="1"/>
  <c r="B71" i="2"/>
  <c r="C71" i="2"/>
  <c r="G71" i="2" l="1"/>
  <c r="H71" i="2" s="1"/>
  <c r="A72" i="2" s="1"/>
  <c r="F72" i="2" l="1"/>
  <c r="B72" i="2"/>
  <c r="G72" i="2" s="1"/>
  <c r="H72" i="2" s="1"/>
  <c r="A73" i="2" s="1"/>
  <c r="C72" i="2"/>
  <c r="C73" i="2" l="1"/>
  <c r="F73" i="2"/>
  <c r="B73" i="2"/>
  <c r="G73" i="2" s="1"/>
  <c r="H73" i="2" s="1"/>
  <c r="A74" i="2" s="1"/>
  <c r="B74" i="2" l="1"/>
  <c r="C74" i="2"/>
  <c r="F74" i="2"/>
  <c r="G74" i="2" l="1"/>
  <c r="H74" i="2" s="1"/>
  <c r="A75" i="2" s="1"/>
  <c r="C75" i="2" l="1"/>
  <c r="B75" i="2"/>
  <c r="F75" i="2"/>
  <c r="G75" i="2" l="1"/>
  <c r="H75" i="2" s="1"/>
  <c r="A76" i="2" s="1"/>
  <c r="C76" i="2" l="1"/>
  <c r="F76" i="2"/>
  <c r="B76" i="2"/>
  <c r="G76" i="2" s="1"/>
  <c r="H76" i="2" s="1"/>
  <c r="A77" i="2" s="1"/>
  <c r="C77" i="2" l="1"/>
  <c r="B77" i="2"/>
  <c r="F77" i="2"/>
  <c r="G77" i="2" l="1"/>
  <c r="H77" i="2" s="1"/>
  <c r="A78" i="2" s="1"/>
  <c r="F78" i="2" l="1"/>
  <c r="B78" i="2"/>
  <c r="C78" i="2"/>
  <c r="G78" i="2" l="1"/>
  <c r="H78" i="2" s="1"/>
  <c r="A79" i="2" s="1"/>
  <c r="C79" i="2" l="1"/>
  <c r="B79" i="2"/>
  <c r="F79" i="2"/>
  <c r="G79" i="2" l="1"/>
  <c r="H79" i="2" s="1"/>
  <c r="A80" i="2" s="1"/>
  <c r="B80" i="2"/>
  <c r="F80" i="2"/>
  <c r="C80" i="2"/>
  <c r="G80" i="2" l="1"/>
  <c r="H80" i="2" s="1"/>
  <c r="A81" i="2" s="1"/>
  <c r="F81" i="2" s="1"/>
  <c r="C81" i="2" l="1"/>
  <c r="B81" i="2"/>
  <c r="G81" i="2" l="1"/>
  <c r="H81" i="2" s="1"/>
  <c r="A82" i="2" s="1"/>
  <c r="B82" i="2" l="1"/>
  <c r="F82" i="2"/>
  <c r="C82" i="2"/>
  <c r="G82" i="2" l="1"/>
  <c r="H82" i="2" s="1"/>
  <c r="A83" i="2" s="1"/>
  <c r="B83" i="2" l="1"/>
  <c r="F83" i="2"/>
  <c r="C83" i="2"/>
  <c r="G83" i="2" l="1"/>
  <c r="H83" i="2" s="1"/>
  <c r="A84" i="2" s="1"/>
  <c r="F84" i="2" l="1"/>
  <c r="C84" i="2"/>
  <c r="B84" i="2"/>
  <c r="G84" i="2" s="1"/>
  <c r="H84" i="2" s="1"/>
  <c r="A85" i="2" s="1"/>
  <c r="C85" i="2" l="1"/>
  <c r="B85" i="2"/>
  <c r="F85" i="2"/>
  <c r="G85" i="2" l="1"/>
  <c r="H85" i="2" s="1"/>
  <c r="A86" i="2" s="1"/>
  <c r="F86" i="2" l="1"/>
  <c r="C86" i="2"/>
  <c r="B86" i="2"/>
  <c r="G86" i="2" s="1"/>
  <c r="H86" i="2" s="1"/>
  <c r="A87" i="2" s="1"/>
  <c r="F87" i="2" l="1"/>
  <c r="C87" i="2"/>
  <c r="B87" i="2"/>
  <c r="G87" i="2" l="1"/>
  <c r="H87" i="2" s="1"/>
  <c r="A88" i="2" s="1"/>
  <c r="F88" i="2" l="1"/>
  <c r="C88" i="2"/>
  <c r="B88" i="2"/>
  <c r="G88" i="2" s="1"/>
  <c r="H88" i="2" s="1"/>
  <c r="A89" i="2" s="1"/>
  <c r="C89" i="2" l="1"/>
  <c r="F89" i="2"/>
  <c r="B89" i="2"/>
  <c r="G89" i="2" s="1"/>
  <c r="H89" i="2" s="1"/>
  <c r="A90" i="2" s="1"/>
  <c r="F90" i="2" l="1"/>
  <c r="C90" i="2"/>
  <c r="B90" i="2"/>
  <c r="G90" i="2" l="1"/>
  <c r="H90" i="2" s="1"/>
  <c r="A91" i="2" s="1"/>
  <c r="B91" i="2" l="1"/>
  <c r="C91" i="2"/>
  <c r="F91" i="2"/>
  <c r="G91" i="2" l="1"/>
  <c r="H91" i="2" s="1"/>
  <c r="A92" i="2" s="1"/>
  <c r="F92" i="2" l="1"/>
  <c r="C92" i="2"/>
  <c r="B92" i="2"/>
  <c r="G92" i="2" l="1"/>
  <c r="H92" i="2" s="1"/>
  <c r="A93" i="2" s="1"/>
  <c r="C93" i="2" l="1"/>
  <c r="B93" i="2"/>
  <c r="G93" i="2" s="1"/>
  <c r="H93" i="2" s="1"/>
  <c r="A94" i="2" s="1"/>
  <c r="F93" i="2"/>
  <c r="F94" i="2" l="1"/>
  <c r="B94" i="2"/>
  <c r="C94" i="2"/>
  <c r="G94" i="2" l="1"/>
  <c r="H94" i="2" s="1"/>
  <c r="A95" i="2" s="1"/>
  <c r="C95" i="2" l="1"/>
  <c r="B95" i="2"/>
  <c r="G95" i="2" s="1"/>
  <c r="H95" i="2" s="1"/>
  <c r="A96" i="2" s="1"/>
  <c r="F95" i="2"/>
  <c r="C96" i="2" l="1"/>
  <c r="F96" i="2"/>
  <c r="B96" i="2"/>
  <c r="G96" i="2" s="1"/>
  <c r="H96" i="2" s="1"/>
  <c r="A97" i="2" s="1"/>
  <c r="F97" i="2" l="1"/>
  <c r="B97" i="2"/>
  <c r="C97" i="2"/>
  <c r="G97" i="2" l="1"/>
  <c r="H97" i="2" s="1"/>
  <c r="A98" i="2" s="1"/>
  <c r="B98" i="2" l="1"/>
  <c r="F98" i="2"/>
  <c r="C98" i="2"/>
  <c r="G98" i="2" l="1"/>
  <c r="H98" i="2"/>
  <c r="A99" i="2" s="1"/>
  <c r="F99" i="2" l="1"/>
  <c r="B99" i="2"/>
  <c r="G99" i="2" s="1"/>
  <c r="C99" i="2"/>
  <c r="H99" i="2" l="1"/>
  <c r="A100" i="2" s="1"/>
  <c r="F100" i="2" l="1"/>
  <c r="B100" i="2"/>
  <c r="C100" i="2"/>
  <c r="G100" i="2" l="1"/>
  <c r="H100" i="2"/>
  <c r="A101" i="2" s="1"/>
  <c r="C101" i="2" l="1"/>
  <c r="F101" i="2"/>
  <c r="B101" i="2"/>
  <c r="G101" i="2" s="1"/>
  <c r="H101" i="2" l="1"/>
  <c r="A102" i="2" s="1"/>
  <c r="F102" i="2" l="1"/>
  <c r="C102" i="2"/>
  <c r="B102" i="2"/>
  <c r="G102" i="2" l="1"/>
  <c r="H102" i="2" s="1"/>
  <c r="A103" i="2" s="1"/>
  <c r="F103" i="2" l="1"/>
  <c r="C103" i="2"/>
  <c r="B103" i="2"/>
  <c r="G103" i="2" s="1"/>
  <c r="H103" i="2" s="1"/>
  <c r="A104" i="2" s="1"/>
  <c r="B104" i="2" l="1"/>
  <c r="F104" i="2"/>
  <c r="C104" i="2"/>
  <c r="G104" i="2" l="1"/>
  <c r="H104" i="2" s="1"/>
  <c r="A105" i="2" s="1"/>
  <c r="F105" i="2" l="1"/>
  <c r="C105" i="2"/>
  <c r="B105" i="2"/>
  <c r="G105" i="2" s="1"/>
  <c r="H105" i="2" s="1"/>
  <c r="A106" i="2" s="1"/>
  <c r="B106" i="2" l="1"/>
  <c r="C106" i="2"/>
  <c r="F106" i="2"/>
  <c r="G106" i="2" l="1"/>
  <c r="H106" i="2"/>
  <c r="A107" i="2" s="1"/>
  <c r="C107" i="2" l="1"/>
  <c r="B107" i="2"/>
  <c r="F107" i="2"/>
  <c r="G107" i="2" l="1"/>
  <c r="H107" i="2"/>
  <c r="A108" i="2" s="1"/>
  <c r="C108" i="2" l="1"/>
  <c r="F108" i="2"/>
  <c r="B108" i="2"/>
  <c r="G108" i="2" s="1"/>
  <c r="H108" i="2" l="1"/>
  <c r="A109" i="2" s="1"/>
  <c r="B109" i="2" l="1"/>
  <c r="C109" i="2"/>
  <c r="F109" i="2"/>
  <c r="G109" i="2" l="1"/>
  <c r="H109" i="2"/>
  <c r="A110" i="2" s="1"/>
  <c r="C110" i="2" s="1"/>
  <c r="B110" i="2" l="1"/>
  <c r="F110" i="2"/>
  <c r="G110" i="2" l="1"/>
  <c r="H110" i="2" s="1"/>
  <c r="A111" i="2" s="1"/>
  <c r="C111" i="2" l="1"/>
  <c r="F111" i="2"/>
  <c r="B111" i="2"/>
  <c r="G111" i="2" l="1"/>
  <c r="H111" i="2" s="1"/>
  <c r="A112" i="2" s="1"/>
  <c r="B112" i="2" l="1"/>
  <c r="F112" i="2"/>
  <c r="C112" i="2"/>
  <c r="G112" i="2" l="1"/>
  <c r="H112" i="2" s="1"/>
  <c r="A113" i="2" s="1"/>
  <c r="F113" i="2" l="1"/>
  <c r="B113" i="2"/>
  <c r="C113" i="2"/>
  <c r="G113" i="2" l="1"/>
  <c r="H113" i="2" s="1"/>
  <c r="A114" i="2" s="1"/>
  <c r="B114" i="2" l="1"/>
  <c r="C114" i="2"/>
  <c r="F114" i="2"/>
  <c r="G114" i="2" l="1"/>
  <c r="H114" i="2" s="1"/>
  <c r="A115" i="2" s="1"/>
  <c r="B115" i="2" l="1"/>
  <c r="F115" i="2"/>
  <c r="C115" i="2"/>
  <c r="G115" i="2" l="1"/>
  <c r="H115" i="2" s="1"/>
  <c r="A116" i="2" s="1"/>
  <c r="C116" i="2"/>
  <c r="F116" i="2"/>
  <c r="B116" i="2"/>
  <c r="G116" i="2" s="1"/>
  <c r="H116" i="2" s="1"/>
  <c r="A117" i="2" s="1"/>
  <c r="B117" i="2" l="1"/>
  <c r="C117" i="2"/>
  <c r="F117" i="2"/>
  <c r="G117" i="2" l="1"/>
  <c r="H117" i="2" s="1"/>
  <c r="A118" i="2" s="1"/>
  <c r="F118" i="2" s="1"/>
  <c r="B118" i="2"/>
  <c r="C118" i="2"/>
  <c r="G118" i="2" l="1"/>
  <c r="H118" i="2" s="1"/>
  <c r="A119" i="2" s="1"/>
  <c r="C119" i="2" l="1"/>
  <c r="F119" i="2"/>
  <c r="B119" i="2"/>
  <c r="G119" i="2" l="1"/>
  <c r="H119" i="2" s="1"/>
  <c r="A120" i="2" s="1"/>
  <c r="F120" i="2" l="1"/>
  <c r="C120" i="2"/>
  <c r="B120" i="2"/>
  <c r="G120" i="2" l="1"/>
  <c r="H120" i="2" s="1"/>
  <c r="A121" i="2" s="1"/>
  <c r="B121" i="2" l="1"/>
  <c r="C121" i="2"/>
  <c r="F121" i="2"/>
  <c r="G121" i="2" l="1"/>
  <c r="H121" i="2" s="1"/>
  <c r="A122" i="2" s="1"/>
  <c r="C122" i="2"/>
  <c r="F122" i="2"/>
  <c r="B122" i="2"/>
  <c r="G122" i="2" s="1"/>
  <c r="H122" i="2" s="1"/>
  <c r="A123" i="2" s="1"/>
  <c r="F123" i="2" l="1"/>
  <c r="C123" i="2"/>
  <c r="B123" i="2"/>
  <c r="G123" i="2" s="1"/>
  <c r="H123" i="2" s="1"/>
  <c r="A124" i="2" s="1"/>
  <c r="C124" i="2" l="1"/>
  <c r="B124" i="2"/>
  <c r="F124" i="2"/>
  <c r="G124" i="2" l="1"/>
  <c r="H124" i="2" s="1"/>
  <c r="A125" i="2" s="1"/>
  <c r="C125" i="2" l="1"/>
  <c r="F125" i="2"/>
  <c r="B125" i="2"/>
  <c r="G125" i="2" s="1"/>
  <c r="H125" i="2" s="1"/>
  <c r="A126" i="2" s="1"/>
  <c r="B126" i="2" l="1"/>
  <c r="C126" i="2"/>
  <c r="F126" i="2"/>
  <c r="G126" i="2" l="1"/>
  <c r="H126" i="2" s="1"/>
  <c r="A127" i="2" s="1"/>
  <c r="C127" i="2"/>
  <c r="F127" i="2"/>
  <c r="B127" i="2"/>
  <c r="G127" i="2" s="1"/>
  <c r="H127" i="2" s="1"/>
  <c r="A128" i="2" s="1"/>
  <c r="F128" i="2" l="1"/>
  <c r="C128" i="2"/>
  <c r="B128" i="2"/>
  <c r="G128" i="2" s="1"/>
  <c r="H128" i="2" l="1"/>
  <c r="A129" i="2" s="1"/>
  <c r="C129" i="2" l="1"/>
  <c r="F129" i="2"/>
  <c r="B129" i="2"/>
  <c r="G129" i="2" s="1"/>
  <c r="H129" i="2" l="1"/>
  <c r="A130" i="2" s="1"/>
  <c r="C130" i="2" l="1"/>
  <c r="F130" i="2"/>
  <c r="B130" i="2"/>
  <c r="G130" i="2" s="1"/>
  <c r="H130" i="2" l="1"/>
  <c r="A131" i="2" s="1"/>
  <c r="C131" i="2" l="1"/>
  <c r="F131" i="2"/>
  <c r="B131" i="2"/>
  <c r="G131" i="2" s="1"/>
  <c r="H131" i="2" l="1"/>
  <c r="A132" i="2" s="1"/>
  <c r="F132" i="2" l="1"/>
  <c r="C132" i="2"/>
  <c r="B132" i="2"/>
  <c r="G132" i="2" l="1"/>
  <c r="H132" i="2" s="1"/>
  <c r="A133" i="2" s="1"/>
  <c r="C133" i="2" l="1"/>
  <c r="F133" i="2"/>
  <c r="B133" i="2"/>
  <c r="G133" i="2" s="1"/>
  <c r="H133" i="2" s="1"/>
  <c r="A134" i="2" s="1"/>
  <c r="C134" i="2" l="1"/>
  <c r="F134" i="2"/>
  <c r="B134" i="2"/>
  <c r="G134" i="2" s="1"/>
  <c r="H134" i="2" l="1"/>
  <c r="A135" i="2" s="1"/>
  <c r="C135" i="2" l="1"/>
  <c r="B135" i="2"/>
  <c r="F135" i="2"/>
  <c r="G135" i="2" l="1"/>
  <c r="H135" i="2"/>
  <c r="A136" i="2" s="1"/>
  <c r="F136" i="2" l="1"/>
  <c r="C136" i="2"/>
  <c r="B136" i="2"/>
  <c r="G136" i="2" s="1"/>
  <c r="H136" i="2" l="1"/>
  <c r="A137" i="2" s="1"/>
  <c r="C137" i="2" l="1"/>
  <c r="F137" i="2"/>
  <c r="B137" i="2"/>
  <c r="G137" i="2" l="1"/>
  <c r="H137" i="2" s="1"/>
  <c r="A138" i="2" s="1"/>
  <c r="C138" i="2" l="1"/>
  <c r="B138" i="2"/>
  <c r="F138" i="2"/>
  <c r="G138" i="2" l="1"/>
  <c r="H138" i="2" s="1"/>
  <c r="A139" i="2" s="1"/>
  <c r="C139" i="2"/>
  <c r="F139" i="2"/>
  <c r="B139" i="2"/>
  <c r="G139" i="2" s="1"/>
  <c r="H139" i="2" l="1"/>
  <c r="A140" i="2" s="1"/>
  <c r="F140" i="2" l="1"/>
  <c r="B140" i="2"/>
  <c r="G140" i="2" s="1"/>
  <c r="C140" i="2"/>
  <c r="H140" i="2" l="1"/>
  <c r="A141" i="2" s="1"/>
  <c r="C141" i="2" l="1"/>
  <c r="F141" i="2"/>
  <c r="B141" i="2"/>
  <c r="G141" i="2" l="1"/>
  <c r="H141" i="2" s="1"/>
  <c r="A142" i="2" s="1"/>
  <c r="C142" i="2" l="1"/>
  <c r="F142" i="2"/>
  <c r="B142" i="2"/>
  <c r="G142" i="2" s="1"/>
  <c r="H142" i="2" s="1"/>
  <c r="A143" i="2" s="1"/>
  <c r="C143" i="2" l="1"/>
  <c r="F143" i="2"/>
  <c r="B143" i="2"/>
  <c r="G143" i="2" l="1"/>
  <c r="H143" i="2" s="1"/>
  <c r="A144" i="2" s="1"/>
  <c r="C144" i="2" l="1"/>
  <c r="F144" i="2"/>
  <c r="B144" i="2"/>
  <c r="G144" i="2" s="1"/>
  <c r="H144" i="2" s="1"/>
  <c r="A145" i="2" s="1"/>
  <c r="C145" i="2" l="1"/>
  <c r="F145" i="2"/>
  <c r="B145" i="2"/>
  <c r="G145" i="2" s="1"/>
  <c r="H145" i="2" l="1"/>
  <c r="A146" i="2" s="1"/>
  <c r="C146" i="2" l="1"/>
  <c r="F146" i="2"/>
  <c r="B146" i="2"/>
  <c r="G146" i="2" s="1"/>
  <c r="H146" i="2" l="1"/>
  <c r="A147" i="2" s="1"/>
  <c r="C147" i="2" l="1"/>
  <c r="F147" i="2"/>
  <c r="B147" i="2"/>
  <c r="G147" i="2" s="1"/>
  <c r="H147" i="2" l="1"/>
  <c r="A148" i="2" s="1"/>
  <c r="F148" i="2" l="1"/>
  <c r="C148" i="2"/>
  <c r="B148" i="2"/>
  <c r="G148" i="2" s="1"/>
  <c r="H148" i="2" l="1"/>
  <c r="A149" i="2" s="1"/>
  <c r="C149" i="2" l="1"/>
  <c r="F149" i="2"/>
  <c r="B149" i="2"/>
  <c r="G149" i="2" l="1"/>
  <c r="H149" i="2"/>
  <c r="A150" i="2" s="1"/>
  <c r="F150" i="2" l="1"/>
  <c r="C150" i="2"/>
  <c r="B150" i="2"/>
  <c r="G150" i="2" s="1"/>
  <c r="H150" i="2" l="1"/>
  <c r="A151" i="2" s="1"/>
  <c r="C151" i="2" l="1"/>
  <c r="F151" i="2"/>
  <c r="B151" i="2"/>
  <c r="G151" i="2" l="1"/>
  <c r="H151" i="2" s="1"/>
  <c r="A152" i="2" s="1"/>
  <c r="F152" i="2" l="1"/>
  <c r="C152" i="2"/>
  <c r="B152" i="2"/>
  <c r="G152" i="2" s="1"/>
  <c r="H152" i="2" s="1"/>
  <c r="A153" i="2" s="1"/>
  <c r="C153" i="2" l="1"/>
  <c r="F153" i="2"/>
  <c r="B153" i="2"/>
  <c r="G153" i="2" s="1"/>
  <c r="H153" i="2" l="1"/>
  <c r="A154" i="2" s="1"/>
  <c r="C154" i="2" l="1"/>
  <c r="F154" i="2"/>
  <c r="B154" i="2"/>
  <c r="G154" i="2" l="1"/>
  <c r="H154" i="2" s="1"/>
  <c r="A155" i="2" s="1"/>
  <c r="C155" i="2" l="1"/>
  <c r="F155" i="2"/>
  <c r="B155" i="2"/>
  <c r="G155" i="2" l="1"/>
  <c r="H155" i="2" s="1"/>
  <c r="A156" i="2" s="1"/>
  <c r="B156" i="2" l="1"/>
  <c r="C156" i="2"/>
  <c r="F156" i="2"/>
  <c r="G156" i="2" l="1"/>
  <c r="H156" i="2" s="1"/>
  <c r="A157" i="2" s="1"/>
  <c r="C157" i="2" l="1"/>
  <c r="F157" i="2"/>
  <c r="B157" i="2"/>
  <c r="G157" i="2" l="1"/>
  <c r="H157" i="2" s="1"/>
  <c r="A158" i="2" s="1"/>
  <c r="C158" i="2" l="1"/>
  <c r="B158" i="2"/>
  <c r="G158" i="2" s="1"/>
  <c r="H158" i="2" s="1"/>
  <c r="A159" i="2" s="1"/>
  <c r="F158" i="2"/>
  <c r="C159" i="2" l="1"/>
  <c r="F159" i="2"/>
  <c r="B159" i="2"/>
  <c r="G159" i="2" s="1"/>
  <c r="H159" i="2" s="1"/>
  <c r="A160" i="2" s="1"/>
  <c r="F160" i="2" l="1"/>
  <c r="C160" i="2"/>
  <c r="B160" i="2"/>
  <c r="G160" i="2" l="1"/>
  <c r="H160" i="2" s="1"/>
  <c r="A161" i="2" s="1"/>
  <c r="C161" i="2" l="1"/>
  <c r="F161" i="2"/>
  <c r="B161" i="2"/>
  <c r="G161" i="2" s="1"/>
  <c r="H161" i="2" s="1"/>
  <c r="A162" i="2" s="1"/>
  <c r="C162" i="2" l="1"/>
  <c r="B162" i="2"/>
  <c r="G162" i="2" s="1"/>
  <c r="H162" i="2" s="1"/>
  <c r="A163" i="2" s="1"/>
  <c r="F162" i="2"/>
  <c r="C163" i="2" l="1"/>
  <c r="F163" i="2"/>
  <c r="B163" i="2"/>
  <c r="G163" i="2" s="1"/>
  <c r="H163" i="2" l="1"/>
  <c r="A164" i="2" s="1"/>
  <c r="F164" i="2" l="1"/>
  <c r="C164" i="2"/>
  <c r="B164" i="2"/>
  <c r="G164" i="2" l="1"/>
  <c r="H164" i="2" s="1"/>
  <c r="A165" i="2" s="1"/>
  <c r="F165" i="2" l="1"/>
  <c r="B165" i="2"/>
  <c r="G165" i="2" s="1"/>
  <c r="H165" i="2" s="1"/>
  <c r="A166" i="2" s="1"/>
  <c r="C165" i="2"/>
  <c r="C166" i="2" l="1"/>
  <c r="F166" i="2"/>
  <c r="B166" i="2"/>
  <c r="G166" i="2" l="1"/>
  <c r="H166" i="2" s="1"/>
  <c r="A167" i="2" s="1"/>
  <c r="C167" i="2" l="1"/>
  <c r="F167" i="2"/>
  <c r="B167" i="2"/>
  <c r="G167" i="2" s="1"/>
  <c r="H167" i="2" s="1"/>
  <c r="A168" i="2" s="1"/>
  <c r="F168" i="2" l="1"/>
  <c r="C168" i="2"/>
  <c r="B168" i="2"/>
  <c r="G168" i="2" l="1"/>
  <c r="H168" i="2" s="1"/>
  <c r="A169" i="2" s="1"/>
  <c r="C169" i="2" l="1"/>
  <c r="B169" i="2"/>
  <c r="F169" i="2"/>
  <c r="G169" i="2" l="1"/>
  <c r="H169" i="2" s="1"/>
  <c r="A170" i="2" s="1"/>
  <c r="C170" i="2" l="1"/>
  <c r="B170" i="2"/>
  <c r="G170" i="2" s="1"/>
  <c r="H170" i="2" s="1"/>
  <c r="A171" i="2" s="1"/>
  <c r="F170" i="2"/>
  <c r="F171" i="2" l="1"/>
  <c r="B171" i="2"/>
  <c r="G171" i="2" s="1"/>
  <c r="H171" i="2" s="1"/>
  <c r="A172" i="2" s="1"/>
  <c r="C171" i="2"/>
  <c r="C172" i="2" l="1"/>
  <c r="F172" i="2"/>
  <c r="B172" i="2"/>
  <c r="G172" i="2" l="1"/>
  <c r="H172" i="2" s="1"/>
  <c r="A173" i="2" s="1"/>
  <c r="C173" i="2" l="1"/>
  <c r="F173" i="2"/>
  <c r="B173" i="2"/>
  <c r="G173" i="2" s="1"/>
  <c r="H173" i="2" s="1"/>
  <c r="A174" i="2" s="1"/>
  <c r="C174" i="2" l="1"/>
  <c r="F174" i="2"/>
  <c r="B174" i="2"/>
  <c r="G174" i="2" s="1"/>
  <c r="H174" i="2" l="1"/>
  <c r="A175" i="2" s="1"/>
  <c r="C175" i="2" l="1"/>
  <c r="F175" i="2"/>
  <c r="B175" i="2"/>
  <c r="G175" i="2" s="1"/>
  <c r="H175" i="2" l="1"/>
  <c r="A176" i="2" s="1"/>
  <c r="F176" i="2" l="1"/>
  <c r="C176" i="2"/>
  <c r="B176" i="2"/>
  <c r="G176" i="2" s="1"/>
  <c r="H176" i="2" l="1"/>
  <c r="A177" i="2" s="1"/>
  <c r="B177" i="2" l="1"/>
  <c r="C177" i="2"/>
  <c r="F177" i="2"/>
  <c r="G177" i="2" l="1"/>
  <c r="H177" i="2"/>
  <c r="A178" i="2" s="1"/>
  <c r="C178" i="2" l="1"/>
  <c r="B178" i="2"/>
  <c r="F178" i="2"/>
  <c r="G178" i="2" l="1"/>
  <c r="H178" i="2" s="1"/>
  <c r="A179" i="2" s="1"/>
  <c r="B179" i="2" l="1"/>
  <c r="F179" i="2"/>
  <c r="C179" i="2"/>
  <c r="G179" i="2" l="1"/>
  <c r="H179" i="2" s="1"/>
  <c r="A180" i="2" s="1"/>
  <c r="B180" i="2" l="1"/>
  <c r="F180" i="2"/>
  <c r="C180" i="2"/>
  <c r="G180" i="2" l="1"/>
  <c r="H180" i="2" s="1"/>
  <c r="A181" i="2" s="1"/>
  <c r="F181" i="2" l="1"/>
  <c r="C181" i="2"/>
  <c r="B181" i="2"/>
  <c r="G181" i="2" l="1"/>
  <c r="H181" i="2" s="1"/>
  <c r="A182" i="2" s="1"/>
  <c r="C182" i="2" l="1"/>
  <c r="B182" i="2"/>
  <c r="F182" i="2"/>
  <c r="G182" i="2" l="1"/>
  <c r="H182" i="2" s="1"/>
  <c r="A183" i="2" s="1"/>
  <c r="C183" i="2"/>
  <c r="F183" i="2"/>
  <c r="B183" i="2"/>
  <c r="G183" i="2" s="1"/>
  <c r="H183" i="2" s="1"/>
  <c r="A184" i="2" s="1"/>
  <c r="C184" i="2" l="1"/>
  <c r="B184" i="2"/>
  <c r="F184" i="2"/>
  <c r="G184" i="2" l="1"/>
  <c r="H184" i="2" s="1"/>
  <c r="A185" i="2" s="1"/>
  <c r="C185" i="2" s="1"/>
  <c r="B185" i="2"/>
  <c r="F185" i="2" l="1"/>
  <c r="G185" i="2"/>
  <c r="H185" i="2"/>
  <c r="A186" i="2" s="1"/>
  <c r="C186" i="2" l="1"/>
  <c r="F186" i="2"/>
  <c r="B186" i="2"/>
  <c r="G186" i="2" s="1"/>
  <c r="H186" i="2" l="1"/>
  <c r="A187" i="2" s="1"/>
  <c r="C187" i="2" l="1"/>
  <c r="F187" i="2"/>
  <c r="B187" i="2"/>
  <c r="G187" i="2" s="1"/>
  <c r="H187" i="2" l="1"/>
  <c r="A188" i="2" s="1"/>
  <c r="C188" i="2" l="1"/>
  <c r="F188" i="2"/>
  <c r="B188" i="2"/>
  <c r="G188" i="2" s="1"/>
  <c r="H188" i="2" l="1"/>
  <c r="A189" i="2" s="1"/>
  <c r="B189" i="2" l="1"/>
  <c r="C189" i="2"/>
  <c r="F189" i="2"/>
  <c r="G189" i="2" l="1"/>
  <c r="H189" i="2" s="1"/>
  <c r="A190" i="2" s="1"/>
  <c r="F190" i="2" l="1"/>
  <c r="B190" i="2"/>
  <c r="G190" i="2" s="1"/>
  <c r="H190" i="2" s="1"/>
  <c r="A191" i="2" s="1"/>
  <c r="C190" i="2"/>
  <c r="C191" i="2" l="1"/>
  <c r="F191" i="2"/>
  <c r="B191" i="2"/>
  <c r="G191" i="2" l="1"/>
  <c r="H191" i="2" s="1"/>
  <c r="A192" i="2" s="1"/>
  <c r="C192" i="2" l="1"/>
  <c r="B192" i="2"/>
  <c r="F192" i="2"/>
  <c r="G192" i="2" l="1"/>
  <c r="H192" i="2" s="1"/>
  <c r="A193" i="2" s="1"/>
  <c r="F193" i="2" l="1"/>
  <c r="B193" i="2"/>
  <c r="C193" i="2"/>
  <c r="G193" i="2" l="1"/>
  <c r="H193" i="2" s="1"/>
  <c r="A194" i="2" s="1"/>
  <c r="C194" i="2" l="1"/>
  <c r="B194" i="2"/>
  <c r="F194" i="2"/>
  <c r="G194" i="2" l="1"/>
  <c r="H194" i="2" s="1"/>
  <c r="A195" i="2" s="1"/>
  <c r="C195" i="2"/>
  <c r="B195" i="2"/>
  <c r="G195" i="2" s="1"/>
  <c r="H195" i="2" s="1"/>
  <c r="A196" i="2" s="1"/>
  <c r="F195" i="2"/>
  <c r="B196" i="2" l="1"/>
  <c r="F196" i="2"/>
  <c r="C196" i="2"/>
  <c r="G196" i="2" l="1"/>
  <c r="H196" i="2" s="1"/>
  <c r="A197" i="2" s="1"/>
  <c r="B197" i="2" l="1"/>
  <c r="C197" i="2"/>
  <c r="F197" i="2"/>
  <c r="G197" i="2" l="1"/>
  <c r="H197" i="2" s="1"/>
  <c r="A198" i="2" s="1"/>
  <c r="C198" i="2"/>
  <c r="F198" i="2"/>
  <c r="B198" i="2"/>
  <c r="G198" i="2" l="1"/>
  <c r="H198" i="2" s="1"/>
  <c r="A199" i="2" s="1"/>
  <c r="B199" i="2" l="1"/>
  <c r="F199" i="2"/>
  <c r="C199" i="2"/>
  <c r="G199" i="2" l="1"/>
  <c r="H199" i="2" s="1"/>
  <c r="A200" i="2" s="1"/>
  <c r="C200" i="2" l="1"/>
  <c r="F200" i="2"/>
  <c r="B200" i="2"/>
  <c r="G200" i="2" l="1"/>
  <c r="H200" i="2" s="1"/>
  <c r="A201" i="2" s="1"/>
  <c r="F201" i="2" l="1"/>
  <c r="C201" i="2"/>
  <c r="B201" i="2"/>
  <c r="G201" i="2" l="1"/>
  <c r="H201" i="2" s="1"/>
  <c r="A202" i="2" s="1"/>
  <c r="B202" i="2" l="1"/>
  <c r="C202" i="2"/>
  <c r="F202" i="2"/>
  <c r="G202" i="2" l="1"/>
  <c r="H202" i="2" s="1"/>
  <c r="A203" i="2" s="1"/>
  <c r="F203" i="2"/>
  <c r="B203" i="2"/>
  <c r="G203" i="2" s="1"/>
  <c r="H203" i="2" s="1"/>
  <c r="A204" i="2" s="1"/>
  <c r="C203" i="2"/>
  <c r="B204" i="2" l="1"/>
  <c r="F204" i="2"/>
  <c r="C204" i="2"/>
  <c r="G204" i="2" l="1"/>
  <c r="H204" i="2" s="1"/>
  <c r="A205" i="2" s="1"/>
  <c r="C205" i="2"/>
  <c r="B205" i="2"/>
  <c r="F205" i="2"/>
  <c r="G205" i="2" l="1"/>
  <c r="H205" i="2" s="1"/>
  <c r="A206" i="2" s="1"/>
  <c r="B206" i="2" l="1"/>
  <c r="F206" i="2"/>
  <c r="C206" i="2"/>
  <c r="G206" i="2" l="1"/>
  <c r="H206" i="2" s="1"/>
  <c r="A207" i="2" s="1"/>
  <c r="C207" i="2"/>
  <c r="B207" i="2"/>
  <c r="F207" i="2"/>
  <c r="G207" i="2" l="1"/>
  <c r="H207" i="2" s="1"/>
  <c r="A208" i="2" s="1"/>
  <c r="F208" i="2" l="1"/>
  <c r="C208" i="2" s="1"/>
  <c r="B208" i="2"/>
  <c r="G208" i="2" l="1"/>
  <c r="H208" i="2" s="1"/>
  <c r="A209" i="2" s="1"/>
  <c r="B209" i="2" l="1"/>
  <c r="G209" i="2" s="1"/>
  <c r="C209" i="2"/>
  <c r="H209" i="2"/>
  <c r="A210" i="2" s="1"/>
  <c r="F209" i="2"/>
  <c r="C210" i="2" l="1"/>
  <c r="B210" i="2"/>
  <c r="G210" i="2" s="1"/>
  <c r="F210" i="2"/>
  <c r="H210" i="2"/>
  <c r="A211" i="2" s="1"/>
  <c r="B211" i="2" l="1"/>
  <c r="G211" i="2" s="1"/>
  <c r="F211" i="2"/>
  <c r="C211" i="2"/>
  <c r="H211" i="2"/>
  <c r="A212" i="2" s="1"/>
  <c r="B212" i="2" l="1"/>
  <c r="G212" i="2" s="1"/>
  <c r="F212" i="2"/>
  <c r="C212" i="2"/>
  <c r="H212" i="2"/>
  <c r="A213" i="2" s="1"/>
  <c r="C213" i="2" l="1"/>
  <c r="F213" i="2"/>
  <c r="B213" i="2"/>
  <c r="G213" i="2" s="1"/>
  <c r="H213" i="2"/>
  <c r="A214" i="2" s="1"/>
  <c r="C214" i="2" l="1"/>
  <c r="F214" i="2"/>
  <c r="B214" i="2"/>
  <c r="G214" i="2" s="1"/>
  <c r="H214" i="2"/>
  <c r="A215" i="2" s="1"/>
  <c r="C215" i="2" l="1"/>
  <c r="B215" i="2"/>
  <c r="G215" i="2" s="1"/>
  <c r="F215" i="2"/>
  <c r="H215" i="2"/>
  <c r="A216" i="2" s="1"/>
  <c r="C216" i="2" l="1"/>
  <c r="F216" i="2"/>
  <c r="B216" i="2"/>
  <c r="G216" i="2" s="1"/>
  <c r="H216" i="2"/>
  <c r="A217" i="2" s="1"/>
  <c r="C217" i="2" l="1"/>
  <c r="F217" i="2"/>
  <c r="B217" i="2"/>
  <c r="G217" i="2" s="1"/>
  <c r="H217" i="2"/>
  <c r="A218" i="2" s="1"/>
  <c r="C218" i="2" l="1"/>
  <c r="B218" i="2"/>
  <c r="G218" i="2" s="1"/>
  <c r="F218" i="2"/>
  <c r="H218" i="2"/>
  <c r="A219" i="2" s="1"/>
  <c r="F219" i="2" l="1"/>
  <c r="B219" i="2"/>
  <c r="G219" i="2" s="1"/>
  <c r="C219" i="2"/>
  <c r="H219" i="2"/>
  <c r="A220" i="2" s="1"/>
  <c r="C220" i="2" s="1"/>
  <c r="F220" i="2"/>
  <c r="B220" i="2"/>
  <c r="G220" i="2" s="1"/>
  <c r="H220" i="2" l="1"/>
  <c r="A221" i="2" s="1"/>
  <c r="C221" i="2" l="1"/>
  <c r="B221" i="2"/>
  <c r="G221" i="2" s="1"/>
  <c r="F221" i="2"/>
  <c r="H221" i="2" l="1"/>
  <c r="A222" i="2" s="1"/>
  <c r="B222" i="2" l="1"/>
  <c r="G222" i="2" s="1"/>
  <c r="C222" i="2"/>
  <c r="F222" i="2"/>
  <c r="H222" i="2" l="1"/>
  <c r="A223" i="2" s="1"/>
  <c r="C223" i="2" l="1"/>
  <c r="B223" i="2"/>
  <c r="G223" i="2" s="1"/>
  <c r="F223" i="2"/>
  <c r="H223" i="2" l="1"/>
  <c r="A224" i="2" s="1"/>
  <c r="B224" i="2" l="1"/>
  <c r="G224" i="2" s="1"/>
  <c r="F224" i="2"/>
  <c r="C224" i="2"/>
  <c r="H224" i="2" l="1"/>
  <c r="A225" i="2" s="1"/>
  <c r="B225" i="2" l="1"/>
  <c r="G225" i="2" s="1"/>
  <c r="F225" i="2"/>
  <c r="C225" i="2"/>
  <c r="H225" i="2" l="1"/>
  <c r="A226" i="2" s="1"/>
  <c r="F226" i="2" l="1"/>
  <c r="C226" i="2"/>
  <c r="B226" i="2"/>
  <c r="G226" i="2" s="1"/>
  <c r="H226" i="2"/>
  <c r="A227" i="2" s="1"/>
  <c r="B227" i="2" l="1"/>
  <c r="G227" i="2" s="1"/>
  <c r="F227" i="2"/>
  <c r="C227" i="2"/>
  <c r="H227" i="2"/>
  <c r="A228" i="2" s="1"/>
  <c r="B228" i="2" l="1"/>
  <c r="G228" i="2" s="1"/>
  <c r="F228" i="2"/>
  <c r="C228" i="2"/>
  <c r="H228" i="2"/>
  <c r="A229" i="2" s="1"/>
  <c r="C229" i="2" l="1"/>
  <c r="B229" i="2"/>
  <c r="G229" i="2" s="1"/>
  <c r="F229" i="2"/>
  <c r="H229" i="2" l="1"/>
  <c r="A230" i="2" s="1"/>
  <c r="B230" i="2" l="1"/>
  <c r="G230" i="2" s="1"/>
  <c r="F230" i="2"/>
  <c r="C230" i="2"/>
  <c r="H230" i="2" l="1"/>
  <c r="A231" i="2" s="1"/>
  <c r="C231" i="2" l="1"/>
  <c r="F231" i="2"/>
  <c r="B231" i="2"/>
  <c r="G231" i="2" s="1"/>
  <c r="H231" i="2" l="1"/>
  <c r="A232" i="2" s="1"/>
  <c r="B232" i="2" l="1"/>
  <c r="G232" i="2" s="1"/>
  <c r="C232" i="2"/>
  <c r="F232" i="2"/>
  <c r="H232" i="2" l="1"/>
  <c r="A233" i="2" s="1"/>
  <c r="C233" i="2" l="1"/>
  <c r="F233" i="2"/>
  <c r="B233" i="2"/>
  <c r="G233" i="2" s="1"/>
  <c r="H233" i="2" l="1"/>
  <c r="A234" i="2" s="1"/>
  <c r="F234" i="2" l="1"/>
  <c r="C234" i="2"/>
  <c r="B234" i="2"/>
  <c r="G234" i="2" s="1"/>
  <c r="H234" i="2" l="1"/>
  <c r="A235" i="2" s="1"/>
  <c r="C235" i="2" l="1"/>
  <c r="F235" i="2"/>
  <c r="B235" i="2"/>
  <c r="G235" i="2" s="1"/>
  <c r="H235" i="2" l="1"/>
  <c r="A236" i="2" s="1"/>
  <c r="C236" i="2" l="1"/>
  <c r="B236" i="2"/>
  <c r="G236" i="2" s="1"/>
  <c r="F236" i="2"/>
  <c r="H236" i="2" l="1"/>
  <c r="A237" i="2" s="1"/>
  <c r="B237" i="2" l="1"/>
  <c r="G237" i="2" s="1"/>
  <c r="F237" i="2"/>
  <c r="C237" i="2"/>
  <c r="H237" i="2" l="1"/>
  <c r="A238" i="2" s="1"/>
  <c r="C238" i="2" l="1"/>
  <c r="B238" i="2"/>
  <c r="G238" i="2" s="1"/>
  <c r="F238" i="2"/>
  <c r="H238" i="2" l="1"/>
  <c r="A239" i="2" s="1"/>
  <c r="B239" i="2" l="1"/>
  <c r="G239" i="2" s="1"/>
  <c r="F239" i="2"/>
  <c r="C239" i="2"/>
  <c r="H239" i="2"/>
  <c r="A240" i="2" s="1"/>
  <c r="F240" i="2" l="1"/>
  <c r="C240" i="2"/>
  <c r="B240" i="2"/>
  <c r="G240" i="2" s="1"/>
  <c r="H240" i="2" l="1"/>
  <c r="A241" i="2" s="1"/>
  <c r="C241" i="2" l="1"/>
  <c r="B241" i="2"/>
  <c r="G241" i="2" s="1"/>
  <c r="F241" i="2"/>
  <c r="H241" i="2" l="1"/>
  <c r="A242" i="2" s="1"/>
  <c r="F242" i="2" l="1"/>
  <c r="C242" i="2"/>
  <c r="B242" i="2"/>
  <c r="G242" i="2" s="1"/>
  <c r="H242" i="2"/>
  <c r="A243" i="2" s="1"/>
  <c r="F243" i="2" l="1"/>
  <c r="C243" i="2"/>
  <c r="B243" i="2"/>
  <c r="G243" i="2" s="1"/>
  <c r="H243" i="2" l="1"/>
  <c r="A244" i="2" s="1"/>
  <c r="B244" i="2" l="1"/>
  <c r="G244" i="2" s="1"/>
  <c r="F244" i="2"/>
  <c r="C244" i="2"/>
  <c r="H244" i="2"/>
  <c r="A245" i="2" s="1"/>
  <c r="B245" i="2" l="1"/>
  <c r="G245" i="2" s="1"/>
  <c r="C245" i="2"/>
  <c r="F245" i="2"/>
  <c r="H245" i="2" l="1"/>
  <c r="A246" i="2" s="1"/>
  <c r="C246" i="2" l="1"/>
  <c r="F246" i="2"/>
  <c r="B246" i="2"/>
  <c r="G246" i="2" s="1"/>
  <c r="H246" i="2" l="1"/>
  <c r="A247" i="2" s="1"/>
  <c r="B247" i="2" l="1"/>
  <c r="G247" i="2" s="1"/>
  <c r="F247" i="2"/>
  <c r="C247" i="2"/>
  <c r="H247" i="2"/>
  <c r="A248" i="2" s="1"/>
  <c r="C248" i="2" l="1"/>
  <c r="F248" i="2"/>
  <c r="B248" i="2"/>
  <c r="G248" i="2" s="1"/>
  <c r="H248" i="2" l="1"/>
  <c r="A249" i="2" s="1"/>
  <c r="F249" i="2" l="1"/>
  <c r="C249" i="2"/>
  <c r="B249" i="2"/>
  <c r="G249" i="2" s="1"/>
  <c r="H249" i="2" l="1"/>
  <c r="A250" i="2" s="1"/>
  <c r="B250" i="2" l="1"/>
  <c r="G250" i="2" s="1"/>
  <c r="C250" i="2"/>
  <c r="F250" i="2"/>
  <c r="H250" i="2" l="1"/>
  <c r="A251" i="2" s="1"/>
  <c r="C251" i="2" l="1"/>
  <c r="B251" i="2"/>
  <c r="G251" i="2" s="1"/>
  <c r="F251" i="2"/>
  <c r="H251" i="2" l="1"/>
  <c r="A252" i="2" s="1"/>
  <c r="C252" i="2" l="1"/>
  <c r="B252" i="2"/>
  <c r="G252" i="2" s="1"/>
  <c r="F252" i="2"/>
  <c r="H252" i="2" l="1"/>
  <c r="A253" i="2" s="1"/>
  <c r="C253" i="2" l="1"/>
  <c r="B253" i="2"/>
  <c r="G253" i="2" s="1"/>
  <c r="F253" i="2"/>
  <c r="H253" i="2" l="1"/>
  <c r="A254" i="2" s="1"/>
  <c r="C254" i="2" l="1"/>
  <c r="B254" i="2"/>
  <c r="G254" i="2" s="1"/>
  <c r="F254" i="2"/>
  <c r="H254" i="2" l="1"/>
  <c r="A255" i="2" s="1"/>
  <c r="C255" i="2" l="1"/>
  <c r="F255" i="2"/>
  <c r="B255" i="2"/>
  <c r="G255" i="2" s="1"/>
  <c r="H255" i="2" l="1"/>
  <c r="A256" i="2" s="1"/>
  <c r="C256" i="2" l="1"/>
  <c r="F256" i="2"/>
  <c r="B256" i="2"/>
  <c r="G256" i="2" s="1"/>
  <c r="H256" i="2" l="1"/>
  <c r="A257" i="2" s="1"/>
  <c r="C257" i="2" l="1"/>
  <c r="B257" i="2"/>
  <c r="G257" i="2" s="1"/>
  <c r="F257" i="2"/>
  <c r="H257" i="2" l="1"/>
  <c r="A258" i="2" s="1"/>
  <c r="B258" i="2" l="1"/>
  <c r="G258" i="2" s="1"/>
  <c r="C258" i="2"/>
  <c r="F258" i="2"/>
  <c r="H258" i="2" l="1"/>
  <c r="A259" i="2" s="1"/>
  <c r="C259" i="2" l="1"/>
  <c r="B259" i="2"/>
  <c r="G259" i="2" s="1"/>
  <c r="F259" i="2"/>
  <c r="H259" i="2" l="1"/>
  <c r="A260" i="2" s="1"/>
  <c r="C260" i="2" l="1"/>
  <c r="F260" i="2"/>
  <c r="B260" i="2"/>
  <c r="G260" i="2" s="1"/>
  <c r="H260" i="2" l="1"/>
  <c r="A261" i="2" s="1"/>
  <c r="C261" i="2" l="1"/>
  <c r="F261" i="2"/>
  <c r="B261" i="2"/>
  <c r="G261" i="2" s="1"/>
  <c r="H261" i="2" l="1"/>
  <c r="A262" i="2" s="1"/>
  <c r="F262" i="2" l="1"/>
  <c r="C262" i="2"/>
  <c r="B262" i="2"/>
  <c r="G262" i="2" s="1"/>
  <c r="H262" i="2" l="1"/>
  <c r="A263" i="2" s="1"/>
  <c r="C263" i="2" l="1"/>
  <c r="F263" i="2"/>
  <c r="B263" i="2"/>
  <c r="G263" i="2" s="1"/>
  <c r="H263" i="2" l="1"/>
  <c r="A264" i="2" s="1"/>
  <c r="C264" i="2" l="1"/>
  <c r="F264" i="2"/>
  <c r="B264" i="2"/>
  <c r="G264" i="2" s="1"/>
  <c r="H264" i="2" l="1"/>
  <c r="A265" i="2" s="1"/>
  <c r="C265" i="2" l="1"/>
  <c r="B265" i="2"/>
  <c r="G265" i="2" s="1"/>
  <c r="F265" i="2"/>
  <c r="H265" i="2" l="1"/>
  <c r="A266" i="2" s="1"/>
  <c r="F266" i="2" l="1"/>
  <c r="C266" i="2"/>
  <c r="B266" i="2"/>
  <c r="G266" i="2" s="1"/>
  <c r="H266" i="2" l="1"/>
  <c r="A267" i="2" s="1"/>
  <c r="C267" i="2" l="1"/>
  <c r="B267" i="2"/>
  <c r="G267" i="2" s="1"/>
  <c r="F267" i="2"/>
  <c r="H267" i="2" l="1"/>
  <c r="A268" i="2" s="1"/>
  <c r="B268" i="2" l="1"/>
  <c r="G268" i="2" s="1"/>
  <c r="F268" i="2"/>
  <c r="C268" i="2"/>
  <c r="H268" i="2"/>
  <c r="A269" i="2" s="1"/>
  <c r="C269" i="2" l="1"/>
  <c r="B269" i="2"/>
  <c r="G269" i="2" s="1"/>
  <c r="F269" i="2"/>
  <c r="H269" i="2" l="1"/>
  <c r="A270" i="2" s="1"/>
  <c r="C270" i="2" l="1"/>
  <c r="F270" i="2"/>
  <c r="B270" i="2"/>
  <c r="G270" i="2" s="1"/>
  <c r="H270" i="2" l="1"/>
  <c r="A271" i="2" s="1"/>
  <c r="C271" i="2" l="1"/>
  <c r="B271" i="2"/>
  <c r="G271" i="2" s="1"/>
  <c r="F271" i="2"/>
  <c r="H271" i="2" l="1"/>
  <c r="A272" i="2" s="1"/>
  <c r="C272" i="2" l="1"/>
  <c r="B272" i="2"/>
  <c r="G272" i="2" s="1"/>
  <c r="F272" i="2"/>
  <c r="H272" i="2" l="1"/>
  <c r="A273" i="2" s="1"/>
  <c r="C273" i="2" l="1"/>
  <c r="F273" i="2"/>
  <c r="B273" i="2"/>
  <c r="G273" i="2" s="1"/>
  <c r="H273" i="2" l="1"/>
  <c r="A274" i="2" s="1"/>
  <c r="B274" i="2" l="1"/>
  <c r="G274" i="2" s="1"/>
  <c r="C274" i="2"/>
  <c r="F274" i="2"/>
  <c r="H274" i="2"/>
  <c r="A275" i="2" s="1"/>
  <c r="C275" i="2" l="1"/>
  <c r="B275" i="2"/>
  <c r="G275" i="2" s="1"/>
  <c r="F275" i="2"/>
  <c r="H275" i="2" l="1"/>
  <c r="A276" i="2" s="1"/>
  <c r="B276" i="2" l="1"/>
  <c r="G276" i="2" s="1"/>
  <c r="F276" i="2"/>
  <c r="C276" i="2"/>
  <c r="H276" i="2" l="1"/>
  <c r="A277" i="2" s="1"/>
  <c r="C277" i="2" l="1"/>
  <c r="B277" i="2"/>
  <c r="G277" i="2" s="1"/>
  <c r="F277" i="2"/>
  <c r="H277" i="2" l="1"/>
  <c r="A278" i="2" s="1"/>
  <c r="C278" i="2" l="1"/>
  <c r="B278" i="2"/>
  <c r="G278" i="2" s="1"/>
  <c r="F278" i="2"/>
  <c r="H278" i="2" l="1"/>
  <c r="A279" i="2" s="1"/>
  <c r="C279" i="2" l="1"/>
  <c r="B279" i="2"/>
  <c r="G279" i="2" s="1"/>
  <c r="F279" i="2"/>
  <c r="H279" i="2" l="1"/>
  <c r="A280" i="2" s="1"/>
  <c r="C280" i="2" l="1"/>
  <c r="B280" i="2"/>
  <c r="G280" i="2" s="1"/>
  <c r="F280" i="2"/>
  <c r="H280" i="2" l="1"/>
  <c r="A281" i="2" s="1"/>
  <c r="C281" i="2" l="1"/>
  <c r="F281" i="2"/>
  <c r="B281" i="2"/>
  <c r="G281" i="2" s="1"/>
  <c r="H281" i="2" l="1"/>
  <c r="A282" i="2" s="1"/>
  <c r="C282" i="2" l="1"/>
  <c r="B282" i="2"/>
  <c r="G282" i="2" s="1"/>
  <c r="F282" i="2"/>
  <c r="H282" i="2" l="1"/>
  <c r="A283" i="2" s="1"/>
  <c r="C283" i="2" l="1"/>
  <c r="F283" i="2"/>
  <c r="B283" i="2"/>
  <c r="G283" i="2" s="1"/>
  <c r="H283" i="2" l="1"/>
  <c r="A284" i="2" s="1"/>
  <c r="C284" i="2" l="1"/>
  <c r="B284" i="2"/>
  <c r="G284" i="2" s="1"/>
  <c r="F284" i="2"/>
  <c r="H284" i="2" l="1"/>
  <c r="A285" i="2" s="1"/>
  <c r="C285" i="2" l="1"/>
  <c r="B285" i="2"/>
  <c r="G285" i="2" s="1"/>
  <c r="F285" i="2"/>
  <c r="H285" i="2" l="1"/>
  <c r="A286" i="2" s="1"/>
  <c r="C286" i="2" l="1"/>
  <c r="F286" i="2"/>
  <c r="B286" i="2"/>
  <c r="G286" i="2" s="1"/>
  <c r="H286" i="2" l="1"/>
  <c r="A287" i="2" s="1"/>
  <c r="C287" i="2" l="1"/>
  <c r="B287" i="2"/>
  <c r="G287" i="2" s="1"/>
  <c r="F287" i="2"/>
  <c r="H287" i="2" l="1"/>
  <c r="A288" i="2" s="1"/>
  <c r="F288" i="2" l="1"/>
  <c r="C288" i="2"/>
  <c r="B288" i="2"/>
  <c r="G288" i="2" s="1"/>
  <c r="H288" i="2" l="1"/>
  <c r="A289" i="2" s="1"/>
  <c r="C289" i="2" l="1"/>
  <c r="B289" i="2"/>
  <c r="G289" i="2" s="1"/>
  <c r="F289" i="2"/>
  <c r="H289" i="2" l="1"/>
  <c r="A290" i="2" s="1"/>
  <c r="C290" i="2" l="1"/>
  <c r="F290" i="2"/>
  <c r="B290" i="2"/>
  <c r="G290" i="2" s="1"/>
  <c r="H290" i="2" l="1"/>
  <c r="A291" i="2" s="1"/>
  <c r="C291" i="2" l="1"/>
  <c r="B291" i="2"/>
  <c r="G291" i="2" s="1"/>
  <c r="F291" i="2"/>
  <c r="H291" i="2" l="1"/>
  <c r="A292" i="2" s="1"/>
  <c r="C292" i="2" l="1"/>
  <c r="B292" i="2"/>
  <c r="G292" i="2" s="1"/>
  <c r="F292" i="2"/>
  <c r="H292" i="2" l="1"/>
  <c r="A293" i="2" s="1"/>
  <c r="C293" i="2" l="1"/>
  <c r="B293" i="2"/>
  <c r="G293" i="2" s="1"/>
  <c r="F293" i="2"/>
  <c r="H293" i="2" l="1"/>
  <c r="A294" i="2" s="1"/>
  <c r="C294" i="2" l="1"/>
  <c r="F294" i="2"/>
  <c r="B294" i="2"/>
  <c r="G294" i="2" s="1"/>
  <c r="H294" i="2" l="1"/>
  <c r="A295" i="2" s="1"/>
  <c r="C295" i="2" l="1"/>
  <c r="B295" i="2"/>
  <c r="G295" i="2" s="1"/>
  <c r="F295" i="2"/>
  <c r="H295" i="2" l="1"/>
  <c r="A296" i="2" s="1"/>
  <c r="F296" i="2" l="1"/>
  <c r="B296" i="2"/>
  <c r="G296" i="2" s="1"/>
  <c r="C296" i="2"/>
  <c r="H296" i="2" l="1"/>
  <c r="A297" i="2" s="1"/>
  <c r="B297" i="2" l="1"/>
  <c r="G297" i="2" s="1"/>
  <c r="F297" i="2"/>
  <c r="C297" i="2"/>
  <c r="H297" i="2" l="1"/>
  <c r="A298" i="2" s="1"/>
  <c r="C298" i="2" l="1"/>
  <c r="B298" i="2"/>
  <c r="G298" i="2" s="1"/>
  <c r="F298" i="2"/>
  <c r="H298" i="2" l="1"/>
  <c r="A299" i="2" s="1"/>
  <c r="C299" i="2" l="1"/>
  <c r="B299" i="2"/>
  <c r="G299" i="2" s="1"/>
  <c r="F299" i="2"/>
  <c r="H299" i="2" l="1"/>
  <c r="A300" i="2" s="1"/>
  <c r="C300" i="2" l="1"/>
  <c r="B300" i="2"/>
  <c r="G300" i="2" s="1"/>
  <c r="F300" i="2"/>
  <c r="H300" i="2" l="1"/>
  <c r="A301" i="2" s="1"/>
  <c r="C301" i="2" l="1"/>
  <c r="B301" i="2"/>
  <c r="G301" i="2" s="1"/>
  <c r="F301" i="2"/>
  <c r="H301" i="2" l="1"/>
  <c r="A302" i="2" s="1"/>
  <c r="B302" i="2" l="1"/>
  <c r="G302" i="2" s="1"/>
  <c r="C302" i="2"/>
  <c r="F302" i="2"/>
  <c r="H302" i="2" l="1"/>
  <c r="A303" i="2" s="1"/>
  <c r="B303" i="2" l="1"/>
  <c r="G303" i="2" s="1"/>
  <c r="C303" i="2"/>
  <c r="F303" i="2"/>
  <c r="H303" i="2" l="1"/>
  <c r="A304" i="2" s="1"/>
  <c r="C304" i="2" l="1"/>
  <c r="B304" i="2"/>
  <c r="G304" i="2" s="1"/>
  <c r="F304" i="2"/>
  <c r="H304" i="2" l="1"/>
  <c r="A305" i="2" s="1"/>
  <c r="C305" i="2" l="1"/>
  <c r="F305" i="2"/>
  <c r="B305" i="2"/>
  <c r="G305" i="2" s="1"/>
  <c r="H305" i="2" l="1"/>
  <c r="A306" i="2" s="1"/>
  <c r="C306" i="2" l="1"/>
  <c r="B306" i="2"/>
  <c r="G306" i="2" s="1"/>
  <c r="F306" i="2"/>
  <c r="H306" i="2" l="1"/>
  <c r="A307" i="2" s="1"/>
  <c r="C307" i="2" l="1"/>
  <c r="F307" i="2"/>
  <c r="B307" i="2"/>
  <c r="G307" i="2" s="1"/>
  <c r="H307" i="2" l="1"/>
  <c r="A308" i="2" s="1"/>
  <c r="C308" i="2" l="1"/>
  <c r="B308" i="2"/>
  <c r="G308" i="2" s="1"/>
  <c r="F308" i="2"/>
  <c r="H308" i="2" l="1"/>
  <c r="A309" i="2" s="1"/>
  <c r="C309" i="2" l="1"/>
  <c r="B309" i="2"/>
  <c r="G309" i="2" s="1"/>
  <c r="F309" i="2"/>
  <c r="H309" i="2" l="1"/>
  <c r="A310" i="2" s="1"/>
  <c r="C310" i="2" l="1"/>
  <c r="B310" i="2"/>
  <c r="G310" i="2" s="1"/>
  <c r="F310" i="2"/>
  <c r="H310" i="2" l="1"/>
  <c r="A311" i="2" s="1"/>
  <c r="C311" i="2" l="1"/>
  <c r="B311" i="2"/>
  <c r="G311" i="2" s="1"/>
  <c r="F311" i="2"/>
  <c r="H311" i="2" l="1"/>
  <c r="A312" i="2" s="1"/>
  <c r="C312" i="2" l="1"/>
  <c r="B312" i="2"/>
  <c r="G312" i="2" s="1"/>
  <c r="F312" i="2"/>
  <c r="H312" i="2" l="1"/>
  <c r="A313" i="2" s="1"/>
  <c r="F313" i="2" l="1"/>
  <c r="B313" i="2"/>
  <c r="G313" i="2" s="1"/>
  <c r="C313" i="2"/>
  <c r="H313" i="2" l="1"/>
  <c r="A314" i="2" s="1"/>
  <c r="C314" i="2" l="1"/>
  <c r="F314" i="2"/>
  <c r="B314" i="2"/>
  <c r="G314" i="2" s="1"/>
  <c r="H314" i="2" l="1"/>
  <c r="A315" i="2" s="1"/>
  <c r="C315" i="2" l="1"/>
  <c r="B315" i="2"/>
  <c r="G315" i="2" s="1"/>
  <c r="F315" i="2"/>
  <c r="H315" i="2"/>
  <c r="A316" i="2" s="1"/>
  <c r="C316" i="2" l="1"/>
  <c r="F316" i="2"/>
  <c r="B316" i="2"/>
  <c r="G316" i="2" s="1"/>
  <c r="H316" i="2" l="1"/>
  <c r="A317" i="2" s="1"/>
  <c r="C317" i="2" l="1"/>
  <c r="F317" i="2"/>
  <c r="B317" i="2"/>
  <c r="G317" i="2" s="1"/>
  <c r="H317" i="2" l="1"/>
  <c r="A318" i="2" s="1"/>
  <c r="C318" i="2" l="1"/>
  <c r="F318" i="2"/>
  <c r="B318" i="2"/>
  <c r="G318" i="2" s="1"/>
  <c r="H318" i="2" l="1"/>
  <c r="A319" i="2" s="1"/>
  <c r="C319" i="2" l="1"/>
  <c r="B319" i="2"/>
  <c r="G319" i="2" s="1"/>
  <c r="F319" i="2"/>
  <c r="H319" i="2" l="1"/>
  <c r="A320" i="2" s="1"/>
  <c r="C320" i="2" l="1"/>
  <c r="B320" i="2"/>
  <c r="G320" i="2" s="1"/>
  <c r="F320" i="2"/>
  <c r="H320" i="2" l="1"/>
  <c r="A321" i="2" s="1"/>
  <c r="B321" i="2" l="1"/>
  <c r="G321" i="2" s="1"/>
  <c r="F321" i="2"/>
  <c r="C321" i="2"/>
  <c r="H321" i="2" l="1"/>
  <c r="A322" i="2" s="1"/>
  <c r="C322" i="2" l="1"/>
  <c r="F322" i="2"/>
  <c r="B322" i="2"/>
  <c r="G322" i="2" s="1"/>
  <c r="H322" i="2" l="1"/>
  <c r="A323" i="2" s="1"/>
  <c r="C323" i="2" l="1"/>
  <c r="B323" i="2"/>
  <c r="G323" i="2" s="1"/>
  <c r="F323" i="2"/>
  <c r="H323" i="2" l="1"/>
  <c r="A324" i="2" s="1"/>
  <c r="C324" i="2" l="1"/>
  <c r="B324" i="2"/>
  <c r="G324" i="2" s="1"/>
  <c r="F324" i="2"/>
  <c r="H324" i="2" l="1"/>
  <c r="A325" i="2" s="1"/>
  <c r="C325" i="2" l="1"/>
  <c r="F325" i="2"/>
  <c r="B325" i="2"/>
  <c r="G325" i="2" s="1"/>
  <c r="H325" i="2" l="1"/>
  <c r="A326" i="2" s="1"/>
  <c r="C326" i="2" l="1"/>
  <c r="B326" i="2"/>
  <c r="G326" i="2" s="1"/>
  <c r="F326" i="2"/>
  <c r="H326" i="2" l="1"/>
  <c r="A327" i="2" s="1"/>
  <c r="C327" i="2" l="1"/>
  <c r="F327" i="2"/>
  <c r="B327" i="2"/>
  <c r="G327" i="2" s="1"/>
  <c r="H327" i="2" l="1"/>
  <c r="A328" i="2" s="1"/>
  <c r="C328" i="2" l="1"/>
  <c r="B328" i="2"/>
  <c r="G328" i="2" s="1"/>
  <c r="F328" i="2"/>
  <c r="H328" i="2" l="1"/>
  <c r="A329" i="2" s="1"/>
  <c r="C329" i="2" l="1"/>
  <c r="F329" i="2"/>
  <c r="B329" i="2"/>
  <c r="G329" i="2" s="1"/>
  <c r="H329" i="2" l="1"/>
  <c r="A330" i="2" s="1"/>
  <c r="C330" i="2" l="1"/>
  <c r="B330" i="2"/>
  <c r="G330" i="2" s="1"/>
  <c r="F330" i="2"/>
  <c r="H330" i="2" l="1"/>
  <c r="A331" i="2" s="1"/>
  <c r="C331" i="2" l="1"/>
  <c r="F331" i="2"/>
  <c r="B331" i="2"/>
  <c r="G331" i="2" s="1"/>
  <c r="H331" i="2" l="1"/>
  <c r="A332" i="2" s="1"/>
  <c r="C332" i="2" l="1"/>
  <c r="B332" i="2"/>
  <c r="G332" i="2" s="1"/>
  <c r="F332" i="2"/>
  <c r="H332" i="2" l="1"/>
  <c r="A333" i="2" s="1"/>
  <c r="B333" i="2" l="1"/>
  <c r="G333" i="2" s="1"/>
  <c r="C333" i="2"/>
  <c r="F333" i="2"/>
  <c r="H333" i="2" l="1"/>
  <c r="A334" i="2" s="1"/>
  <c r="C334" i="2" l="1"/>
  <c r="B334" i="2"/>
  <c r="G334" i="2" s="1"/>
  <c r="F334" i="2"/>
  <c r="H334" i="2" l="1"/>
  <c r="A335" i="2" s="1"/>
  <c r="F335" i="2" l="1"/>
  <c r="C335" i="2"/>
  <c r="B335" i="2"/>
  <c r="G335" i="2" s="1"/>
  <c r="H335" i="2" l="1"/>
  <c r="A336" i="2" s="1"/>
  <c r="C336" i="2" l="1"/>
  <c r="F336" i="2"/>
  <c r="B336" i="2"/>
  <c r="G336" i="2" s="1"/>
  <c r="H336" i="2" l="1"/>
  <c r="A337" i="2" s="1"/>
  <c r="F337" i="2" l="1"/>
  <c r="C337" i="2"/>
  <c r="B337" i="2"/>
  <c r="G337" i="2" s="1"/>
  <c r="H337" i="2" l="1"/>
  <c r="A338" i="2" s="1"/>
  <c r="C338" i="2" l="1"/>
  <c r="B338" i="2"/>
  <c r="G338" i="2" s="1"/>
  <c r="F338" i="2"/>
  <c r="H338" i="2" l="1"/>
  <c r="A339" i="2" s="1"/>
  <c r="C339" i="2" l="1"/>
  <c r="F339" i="2"/>
  <c r="B339" i="2"/>
  <c r="G339" i="2" s="1"/>
  <c r="H339" i="2" l="1"/>
  <c r="A340" i="2" s="1"/>
  <c r="B340" i="2" l="1"/>
  <c r="G340" i="2" s="1"/>
  <c r="C340" i="2"/>
  <c r="F340" i="2"/>
  <c r="H340" i="2" l="1"/>
  <c r="A341" i="2" s="1"/>
  <c r="C341" i="2" l="1"/>
  <c r="F341" i="2"/>
  <c r="B341" i="2"/>
  <c r="G341" i="2" s="1"/>
  <c r="H341" i="2" l="1"/>
  <c r="A342" i="2" s="1"/>
  <c r="B342" i="2" l="1"/>
  <c r="G342" i="2" s="1"/>
  <c r="C342" i="2"/>
  <c r="F342" i="2"/>
  <c r="H342" i="2" l="1"/>
  <c r="A343" i="2" s="1"/>
  <c r="B343" i="2" l="1"/>
  <c r="G343" i="2" s="1"/>
  <c r="F343" i="2"/>
  <c r="C343" i="2"/>
  <c r="H343" i="2" l="1"/>
  <c r="A344" i="2" s="1"/>
  <c r="C344" i="2" l="1"/>
  <c r="B344" i="2"/>
  <c r="G344" i="2" s="1"/>
  <c r="F344" i="2"/>
  <c r="H344" i="2" l="1"/>
  <c r="A345" i="2" s="1"/>
  <c r="B345" i="2" l="1"/>
  <c r="G345" i="2" s="1"/>
  <c r="C345" i="2"/>
  <c r="F345" i="2"/>
  <c r="H345" i="2" l="1"/>
  <c r="A346" i="2" s="1"/>
  <c r="C346" i="2" l="1"/>
  <c r="F346" i="2"/>
  <c r="B346" i="2"/>
  <c r="G346" i="2" s="1"/>
  <c r="H346" i="2" l="1"/>
  <c r="A347" i="2" s="1"/>
  <c r="B347" i="2" l="1"/>
  <c r="G347" i="2" s="1"/>
  <c r="F347" i="2"/>
  <c r="C347" i="2"/>
  <c r="H347" i="2" l="1"/>
  <c r="A348" i="2" s="1"/>
  <c r="F348" i="2" l="1"/>
  <c r="C348" i="2"/>
  <c r="B348" i="2"/>
  <c r="G348" i="2" s="1"/>
  <c r="H348" i="2" l="1"/>
  <c r="A349" i="2" s="1"/>
  <c r="C349" i="2" l="1"/>
  <c r="F349" i="2"/>
  <c r="B349" i="2"/>
  <c r="G349" i="2" s="1"/>
  <c r="H349" i="2" l="1"/>
  <c r="A350" i="2" s="1"/>
  <c r="C350" i="2" l="1"/>
  <c r="B350" i="2"/>
  <c r="G350" i="2" s="1"/>
  <c r="F350" i="2"/>
  <c r="H350" i="2" l="1"/>
  <c r="A351" i="2" s="1"/>
  <c r="C351" i="2" l="1"/>
  <c r="B351" i="2"/>
  <c r="G351" i="2" s="1"/>
  <c r="F351" i="2"/>
  <c r="H351" i="2" l="1"/>
  <c r="A352" i="2" s="1"/>
  <c r="C352" i="2" l="1"/>
  <c r="F352" i="2"/>
  <c r="B352" i="2"/>
  <c r="G352" i="2" s="1"/>
  <c r="H352" i="2" l="1"/>
  <c r="A353" i="2" s="1"/>
  <c r="C353" i="2" l="1"/>
  <c r="B353" i="2"/>
  <c r="G353" i="2" s="1"/>
  <c r="F353" i="2"/>
  <c r="H353" i="2" l="1"/>
  <c r="A354" i="2" s="1"/>
  <c r="C354" i="2" l="1"/>
  <c r="F354" i="2"/>
  <c r="B354" i="2"/>
  <c r="G354" i="2" s="1"/>
  <c r="H354" i="2" l="1"/>
  <c r="A355" i="2" s="1"/>
  <c r="C355" i="2" l="1"/>
  <c r="B355" i="2"/>
  <c r="G355" i="2" s="1"/>
  <c r="F355" i="2"/>
  <c r="H355" i="2" l="1"/>
  <c r="A356" i="2" s="1"/>
  <c r="B356" i="2" l="1"/>
  <c r="G356" i="2" s="1"/>
  <c r="F356" i="2"/>
  <c r="C356" i="2"/>
  <c r="H356" i="2" l="1"/>
  <c r="A357" i="2" s="1"/>
  <c r="C357" i="2" l="1"/>
  <c r="B357" i="2"/>
  <c r="G357" i="2" s="1"/>
  <c r="F357" i="2"/>
  <c r="H357" i="2" l="1"/>
  <c r="A358" i="2" s="1"/>
  <c r="C358" i="2" l="1"/>
  <c r="F358" i="2"/>
  <c r="B358" i="2"/>
  <c r="G358" i="2" s="1"/>
  <c r="H358" i="2" l="1"/>
  <c r="A359" i="2" s="1"/>
  <c r="C359" i="2" l="1"/>
  <c r="B359" i="2"/>
  <c r="G359" i="2" s="1"/>
  <c r="F359" i="2"/>
  <c r="H359" i="2" l="1"/>
  <c r="A360" i="2" s="1"/>
  <c r="C360" i="2" l="1"/>
  <c r="F360" i="2"/>
  <c r="B360" i="2"/>
  <c r="G360" i="2" s="1"/>
  <c r="H360" i="2" l="1"/>
  <c r="A361" i="2" s="1"/>
  <c r="C361" i="2" l="1"/>
  <c r="F361" i="2"/>
  <c r="B361" i="2"/>
  <c r="G361" i="2" s="1"/>
  <c r="H361" i="2" l="1"/>
  <c r="A362" i="2" s="1"/>
  <c r="B362" i="2" l="1"/>
  <c r="G362" i="2" s="1"/>
  <c r="C362" i="2"/>
  <c r="F362" i="2"/>
  <c r="H362" i="2" l="1"/>
  <c r="A363" i="2" s="1"/>
  <c r="C363" i="2" l="1"/>
  <c r="F363" i="2"/>
  <c r="B363" i="2"/>
  <c r="G363" i="2" s="1"/>
  <c r="H363" i="2" l="1"/>
  <c r="A364" i="2" s="1"/>
  <c r="B364" i="2" l="1"/>
  <c r="G364" i="2" s="1"/>
  <c r="C364" i="2"/>
  <c r="F364" i="2"/>
  <c r="H364" i="2" l="1"/>
  <c r="A365" i="2" s="1"/>
  <c r="C365" i="2" l="1"/>
  <c r="B365" i="2"/>
  <c r="G365" i="2" s="1"/>
  <c r="F365" i="2"/>
  <c r="H365" i="2" l="1"/>
  <c r="A366" i="2" s="1"/>
  <c r="C366" i="2" l="1"/>
  <c r="B366" i="2"/>
  <c r="G366" i="2" s="1"/>
  <c r="F366" i="2"/>
  <c r="H366" i="2" l="1"/>
  <c r="A367" i="2" s="1"/>
  <c r="B367" i="2" l="1"/>
  <c r="G367" i="2" s="1"/>
  <c r="C367" i="2"/>
  <c r="F367" i="2"/>
  <c r="H367" i="2" l="1"/>
  <c r="A368" i="2" s="1"/>
  <c r="C368" i="2" l="1"/>
  <c r="B368" i="2"/>
  <c r="G368" i="2" s="1"/>
  <c r="F368" i="2"/>
  <c r="H368" i="2" l="1"/>
  <c r="A369" i="2" s="1"/>
  <c r="C369" i="2" l="1"/>
  <c r="B369" i="2"/>
  <c r="G369" i="2" s="1"/>
  <c r="F369" i="2"/>
  <c r="H369" i="2" l="1"/>
  <c r="A370" i="2" s="1"/>
  <c r="C370" i="2" l="1"/>
  <c r="F370" i="2"/>
  <c r="B370" i="2"/>
  <c r="G370" i="2" s="1"/>
  <c r="H370" i="2" l="1"/>
  <c r="A371" i="2" s="1"/>
  <c r="B371" i="2" l="1"/>
  <c r="G371" i="2" s="1"/>
  <c r="C371" i="2"/>
  <c r="F371" i="2"/>
  <c r="H371" i="2"/>
  <c r="A372" i="2" s="1"/>
  <c r="B372" i="2" l="1"/>
  <c r="G372" i="2" s="1"/>
  <c r="C372" i="2"/>
  <c r="F372" i="2"/>
  <c r="H372" i="2" l="1"/>
  <c r="A373" i="2" s="1"/>
  <c r="C373" i="2" l="1"/>
  <c r="F373" i="2"/>
  <c r="B373" i="2"/>
  <c r="G373" i="2" s="1"/>
  <c r="H373" i="2" l="1"/>
  <c r="A374" i="2" s="1"/>
  <c r="F374" i="2" l="1"/>
  <c r="C374" i="2"/>
  <c r="B374" i="2"/>
  <c r="G374" i="2" s="1"/>
  <c r="H374" i="2" l="1"/>
  <c r="A375" i="2" s="1"/>
  <c r="B375" i="2" l="1"/>
  <c r="G375" i="2" s="1"/>
  <c r="F375" i="2"/>
  <c r="C375" i="2"/>
  <c r="H375" i="2" l="1"/>
  <c r="A376" i="2" s="1"/>
  <c r="B376" i="2" l="1"/>
  <c r="G376" i="2" s="1"/>
  <c r="C376" i="2"/>
  <c r="F376" i="2"/>
  <c r="H376" i="2" l="1"/>
  <c r="A377" i="2" s="1"/>
  <c r="C377" i="2" l="1"/>
  <c r="F377" i="2"/>
  <c r="B377" i="2"/>
  <c r="G377" i="2" s="1"/>
  <c r="H377" i="2" l="1"/>
  <c r="A378" i="2" s="1"/>
  <c r="C378" i="2" l="1"/>
  <c r="B378" i="2"/>
  <c r="G378" i="2" s="1"/>
  <c r="F378" i="2"/>
  <c r="H378" i="2" l="1"/>
  <c r="A379" i="2" s="1"/>
  <c r="C379" i="2" l="1"/>
  <c r="F379" i="2"/>
  <c r="B379" i="2"/>
  <c r="G379" i="2" s="1"/>
  <c r="H379" i="2" l="1"/>
  <c r="A380" i="2" s="1"/>
  <c r="C380" i="2" l="1"/>
  <c r="B380" i="2"/>
  <c r="G380" i="2" s="1"/>
  <c r="F380" i="2"/>
  <c r="H380" i="2" l="1"/>
  <c r="A381" i="2" s="1"/>
  <c r="C381" i="2" l="1"/>
  <c r="F381" i="2"/>
  <c r="B381" i="2"/>
  <c r="G381" i="2" s="1"/>
  <c r="H381" i="2" l="1"/>
  <c r="A382" i="2" s="1"/>
  <c r="C382" i="2" l="1"/>
  <c r="B382" i="2"/>
  <c r="G382" i="2" s="1"/>
  <c r="F382" i="2"/>
  <c r="H382" i="2" l="1"/>
  <c r="A383" i="2" s="1"/>
  <c r="C383" i="2" l="1"/>
  <c r="F383" i="2"/>
  <c r="B383" i="2"/>
  <c r="G383" i="2" s="1"/>
  <c r="H383" i="2" l="1"/>
  <c r="A384" i="2" s="1"/>
  <c r="B384" i="2" l="1"/>
  <c r="G384" i="2" s="1"/>
  <c r="C384" i="2"/>
  <c r="F384" i="2"/>
  <c r="H384" i="2" l="1"/>
  <c r="A385" i="2" s="1"/>
  <c r="C385" i="2" l="1"/>
  <c r="B385" i="2"/>
  <c r="G385" i="2" s="1"/>
  <c r="F385" i="2"/>
  <c r="H385" i="2" l="1"/>
  <c r="A386" i="2" s="1"/>
  <c r="C386" i="2" l="1"/>
  <c r="B386" i="2"/>
  <c r="G386" i="2" s="1"/>
  <c r="F386" i="2"/>
  <c r="H386" i="2" l="1"/>
  <c r="A387" i="2" s="1"/>
  <c r="C387" i="2" l="1"/>
  <c r="B387" i="2"/>
  <c r="G387" i="2" s="1"/>
  <c r="F387" i="2"/>
  <c r="H387" i="2" l="1"/>
  <c r="A388" i="2" s="1"/>
  <c r="B388" i="2" l="1"/>
  <c r="G388" i="2" s="1"/>
  <c r="F388" i="2"/>
  <c r="C388" i="2"/>
  <c r="H388" i="2" l="1"/>
  <c r="A389" i="2" s="1"/>
  <c r="F389" i="2" l="1"/>
  <c r="C389" i="2"/>
  <c r="B389" i="2"/>
  <c r="G389" i="2" s="1"/>
  <c r="H389" i="2" l="1"/>
  <c r="A390" i="2" s="1"/>
  <c r="C390" i="2" l="1"/>
  <c r="F390" i="2"/>
  <c r="B390" i="2"/>
  <c r="G390" i="2" s="1"/>
  <c r="H390" i="2" l="1"/>
  <c r="A391" i="2" s="1"/>
  <c r="F391" i="2" l="1"/>
  <c r="B391" i="2"/>
  <c r="G391" i="2" s="1"/>
  <c r="C391" i="2"/>
  <c r="H391" i="2" l="1"/>
  <c r="A392" i="2" s="1"/>
  <c r="B392" i="2" l="1"/>
  <c r="G392" i="2" s="1"/>
  <c r="F392" i="2"/>
  <c r="C392" i="2"/>
  <c r="H392" i="2" l="1"/>
  <c r="A393" i="2" s="1"/>
  <c r="F393" i="2" l="1"/>
  <c r="C393" i="2"/>
  <c r="B393" i="2"/>
  <c r="G393" i="2" s="1"/>
  <c r="H393" i="2" l="1"/>
  <c r="A394" i="2" s="1"/>
  <c r="C394" i="2" l="1"/>
  <c r="F394" i="2"/>
  <c r="B394" i="2"/>
  <c r="G394" i="2" s="1"/>
  <c r="H394" i="2" l="1"/>
  <c r="A395" i="2" s="1"/>
  <c r="C395" i="2" l="1"/>
  <c r="B395" i="2"/>
  <c r="G395" i="2" s="1"/>
  <c r="F395" i="2"/>
  <c r="H395" i="2" l="1"/>
  <c r="A396" i="2" s="1"/>
  <c r="C396" i="2" l="1"/>
  <c r="F396" i="2"/>
  <c r="B396" i="2"/>
  <c r="G396" i="2" s="1"/>
  <c r="H396" i="2" l="1"/>
  <c r="A397" i="2" s="1"/>
  <c r="C397" i="2" l="1"/>
  <c r="F397" i="2"/>
  <c r="B397" i="2"/>
  <c r="G397" i="2" s="1"/>
  <c r="H397" i="2" l="1"/>
  <c r="A398" i="2" s="1"/>
  <c r="C398" i="2" l="1"/>
  <c r="F398" i="2"/>
  <c r="B398" i="2"/>
  <c r="G398" i="2" s="1"/>
  <c r="H398" i="2" l="1"/>
  <c r="A399" i="2" s="1"/>
  <c r="C399" i="2" l="1"/>
  <c r="B399" i="2"/>
  <c r="G399" i="2" s="1"/>
  <c r="F399" i="2"/>
  <c r="H399" i="2" l="1"/>
  <c r="A400" i="2" s="1"/>
  <c r="C400" i="2" l="1"/>
  <c r="F400" i="2"/>
  <c r="B400" i="2"/>
  <c r="G400" i="2" s="1"/>
  <c r="H400" i="2" l="1"/>
  <c r="A401" i="2" s="1"/>
  <c r="C401" i="2" l="1"/>
  <c r="F401" i="2"/>
  <c r="B401" i="2"/>
  <c r="G401" i="2" s="1"/>
  <c r="H401" i="2" l="1"/>
  <c r="A402" i="2" s="1"/>
  <c r="F402" i="2" l="1"/>
  <c r="C402" i="2"/>
  <c r="B402" i="2"/>
  <c r="G402" i="2" s="1"/>
  <c r="H402" i="2" l="1"/>
  <c r="A403" i="2" s="1"/>
  <c r="C403" i="2" l="1"/>
  <c r="B403" i="2"/>
  <c r="G403" i="2" s="1"/>
  <c r="F403" i="2"/>
  <c r="H403" i="2" l="1"/>
  <c r="A404" i="2" s="1"/>
  <c r="C404" i="2" l="1"/>
  <c r="B404" i="2"/>
  <c r="G404" i="2" s="1"/>
  <c r="F404" i="2"/>
  <c r="H404" i="2" l="1"/>
  <c r="A405" i="2" s="1"/>
  <c r="C405" i="2" l="1"/>
  <c r="B405" i="2"/>
  <c r="G405" i="2" s="1"/>
  <c r="F405" i="2"/>
  <c r="H405" i="2" l="1"/>
  <c r="A406" i="2" s="1"/>
  <c r="B406" i="2" l="1"/>
  <c r="G406" i="2" s="1"/>
  <c r="F406" i="2"/>
  <c r="C406" i="2"/>
  <c r="H406" i="2" l="1"/>
  <c r="A407" i="2" s="1"/>
  <c r="C407" i="2" l="1"/>
  <c r="B407" i="2"/>
  <c r="G407" i="2" s="1"/>
  <c r="F407" i="2"/>
  <c r="H407" i="2" l="1"/>
  <c r="A408" i="2" s="1"/>
  <c r="C408" i="2" l="1"/>
  <c r="B408" i="2"/>
  <c r="G408" i="2" s="1"/>
  <c r="F408" i="2"/>
  <c r="H408" i="2"/>
  <c r="A409" i="2" s="1"/>
  <c r="C409" i="2" l="1"/>
  <c r="B409" i="2"/>
  <c r="G409" i="2" s="1"/>
  <c r="F409" i="2"/>
  <c r="H409" i="2" l="1"/>
  <c r="A410" i="2" s="1"/>
  <c r="C410" i="2" l="1"/>
  <c r="B410" i="2"/>
  <c r="G410" i="2" s="1"/>
  <c r="F410" i="2"/>
  <c r="H410" i="2" l="1"/>
  <c r="A411" i="2" s="1"/>
  <c r="C411" i="2" l="1"/>
  <c r="B411" i="2"/>
  <c r="G411" i="2" s="1"/>
  <c r="F411" i="2"/>
  <c r="H411" i="2" l="1"/>
  <c r="A412" i="2" s="1"/>
  <c r="C412" i="2" l="1"/>
  <c r="B412" i="2"/>
  <c r="G412" i="2" s="1"/>
  <c r="F412" i="2"/>
  <c r="H412" i="2" l="1"/>
  <c r="A413" i="2" s="1"/>
  <c r="C413" i="2" l="1"/>
  <c r="B413" i="2"/>
  <c r="G413" i="2" s="1"/>
  <c r="F413" i="2"/>
  <c r="H413" i="2" l="1"/>
  <c r="A414" i="2" s="1"/>
  <c r="C414" i="2" l="1"/>
  <c r="F414" i="2"/>
  <c r="B414" i="2"/>
  <c r="G414" i="2" s="1"/>
  <c r="H414" i="2" l="1"/>
  <c r="A415" i="2" s="1"/>
  <c r="C415" i="2" l="1"/>
  <c r="B415" i="2"/>
  <c r="G415" i="2" s="1"/>
  <c r="F415" i="2"/>
  <c r="H415" i="2" l="1"/>
  <c r="A416" i="2" s="1"/>
  <c r="B416" i="2" l="1"/>
  <c r="G416" i="2" s="1"/>
  <c r="C416" i="2"/>
  <c r="F416" i="2"/>
  <c r="H416" i="2" l="1"/>
  <c r="A417" i="2" s="1"/>
  <c r="C417" i="2" l="1"/>
  <c r="B417" i="2"/>
  <c r="G417" i="2" s="1"/>
  <c r="F417" i="2"/>
  <c r="H417" i="2" l="1"/>
  <c r="A418" i="2" s="1"/>
  <c r="C418" i="2" l="1"/>
  <c r="F418" i="2"/>
  <c r="B418" i="2"/>
  <c r="G418" i="2" s="1"/>
  <c r="H418" i="2" l="1"/>
  <c r="A419" i="2" s="1"/>
  <c r="C419" i="2" l="1"/>
  <c r="B419" i="2"/>
  <c r="G419" i="2" s="1"/>
  <c r="F419" i="2"/>
  <c r="H419" i="2" l="1"/>
  <c r="A420" i="2" s="1"/>
  <c r="C420" i="2" l="1"/>
  <c r="B420" i="2"/>
  <c r="G420" i="2" s="1"/>
  <c r="F420" i="2"/>
  <c r="H420" i="2" l="1"/>
  <c r="A421" i="2" s="1"/>
  <c r="C421" i="2" l="1"/>
  <c r="B421" i="2"/>
  <c r="G421" i="2" s="1"/>
  <c r="F421" i="2"/>
  <c r="H421" i="2" l="1"/>
  <c r="A422" i="2" s="1"/>
  <c r="C422" i="2" l="1"/>
  <c r="F422" i="2"/>
  <c r="B422" i="2"/>
  <c r="G422" i="2" s="1"/>
  <c r="H422" i="2" l="1"/>
  <c r="A423" i="2" s="1"/>
  <c r="C423" i="2" l="1"/>
  <c r="F423" i="2"/>
  <c r="B423" i="2"/>
  <c r="G423" i="2" s="1"/>
  <c r="H423" i="2" l="1"/>
  <c r="A424" i="2" s="1"/>
  <c r="C424" i="2" l="1"/>
  <c r="F424" i="2"/>
  <c r="B424" i="2"/>
  <c r="G424" i="2" s="1"/>
  <c r="H424" i="2" l="1"/>
  <c r="A425" i="2" s="1"/>
  <c r="C425" i="2" l="1"/>
  <c r="F425" i="2"/>
  <c r="B425" i="2"/>
  <c r="G425" i="2" s="1"/>
  <c r="H425" i="2" l="1"/>
  <c r="A426" i="2" s="1"/>
  <c r="C426" i="2" l="1"/>
  <c r="F426" i="2"/>
  <c r="B426" i="2"/>
  <c r="G426" i="2" s="1"/>
  <c r="H426" i="2" l="1"/>
  <c r="A427" i="2" s="1"/>
  <c r="C427" i="2" l="1"/>
  <c r="B427" i="2"/>
  <c r="G427" i="2" s="1"/>
  <c r="F427" i="2"/>
  <c r="H427" i="2" l="1"/>
  <c r="A428" i="2" s="1"/>
  <c r="B428" i="2" l="1"/>
  <c r="G428" i="2" s="1"/>
  <c r="C428" i="2"/>
  <c r="F428" i="2"/>
  <c r="H428" i="2" l="1"/>
  <c r="A429" i="2" s="1"/>
  <c r="F429" i="2" l="1"/>
  <c r="C429" i="2"/>
  <c r="B429" i="2"/>
  <c r="G429" i="2" s="1"/>
  <c r="H429" i="2" l="1"/>
  <c r="A430" i="2" s="1"/>
  <c r="C430" i="2" l="1"/>
  <c r="B430" i="2"/>
  <c r="G430" i="2" s="1"/>
  <c r="F430" i="2"/>
  <c r="H430" i="2" l="1"/>
  <c r="A431" i="2" s="1"/>
  <c r="C431" i="2" l="1"/>
  <c r="B431" i="2"/>
  <c r="G431" i="2" s="1"/>
  <c r="F431" i="2"/>
  <c r="H431" i="2" l="1"/>
  <c r="A432" i="2" s="1"/>
  <c r="B432" i="2" l="1"/>
  <c r="G432" i="2" s="1"/>
  <c r="C432" i="2"/>
  <c r="F432" i="2"/>
  <c r="H432" i="2" l="1"/>
  <c r="A433" i="2" s="1"/>
  <c r="F433" i="2" l="1"/>
  <c r="C433" i="2"/>
  <c r="B433" i="2"/>
  <c r="G433" i="2" s="1"/>
  <c r="H433" i="2" l="1"/>
  <c r="A434" i="2" s="1"/>
  <c r="C434" i="2" l="1"/>
  <c r="B434" i="2"/>
  <c r="G434" i="2" s="1"/>
  <c r="F434" i="2"/>
  <c r="H434" i="2" l="1"/>
  <c r="A435" i="2" s="1"/>
  <c r="C435" i="2" l="1"/>
  <c r="B435" i="2"/>
  <c r="G435" i="2" s="1"/>
  <c r="F435" i="2"/>
  <c r="H435" i="2" l="1"/>
  <c r="A436" i="2" s="1"/>
  <c r="C436" i="2" l="1"/>
  <c r="F436" i="2"/>
  <c r="B436" i="2"/>
  <c r="G436" i="2" s="1"/>
  <c r="H436" i="2" l="1"/>
  <c r="A437" i="2" s="1"/>
  <c r="C437" i="2" l="1"/>
  <c r="B437" i="2"/>
  <c r="G437" i="2" s="1"/>
  <c r="F437" i="2"/>
  <c r="H437" i="2" l="1"/>
  <c r="A438" i="2" s="1"/>
  <c r="F438" i="2" l="1"/>
  <c r="C438" i="2"/>
  <c r="B438" i="2"/>
  <c r="G438" i="2" s="1"/>
  <c r="H438" i="2" l="1"/>
  <c r="A439" i="2" s="1"/>
  <c r="F439" i="2" l="1"/>
  <c r="C439" i="2"/>
  <c r="B439" i="2"/>
  <c r="G439" i="2" s="1"/>
  <c r="H439" i="2" l="1"/>
  <c r="A440" i="2" s="1"/>
  <c r="C440" i="2" l="1"/>
  <c r="B440" i="2"/>
  <c r="G440" i="2" s="1"/>
  <c r="F440" i="2"/>
  <c r="H440" i="2"/>
  <c r="A441" i="2" s="1"/>
  <c r="C441" i="2" l="1"/>
  <c r="F441" i="2"/>
  <c r="B441" i="2"/>
  <c r="G441" i="2" s="1"/>
  <c r="H441" i="2" l="1"/>
  <c r="A442" i="2" s="1"/>
  <c r="C442" i="2" l="1"/>
  <c r="B442" i="2"/>
  <c r="G442" i="2" s="1"/>
  <c r="F442" i="2"/>
  <c r="H442" i="2" l="1"/>
  <c r="A443" i="2" s="1"/>
  <c r="C443" i="2" l="1"/>
  <c r="B443" i="2"/>
  <c r="G443" i="2" s="1"/>
  <c r="F443" i="2"/>
  <c r="H443" i="2" l="1"/>
  <c r="A444" i="2" s="1"/>
  <c r="C444" i="2" l="1"/>
  <c r="B444" i="2"/>
  <c r="G444" i="2" s="1"/>
  <c r="F444" i="2"/>
  <c r="H444" i="2" l="1"/>
  <c r="A445" i="2" s="1"/>
  <c r="C445" i="2" l="1"/>
  <c r="B445" i="2"/>
  <c r="G445" i="2" s="1"/>
  <c r="F445" i="2"/>
  <c r="H445" i="2" l="1"/>
  <c r="A446" i="2" s="1"/>
  <c r="C446" i="2" l="1"/>
  <c r="B446" i="2"/>
  <c r="G446" i="2" s="1"/>
  <c r="F446" i="2"/>
  <c r="H446" i="2" l="1"/>
  <c r="A447" i="2" s="1"/>
  <c r="C447" i="2" l="1"/>
  <c r="F447" i="2"/>
  <c r="B447" i="2"/>
  <c r="G447" i="2" s="1"/>
  <c r="H447" i="2" l="1"/>
  <c r="A448" i="2" s="1"/>
  <c r="C448" i="2" l="1"/>
  <c r="F448" i="2"/>
  <c r="B448" i="2"/>
  <c r="G448" i="2" s="1"/>
  <c r="H448" i="2" l="1"/>
  <c r="A449" i="2" s="1"/>
  <c r="C449" i="2" l="1"/>
  <c r="F449" i="2"/>
  <c r="B449" i="2"/>
  <c r="G449" i="2" s="1"/>
  <c r="H449" i="2" l="1"/>
  <c r="A450" i="2" s="1"/>
  <c r="C450" i="2" l="1"/>
  <c r="B450" i="2"/>
  <c r="G450" i="2" s="1"/>
  <c r="F450" i="2"/>
  <c r="H450" i="2" l="1"/>
  <c r="A451" i="2" s="1"/>
  <c r="B451" i="2" l="1"/>
  <c r="G451" i="2" s="1"/>
  <c r="C451" i="2"/>
  <c r="F451" i="2"/>
  <c r="H451" i="2" l="1"/>
  <c r="A452" i="2" s="1"/>
  <c r="C452" i="2" l="1"/>
  <c r="B452" i="2"/>
  <c r="G452" i="2" s="1"/>
  <c r="F452" i="2"/>
  <c r="H452" i="2" l="1"/>
  <c r="A453" i="2" s="1"/>
  <c r="C453" i="2" l="1"/>
  <c r="F453" i="2"/>
  <c r="B453" i="2"/>
  <c r="G453" i="2" s="1"/>
  <c r="H453" i="2" l="1"/>
  <c r="A454" i="2" s="1"/>
  <c r="C454" i="2" l="1"/>
  <c r="B454" i="2"/>
  <c r="G454" i="2" s="1"/>
  <c r="F454" i="2"/>
  <c r="H454" i="2" l="1"/>
  <c r="A455" i="2" s="1"/>
  <c r="B455" i="2" l="1"/>
  <c r="G455" i="2" s="1"/>
  <c r="F455" i="2"/>
  <c r="C455" i="2"/>
  <c r="H455" i="2" l="1"/>
  <c r="A456" i="2" s="1"/>
  <c r="C456" i="2" l="1"/>
  <c r="B456" i="2"/>
  <c r="G456" i="2" s="1"/>
  <c r="F456" i="2"/>
  <c r="H456" i="2" l="1"/>
  <c r="A457" i="2" s="1"/>
  <c r="B457" i="2" l="1"/>
  <c r="G457" i="2" s="1"/>
  <c r="C457" i="2"/>
  <c r="F457" i="2"/>
  <c r="H457" i="2" l="1"/>
  <c r="A458" i="2" s="1"/>
  <c r="C458" i="2" l="1"/>
  <c r="B458" i="2"/>
  <c r="G458" i="2" s="1"/>
  <c r="F458" i="2"/>
  <c r="H458" i="2" l="1"/>
  <c r="A459" i="2" s="1"/>
  <c r="B459" i="2" l="1"/>
  <c r="G459" i="2" s="1"/>
  <c r="C459" i="2"/>
  <c r="F459" i="2"/>
  <c r="H459" i="2" l="1"/>
  <c r="A460" i="2" s="1"/>
  <c r="C460" i="2" l="1"/>
  <c r="F460" i="2"/>
  <c r="B460" i="2"/>
  <c r="G460" i="2" s="1"/>
  <c r="H460" i="2" l="1"/>
  <c r="A461" i="2" s="1"/>
  <c r="B461" i="2" l="1"/>
  <c r="G461" i="2" s="1"/>
  <c r="F461" i="2"/>
  <c r="C461" i="2"/>
  <c r="H461" i="2" l="1"/>
  <c r="A462" i="2" s="1"/>
  <c r="B462" i="2" l="1"/>
  <c r="G462" i="2" s="1"/>
  <c r="C462" i="2"/>
  <c r="F462" i="2"/>
  <c r="H462" i="2" l="1"/>
  <c r="A463" i="2" s="1"/>
  <c r="K17" i="2"/>
  <c r="C463" i="2" l="1"/>
  <c r="F463" i="2"/>
  <c r="B463" i="2"/>
  <c r="G463" i="2" s="1"/>
  <c r="H463" i="2" l="1"/>
  <c r="A464" i="2" s="1"/>
  <c r="C464" i="2" l="1"/>
  <c r="B464" i="2"/>
  <c r="G464" i="2" s="1"/>
  <c r="F464" i="2"/>
  <c r="H464" i="2" l="1"/>
  <c r="A465" i="2" s="1"/>
  <c r="C465" i="2" l="1"/>
  <c r="B465" i="2"/>
  <c r="G465" i="2" s="1"/>
  <c r="F465" i="2"/>
  <c r="H465" i="2" l="1"/>
  <c r="A466" i="2" s="1"/>
  <c r="C466" i="2" l="1"/>
  <c r="B466" i="2"/>
  <c r="G466" i="2" s="1"/>
  <c r="F466" i="2"/>
  <c r="H466" i="2" l="1"/>
  <c r="A467" i="2" s="1"/>
  <c r="C467" i="2" l="1"/>
  <c r="F467" i="2"/>
  <c r="B467" i="2"/>
  <c r="G467" i="2" s="1"/>
  <c r="H467" i="2" l="1"/>
  <c r="A468" i="2" s="1"/>
  <c r="F468" i="2" l="1"/>
  <c r="C468" i="2"/>
  <c r="B468" i="2"/>
  <c r="G468" i="2" s="1"/>
  <c r="H468" i="2" l="1"/>
  <c r="A469" i="2" s="1"/>
  <c r="C469" i="2" l="1"/>
  <c r="B469" i="2"/>
  <c r="G469" i="2" s="1"/>
  <c r="F469" i="2"/>
  <c r="H469" i="2" l="1"/>
  <c r="A470" i="2" s="1"/>
  <c r="F470" i="2" l="1"/>
  <c r="C470" i="2"/>
  <c r="B470" i="2"/>
  <c r="G470" i="2" s="1"/>
  <c r="H470" i="2" l="1"/>
  <c r="A471" i="2" s="1"/>
  <c r="C471" i="2" l="1"/>
  <c r="B471" i="2"/>
  <c r="G471" i="2" s="1"/>
  <c r="F471" i="2"/>
  <c r="H471" i="2" l="1"/>
  <c r="A472" i="2" s="1"/>
  <c r="C472" i="2" l="1"/>
  <c r="F472" i="2"/>
  <c r="B472" i="2"/>
  <c r="G472" i="2" s="1"/>
  <c r="H472" i="2" l="1"/>
  <c r="A473" i="2" s="1"/>
  <c r="C473" i="2" l="1"/>
  <c r="B473" i="2"/>
  <c r="G473" i="2" s="1"/>
  <c r="F473" i="2"/>
  <c r="H473" i="2" l="1"/>
  <c r="A474" i="2" s="1"/>
  <c r="C474" i="2" l="1"/>
  <c r="B474" i="2"/>
  <c r="G474" i="2" s="1"/>
  <c r="F474" i="2"/>
  <c r="H474" i="2" l="1"/>
  <c r="A475" i="2" s="1"/>
  <c r="C475" i="2" l="1"/>
  <c r="F475" i="2"/>
  <c r="B475" i="2"/>
  <c r="G475" i="2" s="1"/>
  <c r="H475" i="2" l="1"/>
  <c r="A476" i="2" s="1"/>
  <c r="F476" i="2" l="1"/>
  <c r="C476" i="2"/>
  <c r="B476" i="2"/>
  <c r="G476" i="2" s="1"/>
  <c r="H476" i="2" l="1"/>
  <c r="A477" i="2" s="1"/>
  <c r="C477" i="2" l="1"/>
  <c r="F477" i="2"/>
  <c r="B477" i="2"/>
  <c r="G477" i="2" s="1"/>
  <c r="H477" i="2" l="1"/>
  <c r="A478" i="2" s="1"/>
  <c r="B478" i="2" l="1"/>
  <c r="G478" i="2" s="1"/>
  <c r="C478" i="2"/>
  <c r="F478" i="2"/>
  <c r="H478" i="2" l="1"/>
  <c r="A479" i="2" s="1"/>
  <c r="C479" i="2" l="1"/>
  <c r="B479" i="2"/>
  <c r="G479" i="2" s="1"/>
  <c r="F479" i="2"/>
  <c r="H479" i="2" l="1"/>
  <c r="A480" i="2" s="1"/>
  <c r="C480" i="2" l="1"/>
  <c r="B480" i="2"/>
  <c r="G480" i="2" s="1"/>
  <c r="F480" i="2"/>
  <c r="H480" i="2" l="1"/>
  <c r="A481" i="2" s="1"/>
  <c r="C481" i="2" l="1"/>
  <c r="F481" i="2"/>
  <c r="B481" i="2"/>
  <c r="G481" i="2" s="1"/>
  <c r="H481" i="2" l="1"/>
  <c r="A482" i="2" s="1"/>
  <c r="B482" i="2" l="1"/>
  <c r="G482" i="2" s="1"/>
  <c r="C482" i="2"/>
  <c r="F482" i="2"/>
  <c r="H482" i="2"/>
  <c r="A483" i="2" s="1"/>
  <c r="C483" i="2" l="1"/>
  <c r="F483" i="2"/>
  <c r="B483" i="2"/>
  <c r="G483" i="2" s="1"/>
  <c r="H483" i="2" l="1"/>
  <c r="A484" i="2" s="1"/>
  <c r="C484" i="2" l="1"/>
  <c r="F484" i="2"/>
  <c r="B484" i="2"/>
  <c r="G484" i="2" s="1"/>
  <c r="H484" i="2" l="1"/>
  <c r="A485" i="2" s="1"/>
  <c r="C485" i="2" l="1"/>
  <c r="B485" i="2"/>
  <c r="G485" i="2" s="1"/>
  <c r="F485" i="2"/>
  <c r="H485" i="2" l="1"/>
  <c r="A486" i="2" s="1"/>
  <c r="C486" i="2" l="1"/>
  <c r="F486" i="2"/>
  <c r="B486" i="2"/>
  <c r="G486" i="2" s="1"/>
  <c r="H486" i="2"/>
  <c r="A487" i="2" s="1"/>
  <c r="C487" i="2" l="1"/>
  <c r="B487" i="2"/>
  <c r="G487" i="2" s="1"/>
  <c r="F487" i="2"/>
  <c r="H487" i="2" l="1"/>
  <c r="A488" i="2" s="1"/>
  <c r="F488" i="2" l="1"/>
  <c r="C488" i="2"/>
  <c r="B488" i="2"/>
  <c r="G488" i="2" s="1"/>
  <c r="H488" i="2" l="1"/>
  <c r="A489" i="2" s="1"/>
  <c r="B489" i="2" l="1"/>
  <c r="G489" i="2" s="1"/>
  <c r="C489" i="2"/>
  <c r="F489" i="2"/>
  <c r="H489" i="2" l="1"/>
  <c r="A490" i="2" s="1"/>
  <c r="C490" i="2" l="1"/>
  <c r="B490" i="2"/>
  <c r="G490" i="2" s="1"/>
  <c r="F490" i="2"/>
  <c r="H490" i="2" l="1"/>
  <c r="A491" i="2" s="1"/>
  <c r="C491" i="2" l="1"/>
  <c r="B491" i="2"/>
  <c r="G491" i="2" s="1"/>
  <c r="F491" i="2"/>
  <c r="H491" i="2" l="1"/>
  <c r="A492" i="2" s="1"/>
  <c r="C492" i="2" l="1"/>
  <c r="B492" i="2"/>
  <c r="G492" i="2" s="1"/>
  <c r="F492" i="2"/>
  <c r="H492" i="2" l="1"/>
  <c r="A493" i="2" s="1"/>
  <c r="C493" i="2" l="1"/>
  <c r="F493" i="2"/>
  <c r="B493" i="2"/>
  <c r="G493" i="2" s="1"/>
  <c r="H493" i="2" l="1"/>
  <c r="A494" i="2" s="1"/>
  <c r="F494" i="2" l="1"/>
  <c r="C494" i="2"/>
  <c r="B494" i="2"/>
  <c r="G494" i="2" s="1"/>
  <c r="H494" i="2" l="1"/>
  <c r="A495" i="2" s="1"/>
  <c r="C495" i="2" l="1"/>
  <c r="F495" i="2"/>
  <c r="B495" i="2"/>
  <c r="G495" i="2" s="1"/>
  <c r="H495" i="2" l="1"/>
  <c r="A496" i="2" s="1"/>
  <c r="C496" i="2" l="1"/>
  <c r="B496" i="2"/>
  <c r="G496" i="2" s="1"/>
  <c r="F496" i="2"/>
  <c r="H496" i="2" l="1"/>
  <c r="A497" i="2" s="1"/>
  <c r="B497" i="2" l="1"/>
  <c r="G497" i="2" s="1"/>
  <c r="C497" i="2"/>
  <c r="F497" i="2"/>
  <c r="H497" i="2" l="1"/>
  <c r="A498" i="2" s="1"/>
  <c r="C498" i="2" l="1"/>
  <c r="F498" i="2"/>
  <c r="B498" i="2"/>
  <c r="G498" i="2" s="1"/>
  <c r="H498" i="2" l="1"/>
  <c r="A499" i="2" s="1"/>
  <c r="C499" i="2" l="1"/>
  <c r="B499" i="2"/>
  <c r="G499" i="2" s="1"/>
  <c r="F499" i="2"/>
  <c r="H499" i="2" l="1"/>
  <c r="A500" i="2" s="1"/>
  <c r="C500" i="2" l="1"/>
  <c r="B500" i="2"/>
  <c r="G500" i="2" s="1"/>
  <c r="F500" i="2"/>
  <c r="H500" i="2" l="1"/>
  <c r="A501" i="2" s="1"/>
  <c r="C501" i="2" l="1"/>
  <c r="F501" i="2"/>
  <c r="B501" i="2"/>
  <c r="G501" i="2" s="1"/>
  <c r="H501" i="2" l="1"/>
  <c r="A502" i="2" s="1"/>
  <c r="C502" i="2" l="1"/>
  <c r="F502" i="2"/>
  <c r="B502" i="2"/>
  <c r="G502" i="2" s="1"/>
  <c r="H502" i="2" l="1"/>
  <c r="A503" i="2" s="1"/>
  <c r="C503" i="2" l="1"/>
  <c r="F503" i="2"/>
  <c r="B503" i="2"/>
  <c r="G503" i="2" s="1"/>
  <c r="H503" i="2" l="1"/>
  <c r="A504" i="2" s="1"/>
  <c r="C504" i="2" l="1"/>
  <c r="B504" i="2"/>
  <c r="G504" i="2" s="1"/>
  <c r="F504" i="2"/>
  <c r="H504" i="2" l="1"/>
  <c r="A505" i="2" s="1"/>
  <c r="C505" i="2" l="1"/>
  <c r="B505" i="2"/>
  <c r="G505" i="2" s="1"/>
  <c r="F505" i="2"/>
  <c r="H505" i="2" l="1"/>
  <c r="A506" i="2" s="1"/>
  <c r="C506" i="2" l="1"/>
  <c r="B506" i="2"/>
  <c r="G506" i="2" s="1"/>
  <c r="F506" i="2"/>
  <c r="H506" i="2" l="1"/>
  <c r="A507" i="2" s="1"/>
  <c r="C507" i="2" l="1"/>
  <c r="F507" i="2"/>
  <c r="B507" i="2"/>
  <c r="G507" i="2" s="1"/>
  <c r="H507" i="2" l="1"/>
  <c r="A508" i="2" s="1"/>
  <c r="B508" i="2" l="1"/>
  <c r="G508" i="2" s="1"/>
  <c r="F508" i="2"/>
  <c r="C508" i="2" s="1"/>
  <c r="H508" i="2"/>
  <c r="A509" i="2" s="1"/>
  <c r="C509" i="2" l="1"/>
  <c r="B509" i="2"/>
  <c r="G509" i="2" s="1"/>
  <c r="F509" i="2"/>
  <c r="H509" i="2"/>
  <c r="A510" i="2" s="1"/>
  <c r="C510" i="2" l="1"/>
  <c r="B510" i="2"/>
  <c r="G510" i="2" s="1"/>
  <c r="H510" i="2"/>
  <c r="A511" i="2" s="1"/>
  <c r="F510" i="2"/>
  <c r="C511" i="2" l="1"/>
  <c r="B511" i="2"/>
  <c r="G511" i="2" s="1"/>
  <c r="F511" i="2"/>
  <c r="H511" i="2"/>
  <c r="A512" i="2" s="1"/>
  <c r="C512" i="2" l="1"/>
  <c r="F512" i="2"/>
  <c r="H512" i="2"/>
  <c r="A513" i="2" s="1"/>
  <c r="B512" i="2"/>
  <c r="G512" i="2" s="1"/>
  <c r="C513" i="2" l="1"/>
  <c r="B513" i="2"/>
  <c r="G513" i="2" s="1"/>
  <c r="F513" i="2"/>
  <c r="H513" i="2"/>
  <c r="A514" i="2" s="1"/>
  <c r="C514" i="2" l="1"/>
  <c r="B514" i="2"/>
  <c r="G514" i="2" s="1"/>
  <c r="F514" i="2"/>
  <c r="H514" i="2"/>
  <c r="A515" i="2" s="1"/>
  <c r="F515" i="2" l="1"/>
  <c r="C515" i="2"/>
  <c r="H515" i="2"/>
  <c r="A516" i="2" s="1"/>
  <c r="B515" i="2"/>
  <c r="G515" i="2" s="1"/>
  <c r="C516" i="2" l="1"/>
  <c r="F516" i="2"/>
  <c r="B516" i="2"/>
  <c r="G516" i="2" s="1"/>
  <c r="H516" i="2"/>
  <c r="A517" i="2" s="1"/>
  <c r="C517" i="2" l="1"/>
  <c r="F517" i="2"/>
  <c r="B517" i="2"/>
  <c r="G517" i="2" s="1"/>
  <c r="H517" i="2"/>
  <c r="A518" i="2" s="1"/>
  <c r="C518" i="2" l="1"/>
  <c r="B518" i="2"/>
  <c r="G518" i="2" s="1"/>
  <c r="F518" i="2"/>
  <c r="H518" i="2"/>
  <c r="A519" i="2" s="1"/>
  <c r="B519" i="2" l="1"/>
  <c r="G519" i="2" s="1"/>
  <c r="C519" i="2"/>
  <c r="F519" i="2"/>
  <c r="H519" i="2"/>
  <c r="A520" i="2" s="1"/>
  <c r="C520" i="2" l="1"/>
  <c r="H520" i="2"/>
  <c r="A521" i="2" s="1"/>
  <c r="B520" i="2"/>
  <c r="G520" i="2" s="1"/>
  <c r="F520" i="2"/>
  <c r="B521" i="2" l="1"/>
  <c r="G521" i="2" s="1"/>
  <c r="F521" i="2"/>
  <c r="C521" i="2"/>
  <c r="H521" i="2"/>
  <c r="A522" i="2" s="1"/>
  <c r="C522" i="2" l="1"/>
  <c r="F522" i="2"/>
  <c r="H522" i="2"/>
  <c r="A523" i="2" s="1"/>
  <c r="B522" i="2"/>
  <c r="G522" i="2" s="1"/>
  <c r="C523" i="2" l="1"/>
  <c r="B523" i="2"/>
  <c r="G523" i="2" s="1"/>
  <c r="F523" i="2"/>
  <c r="H523" i="2"/>
  <c r="A524" i="2" s="1"/>
  <c r="C524" i="2" l="1"/>
  <c r="F524" i="2"/>
  <c r="H524" i="2"/>
  <c r="A525" i="2" s="1"/>
  <c r="B524" i="2"/>
  <c r="G524" i="2" s="1"/>
  <c r="C525" i="2" l="1"/>
  <c r="B525" i="2"/>
  <c r="G525" i="2" s="1"/>
  <c r="F525" i="2"/>
  <c r="H525" i="2"/>
  <c r="A526" i="2" s="1"/>
  <c r="B526" i="2" l="1"/>
  <c r="G526" i="2" s="1"/>
  <c r="F526" i="2"/>
  <c r="H526" i="2"/>
  <c r="A527" i="2" s="1"/>
  <c r="C526" i="2"/>
  <c r="B527" i="2" l="1"/>
  <c r="G527" i="2" s="1"/>
  <c r="C527" i="2"/>
  <c r="F527" i="2"/>
  <c r="H527" i="2"/>
  <c r="A528" i="2" s="1"/>
  <c r="B528" i="2" l="1"/>
  <c r="G528" i="2" s="1"/>
  <c r="H528" i="2"/>
  <c r="A529" i="2" s="1"/>
  <c r="C528" i="2"/>
  <c r="F528" i="2"/>
  <c r="B529" i="2" l="1"/>
  <c r="G529" i="2" s="1"/>
  <c r="F529" i="2"/>
  <c r="C529" i="2"/>
  <c r="H529" i="2"/>
  <c r="A530" i="2" s="1"/>
  <c r="C530" i="2" l="1"/>
  <c r="B530" i="2"/>
  <c r="G530" i="2" s="1"/>
  <c r="F530" i="2"/>
  <c r="H530" i="2"/>
  <c r="A531" i="2" s="1"/>
  <c r="C531" i="2" l="1"/>
  <c r="F531" i="2"/>
  <c r="H531" i="2"/>
  <c r="A532" i="2" s="1"/>
  <c r="B531" i="2"/>
  <c r="G531" i="2" s="1"/>
  <c r="C532" i="2" l="1"/>
  <c r="B532" i="2"/>
  <c r="G532" i="2" s="1"/>
  <c r="F532" i="2"/>
  <c r="H532" i="2"/>
  <c r="A533" i="2" s="1"/>
  <c r="C533" i="2" l="1"/>
  <c r="H533" i="2"/>
  <c r="A534" i="2" s="1"/>
  <c r="F533" i="2"/>
  <c r="B533" i="2"/>
  <c r="G533" i="2" s="1"/>
  <c r="B534" i="2" l="1"/>
  <c r="G534" i="2" s="1"/>
  <c r="C534" i="2"/>
  <c r="F534" i="2"/>
  <c r="H534" i="2"/>
  <c r="A535" i="2" s="1"/>
  <c r="C535" i="2" l="1"/>
  <c r="B535" i="2"/>
  <c r="G535" i="2" s="1"/>
  <c r="F535" i="2"/>
  <c r="H535" i="2"/>
  <c r="A536" i="2" s="1"/>
  <c r="F536" i="2" l="1"/>
  <c r="C536" i="2"/>
  <c r="H536" i="2"/>
  <c r="A537" i="2" s="1"/>
  <c r="B536" i="2"/>
  <c r="G536" i="2" s="1"/>
  <c r="C537" i="2" l="1"/>
  <c r="F537" i="2"/>
  <c r="B537" i="2"/>
  <c r="G537" i="2" s="1"/>
  <c r="H537" i="2"/>
  <c r="A538" i="2" s="1"/>
  <c r="C538" i="2" l="1"/>
  <c r="B538" i="2"/>
  <c r="G538" i="2" s="1"/>
  <c r="H538" i="2"/>
  <c r="A539" i="2" s="1"/>
  <c r="F538" i="2"/>
  <c r="C539" i="2" l="1"/>
  <c r="H539" i="2"/>
  <c r="A540" i="2" s="1"/>
  <c r="F539" i="2"/>
  <c r="B539" i="2"/>
  <c r="G539" i="2" s="1"/>
  <c r="H540" i="2" l="1"/>
  <c r="A541" i="2" s="1"/>
  <c r="C540" i="2"/>
  <c r="F540" i="2"/>
  <c r="B540" i="2"/>
  <c r="G540" i="2" s="1"/>
  <c r="C541" i="2" l="1"/>
  <c r="B541" i="2"/>
  <c r="G541" i="2" s="1"/>
  <c r="F541" i="2"/>
  <c r="H541" i="2"/>
  <c r="A542" i="2" s="1"/>
  <c r="C542" i="2" l="1"/>
  <c r="B542" i="2"/>
  <c r="G542" i="2" s="1"/>
  <c r="F542" i="2"/>
  <c r="H542" i="2"/>
  <c r="A543" i="2" s="1"/>
  <c r="C543" i="2" l="1"/>
  <c r="H543" i="2"/>
  <c r="A544" i="2" s="1"/>
  <c r="B543" i="2"/>
  <c r="G543" i="2" s="1"/>
  <c r="F543" i="2"/>
  <c r="C544" i="2" l="1"/>
  <c r="H544" i="2"/>
  <c r="A545" i="2" s="1"/>
  <c r="B544" i="2"/>
  <c r="G544" i="2" s="1"/>
  <c r="F544" i="2"/>
  <c r="B545" i="2" l="1"/>
  <c r="G545" i="2" s="1"/>
  <c r="F545" i="2"/>
  <c r="C545" i="2"/>
  <c r="H545" i="2"/>
  <c r="A546" i="2" s="1"/>
  <c r="C546" i="2" l="1"/>
  <c r="B546" i="2"/>
  <c r="G546" i="2" s="1"/>
  <c r="F546" i="2"/>
  <c r="H546" i="2"/>
  <c r="A547" i="2" s="1"/>
  <c r="B547" i="2" l="1"/>
  <c r="G547" i="2" s="1"/>
  <c r="H547" i="2"/>
  <c r="A548" i="2" s="1"/>
  <c r="C547" i="2"/>
  <c r="F547" i="2"/>
  <c r="C548" i="2" l="1"/>
  <c r="F548" i="2"/>
  <c r="B548" i="2"/>
  <c r="G548" i="2" s="1"/>
  <c r="H548" i="2"/>
  <c r="A549" i="2" s="1"/>
  <c r="C549" i="2" l="1"/>
  <c r="F549" i="2"/>
  <c r="B549" i="2"/>
  <c r="G549" i="2" s="1"/>
  <c r="H549" i="2"/>
  <c r="A550" i="2" s="1"/>
  <c r="C550" i="2" l="1"/>
  <c r="B550" i="2"/>
  <c r="G550" i="2" s="1"/>
  <c r="F550" i="2"/>
  <c r="H550" i="2"/>
  <c r="A551" i="2" s="1"/>
  <c r="B551" i="2" l="1"/>
  <c r="G551" i="2" s="1"/>
  <c r="F551" i="2"/>
  <c r="C551" i="2"/>
  <c r="H551" i="2"/>
  <c r="A552" i="2" s="1"/>
  <c r="C552" i="2" l="1"/>
  <c r="F552" i="2"/>
  <c r="H552" i="2"/>
  <c r="A553" i="2" s="1"/>
  <c r="B552" i="2"/>
  <c r="G552" i="2" s="1"/>
  <c r="B553" i="2" l="1"/>
  <c r="G553" i="2" s="1"/>
  <c r="H553" i="2"/>
  <c r="A554" i="2" s="1"/>
  <c r="C553" i="2"/>
  <c r="F553" i="2"/>
  <c r="H554" i="2" l="1"/>
  <c r="A555" i="2" s="1"/>
  <c r="C554" i="2"/>
  <c r="B554" i="2"/>
  <c r="G554" i="2" s="1"/>
  <c r="F554" i="2"/>
  <c r="B555" i="2" l="1"/>
  <c r="G555" i="2" s="1"/>
  <c r="F555" i="2"/>
  <c r="C555" i="2"/>
  <c r="H555" i="2"/>
  <c r="A556" i="2" s="1"/>
  <c r="H556" i="2" l="1"/>
  <c r="A557" i="2" s="1"/>
  <c r="C556" i="2"/>
  <c r="F556" i="2"/>
  <c r="B556" i="2"/>
  <c r="G556" i="2" s="1"/>
  <c r="C557" i="2" l="1"/>
  <c r="F557" i="2"/>
  <c r="H557" i="2"/>
  <c r="A558" i="2" s="1"/>
  <c r="B557" i="2"/>
  <c r="G557" i="2" s="1"/>
  <c r="C558" i="2" l="1"/>
  <c r="B558" i="2"/>
  <c r="G558" i="2" s="1"/>
  <c r="F558" i="2"/>
  <c r="H558" i="2"/>
  <c r="A559" i="2" s="1"/>
  <c r="H559" i="2" l="1"/>
  <c r="A560" i="2" s="1"/>
  <c r="F559" i="2"/>
  <c r="C559" i="2"/>
  <c r="B559" i="2"/>
  <c r="G559" i="2" s="1"/>
  <c r="C560" i="2" l="1"/>
  <c r="H560" i="2"/>
  <c r="A561" i="2" s="1"/>
  <c r="B560" i="2"/>
  <c r="G560" i="2" s="1"/>
  <c r="F560" i="2"/>
  <c r="C561" i="2" l="1"/>
  <c r="B561" i="2"/>
  <c r="G561" i="2" s="1"/>
  <c r="F561" i="2"/>
  <c r="H561" i="2"/>
  <c r="A562" i="2" s="1"/>
  <c r="C562" i="2" l="1"/>
  <c r="B562" i="2"/>
  <c r="G562" i="2" s="1"/>
  <c r="H562" i="2"/>
  <c r="A563" i="2" s="1"/>
  <c r="F562" i="2"/>
  <c r="C563" i="2" l="1"/>
  <c r="F563" i="2"/>
  <c r="H563" i="2"/>
  <c r="A564" i="2" s="1"/>
  <c r="B563" i="2"/>
  <c r="G563" i="2" s="1"/>
  <c r="H564" i="2" l="1"/>
  <c r="A565" i="2" s="1"/>
  <c r="C564" i="2"/>
  <c r="B564" i="2"/>
  <c r="G564" i="2" s="1"/>
  <c r="F564" i="2"/>
  <c r="F565" i="2" l="1"/>
  <c r="B565" i="2"/>
  <c r="G565" i="2" s="1"/>
  <c r="C565" i="2"/>
  <c r="H565" i="2"/>
  <c r="A566" i="2" s="1"/>
  <c r="C566" i="2" l="1"/>
  <c r="B566" i="2"/>
  <c r="G566" i="2" s="1"/>
  <c r="F566" i="2"/>
  <c r="H566" i="2"/>
  <c r="A567" i="2" s="1"/>
  <c r="H567" i="2" l="1"/>
  <c r="A568" i="2" s="1"/>
  <c r="F567" i="2"/>
  <c r="C567" i="2"/>
  <c r="B567" i="2"/>
  <c r="G567" i="2" s="1"/>
  <c r="C568" i="2" l="1"/>
  <c r="B568" i="2"/>
  <c r="G568" i="2" s="1"/>
  <c r="F568" i="2"/>
  <c r="H568" i="2"/>
  <c r="A569" i="2" s="1"/>
  <c r="C569" i="2" l="1"/>
  <c r="F569" i="2"/>
  <c r="B569" i="2"/>
  <c r="G569" i="2" s="1"/>
  <c r="H569" i="2"/>
  <c r="A570" i="2" s="1"/>
  <c r="H570" i="2" l="1"/>
  <c r="A571" i="2" s="1"/>
  <c r="C570" i="2"/>
  <c r="B570" i="2"/>
  <c r="G570" i="2" s="1"/>
  <c r="F570" i="2"/>
  <c r="F571" i="2" l="1"/>
  <c r="C571" i="2"/>
  <c r="B571" i="2"/>
  <c r="G571" i="2" s="1"/>
  <c r="H571" i="2"/>
  <c r="A572" i="2" s="1"/>
  <c r="B572" i="2" l="1"/>
  <c r="G572" i="2" s="1"/>
  <c r="H572" i="2"/>
  <c r="A573" i="2" s="1"/>
  <c r="C572" i="2"/>
  <c r="F572" i="2"/>
  <c r="C573" i="2" l="1"/>
  <c r="B573" i="2"/>
  <c r="G573" i="2" s="1"/>
  <c r="H573" i="2"/>
  <c r="A574" i="2" s="1"/>
  <c r="F573" i="2"/>
  <c r="C574" i="2" l="1"/>
  <c r="B574" i="2"/>
  <c r="G574" i="2" s="1"/>
  <c r="H574" i="2"/>
  <c r="A575" i="2" s="1"/>
  <c r="F574" i="2"/>
  <c r="C575" i="2" l="1"/>
  <c r="H575" i="2"/>
  <c r="A576" i="2" s="1"/>
  <c r="B575" i="2"/>
  <c r="G575" i="2" s="1"/>
  <c r="F575" i="2"/>
  <c r="H576" i="2" l="1"/>
  <c r="A577" i="2" s="1"/>
  <c r="F576" i="2"/>
  <c r="C576" i="2"/>
  <c r="B576" i="2"/>
  <c r="G576" i="2" s="1"/>
  <c r="F577" i="2" l="1"/>
  <c r="C577" i="2"/>
  <c r="B577" i="2"/>
  <c r="G577" i="2" s="1"/>
  <c r="H577" i="2"/>
  <c r="A578" i="2" s="1"/>
  <c r="C578" i="2" l="1"/>
  <c r="H578" i="2"/>
  <c r="A579" i="2" s="1"/>
  <c r="B578" i="2"/>
  <c r="G578" i="2" s="1"/>
  <c r="F578" i="2"/>
  <c r="C579" i="2" l="1"/>
  <c r="B579" i="2"/>
  <c r="G579" i="2" s="1"/>
  <c r="F579" i="2"/>
  <c r="H579" i="2"/>
  <c r="A580" i="2" s="1"/>
  <c r="B580" i="2" l="1"/>
  <c r="G580" i="2" s="1"/>
  <c r="H580" i="2"/>
  <c r="A581" i="2" s="1"/>
  <c r="C580" i="2"/>
  <c r="F580" i="2"/>
  <c r="C581" i="2" l="1"/>
  <c r="F581" i="2"/>
  <c r="B581" i="2"/>
  <c r="G581" i="2" s="1"/>
  <c r="H581" i="2"/>
  <c r="A582" i="2" s="1"/>
  <c r="C582" i="2" l="1"/>
  <c r="F582" i="2"/>
  <c r="H582" i="2"/>
  <c r="A583" i="2" s="1"/>
  <c r="B582" i="2"/>
  <c r="G582" i="2" s="1"/>
  <c r="C583" i="2" l="1"/>
  <c r="F583" i="2"/>
  <c r="H583" i="2"/>
  <c r="A584" i="2" s="1"/>
  <c r="B583" i="2"/>
  <c r="G583" i="2" s="1"/>
  <c r="C584" i="2" l="1"/>
  <c r="B584" i="2"/>
  <c r="G584" i="2" s="1"/>
  <c r="H584" i="2"/>
  <c r="A585" i="2" s="1"/>
  <c r="F584" i="2"/>
  <c r="H585" i="2" l="1"/>
  <c r="A586" i="2" s="1"/>
  <c r="C585" i="2"/>
  <c r="B585" i="2"/>
  <c r="G585" i="2" s="1"/>
  <c r="F585" i="2"/>
  <c r="C586" i="2" l="1"/>
  <c r="B586" i="2"/>
  <c r="G586" i="2" s="1"/>
  <c r="F586" i="2"/>
  <c r="H586" i="2"/>
  <c r="A587" i="2" s="1"/>
  <c r="C587" i="2" l="1"/>
  <c r="F587" i="2"/>
  <c r="H587" i="2"/>
  <c r="A588" i="2" s="1"/>
  <c r="B587" i="2"/>
  <c r="G587" i="2" s="1"/>
  <c r="C588" i="2" l="1"/>
  <c r="F588" i="2"/>
  <c r="B588" i="2"/>
  <c r="G588" i="2" s="1"/>
  <c r="H588" i="2"/>
  <c r="A589" i="2" s="1"/>
  <c r="H589" i="2" l="1"/>
  <c r="A590" i="2" s="1"/>
  <c r="C589" i="2"/>
  <c r="F589" i="2"/>
  <c r="B589" i="2"/>
  <c r="G589" i="2" s="1"/>
  <c r="B590" i="2" l="1"/>
  <c r="G590" i="2" s="1"/>
  <c r="H590" i="2"/>
  <c r="A591" i="2" s="1"/>
  <c r="C590" i="2"/>
  <c r="F590" i="2"/>
  <c r="H591" i="2" l="1"/>
  <c r="A592" i="2" s="1"/>
  <c r="C591" i="2"/>
  <c r="B591" i="2"/>
  <c r="G591" i="2" s="1"/>
  <c r="F591" i="2"/>
  <c r="C592" i="2" l="1"/>
  <c r="F592" i="2"/>
  <c r="H592" i="2"/>
  <c r="A593" i="2" s="1"/>
  <c r="B592" i="2"/>
  <c r="G592" i="2" s="1"/>
  <c r="B593" i="2" l="1"/>
  <c r="G593" i="2" s="1"/>
  <c r="C593" i="2"/>
  <c r="F593" i="2"/>
  <c r="H593" i="2"/>
  <c r="A594" i="2" s="1"/>
  <c r="C594" i="2" l="1"/>
  <c r="B594" i="2"/>
  <c r="G594" i="2" s="1"/>
  <c r="F594" i="2"/>
  <c r="H594" i="2"/>
  <c r="A595" i="2" s="1"/>
  <c r="C595" i="2" l="1"/>
  <c r="B595" i="2"/>
  <c r="G595" i="2" s="1"/>
  <c r="F595" i="2"/>
  <c r="H595" i="2"/>
  <c r="A596" i="2" s="1"/>
  <c r="C596" i="2" l="1"/>
  <c r="F596" i="2"/>
  <c r="B596" i="2"/>
  <c r="G596" i="2" s="1"/>
  <c r="H596" i="2"/>
  <c r="A597" i="2" s="1"/>
  <c r="C597" i="2" l="1"/>
  <c r="F597" i="2"/>
  <c r="H597" i="2"/>
  <c r="A598" i="2" s="1"/>
  <c r="B597" i="2"/>
  <c r="G597" i="2" s="1"/>
  <c r="C598" i="2" l="1"/>
  <c r="F598" i="2"/>
  <c r="B598" i="2"/>
  <c r="G598" i="2" s="1"/>
  <c r="H598" i="2"/>
  <c r="A599" i="2" s="1"/>
  <c r="C599" i="2" l="1"/>
  <c r="B599" i="2"/>
  <c r="G599" i="2" s="1"/>
  <c r="F599" i="2"/>
  <c r="H599" i="2"/>
  <c r="A600" i="2" s="1"/>
  <c r="B600" i="2" l="1"/>
  <c r="G600" i="2" s="1"/>
  <c r="H600" i="2"/>
  <c r="A601" i="2" s="1"/>
  <c r="C600" i="2"/>
  <c r="F600" i="2"/>
  <c r="C601" i="2" l="1"/>
  <c r="B601" i="2"/>
  <c r="G601" i="2" s="1"/>
  <c r="F601" i="2"/>
  <c r="H601" i="2"/>
  <c r="A602" i="2" s="1"/>
  <c r="B602" i="2" l="1"/>
  <c r="G602" i="2" s="1"/>
  <c r="H602" i="2"/>
  <c r="A603" i="2" s="1"/>
  <c r="C602" i="2"/>
  <c r="F602" i="2"/>
  <c r="C603" i="2" l="1"/>
  <c r="F603" i="2"/>
  <c r="H603" i="2"/>
  <c r="A604" i="2" s="1"/>
  <c r="B603" i="2"/>
  <c r="G603" i="2" s="1"/>
  <c r="C604" i="2" l="1"/>
  <c r="B604" i="2"/>
  <c r="G604" i="2" s="1"/>
  <c r="F604" i="2"/>
  <c r="H604" i="2"/>
  <c r="A605" i="2" s="1"/>
  <c r="C605" i="2" l="1"/>
  <c r="B605" i="2"/>
  <c r="G605" i="2" s="1"/>
  <c r="F605" i="2"/>
  <c r="H605" i="2"/>
  <c r="A606" i="2" s="1"/>
  <c r="C606" i="2" l="1"/>
  <c r="H606" i="2"/>
  <c r="A607" i="2" s="1"/>
  <c r="B606" i="2"/>
  <c r="G606" i="2" s="1"/>
  <c r="F606" i="2"/>
  <c r="F607" i="2" l="1"/>
  <c r="C607" i="2"/>
  <c r="H607" i="2"/>
  <c r="A608" i="2" s="1"/>
  <c r="B607" i="2"/>
  <c r="G607" i="2" s="1"/>
  <c r="C608" i="2" l="1"/>
  <c r="B608" i="2"/>
  <c r="G608" i="2" s="1"/>
  <c r="F608" i="2"/>
  <c r="H608" i="2"/>
  <c r="A609" i="2" s="1"/>
  <c r="B609" i="2" l="1"/>
  <c r="G609" i="2" s="1"/>
  <c r="C609" i="2"/>
  <c r="F609" i="2"/>
  <c r="H609" i="2"/>
  <c r="A610" i="2" s="1"/>
  <c r="B610" i="2" l="1"/>
  <c r="G610" i="2" s="1"/>
  <c r="H610" i="2"/>
  <c r="A611" i="2" s="1"/>
  <c r="C610" i="2"/>
  <c r="F610" i="2"/>
  <c r="C611" i="2" l="1"/>
  <c r="F611" i="2"/>
  <c r="H611" i="2"/>
  <c r="A612" i="2" s="1"/>
  <c r="B611" i="2"/>
  <c r="G611" i="2" s="1"/>
  <c r="B612" i="2" l="1"/>
  <c r="G612" i="2" s="1"/>
  <c r="H612" i="2"/>
  <c r="A613" i="2" s="1"/>
  <c r="C612" i="2"/>
  <c r="F612" i="2"/>
  <c r="B613" i="2" l="1"/>
  <c r="G613" i="2" s="1"/>
  <c r="C613" i="2"/>
  <c r="F613" i="2"/>
  <c r="H613" i="2"/>
  <c r="A614" i="2" s="1"/>
  <c r="C614" i="2" l="1"/>
  <c r="H614" i="2"/>
  <c r="A615" i="2" s="1"/>
  <c r="F614" i="2"/>
  <c r="B614" i="2"/>
  <c r="G614" i="2" s="1"/>
  <c r="C615" i="2" l="1"/>
  <c r="B615" i="2"/>
  <c r="G615" i="2" s="1"/>
  <c r="H615" i="2"/>
  <c r="A616" i="2" s="1"/>
  <c r="F615" i="2"/>
  <c r="F616" i="2" l="1"/>
  <c r="C616" i="2"/>
  <c r="B616" i="2"/>
  <c r="G616" i="2" s="1"/>
  <c r="H616" i="2"/>
  <c r="A617" i="2" s="1"/>
  <c r="C617" i="2" l="1"/>
  <c r="B617" i="2"/>
  <c r="G617" i="2" s="1"/>
  <c r="F617" i="2"/>
  <c r="H617" i="2"/>
  <c r="A618" i="2" s="1"/>
  <c r="C618" i="2" l="1"/>
  <c r="F618" i="2"/>
  <c r="B618" i="2"/>
  <c r="G618" i="2" s="1"/>
  <c r="H618" i="2"/>
  <c r="A619" i="2" s="1"/>
  <c r="C619" i="2" l="1"/>
  <c r="H619" i="2"/>
  <c r="A620" i="2" s="1"/>
  <c r="B619" i="2"/>
  <c r="G619" i="2" s="1"/>
  <c r="F619" i="2"/>
  <c r="F620" i="2" l="1"/>
  <c r="B620" i="2"/>
  <c r="G620" i="2" s="1"/>
  <c r="C620" i="2"/>
  <c r="H620" i="2"/>
  <c r="A621" i="2" s="1"/>
  <c r="B621" i="2" l="1"/>
  <c r="G621" i="2" s="1"/>
  <c r="C621" i="2"/>
  <c r="F621" i="2"/>
  <c r="H621" i="2"/>
  <c r="A622" i="2" s="1"/>
  <c r="B622" i="2" l="1"/>
  <c r="G622" i="2" s="1"/>
  <c r="F622" i="2"/>
  <c r="C622" i="2"/>
  <c r="H622" i="2"/>
  <c r="A623" i="2" s="1"/>
  <c r="H623" i="2" l="1"/>
  <c r="A624" i="2" s="1"/>
  <c r="C623" i="2"/>
  <c r="B623" i="2"/>
  <c r="G623" i="2" s="1"/>
  <c r="F623" i="2"/>
  <c r="C624" i="2" l="1"/>
  <c r="H624" i="2"/>
  <c r="A625" i="2" s="1"/>
  <c r="F624" i="2"/>
  <c r="B624" i="2"/>
  <c r="G624" i="2" s="1"/>
  <c r="B625" i="2" l="1"/>
  <c r="G625" i="2" s="1"/>
  <c r="C625" i="2"/>
  <c r="F625" i="2"/>
  <c r="H625" i="2"/>
  <c r="A626" i="2" s="1"/>
  <c r="C626" i="2" l="1"/>
  <c r="F626" i="2"/>
  <c r="H626" i="2"/>
  <c r="A627" i="2" s="1"/>
  <c r="B626" i="2"/>
  <c r="G626" i="2" s="1"/>
  <c r="C627" i="2" l="1"/>
  <c r="H627" i="2"/>
  <c r="A628" i="2" s="1"/>
  <c r="B627" i="2"/>
  <c r="G627" i="2" s="1"/>
  <c r="F627" i="2"/>
  <c r="F628" i="2" l="1"/>
  <c r="B628" i="2"/>
  <c r="G628" i="2" s="1"/>
  <c r="C628" i="2"/>
  <c r="H628" i="2"/>
  <c r="A629" i="2" s="1"/>
  <c r="F629" i="2" l="1"/>
  <c r="C629" i="2"/>
  <c r="B629" i="2"/>
  <c r="G629" i="2" s="1"/>
  <c r="H629" i="2"/>
  <c r="A630" i="2" s="1"/>
  <c r="C630" i="2" l="1"/>
  <c r="B630" i="2"/>
  <c r="G630" i="2" s="1"/>
  <c r="H630" i="2"/>
  <c r="A631" i="2" s="1"/>
  <c r="F630" i="2"/>
  <c r="B631" i="2" l="1"/>
  <c r="G631" i="2" s="1"/>
  <c r="C631" i="2"/>
  <c r="F631" i="2"/>
  <c r="H631" i="2"/>
  <c r="A632" i="2" s="1"/>
  <c r="C632" i="2" l="1"/>
  <c r="B632" i="2"/>
  <c r="G632" i="2" s="1"/>
  <c r="H632" i="2"/>
  <c r="A633" i="2" s="1"/>
  <c r="F632" i="2"/>
  <c r="H633" i="2" l="1"/>
  <c r="A634" i="2" s="1"/>
  <c r="C633" i="2"/>
  <c r="F633" i="2"/>
  <c r="B633" i="2"/>
  <c r="G633" i="2" s="1"/>
  <c r="F634" i="2" l="1"/>
  <c r="B634" i="2"/>
  <c r="G634" i="2" s="1"/>
  <c r="C634" i="2"/>
  <c r="H634" i="2"/>
  <c r="A635" i="2" s="1"/>
  <c r="F635" i="2" l="1"/>
  <c r="B635" i="2"/>
  <c r="G635" i="2" s="1"/>
  <c r="C635" i="2"/>
  <c r="H635" i="2"/>
  <c r="A636" i="2" s="1"/>
  <c r="C636" i="2" l="1"/>
  <c r="F636" i="2"/>
  <c r="B636" i="2"/>
  <c r="G636" i="2" s="1"/>
  <c r="H636" i="2"/>
  <c r="A637" i="2" s="1"/>
  <c r="C637" i="2" l="1"/>
  <c r="H637" i="2"/>
  <c r="A638" i="2" s="1"/>
  <c r="B637" i="2"/>
  <c r="G637" i="2" s="1"/>
  <c r="F637" i="2"/>
  <c r="C638" i="2" l="1"/>
  <c r="F638" i="2"/>
  <c r="B638" i="2"/>
  <c r="G638" i="2" s="1"/>
  <c r="H638" i="2"/>
  <c r="A639" i="2" s="1"/>
  <c r="C639" i="2" l="1"/>
  <c r="B639" i="2"/>
  <c r="G639" i="2" s="1"/>
  <c r="H639" i="2"/>
  <c r="A640" i="2" s="1"/>
  <c r="F639" i="2"/>
  <c r="H640" i="2" l="1"/>
  <c r="A641" i="2" s="1"/>
  <c r="C640" i="2"/>
  <c r="F640" i="2"/>
  <c r="B640" i="2"/>
  <c r="G640" i="2" s="1"/>
  <c r="C641" i="2" l="1"/>
  <c r="H641" i="2"/>
  <c r="A642" i="2" s="1"/>
  <c r="B641" i="2"/>
  <c r="G641" i="2" s="1"/>
  <c r="F641" i="2"/>
  <c r="C642" i="2" l="1"/>
  <c r="F642" i="2"/>
  <c r="B642" i="2"/>
  <c r="G642" i="2" s="1"/>
  <c r="H642" i="2"/>
  <c r="A643" i="2" s="1"/>
  <c r="C643" i="2" l="1"/>
  <c r="H643" i="2"/>
  <c r="A644" i="2" s="1"/>
  <c r="B643" i="2"/>
  <c r="G643" i="2" s="1"/>
  <c r="F643" i="2"/>
  <c r="H644" i="2" l="1"/>
  <c r="A645" i="2" s="1"/>
  <c r="C644" i="2"/>
  <c r="B644" i="2"/>
  <c r="G644" i="2" s="1"/>
  <c r="F644" i="2"/>
  <c r="F645" i="2" l="1"/>
  <c r="H645" i="2"/>
  <c r="A646" i="2" s="1"/>
  <c r="C645" i="2"/>
  <c r="B645" i="2"/>
  <c r="G645" i="2" s="1"/>
  <c r="F646" i="2" l="1"/>
  <c r="C646" i="2"/>
  <c r="B646" i="2"/>
  <c r="G646" i="2" s="1"/>
  <c r="H646" i="2"/>
  <c r="A647" i="2" s="1"/>
  <c r="F647" i="2" l="1"/>
  <c r="B647" i="2"/>
  <c r="G647" i="2" s="1"/>
  <c r="C647" i="2"/>
  <c r="H647" i="2"/>
  <c r="A648" i="2" s="1"/>
  <c r="H648" i="2" l="1"/>
  <c r="A649" i="2" s="1"/>
  <c r="C648" i="2"/>
  <c r="B648" i="2"/>
  <c r="G648" i="2" s="1"/>
  <c r="F648" i="2"/>
  <c r="C649" i="2" l="1"/>
  <c r="H649" i="2"/>
  <c r="A650" i="2" s="1"/>
  <c r="B649" i="2"/>
  <c r="G649" i="2" s="1"/>
  <c r="F649" i="2"/>
  <c r="C650" i="2" l="1"/>
  <c r="F650" i="2"/>
  <c r="B650" i="2"/>
  <c r="G650" i="2" s="1"/>
  <c r="H650" i="2"/>
  <c r="A651" i="2" s="1"/>
  <c r="F651" i="2" l="1"/>
  <c r="H651" i="2"/>
  <c r="A652" i="2" s="1"/>
  <c r="C651" i="2"/>
  <c r="B651" i="2"/>
  <c r="G651" i="2" s="1"/>
  <c r="F652" i="2" l="1"/>
  <c r="B652" i="2"/>
  <c r="G652" i="2" s="1"/>
  <c r="C652" i="2"/>
  <c r="H652" i="2"/>
  <c r="A653" i="2" s="1"/>
  <c r="C653" i="2" l="1"/>
  <c r="F653" i="2"/>
  <c r="B653" i="2"/>
  <c r="G653" i="2" s="1"/>
  <c r="H653" i="2"/>
  <c r="A654" i="2" s="1"/>
  <c r="F654" i="2" l="1"/>
  <c r="C654" i="2"/>
  <c r="H654" i="2"/>
  <c r="A655" i="2" s="1"/>
  <c r="B654" i="2"/>
  <c r="G654" i="2" s="1"/>
  <c r="C655" i="2" l="1"/>
  <c r="F655" i="2"/>
  <c r="B655" i="2"/>
  <c r="G655" i="2" s="1"/>
  <c r="H655" i="2"/>
  <c r="A656" i="2" s="1"/>
  <c r="H656" i="2" l="1"/>
  <c r="A657" i="2" s="1"/>
  <c r="C656" i="2"/>
  <c r="F656" i="2"/>
  <c r="B656" i="2"/>
  <c r="G656" i="2" s="1"/>
  <c r="C657" i="2" l="1"/>
  <c r="F657" i="2"/>
  <c r="B657" i="2"/>
  <c r="G657" i="2" s="1"/>
  <c r="H657" i="2"/>
  <c r="A658" i="2" s="1"/>
  <c r="C658" i="2" l="1"/>
  <c r="H658" i="2"/>
  <c r="A659" i="2" s="1"/>
  <c r="F658" i="2"/>
  <c r="B658" i="2"/>
  <c r="G658" i="2" s="1"/>
  <c r="B659" i="2" l="1"/>
  <c r="G659" i="2" s="1"/>
  <c r="F659" i="2"/>
  <c r="C659" i="2"/>
  <c r="H659" i="2"/>
  <c r="A660" i="2" s="1"/>
  <c r="B660" i="2" l="1"/>
  <c r="G660" i="2" s="1"/>
  <c r="C660" i="2"/>
  <c r="F660" i="2"/>
  <c r="H660" i="2"/>
  <c r="A661" i="2" s="1"/>
  <c r="C661" i="2" l="1"/>
  <c r="B661" i="2"/>
  <c r="G661" i="2" s="1"/>
  <c r="H661" i="2"/>
  <c r="A662" i="2" s="1"/>
  <c r="F661" i="2"/>
  <c r="C662" i="2" l="1"/>
  <c r="F662" i="2"/>
  <c r="H662" i="2"/>
  <c r="A663" i="2" s="1"/>
  <c r="B662" i="2"/>
  <c r="G662" i="2" s="1"/>
  <c r="B663" i="2" l="1"/>
  <c r="G663" i="2" s="1"/>
  <c r="F663" i="2"/>
  <c r="C663" i="2"/>
  <c r="H663" i="2"/>
  <c r="A664" i="2" s="1"/>
  <c r="C664" i="2" l="1"/>
  <c r="B664" i="2"/>
  <c r="G664" i="2" s="1"/>
  <c r="F664" i="2"/>
  <c r="H664" i="2"/>
  <c r="A665" i="2" s="1"/>
  <c r="B665" i="2" l="1"/>
  <c r="G665" i="2" s="1"/>
  <c r="F665" i="2"/>
  <c r="C665" i="2"/>
  <c r="H665" i="2"/>
  <c r="A666" i="2" s="1"/>
  <c r="C666" i="2" l="1"/>
  <c r="F666" i="2"/>
  <c r="B666" i="2"/>
  <c r="G666" i="2" s="1"/>
  <c r="H666" i="2"/>
  <c r="A667" i="2" s="1"/>
  <c r="C667" i="2" l="1"/>
  <c r="F667" i="2"/>
  <c r="H667" i="2"/>
  <c r="A668" i="2" s="1"/>
  <c r="B667" i="2"/>
  <c r="G667" i="2" s="1"/>
  <c r="C668" i="2" l="1"/>
  <c r="B668" i="2"/>
  <c r="G668" i="2" s="1"/>
  <c r="F668" i="2"/>
  <c r="H668" i="2"/>
  <c r="A669" i="2" s="1"/>
  <c r="C669" i="2" l="1"/>
  <c r="F669" i="2"/>
  <c r="H669" i="2"/>
  <c r="A670" i="2" s="1"/>
  <c r="B669" i="2"/>
  <c r="G669" i="2" s="1"/>
  <c r="C670" i="2" l="1"/>
  <c r="D670" i="2"/>
  <c r="B670" i="2"/>
  <c r="G670" i="2" s="1"/>
  <c r="F670" i="2"/>
  <c r="H670" i="2"/>
  <c r="A671" i="2" s="1"/>
  <c r="F671" i="2" l="1"/>
  <c r="B671" i="2"/>
  <c r="G671" i="2" s="1"/>
  <c r="C671" i="2"/>
  <c r="H671" i="2"/>
  <c r="A672" i="2" s="1"/>
  <c r="D671" i="2"/>
  <c r="C672" i="2" l="1"/>
  <c r="B672" i="2"/>
  <c r="G672" i="2" s="1"/>
  <c r="D672" i="2"/>
  <c r="F672" i="2"/>
  <c r="H672" i="2"/>
  <c r="A673" i="2" s="1"/>
  <c r="C673" i="2" l="1"/>
  <c r="B673" i="2"/>
  <c r="G673" i="2" s="1"/>
  <c r="D673" i="2"/>
  <c r="F673" i="2"/>
  <c r="H673" i="2"/>
  <c r="A674" i="2" s="1"/>
  <c r="H674" i="2" l="1"/>
  <c r="A675" i="2" s="1"/>
  <c r="C674" i="2"/>
  <c r="D674" i="2"/>
  <c r="B674" i="2"/>
  <c r="G674" i="2" s="1"/>
  <c r="F674" i="2"/>
  <c r="C675" i="2" l="1"/>
  <c r="F675" i="2"/>
  <c r="D675" i="2"/>
  <c r="H675" i="2"/>
  <c r="A676" i="2" s="1"/>
  <c r="B675" i="2"/>
  <c r="G675" i="2" s="1"/>
  <c r="C676" i="2" l="1"/>
  <c r="D676" i="2"/>
  <c r="F676" i="2"/>
  <c r="H676" i="2"/>
  <c r="A677" i="2" s="1"/>
  <c r="B676" i="2"/>
  <c r="G676" i="2" s="1"/>
  <c r="B677" i="2" l="1"/>
  <c r="G677" i="2" s="1"/>
  <c r="C677" i="2"/>
  <c r="D677" i="2"/>
  <c r="H677" i="2"/>
  <c r="A678" i="2" s="1"/>
  <c r="F677" i="2"/>
  <c r="C678" i="2" l="1"/>
  <c r="B678" i="2"/>
  <c r="G678" i="2" s="1"/>
  <c r="D678" i="2"/>
  <c r="F678" i="2"/>
  <c r="H678" i="2"/>
  <c r="A679" i="2" s="1"/>
  <c r="H679" i="2" l="1"/>
  <c r="A680" i="2" s="1"/>
  <c r="F679" i="2"/>
  <c r="C679" i="2"/>
  <c r="D679" i="2"/>
  <c r="B679" i="2"/>
  <c r="G679" i="2" s="1"/>
  <c r="C680" i="2" l="1"/>
  <c r="D680" i="2"/>
  <c r="F680" i="2"/>
  <c r="H680" i="2"/>
  <c r="A681" i="2" s="1"/>
  <c r="B680" i="2"/>
  <c r="G680" i="2" s="1"/>
  <c r="D681" i="2" l="1"/>
  <c r="B681" i="2"/>
  <c r="G681" i="2" s="1"/>
  <c r="H681" i="2"/>
  <c r="A682" i="2" s="1"/>
  <c r="C681" i="2"/>
  <c r="F681" i="2"/>
  <c r="C682" i="2" l="1"/>
  <c r="D682" i="2"/>
  <c r="B682" i="2"/>
  <c r="G682" i="2" s="1"/>
  <c r="H682" i="2"/>
  <c r="A683" i="2" s="1"/>
  <c r="F682" i="2"/>
  <c r="D683" i="2" l="1"/>
  <c r="C683" i="2"/>
  <c r="H683" i="2"/>
  <c r="A684" i="2" s="1"/>
  <c r="B683" i="2"/>
  <c r="G683" i="2" s="1"/>
  <c r="F683" i="2"/>
  <c r="B684" i="2" l="1"/>
  <c r="G684" i="2" s="1"/>
  <c r="C684" i="2"/>
  <c r="F684" i="2"/>
  <c r="H684" i="2"/>
  <c r="A685" i="2" s="1"/>
  <c r="D684" i="2"/>
  <c r="D685" i="2" l="1"/>
  <c r="H685" i="2"/>
  <c r="A686" i="2" s="1"/>
  <c r="B685" i="2"/>
  <c r="G685" i="2" s="1"/>
  <c r="C685" i="2"/>
  <c r="F685" i="2"/>
  <c r="C686" i="2" l="1"/>
  <c r="F686" i="2"/>
  <c r="D686" i="2"/>
  <c r="H686" i="2"/>
  <c r="A687" i="2" s="1"/>
  <c r="B686" i="2"/>
  <c r="G686" i="2" s="1"/>
  <c r="B687" i="2" l="1"/>
  <c r="G687" i="2" s="1"/>
  <c r="D687" i="2"/>
  <c r="C687" i="2"/>
  <c r="H687" i="2"/>
  <c r="A688" i="2" s="1"/>
  <c r="F687" i="2"/>
  <c r="F688" i="2" l="1"/>
  <c r="C688" i="2"/>
  <c r="H688" i="2"/>
  <c r="A689" i="2" s="1"/>
  <c r="B688" i="2"/>
  <c r="G688" i="2" s="1"/>
  <c r="D688" i="2"/>
  <c r="C689" i="2" l="1"/>
  <c r="D689" i="2"/>
  <c r="F689" i="2"/>
  <c r="H689" i="2"/>
  <c r="A690" i="2" s="1"/>
  <c r="B689" i="2"/>
  <c r="G689" i="2" s="1"/>
  <c r="H690" i="2" l="1"/>
  <c r="A691" i="2" s="1"/>
  <c r="C690" i="2"/>
  <c r="B690" i="2"/>
  <c r="G690" i="2" s="1"/>
  <c r="D690" i="2"/>
  <c r="F690" i="2"/>
  <c r="C691" i="2" l="1"/>
  <c r="H691" i="2"/>
  <c r="A692" i="2" s="1"/>
  <c r="F691" i="2"/>
  <c r="D691" i="2"/>
  <c r="B691" i="2"/>
  <c r="G691" i="2" s="1"/>
  <c r="H692" i="2" l="1"/>
  <c r="A693" i="2" s="1"/>
  <c r="F692" i="2"/>
  <c r="C692" i="2"/>
  <c r="D692" i="2"/>
  <c r="B692" i="2"/>
  <c r="G692" i="2" s="1"/>
  <c r="C693" i="2" l="1"/>
  <c r="B693" i="2"/>
  <c r="G693" i="2" s="1"/>
  <c r="F693" i="2"/>
  <c r="H693" i="2"/>
  <c r="A694" i="2" s="1"/>
  <c r="D693" i="2"/>
  <c r="C694" i="2" l="1"/>
  <c r="H694" i="2"/>
  <c r="A695" i="2" s="1"/>
  <c r="B694" i="2"/>
  <c r="G694" i="2" s="1"/>
  <c r="D694" i="2"/>
  <c r="F694" i="2"/>
  <c r="H695" i="2" l="1"/>
  <c r="A696" i="2" s="1"/>
  <c r="D695" i="2"/>
  <c r="B695" i="2"/>
  <c r="G695" i="2" s="1"/>
  <c r="C695" i="2"/>
  <c r="F695" i="2"/>
  <c r="C696" i="2" l="1"/>
  <c r="B696" i="2"/>
  <c r="G696" i="2" s="1"/>
  <c r="F696" i="2"/>
  <c r="D696" i="2"/>
  <c r="H696" i="2"/>
  <c r="A697" i="2" s="1"/>
  <c r="B697" i="2" l="1"/>
  <c r="G697" i="2" s="1"/>
  <c r="F697" i="2"/>
  <c r="C697" i="2"/>
  <c r="D697" i="2"/>
  <c r="H697" i="2"/>
  <c r="A698" i="2" s="1"/>
  <c r="F698" i="2" l="1"/>
  <c r="C698" i="2"/>
  <c r="D698" i="2"/>
  <c r="H698" i="2"/>
  <c r="A699" i="2" s="1"/>
  <c r="B698" i="2"/>
  <c r="G698" i="2" s="1"/>
  <c r="D699" i="2" l="1"/>
  <c r="H699" i="2"/>
  <c r="A700" i="2" s="1"/>
  <c r="C699" i="2"/>
  <c r="F699" i="2"/>
  <c r="B699" i="2"/>
  <c r="G699" i="2" s="1"/>
  <c r="C700" i="2" l="1"/>
  <c r="H700" i="2"/>
  <c r="A701" i="2" s="1"/>
  <c r="D700" i="2"/>
  <c r="B700" i="2"/>
  <c r="G700" i="2" s="1"/>
  <c r="F700" i="2"/>
  <c r="D701" i="2" l="1"/>
  <c r="B701" i="2"/>
  <c r="G701" i="2" s="1"/>
  <c r="C701" i="2"/>
  <c r="F701" i="2"/>
  <c r="H701" i="2"/>
  <c r="A702" i="2" s="1"/>
  <c r="D702" i="2" l="1"/>
  <c r="C702" i="2"/>
  <c r="H702" i="2"/>
  <c r="A703" i="2" s="1"/>
  <c r="B702" i="2"/>
  <c r="G702" i="2" s="1"/>
  <c r="F702" i="2"/>
  <c r="C703" i="2" l="1"/>
  <c r="D703" i="2"/>
  <c r="F703" i="2"/>
  <c r="H703" i="2"/>
  <c r="A704" i="2" s="1"/>
  <c r="B703" i="2"/>
  <c r="G703" i="2" s="1"/>
  <c r="B704" i="2" l="1"/>
  <c r="G704" i="2" s="1"/>
  <c r="H704" i="2"/>
  <c r="A705" i="2" s="1"/>
  <c r="C704" i="2"/>
  <c r="F704" i="2"/>
  <c r="D704" i="2"/>
  <c r="C705" i="2" l="1"/>
  <c r="F705" i="2"/>
  <c r="B705" i="2"/>
  <c r="G705" i="2" s="1"/>
  <c r="D705" i="2"/>
  <c r="H705" i="2"/>
  <c r="A706" i="2" s="1"/>
  <c r="C706" i="2" l="1"/>
  <c r="B706" i="2"/>
  <c r="G706" i="2" s="1"/>
  <c r="F706" i="2"/>
  <c r="H706" i="2"/>
  <c r="A707" i="2" s="1"/>
  <c r="D706" i="2"/>
  <c r="C707" i="2" l="1"/>
  <c r="F707" i="2"/>
  <c r="H707" i="2"/>
  <c r="A708" i="2" s="1"/>
  <c r="D707" i="2"/>
  <c r="B707" i="2"/>
  <c r="G707" i="2" s="1"/>
  <c r="C708" i="2" l="1"/>
  <c r="D708" i="2"/>
  <c r="F708" i="2"/>
  <c r="B708" i="2"/>
  <c r="G708" i="2" s="1"/>
  <c r="H708" i="2"/>
  <c r="A709" i="2" s="1"/>
  <c r="D709" i="2" l="1"/>
  <c r="F709" i="2"/>
  <c r="C709" i="2"/>
  <c r="H709" i="2"/>
  <c r="A710" i="2" s="1"/>
  <c r="B709" i="2"/>
  <c r="G709" i="2" s="1"/>
  <c r="C710" i="2" l="1"/>
  <c r="B710" i="2"/>
  <c r="G710" i="2" s="1"/>
  <c r="F710" i="2"/>
  <c r="H710" i="2"/>
  <c r="A711" i="2" s="1"/>
  <c r="D710" i="2"/>
  <c r="C711" i="2" l="1"/>
  <c r="B711" i="2"/>
  <c r="G711" i="2" s="1"/>
  <c r="F711" i="2"/>
  <c r="D711" i="2"/>
  <c r="H711" i="2"/>
  <c r="A712" i="2" s="1"/>
  <c r="C712" i="2" l="1"/>
  <c r="D712" i="2"/>
  <c r="H712" i="2"/>
  <c r="A713" i="2" s="1"/>
  <c r="B712" i="2"/>
  <c r="G712" i="2" s="1"/>
  <c r="F712" i="2"/>
  <c r="B713" i="2" l="1"/>
  <c r="G713" i="2" s="1"/>
  <c r="H713" i="2"/>
  <c r="A714" i="2" s="1"/>
  <c r="C713" i="2"/>
  <c r="F713" i="2"/>
  <c r="D713" i="2"/>
  <c r="C714" i="2" l="1"/>
  <c r="D714" i="2"/>
  <c r="F714" i="2"/>
  <c r="H714" i="2"/>
  <c r="A715" i="2" s="1"/>
  <c r="B714" i="2"/>
  <c r="G714" i="2" s="1"/>
  <c r="C715" i="2" l="1"/>
  <c r="D715" i="2"/>
  <c r="F715" i="2"/>
  <c r="B715" i="2"/>
  <c r="G715" i="2" s="1"/>
  <c r="H715" i="2"/>
  <c r="A716" i="2" s="1"/>
  <c r="C716" i="2" l="1"/>
  <c r="B716" i="2"/>
  <c r="G716" i="2" s="1"/>
  <c r="F716" i="2"/>
  <c r="H716" i="2"/>
  <c r="A717" i="2" s="1"/>
  <c r="D716" i="2"/>
  <c r="D717" i="2" l="1"/>
  <c r="C717" i="2"/>
  <c r="B717" i="2"/>
  <c r="G717" i="2" s="1"/>
  <c r="H717" i="2"/>
  <c r="A718" i="2" s="1"/>
  <c r="F717" i="2"/>
  <c r="C718" i="2" l="1"/>
  <c r="H718" i="2"/>
  <c r="A719" i="2" s="1"/>
  <c r="D718" i="2"/>
  <c r="F718" i="2"/>
  <c r="B718" i="2"/>
  <c r="G718" i="2" s="1"/>
  <c r="B719" i="2" l="1"/>
  <c r="G719" i="2" s="1"/>
  <c r="C719" i="2"/>
  <c r="D719" i="2"/>
  <c r="F719" i="2"/>
  <c r="H719" i="2"/>
  <c r="A720" i="2" s="1"/>
  <c r="D720" i="2" l="1"/>
  <c r="H720" i="2"/>
  <c r="A721" i="2" s="1"/>
  <c r="C720" i="2"/>
  <c r="F720" i="2"/>
  <c r="B720" i="2"/>
  <c r="G720" i="2" s="1"/>
  <c r="D721" i="2" l="1"/>
  <c r="C721" i="2"/>
  <c r="F721" i="2"/>
  <c r="H721" i="2"/>
  <c r="A722" i="2" s="1"/>
  <c r="B721" i="2"/>
  <c r="G721" i="2" s="1"/>
  <c r="B722" i="2" l="1"/>
  <c r="G722" i="2" s="1"/>
  <c r="D722" i="2"/>
  <c r="C722" i="2"/>
  <c r="H722" i="2"/>
  <c r="A723" i="2" s="1"/>
  <c r="F722" i="2"/>
  <c r="C723" i="2" l="1"/>
  <c r="D723" i="2"/>
  <c r="F723" i="2"/>
  <c r="B723" i="2"/>
  <c r="G723" i="2" s="1"/>
  <c r="H723" i="2"/>
  <c r="A724" i="2" s="1"/>
  <c r="D724" i="2" l="1"/>
  <c r="B724" i="2"/>
  <c r="G724" i="2" s="1"/>
  <c r="C724" i="2"/>
  <c r="F724" i="2"/>
  <c r="H724" i="2"/>
  <c r="A725" i="2" s="1"/>
  <c r="C725" i="2" l="1"/>
  <c r="F725" i="2"/>
  <c r="B725" i="2"/>
  <c r="G725" i="2" s="1"/>
  <c r="D725" i="2"/>
  <c r="H725" i="2"/>
  <c r="A726" i="2" s="1"/>
  <c r="H726" i="2" l="1"/>
  <c r="A727" i="2" s="1"/>
  <c r="C726" i="2"/>
  <c r="B726" i="2"/>
  <c r="G726" i="2" s="1"/>
  <c r="F726" i="2"/>
  <c r="D726" i="2"/>
  <c r="C727" i="2" l="1"/>
  <c r="H727" i="2"/>
  <c r="A728" i="2" s="1"/>
  <c r="D727" i="2"/>
  <c r="B727" i="2"/>
  <c r="G727" i="2" s="1"/>
  <c r="F727" i="2"/>
  <c r="H728" i="2" l="1"/>
  <c r="A729" i="2" s="1"/>
  <c r="C728" i="2"/>
  <c r="B728" i="2"/>
  <c r="G728" i="2" s="1"/>
  <c r="F728" i="2"/>
  <c r="D728" i="2"/>
  <c r="C729" i="2" l="1"/>
  <c r="B729" i="2"/>
  <c r="G729" i="2" s="1"/>
  <c r="F729" i="2"/>
  <c r="H729" i="2"/>
  <c r="A730" i="2" s="1"/>
  <c r="D729" i="2"/>
  <c r="H730" i="2" l="1"/>
  <c r="A731" i="2" s="1"/>
  <c r="C730" i="2"/>
  <c r="D730" i="2"/>
  <c r="F730" i="2"/>
  <c r="B730" i="2"/>
  <c r="G730" i="2" s="1"/>
  <c r="D731" i="2" l="1"/>
  <c r="F731" i="2"/>
  <c r="H731" i="2"/>
  <c r="A732" i="2" s="1"/>
  <c r="C731" i="2"/>
  <c r="B731" i="2"/>
  <c r="G731" i="2" s="1"/>
  <c r="F732" i="2" l="1"/>
  <c r="H732" i="2"/>
  <c r="A733" i="2" s="1"/>
  <c r="C732" i="2"/>
  <c r="D732" i="2"/>
  <c r="B732" i="2"/>
  <c r="G732" i="2" s="1"/>
  <c r="D733" i="2" l="1"/>
  <c r="F733" i="2"/>
  <c r="C733" i="2"/>
  <c r="H733" i="2"/>
  <c r="A734" i="2" s="1"/>
  <c r="B733" i="2"/>
  <c r="G733" i="2" s="1"/>
  <c r="F734" i="2" l="1"/>
  <c r="D734" i="2"/>
  <c r="C734" i="2"/>
  <c r="B734" i="2"/>
  <c r="G734" i="2" s="1"/>
  <c r="H734" i="2"/>
  <c r="A735" i="2" s="1"/>
  <c r="C735" i="2" l="1"/>
  <c r="F735" i="2"/>
  <c r="B735" i="2"/>
  <c r="G735" i="2" s="1"/>
  <c r="H735" i="2"/>
  <c r="A736" i="2" s="1"/>
  <c r="D735" i="2"/>
  <c r="F736" i="2" l="1"/>
  <c r="C736" i="2"/>
  <c r="D736" i="2"/>
  <c r="H736" i="2"/>
  <c r="A737" i="2" s="1"/>
  <c r="B736" i="2"/>
  <c r="G736" i="2" s="1"/>
  <c r="C737" i="2" l="1"/>
  <c r="F737" i="2"/>
  <c r="D737" i="2"/>
  <c r="B737" i="2"/>
  <c r="G737" i="2" s="1"/>
  <c r="H737" i="2"/>
  <c r="A738" i="2" s="1"/>
  <c r="C738" i="2" l="1"/>
  <c r="D738" i="2"/>
  <c r="F738" i="2"/>
  <c r="H738" i="2"/>
  <c r="A739" i="2" s="1"/>
  <c r="B738" i="2"/>
  <c r="G738" i="2" s="1"/>
  <c r="C739" i="2" l="1"/>
  <c r="H739" i="2"/>
  <c r="A740" i="2" s="1"/>
  <c r="D739" i="2"/>
  <c r="B739" i="2"/>
  <c r="G739" i="2" s="1"/>
  <c r="F739" i="2"/>
  <c r="C740" i="2" l="1"/>
  <c r="D740" i="2"/>
  <c r="F740" i="2"/>
  <c r="B740" i="2"/>
  <c r="G740" i="2" s="1"/>
  <c r="H740" i="2"/>
  <c r="A741" i="2" s="1"/>
  <c r="D741" i="2" l="1"/>
  <c r="H741" i="2"/>
  <c r="A742" i="2" s="1"/>
  <c r="C741" i="2"/>
  <c r="F741" i="2"/>
  <c r="B741" i="2"/>
  <c r="G741" i="2" s="1"/>
  <c r="C742" i="2" l="1"/>
  <c r="D742" i="2"/>
  <c r="F742" i="2"/>
  <c r="B742" i="2"/>
  <c r="G742" i="2" s="1"/>
  <c r="H742" i="2"/>
  <c r="A743" i="2" s="1"/>
  <c r="C743" i="2" l="1"/>
  <c r="F743" i="2"/>
  <c r="D743" i="2"/>
  <c r="B743" i="2"/>
  <c r="G743" i="2" s="1"/>
  <c r="H743" i="2"/>
  <c r="A744" i="2" s="1"/>
  <c r="F744" i="2" l="1"/>
  <c r="C744" i="2"/>
  <c r="B744" i="2"/>
  <c r="G744" i="2" s="1"/>
  <c r="H744" i="2"/>
  <c r="A745" i="2" s="1"/>
  <c r="D744" i="2"/>
  <c r="C745" i="2" l="1"/>
  <c r="D745" i="2"/>
  <c r="B745" i="2"/>
  <c r="G745" i="2" s="1"/>
  <c r="H745" i="2"/>
  <c r="A746" i="2" s="1"/>
  <c r="F745" i="2"/>
  <c r="H746" i="2" l="1"/>
  <c r="A747" i="2" s="1"/>
  <c r="C746" i="2"/>
  <c r="B746" i="2"/>
  <c r="G746" i="2" s="1"/>
  <c r="F746" i="2"/>
  <c r="D746" i="2"/>
  <c r="D747" i="2" l="1"/>
  <c r="B747" i="2"/>
  <c r="G747" i="2" s="1"/>
  <c r="C747" i="2"/>
  <c r="H747" i="2"/>
  <c r="A748" i="2" s="1"/>
  <c r="F747" i="2"/>
  <c r="F748" i="2" l="1"/>
  <c r="C748" i="2"/>
  <c r="D748" i="2"/>
  <c r="H748" i="2"/>
  <c r="A749" i="2" s="1"/>
  <c r="B748" i="2"/>
  <c r="G748" i="2" s="1"/>
  <c r="D749" i="2" l="1"/>
  <c r="F749" i="2"/>
  <c r="B749" i="2"/>
  <c r="G749" i="2" s="1"/>
  <c r="C749" i="2"/>
  <c r="H749" i="2"/>
  <c r="A750" i="2" s="1"/>
  <c r="D750" i="2" l="1"/>
  <c r="C750" i="2"/>
  <c r="B750" i="2"/>
  <c r="G750" i="2" s="1"/>
  <c r="F750" i="2"/>
  <c r="H750" i="2"/>
  <c r="A751" i="2" s="1"/>
  <c r="B751" i="2" l="1"/>
  <c r="G751" i="2" s="1"/>
  <c r="D751" i="2"/>
  <c r="H751" i="2"/>
  <c r="A752" i="2" s="1"/>
  <c r="C751" i="2"/>
  <c r="F751" i="2"/>
  <c r="C752" i="2" l="1"/>
  <c r="H752" i="2"/>
  <c r="A753" i="2" s="1"/>
  <c r="B752" i="2"/>
  <c r="G752" i="2" s="1"/>
  <c r="D752" i="2"/>
  <c r="F752" i="2"/>
  <c r="D753" i="2" l="1"/>
  <c r="H753" i="2"/>
  <c r="A754" i="2" s="1"/>
  <c r="C753" i="2"/>
  <c r="B753" i="2"/>
  <c r="G753" i="2" s="1"/>
  <c r="F753" i="2"/>
  <c r="H754" i="2" l="1"/>
  <c r="A755" i="2" s="1"/>
  <c r="C754" i="2"/>
  <c r="D754" i="2"/>
  <c r="F754" i="2"/>
  <c r="B754" i="2"/>
  <c r="G754" i="2" s="1"/>
  <c r="C755" i="2" l="1"/>
  <c r="F755" i="2"/>
  <c r="B755" i="2"/>
  <c r="G755" i="2" s="1"/>
  <c r="H755" i="2"/>
  <c r="A756" i="2" s="1"/>
  <c r="D755" i="2"/>
  <c r="F756" i="2" l="1"/>
  <c r="C756" i="2"/>
  <c r="D756" i="2"/>
  <c r="B756" i="2"/>
  <c r="G756" i="2" s="1"/>
  <c r="H756" i="2"/>
  <c r="A757" i="2" s="1"/>
  <c r="C757" i="2" l="1"/>
  <c r="F757" i="2"/>
  <c r="B757" i="2"/>
  <c r="G757" i="2" s="1"/>
  <c r="D757" i="2"/>
  <c r="H757" i="2"/>
  <c r="A758" i="2" s="1"/>
  <c r="H758" i="2" l="1"/>
  <c r="A759" i="2" s="1"/>
  <c r="C758" i="2"/>
  <c r="D758" i="2"/>
  <c r="F758" i="2"/>
  <c r="B758" i="2"/>
  <c r="G758" i="2" s="1"/>
  <c r="C759" i="2" l="1"/>
  <c r="F759" i="2"/>
  <c r="B759" i="2"/>
  <c r="G759" i="2" s="1"/>
  <c r="H759" i="2"/>
  <c r="A760" i="2" s="1"/>
  <c r="D759" i="2"/>
  <c r="C760" i="2" l="1"/>
  <c r="D760" i="2"/>
  <c r="F760" i="2"/>
  <c r="H760" i="2"/>
  <c r="A761" i="2" s="1"/>
  <c r="B760" i="2"/>
  <c r="G760" i="2" s="1"/>
  <c r="D761" i="2" l="1"/>
  <c r="F761" i="2"/>
  <c r="C761" i="2"/>
  <c r="H761" i="2"/>
  <c r="A762" i="2" s="1"/>
  <c r="B761" i="2"/>
  <c r="G761" i="2" s="1"/>
  <c r="C762" i="2" l="1"/>
  <c r="B762" i="2"/>
  <c r="G762" i="2" s="1"/>
  <c r="F762" i="2"/>
  <c r="H762" i="2"/>
  <c r="A763" i="2" s="1"/>
  <c r="D762" i="2"/>
  <c r="B763" i="2" l="1"/>
  <c r="G763" i="2" s="1"/>
  <c r="F763" i="2"/>
  <c r="D763" i="2"/>
  <c r="C763" i="2"/>
  <c r="H763" i="2"/>
  <c r="A764" i="2" s="1"/>
  <c r="H764" i="2" l="1"/>
  <c r="A765" i="2" s="1"/>
  <c r="C764" i="2"/>
  <c r="B764" i="2"/>
  <c r="G764" i="2" s="1"/>
  <c r="F764" i="2"/>
  <c r="D764" i="2"/>
  <c r="C765" i="2" l="1"/>
  <c r="F765" i="2"/>
  <c r="D765" i="2"/>
  <c r="B765" i="2"/>
  <c r="G765" i="2" s="1"/>
  <c r="H765" i="2"/>
  <c r="A766" i="2" s="1"/>
  <c r="B766" i="2" l="1"/>
  <c r="G766" i="2" s="1"/>
  <c r="C766" i="2"/>
  <c r="D766" i="2"/>
  <c r="F766" i="2"/>
  <c r="H766" i="2"/>
  <c r="A767" i="2" s="1"/>
  <c r="C767" i="2" l="1"/>
  <c r="F767" i="2"/>
  <c r="D767" i="2"/>
  <c r="H767" i="2"/>
  <c r="A768" i="2" s="1"/>
  <c r="B767" i="2"/>
  <c r="G767" i="2" s="1"/>
  <c r="F768" i="2" l="1"/>
  <c r="C768" i="2"/>
  <c r="H768" i="2"/>
  <c r="A769" i="2" s="1"/>
  <c r="D768" i="2"/>
  <c r="B768" i="2"/>
  <c r="G768" i="2" s="1"/>
  <c r="F769" i="2" l="1"/>
  <c r="C769" i="2"/>
  <c r="D769" i="2"/>
  <c r="H769" i="2"/>
  <c r="A770" i="2" s="1"/>
  <c r="B769" i="2"/>
  <c r="G769" i="2" s="1"/>
  <c r="B770" i="2" l="1"/>
  <c r="G770" i="2" s="1"/>
  <c r="C770" i="2"/>
  <c r="D770" i="2"/>
  <c r="F770" i="2"/>
  <c r="H770" i="2"/>
  <c r="A771" i="2" s="1"/>
  <c r="F771" i="2" l="1"/>
  <c r="C771" i="2"/>
  <c r="B771" i="2"/>
  <c r="G771" i="2" s="1"/>
  <c r="H771" i="2"/>
  <c r="A772" i="2" s="1"/>
  <c r="D771" i="2"/>
  <c r="B772" i="2" l="1"/>
  <c r="G772" i="2" s="1"/>
  <c r="C772" i="2"/>
  <c r="D772" i="2"/>
  <c r="F772" i="2"/>
  <c r="H772" i="2"/>
  <c r="A773" i="2" s="1"/>
  <c r="B773" i="2" l="1"/>
  <c r="G773" i="2" s="1"/>
  <c r="C773" i="2"/>
  <c r="D773" i="2"/>
  <c r="F773" i="2"/>
  <c r="H773" i="2"/>
  <c r="A774" i="2" s="1"/>
  <c r="B774" i="2" l="1"/>
  <c r="G774" i="2" s="1"/>
  <c r="C774" i="2"/>
  <c r="D774" i="2"/>
  <c r="F774" i="2"/>
  <c r="H774" i="2"/>
  <c r="A775" i="2" s="1"/>
  <c r="D775" i="2" l="1"/>
  <c r="C775" i="2"/>
  <c r="F775" i="2"/>
  <c r="B775" i="2"/>
  <c r="G775" i="2" s="1"/>
  <c r="H775" i="2"/>
  <c r="A776" i="2" s="1"/>
  <c r="B776" i="2" l="1"/>
  <c r="G776" i="2" s="1"/>
  <c r="C776" i="2"/>
  <c r="D776" i="2"/>
  <c r="F776" i="2"/>
  <c r="H776" i="2"/>
  <c r="A777" i="2" s="1"/>
  <c r="D777" i="2" l="1"/>
  <c r="C777" i="2"/>
  <c r="B777" i="2"/>
  <c r="G777" i="2" s="1"/>
  <c r="F777" i="2"/>
  <c r="H777" i="2"/>
  <c r="A778" i="2" s="1"/>
  <c r="H778" i="2" l="1"/>
  <c r="A779" i="2" s="1"/>
  <c r="B778" i="2"/>
  <c r="G778" i="2" s="1"/>
  <c r="C778" i="2"/>
  <c r="F778" i="2"/>
  <c r="D778" i="2"/>
  <c r="H779" i="2" l="1"/>
  <c r="A780" i="2" s="1"/>
  <c r="C779" i="2"/>
  <c r="F779" i="2"/>
  <c r="D779" i="2"/>
  <c r="B779" i="2"/>
  <c r="G779" i="2" s="1"/>
  <c r="D780" i="2" l="1"/>
  <c r="C780" i="2"/>
  <c r="B780" i="2"/>
  <c r="G780" i="2" s="1"/>
  <c r="F780" i="2"/>
  <c r="H780" i="2"/>
  <c r="A781" i="2" s="1"/>
  <c r="H781" i="2" l="1"/>
  <c r="A782" i="2" s="1"/>
  <c r="C781" i="2"/>
  <c r="D781" i="2"/>
  <c r="F781" i="2"/>
  <c r="B781" i="2"/>
  <c r="G781" i="2" s="1"/>
  <c r="F782" i="2" l="1"/>
  <c r="C782" i="2"/>
  <c r="B782" i="2"/>
  <c r="G782" i="2" s="1"/>
  <c r="H782" i="2"/>
  <c r="A783" i="2" s="1"/>
  <c r="D782" i="2"/>
  <c r="D783" i="2" l="1"/>
  <c r="C783" i="2"/>
  <c r="B783" i="2"/>
  <c r="G783" i="2" s="1"/>
  <c r="F783" i="2"/>
  <c r="H783" i="2"/>
  <c r="A784" i="2" s="1"/>
  <c r="B784" i="2" l="1"/>
  <c r="G784" i="2" s="1"/>
  <c r="C784" i="2"/>
  <c r="D784" i="2"/>
  <c r="F784" i="2"/>
  <c r="H784" i="2"/>
  <c r="A785" i="2" s="1"/>
  <c r="D785" i="2" l="1"/>
  <c r="C785" i="2"/>
  <c r="F785" i="2"/>
  <c r="B785" i="2"/>
  <c r="G785" i="2" s="1"/>
  <c r="H785" i="2"/>
  <c r="A786" i="2" s="1"/>
  <c r="H786" i="2" l="1"/>
  <c r="A787" i="2" s="1"/>
  <c r="C786" i="2"/>
  <c r="B786" i="2"/>
  <c r="G786" i="2" s="1"/>
  <c r="D786" i="2"/>
  <c r="F786" i="2"/>
  <c r="D787" i="2" l="1"/>
  <c r="C787" i="2"/>
  <c r="F787" i="2"/>
  <c r="B787" i="2"/>
  <c r="G787" i="2" s="1"/>
  <c r="H787" i="2"/>
  <c r="A788" i="2" s="1"/>
  <c r="B788" i="2" l="1"/>
  <c r="G788" i="2" s="1"/>
  <c r="F788" i="2"/>
  <c r="D788" i="2"/>
  <c r="C788" i="2"/>
  <c r="H788" i="2"/>
  <c r="A789" i="2" s="1"/>
  <c r="B789" i="2" l="1"/>
  <c r="G789" i="2" s="1"/>
  <c r="C789" i="2"/>
  <c r="D789" i="2"/>
  <c r="F789" i="2"/>
  <c r="H789" i="2"/>
  <c r="A790" i="2" s="1"/>
  <c r="D790" i="2" l="1"/>
  <c r="C790" i="2"/>
  <c r="B790" i="2"/>
  <c r="G790" i="2" s="1"/>
  <c r="F790" i="2"/>
  <c r="H790" i="2"/>
  <c r="A791" i="2" s="1"/>
  <c r="H791" i="2" l="1"/>
  <c r="A792" i="2" s="1"/>
  <c r="C791" i="2"/>
  <c r="D791" i="2"/>
  <c r="F791" i="2"/>
  <c r="B791" i="2"/>
  <c r="G791" i="2" s="1"/>
  <c r="B792" i="2" l="1"/>
  <c r="G792" i="2" s="1"/>
  <c r="F792" i="2"/>
  <c r="C792" i="2"/>
  <c r="D792" i="2"/>
  <c r="H792" i="2"/>
  <c r="A793" i="2" s="1"/>
  <c r="F793" i="2" l="1"/>
  <c r="H793" i="2"/>
  <c r="A794" i="2" s="1"/>
  <c r="B793" i="2"/>
  <c r="G793" i="2" s="1"/>
  <c r="C793" i="2"/>
  <c r="D793" i="2"/>
  <c r="B794" i="2" l="1"/>
  <c r="G794" i="2" s="1"/>
  <c r="H794" i="2"/>
  <c r="A795" i="2" s="1"/>
  <c r="C794" i="2"/>
  <c r="D794" i="2"/>
  <c r="F794" i="2"/>
  <c r="H795" i="2" l="1"/>
  <c r="A796" i="2" s="1"/>
  <c r="C795" i="2"/>
  <c r="D795" i="2"/>
  <c r="B795" i="2"/>
  <c r="G795" i="2" s="1"/>
  <c r="F795" i="2"/>
  <c r="H796" i="2" l="1"/>
  <c r="A797" i="2" s="1"/>
  <c r="C796" i="2"/>
  <c r="B796" i="2"/>
  <c r="G796" i="2" s="1"/>
  <c r="F796" i="2"/>
  <c r="D796" i="2"/>
  <c r="B797" i="2" l="1"/>
  <c r="G797" i="2" s="1"/>
  <c r="C797" i="2"/>
  <c r="D797" i="2"/>
  <c r="F797" i="2"/>
  <c r="H797" i="2"/>
  <c r="A798" i="2" s="1"/>
  <c r="D798" i="2" l="1"/>
  <c r="B798" i="2"/>
  <c r="G798" i="2" s="1"/>
  <c r="C798" i="2"/>
  <c r="F798" i="2"/>
  <c r="H798" i="2"/>
  <c r="A799" i="2" s="1"/>
  <c r="D799" i="2" l="1"/>
  <c r="C799" i="2"/>
  <c r="B799" i="2"/>
  <c r="G799" i="2" s="1"/>
  <c r="F799" i="2"/>
  <c r="H799" i="2"/>
  <c r="A800" i="2" s="1"/>
  <c r="D800" i="2" l="1"/>
  <c r="C800" i="2"/>
  <c r="B800" i="2"/>
  <c r="G800" i="2" s="1"/>
  <c r="F800" i="2"/>
  <c r="H800" i="2"/>
  <c r="A801" i="2" s="1"/>
  <c r="D801" i="2" l="1"/>
  <c r="B801" i="2"/>
  <c r="G801" i="2" s="1"/>
  <c r="H801" i="2"/>
  <c r="A802" i="2" s="1"/>
  <c r="C801" i="2"/>
  <c r="F801" i="2"/>
  <c r="D802" i="2" l="1"/>
  <c r="B802" i="2"/>
  <c r="G802" i="2" s="1"/>
  <c r="C802" i="2"/>
  <c r="F802" i="2"/>
  <c r="H802" i="2"/>
  <c r="A803" i="2" s="1"/>
  <c r="F803" i="2" l="1"/>
  <c r="B803" i="2"/>
  <c r="G803" i="2" s="1"/>
  <c r="D803" i="2"/>
  <c r="C803" i="2"/>
  <c r="H803" i="2"/>
  <c r="A804" i="2" s="1"/>
  <c r="B804" i="2" l="1"/>
  <c r="G804" i="2" s="1"/>
  <c r="C804" i="2"/>
  <c r="D804" i="2"/>
  <c r="F804" i="2"/>
  <c r="H804" i="2"/>
  <c r="A805" i="2" s="1"/>
  <c r="H805" i="2" l="1"/>
  <c r="A806" i="2" s="1"/>
  <c r="C805" i="2"/>
  <c r="B805" i="2"/>
  <c r="G805" i="2" s="1"/>
  <c r="F805" i="2"/>
  <c r="D805" i="2"/>
  <c r="B806" i="2" l="1"/>
  <c r="G806" i="2" s="1"/>
  <c r="C806" i="2"/>
  <c r="D806" i="2"/>
  <c r="F806" i="2"/>
  <c r="H806" i="2"/>
  <c r="A807" i="2" s="1"/>
  <c r="B807" i="2" l="1"/>
  <c r="G807" i="2" s="1"/>
  <c r="C807" i="2"/>
  <c r="F807" i="2"/>
  <c r="D807" i="2"/>
  <c r="H807" i="2"/>
  <c r="A808" i="2" s="1"/>
  <c r="H808" i="2" l="1"/>
  <c r="H9" i="2" s="1"/>
  <c r="D808" i="2"/>
  <c r="C808" i="2"/>
  <c r="H7" i="2" s="1"/>
  <c r="B808" i="2"/>
  <c r="G808" i="2" s="1"/>
  <c r="F808" i="2"/>
  <c r="H8" i="2" s="1"/>
</calcChain>
</file>

<file path=xl/sharedStrings.xml><?xml version="1.0" encoding="utf-8"?>
<sst xmlns="http://schemas.openxmlformats.org/spreadsheetml/2006/main" count="49" uniqueCount="46">
  <si>
    <t>Total Interest</t>
  </si>
  <si>
    <t>Inputs</t>
  </si>
  <si>
    <t>Results</t>
  </si>
  <si>
    <t>Frequency</t>
  </si>
  <si>
    <t>Periods Per Year</t>
  </si>
  <si>
    <t>Annual (1)</t>
  </si>
  <si>
    <t>Principal Amount (P)</t>
  </si>
  <si>
    <t>Semi-Annual (2)</t>
  </si>
  <si>
    <t>Annual Interest Rate (r)</t>
  </si>
  <si>
    <t>Total Payments</t>
  </si>
  <si>
    <t>Quarterly (4)</t>
  </si>
  <si>
    <t>Years of Growth (t)</t>
  </si>
  <si>
    <t>Bi-Monthly (6)</t>
  </si>
  <si>
    <t>Start Date</t>
  </si>
  <si>
    <t>Monthly (12)</t>
  </si>
  <si>
    <t>Compound Frequency (n)</t>
  </si>
  <si>
    <t>Future Value (F)</t>
  </si>
  <si>
    <t>Semi-Monthly (24)</t>
  </si>
  <si>
    <t>Bi-Weekly (26)</t>
  </si>
  <si>
    <t>Payment Frequency (p)</t>
  </si>
  <si>
    <t>Weekly (52)</t>
  </si>
  <si>
    <t>Daily (365)</t>
  </si>
  <si>
    <t>Payment Periods Per Year (p)</t>
  </si>
  <si>
    <t>[42]</t>
  </si>
  <si>
    <t>Compound Periods Per Year (n)</t>
  </si>
  <si>
    <t>Using the FV function</t>
  </si>
  <si>
    <t>PMT (to make FV=0)</t>
  </si>
  <si>
    <t>Assumptions</t>
  </si>
  <si>
    <r>
      <t xml:space="preserve">• Additional Payments are applied at the end of the period  (for FV formulas, </t>
    </r>
    <r>
      <rPr>
        <i/>
        <sz val="10"/>
        <color theme="3" tint="-0.249977111117893"/>
        <rFont val="Arial"/>
        <family val="2"/>
      </rPr>
      <t>type</t>
    </r>
    <r>
      <rPr>
        <sz val="10"/>
        <color theme="3" tint="-0.249977111117893"/>
        <rFont val="Arial"/>
        <family val="2"/>
      </rPr>
      <t>=0)</t>
    </r>
  </si>
  <si>
    <r>
      <t xml:space="preserve">• Interest is added to the Balance and is calculated as </t>
    </r>
    <r>
      <rPr>
        <i/>
        <sz val="10"/>
        <color theme="3" tint="-0.249977111117893"/>
        <rFont val="Arial"/>
        <family val="2"/>
      </rPr>
      <t>rate_per_period</t>
    </r>
    <r>
      <rPr>
        <sz val="10"/>
        <color theme="3" tint="-0.249977111117893"/>
        <rFont val="Arial"/>
        <family val="2"/>
      </rPr>
      <t xml:space="preserve"> * </t>
    </r>
    <r>
      <rPr>
        <i/>
        <sz val="10"/>
        <color theme="3" tint="-0.249977111117893"/>
        <rFont val="Arial"/>
        <family val="2"/>
      </rPr>
      <t>previous_balance</t>
    </r>
  </si>
  <si>
    <r>
      <t xml:space="preserve">• For Daily compounding, the interest is calculated using </t>
    </r>
    <r>
      <rPr>
        <i/>
        <sz val="10"/>
        <color theme="3" tint="-0.249977111117893"/>
        <rFont val="Arial"/>
        <family val="2"/>
      </rPr>
      <t>rate</t>
    </r>
    <r>
      <rPr>
        <sz val="10"/>
        <color theme="3" tint="-0.249977111117893"/>
        <rFont val="Arial"/>
        <family val="2"/>
      </rPr>
      <t>=</t>
    </r>
    <r>
      <rPr>
        <i/>
        <sz val="10"/>
        <color theme="3" tint="-0.249977111117893"/>
        <rFont val="Arial"/>
        <family val="2"/>
      </rPr>
      <t>r</t>
    </r>
    <r>
      <rPr>
        <sz val="10"/>
        <color theme="3" tint="-0.249977111117893"/>
        <rFont val="Arial"/>
        <family val="2"/>
      </rPr>
      <t>/365 and the days between dates</t>
    </r>
  </si>
  <si>
    <t>• Some combinations of compound and deposit frequency don't make much sense (such as monthly and biweekly)</t>
  </si>
  <si>
    <t>• Principal (P) and Payment (A) values are positive for deposits to savings</t>
  </si>
  <si>
    <t>• For loans, enter a negative value for the Principal (P)</t>
  </si>
  <si>
    <t>No.</t>
  </si>
  <si>
    <t>Date</t>
  </si>
  <si>
    <t xml:space="preserve">Interest </t>
  </si>
  <si>
    <t>Balance</t>
  </si>
  <si>
    <t>Amortization Schedule</t>
  </si>
  <si>
    <t>Payments</t>
  </si>
  <si>
    <t>End of Period</t>
  </si>
  <si>
    <t>Beginning of Period</t>
  </si>
  <si>
    <t>Payment Type</t>
  </si>
  <si>
    <t>Additional Payment</t>
  </si>
  <si>
    <t>Principal</t>
  </si>
  <si>
    <t>nper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</si>
</sst>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3" formatCode="_(* #,##0.00_);_(* \(#,##0.00\);_(* &quot;-&quot;??_);_(@_)"/>
    <numFmt numFmtId="164" formatCode="0.00000%"/>
    <numFmt numFmtId="165" formatCode="0.000%"/>
    <numFmt numFmtId="166" formatCode="0.000000%"/>
    <numFmt numFmtId="168" formatCode="#,##0.000000000000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0"/>
      <name val="Calibri Light"/>
      <family val="1"/>
      <scheme val="major"/>
    </font>
    <font>
      <sz val="18"/>
      <color theme="0"/>
      <name val="Calibri Light"/>
      <family val="1"/>
      <scheme val="major"/>
    </font>
    <font>
      <sz val="10"/>
      <color theme="0"/>
      <name val="Calibri Light"/>
      <family val="1"/>
      <scheme val="major"/>
    </font>
    <font>
      <sz val="8"/>
      <color theme="1" tint="0.34998626667073579"/>
      <name val="Calibri"/>
      <family val="2"/>
      <scheme val="minor"/>
    </font>
    <font>
      <sz val="10"/>
      <color theme="1" tint="0.34998626667073579"/>
      <name val="Arial"/>
      <family val="2"/>
    </font>
    <font>
      <sz val="8"/>
      <color theme="1" tint="0.34998626667073579"/>
      <name val="Arial"/>
      <family val="2"/>
    </font>
    <font>
      <sz val="10"/>
      <name val="Arial"/>
      <family val="2"/>
    </font>
    <font>
      <b/>
      <sz val="11"/>
      <color theme="0"/>
      <name val="Calibri Light"/>
      <family val="1"/>
      <scheme val="maj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indexed="1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6"/>
      <color indexed="9"/>
      <name val="Arial"/>
      <family val="2"/>
    </font>
    <font>
      <sz val="12"/>
      <name val="Arial"/>
      <family val="2"/>
    </font>
    <font>
      <b/>
      <i/>
      <sz val="10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i/>
      <sz val="10"/>
      <color theme="3" tint="-0.249977111117893"/>
      <name val="Arial"/>
      <family val="2"/>
    </font>
    <font>
      <sz val="10"/>
      <name val="Calibri Light"/>
      <family val="1"/>
      <scheme val="major"/>
    </font>
    <font>
      <b/>
      <sz val="10"/>
      <name val="Arial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theme="0" tint="-4.9989318521683403E-2"/>
      </bottom>
      <diagonal/>
    </border>
    <border>
      <left/>
      <right style="thick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4.9989318521683403E-2"/>
      </left>
      <right/>
      <top/>
      <bottom style="thick">
        <color theme="0" tint="-4.9989318521683403E-2"/>
      </bottom>
      <diagonal/>
    </border>
    <border>
      <left/>
      <right/>
      <top/>
      <bottom style="thin">
        <color indexed="53"/>
      </bottom>
      <diagonal/>
    </border>
    <border>
      <left/>
      <right style="thick">
        <color theme="0"/>
      </right>
      <top style="thick">
        <color theme="0" tint="-4.9989318521683403E-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ck">
        <color theme="0"/>
      </right>
      <top/>
      <bottom/>
      <diagonal/>
    </border>
    <border>
      <left/>
      <right/>
      <top/>
      <bottom style="medium">
        <color theme="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/>
    <xf numFmtId="0" fontId="8" fillId="0" borderId="0" xfId="0" applyFont="1" applyAlignment="1">
      <alignment horizontal="right" indent="1"/>
    </xf>
    <xf numFmtId="0" fontId="9" fillId="0" borderId="0" xfId="0" applyFont="1"/>
    <xf numFmtId="0" fontId="9" fillId="3" borderId="4" xfId="0" applyFont="1" applyFill="1" applyBorder="1" applyAlignment="1">
      <alignment horizontal="center" vertical="center" wrapText="1"/>
    </xf>
    <xf numFmtId="8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1" fillId="4" borderId="0" xfId="0" applyFont="1" applyFill="1" applyAlignment="1">
      <alignment vertical="center"/>
    </xf>
    <xf numFmtId="0" fontId="12" fillId="4" borderId="5" xfId="0" applyFont="1" applyFill="1" applyBorder="1" applyAlignment="1">
      <alignment vertical="center"/>
    </xf>
    <xf numFmtId="0" fontId="13" fillId="4" borderId="0" xfId="0" applyFont="1" applyFill="1" applyAlignment="1">
      <alignment horizontal="right" vertical="center" indent="1"/>
    </xf>
    <xf numFmtId="39" fontId="13" fillId="0" borderId="6" xfId="1" applyNumberFormat="1" applyFont="1" applyFill="1" applyBorder="1" applyAlignment="1" applyProtection="1">
      <alignment horizontal="right" vertical="center"/>
      <protection locked="0"/>
    </xf>
    <xf numFmtId="0" fontId="11" fillId="4" borderId="7" xfId="0" applyFont="1" applyFill="1" applyBorder="1" applyAlignment="1">
      <alignment vertical="center"/>
    </xf>
    <xf numFmtId="165" fontId="13" fillId="0" borderId="6" xfId="2" applyNumberFormat="1" applyFont="1" applyFill="1" applyBorder="1" applyAlignment="1" applyProtection="1">
      <alignment horizontal="right" vertical="center"/>
      <protection locked="0"/>
    </xf>
    <xf numFmtId="0" fontId="13" fillId="0" borderId="6" xfId="0" applyFont="1" applyBorder="1" applyAlignment="1" applyProtection="1">
      <alignment horizontal="right" vertical="center"/>
      <protection locked="0"/>
    </xf>
    <xf numFmtId="14" fontId="15" fillId="0" borderId="6" xfId="0" applyNumberFormat="1" applyFont="1" applyBorder="1" applyAlignment="1" applyProtection="1">
      <alignment horizontal="right" vertical="center"/>
      <protection locked="0"/>
    </xf>
    <xf numFmtId="14" fontId="15" fillId="5" borderId="6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8" fillId="4" borderId="7" xfId="0" applyFont="1" applyFill="1" applyBorder="1" applyAlignment="1">
      <alignment vertical="center"/>
    </xf>
    <xf numFmtId="0" fontId="9" fillId="4" borderId="0" xfId="0" applyFont="1" applyFill="1"/>
    <xf numFmtId="0" fontId="9" fillId="4" borderId="0" xfId="0" applyFont="1" applyFill="1" applyAlignment="1">
      <alignment horizontal="right" indent="1"/>
    </xf>
    <xf numFmtId="0" fontId="9" fillId="4" borderId="7" xfId="0" applyFont="1" applyFill="1" applyBorder="1"/>
    <xf numFmtId="0" fontId="9" fillId="4" borderId="0" xfId="0" applyFont="1" applyFill="1" applyAlignment="1">
      <alignment vertical="center"/>
    </xf>
    <xf numFmtId="0" fontId="0" fillId="4" borderId="0" xfId="0" applyFill="1" applyAlignment="1">
      <alignment horizontal="right" vertical="center"/>
    </xf>
    <xf numFmtId="166" fontId="0" fillId="0" borderId="0" xfId="2" applyNumberFormat="1" applyFont="1" applyProtection="1"/>
    <xf numFmtId="0" fontId="19" fillId="0" borderId="0" xfId="0" applyFont="1" applyAlignment="1">
      <alignment horizontal="right"/>
    </xf>
    <xf numFmtId="0" fontId="20" fillId="0" borderId="0" xfId="0" applyFont="1" applyAlignment="1">
      <alignment horizontal="left"/>
    </xf>
    <xf numFmtId="4" fontId="9" fillId="4" borderId="0" xfId="0" applyNumberFormat="1" applyFont="1" applyFill="1" applyAlignment="1">
      <alignment horizontal="right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4" borderId="0" xfId="0" applyFont="1" applyFill="1" applyAlignment="1">
      <alignment horizontal="center"/>
    </xf>
    <xf numFmtId="14" fontId="26" fillId="4" borderId="0" xfId="0" applyNumberFormat="1" applyFont="1" applyFill="1" applyAlignment="1">
      <alignment horizontal="right"/>
    </xf>
    <xf numFmtId="40" fontId="26" fillId="4" borderId="0" xfId="0" applyNumberFormat="1" applyFont="1" applyFill="1" applyAlignment="1">
      <alignment horizontal="right"/>
    </xf>
    <xf numFmtId="4" fontId="26" fillId="4" borderId="0" xfId="0" applyNumberFormat="1" applyFont="1" applyFill="1" applyAlignment="1">
      <alignment horizontal="right"/>
    </xf>
    <xf numFmtId="0" fontId="26" fillId="4" borderId="0" xfId="0" applyFont="1" applyFill="1" applyAlignment="1">
      <alignment horizontal="right"/>
    </xf>
    <xf numFmtId="0" fontId="26" fillId="0" borderId="0" xfId="0" applyFont="1"/>
    <xf numFmtId="0" fontId="26" fillId="0" borderId="0" xfId="0" applyFont="1" applyAlignment="1">
      <alignment horizontal="center"/>
    </xf>
    <xf numFmtId="14" fontId="26" fillId="0" borderId="0" xfId="0" applyNumberFormat="1" applyFont="1" applyAlignment="1">
      <alignment horizontal="right"/>
    </xf>
    <xf numFmtId="40" fontId="26" fillId="0" borderId="0" xfId="0" applyNumberFormat="1" applyFont="1" applyAlignment="1">
      <alignment horizontal="right"/>
    </xf>
    <xf numFmtId="4" fontId="26" fillId="0" borderId="0" xfId="0" applyNumberFormat="1" applyFont="1" applyAlignment="1">
      <alignment horizontal="right"/>
    </xf>
    <xf numFmtId="168" fontId="0" fillId="0" borderId="0" xfId="0" applyNumberFormat="1" applyAlignment="1">
      <alignment vertical="center"/>
    </xf>
    <xf numFmtId="8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8" fontId="0" fillId="0" borderId="0" xfId="0" applyNumberFormat="1"/>
    <xf numFmtId="0" fontId="26" fillId="6" borderId="0" xfId="0" applyFont="1" applyFill="1"/>
    <xf numFmtId="0" fontId="26" fillId="6" borderId="0" xfId="0" applyFont="1" applyFill="1" applyAlignment="1">
      <alignment horizontal="right"/>
    </xf>
    <xf numFmtId="0" fontId="6" fillId="0" borderId="0" xfId="3" applyFont="1" applyBorder="1" applyAlignment="1" applyProtection="1">
      <alignment horizontal="left" inden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39" fontId="13" fillId="0" borderId="6" xfId="1" quotePrefix="1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right" vertical="center"/>
    </xf>
    <xf numFmtId="0" fontId="3" fillId="7" borderId="0" xfId="0" applyFont="1" applyFill="1" applyAlignment="1">
      <alignment horizontal="left" vertical="center" indent="1"/>
    </xf>
    <xf numFmtId="0" fontId="4" fillId="7" borderId="0" xfId="0" applyFont="1" applyFill="1"/>
    <xf numFmtId="0" fontId="5" fillId="7" borderId="0" xfId="0" applyFont="1" applyFill="1"/>
    <xf numFmtId="0" fontId="10" fillId="7" borderId="3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1" fillId="8" borderId="0" xfId="0" applyFont="1" applyFill="1" applyAlignment="1">
      <alignment vertical="center"/>
    </xf>
    <xf numFmtId="0" fontId="14" fillId="8" borderId="0" xfId="0" applyFont="1" applyFill="1" applyAlignment="1">
      <alignment horizontal="right" vertical="center"/>
    </xf>
    <xf numFmtId="164" fontId="14" fillId="8" borderId="0" xfId="2" applyNumberFormat="1" applyFont="1" applyFill="1" applyAlignment="1" applyProtection="1">
      <alignment vertical="center"/>
    </xf>
    <xf numFmtId="4" fontId="14" fillId="8" borderId="0" xfId="0" applyNumberFormat="1" applyFont="1" applyFill="1" applyAlignment="1">
      <alignment vertical="center"/>
    </xf>
    <xf numFmtId="0" fontId="16" fillId="9" borderId="0" xfId="0" applyFont="1" applyFill="1" applyAlignment="1">
      <alignment vertical="center"/>
    </xf>
    <xf numFmtId="0" fontId="14" fillId="9" borderId="0" xfId="0" applyFont="1" applyFill="1" applyAlignment="1">
      <alignment horizontal="right" vertical="center"/>
    </xf>
    <xf numFmtId="4" fontId="14" fillId="9" borderId="0" xfId="0" applyNumberFormat="1" applyFont="1" applyFill="1" applyAlignment="1">
      <alignment vertical="center"/>
    </xf>
    <xf numFmtId="0" fontId="10" fillId="7" borderId="8" xfId="0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right" vertical="center" wrapText="1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2">
    <dxf>
      <border>
        <bottom style="thin">
          <color theme="0" tint="-0.34998626667073579"/>
        </bottom>
        <vertical/>
        <horizontal/>
      </border>
    </dxf>
    <dxf>
      <border>
        <bottom style="thin">
          <color theme="0" tint="-0.34998626667073579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1640418</xdr:colOff>
      <xdr:row>0</xdr:row>
      <xdr:rowOff>56446</xdr:rowOff>
    </xdr:from>
    <xdr:to>
      <xdr:col>10</xdr:col>
      <xdr:colOff>934862</xdr:colOff>
      <xdr:row>0</xdr:row>
      <xdr:rowOff>343238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ECE59A1-80D7-4610-B2C3-9F1F06EF03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43862" y="56446"/>
          <a:ext cx="1298222" cy="2867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85487-D0A4-42BD-A259-18B5E2E14787}">
  <dimension ref="A1:R809"/>
  <sheetViews>
    <sheetView showGridLines="0" tabSelected="1" view="pageBreakPreview" zoomScale="90" zoomScaleNormal="100" zoomScaleSheetLayoutView="90" workbookViewId="0">
      <selection activeCell="H14" sqref="H14"/>
    </sheetView>
  </sheetViews>
  <sheetFormatPr defaultColWidth="9.1796875" defaultRowHeight="14.5"/>
  <cols>
    <col min="1" max="1" width="8.90625" customWidth="1"/>
    <col min="2" max="2" width="11.81640625" customWidth="1"/>
    <col min="3" max="3" width="14.453125" customWidth="1"/>
    <col min="4" max="4" width="17.453125" customWidth="1"/>
    <col min="5" max="5" width="4.7265625" customWidth="1"/>
    <col min="6" max="6" width="13.7265625" customWidth="1"/>
    <col min="7" max="7" width="14.81640625" customWidth="1"/>
    <col min="8" max="8" width="15.7265625" customWidth="1"/>
    <col min="9" max="9" width="10" customWidth="1"/>
    <col min="10" max="10" width="28.7265625" style="1" customWidth="1"/>
    <col min="11" max="11" width="15.54296875" style="1" customWidth="1"/>
    <col min="12" max="12" width="9.7265625" bestFit="1" customWidth="1"/>
    <col min="13" max="13" width="11.26953125" bestFit="1" customWidth="1"/>
    <col min="14" max="14" width="10.81640625" bestFit="1" customWidth="1"/>
    <col min="16" max="16" width="14" customWidth="1"/>
  </cols>
  <sheetData>
    <row r="1" spans="1:18" ht="30" customHeight="1">
      <c r="A1" s="53" t="s">
        <v>38</v>
      </c>
      <c r="B1" s="54"/>
      <c r="C1" s="54"/>
      <c r="D1" s="54"/>
      <c r="E1" s="54"/>
      <c r="F1" s="54"/>
      <c r="G1" s="55"/>
      <c r="H1" s="55"/>
      <c r="I1" s="55"/>
      <c r="J1" s="54"/>
      <c r="K1" s="54"/>
      <c r="R1" t="s">
        <v>40</v>
      </c>
    </row>
    <row r="2" spans="1:18" ht="12.75" customHeight="1">
      <c r="A2" s="48"/>
      <c r="B2" s="48"/>
      <c r="C2" s="48"/>
      <c r="D2" s="48"/>
      <c r="E2" s="48"/>
      <c r="F2" s="48"/>
      <c r="G2" s="2"/>
      <c r="H2" s="3"/>
      <c r="R2" t="s">
        <v>41</v>
      </c>
    </row>
    <row r="3" spans="1:18">
      <c r="A3" s="4"/>
      <c r="B3" s="4"/>
      <c r="C3" s="4"/>
      <c r="D3" s="4"/>
      <c r="E3" s="4"/>
      <c r="F3" s="4"/>
      <c r="G3" s="4"/>
      <c r="H3" s="4"/>
    </row>
    <row r="4" spans="1:18" s="1" customFormat="1" ht="19.5" customHeight="1" thickBot="1">
      <c r="A4" s="49" t="s">
        <v>1</v>
      </c>
      <c r="B4" s="49"/>
      <c r="C4" s="49"/>
      <c r="D4" s="49"/>
      <c r="E4" s="50"/>
      <c r="F4" s="56" t="s">
        <v>2</v>
      </c>
      <c r="G4" s="57"/>
      <c r="H4" s="57"/>
      <c r="J4" s="5" t="s">
        <v>3</v>
      </c>
      <c r="K4" s="5" t="s">
        <v>4</v>
      </c>
      <c r="M4" s="6"/>
      <c r="N4" s="7"/>
    </row>
    <row r="5" spans="1:18" s="1" customFormat="1" ht="15" thickTop="1">
      <c r="A5" s="8"/>
      <c r="B5" s="8"/>
      <c r="C5" s="8"/>
      <c r="D5" s="8"/>
      <c r="E5" s="9"/>
      <c r="F5" s="58"/>
      <c r="G5" s="58"/>
      <c r="H5" s="58"/>
      <c r="J5" s="7" t="s">
        <v>5</v>
      </c>
      <c r="K5" s="1">
        <v>1</v>
      </c>
    </row>
    <row r="6" spans="1:18" s="1" customFormat="1" ht="18" customHeight="1">
      <c r="A6" s="8"/>
      <c r="B6" s="8"/>
      <c r="C6" s="10" t="s">
        <v>6</v>
      </c>
      <c r="D6" s="11">
        <v>300000</v>
      </c>
      <c r="E6" s="12"/>
      <c r="F6" s="58"/>
      <c r="G6" s="59" t="str">
        <f>IF(D10="Daily","Daily Interest Rate","Rate Per Payment Period")</f>
        <v>Rate Per Payment Period</v>
      </c>
      <c r="H6" s="60">
        <f>IF(D10="Daily",i/365,((1+i/n)^(n/p))-1)</f>
        <v>4.1666666666666519E-3</v>
      </c>
      <c r="J6" s="7" t="s">
        <v>7</v>
      </c>
      <c r="K6" s="1">
        <v>2</v>
      </c>
      <c r="M6" s="7"/>
    </row>
    <row r="7" spans="1:18" s="1" customFormat="1" ht="18" customHeight="1">
      <c r="A7" s="8"/>
      <c r="B7" s="8"/>
      <c r="C7" s="10" t="s">
        <v>8</v>
      </c>
      <c r="D7" s="13">
        <v>0.05</v>
      </c>
      <c r="E7" s="12"/>
      <c r="F7" s="58"/>
      <c r="G7" s="59" t="s">
        <v>9</v>
      </c>
      <c r="H7" s="61">
        <f>SUM($C$28:$C$809)</f>
        <v>427028.6900000007</v>
      </c>
      <c r="J7" s="7" t="s">
        <v>10</v>
      </c>
      <c r="K7" s="1">
        <v>4</v>
      </c>
      <c r="M7" s="7"/>
    </row>
    <row r="8" spans="1:18" s="1" customFormat="1" ht="18" customHeight="1">
      <c r="A8" s="8"/>
      <c r="B8" s="8"/>
      <c r="C8" s="10" t="s">
        <v>11</v>
      </c>
      <c r="D8" s="14">
        <v>15</v>
      </c>
      <c r="E8" s="12"/>
      <c r="F8" s="58"/>
      <c r="G8" s="59" t="s">
        <v>0</v>
      </c>
      <c r="H8" s="61">
        <f>SUM($F$28:$F$809)</f>
        <v>127028.69000000002</v>
      </c>
      <c r="J8" s="7" t="s">
        <v>12</v>
      </c>
      <c r="K8" s="1">
        <v>6</v>
      </c>
      <c r="M8" s="7"/>
    </row>
    <row r="9" spans="1:18" s="1" customFormat="1" ht="18" customHeight="1">
      <c r="A9" s="8"/>
      <c r="B9" s="8"/>
      <c r="C9" s="10" t="s">
        <v>13</v>
      </c>
      <c r="D9" s="15">
        <v>45566</v>
      </c>
      <c r="E9" s="12"/>
      <c r="F9" s="62"/>
      <c r="G9" s="63" t="s">
        <v>16</v>
      </c>
      <c r="H9" s="64">
        <f>VLOOKUP(9.99E+100,$H$28:$H$809,1)</f>
        <v>0</v>
      </c>
      <c r="J9" s="7" t="s">
        <v>14</v>
      </c>
      <c r="K9" s="1">
        <v>12</v>
      </c>
      <c r="M9" s="7"/>
    </row>
    <row r="10" spans="1:18" s="1" customFormat="1" ht="18" customHeight="1">
      <c r="A10" s="8"/>
      <c r="B10" s="8"/>
      <c r="C10" s="10" t="s">
        <v>15</v>
      </c>
      <c r="D10" s="16" t="s">
        <v>14</v>
      </c>
      <c r="E10" s="12"/>
      <c r="H10" s="17" t="str">
        <f ca="1">IF(AND(NOT(H1000=""),H1000&gt;0.004),"ERROR: Limit is "&amp;OFFSET(A1000,-1,0,1,1)&amp;" deposits",".")</f>
        <v>.</v>
      </c>
      <c r="J10" s="7" t="s">
        <v>17</v>
      </c>
      <c r="K10" s="1">
        <v>24</v>
      </c>
      <c r="L10"/>
      <c r="M10"/>
      <c r="N10"/>
      <c r="O10"/>
      <c r="P10"/>
      <c r="Q10"/>
    </row>
    <row r="11" spans="1:18" s="1" customFormat="1" ht="18" customHeight="1">
      <c r="A11" s="8"/>
      <c r="B11" s="8"/>
      <c r="C11" s="10" t="s">
        <v>19</v>
      </c>
      <c r="D11" s="15" t="s">
        <v>14</v>
      </c>
      <c r="E11" s="18" t="str">
        <f>IF(D10&lt;&gt;J14,IF(OR(AND(p&gt;n,MOD(p,n)&lt;&gt;0),AND(p&lt;n,MOD(n,p)&lt;&gt;0)),"Invalid Choice - do not use results","."),".")</f>
        <v>.</v>
      </c>
      <c r="J11" s="7" t="s">
        <v>18</v>
      </c>
      <c r="K11" s="1">
        <v>26</v>
      </c>
      <c r="M11" s="7"/>
    </row>
    <row r="12" spans="1:18" s="1" customFormat="1" ht="18" customHeight="1">
      <c r="A12" s="8"/>
      <c r="B12" s="8"/>
      <c r="C12" s="10" t="s">
        <v>42</v>
      </c>
      <c r="D12" s="51" t="s">
        <v>40</v>
      </c>
      <c r="E12" s="18"/>
      <c r="G12" s="52"/>
      <c r="H12" s="52"/>
      <c r="J12" s="7" t="s">
        <v>20</v>
      </c>
      <c r="K12" s="1">
        <v>52</v>
      </c>
    </row>
    <row r="13" spans="1:18" s="1" customFormat="1" ht="18" customHeight="1">
      <c r="A13" s="8"/>
      <c r="B13" s="8"/>
      <c r="C13" s="20"/>
      <c r="D13" s="19"/>
      <c r="E13" s="21"/>
      <c r="G13" s="52"/>
      <c r="H13" s="52"/>
      <c r="J13" s="7"/>
    </row>
    <row r="14" spans="1:18" ht="16.5" customHeight="1">
      <c r="J14" s="7" t="s">
        <v>21</v>
      </c>
      <c r="K14" s="1">
        <v>365</v>
      </c>
      <c r="L14" s="1"/>
      <c r="M14" s="1"/>
      <c r="N14" s="1"/>
      <c r="O14" s="1"/>
      <c r="P14" s="1"/>
      <c r="Q14" s="1"/>
    </row>
    <row r="15" spans="1:18" ht="16.5" customHeight="1">
      <c r="A15" s="4"/>
      <c r="B15" s="4"/>
      <c r="E15" s="4"/>
      <c r="F15" s="4"/>
      <c r="G15" s="4"/>
      <c r="H15" s="4"/>
      <c r="J15" s="22" t="s">
        <v>22</v>
      </c>
      <c r="K15" s="23">
        <f>INDEX(K5:K14,MATCH($D$11,$J$5:$J$14,0))</f>
        <v>12</v>
      </c>
      <c r="N15" s="24"/>
    </row>
    <row r="16" spans="1:18" ht="16.5" customHeight="1">
      <c r="A16" s="4"/>
      <c r="B16" s="4"/>
      <c r="C16" s="4"/>
      <c r="D16" s="4"/>
      <c r="E16" s="4"/>
      <c r="F16" s="4"/>
      <c r="G16" s="4"/>
      <c r="H16" s="25" t="s">
        <v>23</v>
      </c>
      <c r="J16" s="22" t="s">
        <v>24</v>
      </c>
      <c r="K16" s="23">
        <f>INDEX(K5:K14,MATCH($D$10,$J$5:$J$14,0))</f>
        <v>12</v>
      </c>
    </row>
    <row r="17" spans="1:13" ht="16.5" customHeight="1">
      <c r="A17" s="26"/>
      <c r="B17" s="26"/>
      <c r="C17" s="26"/>
      <c r="D17" s="26"/>
      <c r="E17" s="26"/>
      <c r="F17" s="26"/>
      <c r="G17" s="26"/>
      <c r="H17" s="26"/>
      <c r="J17" s="22" t="s">
        <v>25</v>
      </c>
      <c r="K17" s="27">
        <f>-FV( ((1+i/n)^(n/p))-1, p*t, A, PV)</f>
        <v>634111.17973156262</v>
      </c>
    </row>
    <row r="18" spans="1:13" ht="16.5" customHeight="1">
      <c r="A18" s="26"/>
      <c r="B18" s="26"/>
      <c r="C18" s="26"/>
      <c r="D18" s="26"/>
      <c r="E18" s="26"/>
      <c r="F18" s="26"/>
      <c r="G18" s="26"/>
      <c r="H18" s="26"/>
      <c r="J18" s="22" t="s">
        <v>26</v>
      </c>
      <c r="K18" s="27">
        <f>ROUND(-PMT(rate,t*p,PV,,IF($D$12="end of period",0,1)),2)</f>
        <v>2372.38</v>
      </c>
    </row>
    <row r="19" spans="1:13" ht="16.5" customHeight="1">
      <c r="A19" s="26"/>
      <c r="B19" s="26"/>
      <c r="C19" s="26"/>
      <c r="D19" s="26"/>
      <c r="E19" s="26"/>
      <c r="F19" s="26"/>
      <c r="G19" s="26"/>
      <c r="H19" s="26"/>
      <c r="J19" s="22" t="s">
        <v>45</v>
      </c>
      <c r="K19" s="27">
        <f>t*p</f>
        <v>180</v>
      </c>
    </row>
    <row r="20" spans="1:13" ht="16.5" customHeight="1">
      <c r="A20" s="26"/>
      <c r="B20" s="26"/>
      <c r="C20" s="26"/>
      <c r="D20" s="26"/>
      <c r="E20" s="26"/>
      <c r="F20" s="26"/>
      <c r="G20" s="26"/>
      <c r="H20" s="26"/>
      <c r="J20" s="28" t="s">
        <v>27</v>
      </c>
    </row>
    <row r="21" spans="1:13" ht="16.5" customHeight="1">
      <c r="A21" s="26"/>
      <c r="B21" s="26"/>
      <c r="C21" s="26"/>
      <c r="D21" s="26"/>
      <c r="E21" s="26"/>
      <c r="F21" s="26"/>
      <c r="G21" s="26"/>
      <c r="H21" s="26"/>
      <c r="J21" s="29" t="s">
        <v>28</v>
      </c>
    </row>
    <row r="22" spans="1:13" ht="16.5" customHeight="1">
      <c r="A22" s="26"/>
      <c r="B22" s="26"/>
      <c r="C22" s="26"/>
      <c r="D22" s="26"/>
      <c r="E22" s="26"/>
      <c r="F22" s="26"/>
      <c r="G22" s="26"/>
      <c r="H22" s="26"/>
      <c r="J22" s="29" t="s">
        <v>29</v>
      </c>
    </row>
    <row r="23" spans="1:13" ht="16.5" customHeight="1">
      <c r="A23" s="26"/>
      <c r="B23" s="26"/>
      <c r="C23" s="26"/>
      <c r="D23" s="26"/>
      <c r="E23" s="26"/>
      <c r="F23" s="26"/>
      <c r="G23" s="26"/>
      <c r="H23" s="26"/>
      <c r="J23" s="29" t="s">
        <v>30</v>
      </c>
    </row>
    <row r="24" spans="1:13" ht="16.5" customHeight="1">
      <c r="A24" s="26"/>
      <c r="B24" s="26"/>
      <c r="C24" s="26"/>
      <c r="D24" s="26"/>
      <c r="E24" s="26"/>
      <c r="F24" s="26"/>
      <c r="G24" s="26"/>
      <c r="H24" s="26"/>
      <c r="J24" s="29" t="s">
        <v>31</v>
      </c>
    </row>
    <row r="25" spans="1:13" ht="16.5" customHeight="1">
      <c r="A25" s="26"/>
      <c r="B25" s="26"/>
      <c r="C25" s="26"/>
      <c r="D25" s="26"/>
      <c r="E25" s="26"/>
      <c r="F25" s="26"/>
      <c r="G25" s="26"/>
      <c r="H25" s="26"/>
      <c r="J25" s="29" t="s">
        <v>32</v>
      </c>
    </row>
    <row r="26" spans="1:13" ht="16.5" customHeight="1">
      <c r="A26" s="26"/>
      <c r="B26" s="26"/>
      <c r="C26" s="26"/>
      <c r="D26" s="26"/>
      <c r="E26" s="26"/>
      <c r="F26" s="26"/>
      <c r="G26" s="26"/>
      <c r="H26" s="26"/>
      <c r="J26" s="29" t="s">
        <v>33</v>
      </c>
    </row>
    <row r="27" spans="1:13" ht="33.75" customHeight="1" thickBot="1">
      <c r="A27" s="65" t="s">
        <v>34</v>
      </c>
      <c r="B27" s="66" t="s">
        <v>35</v>
      </c>
      <c r="C27" s="66" t="s">
        <v>39</v>
      </c>
      <c r="D27" s="66" t="s">
        <v>43</v>
      </c>
      <c r="E27" s="66"/>
      <c r="F27" s="66" t="s">
        <v>36</v>
      </c>
      <c r="G27" s="66" t="s">
        <v>44</v>
      </c>
      <c r="H27" s="66" t="s">
        <v>37</v>
      </c>
      <c r="I27" s="30"/>
      <c r="J27" s="31"/>
    </row>
    <row r="28" spans="1:13">
      <c r="A28" s="32">
        <v>0</v>
      </c>
      <c r="B28" s="33">
        <f>$D$9</f>
        <v>45566</v>
      </c>
      <c r="C28" s="34"/>
      <c r="D28" s="35"/>
      <c r="E28" s="35"/>
      <c r="F28" s="36"/>
      <c r="G28" s="35" t="str">
        <f>IF(C28="","",SUM(F$27:F28))</f>
        <v/>
      </c>
      <c r="H28" s="35">
        <f>PV</f>
        <v>300000</v>
      </c>
      <c r="I28" s="37"/>
      <c r="J28" s="31"/>
    </row>
    <row r="29" spans="1:13">
      <c r="A29" s="38">
        <f t="shared" ref="A29:A92" si="0">IF(H28="","",IF(A28&gt;=$D$8*p,"",A28+1))</f>
        <v>1</v>
      </c>
      <c r="B29" s="39">
        <f t="shared" ref="B29:B92" si="1">IF(A29="","",IF(p=52,B28+7,IF(p=26,B28+14,IF(p=24,IF(MOD(A29,2)=0,EDATE($D$9,A29/2),B28+14),IF(DAY(DATE(YEAR($D$9),MONTH($D$9)+(A29-1)*(12/p),DAY($D$9)))&lt;&gt;DAY($D$9),DATE(YEAR($D$9),MONTH($D$9)+A29*(12/p)+1,0),DATE(YEAR($D$9),MONTH($D$9)+A29*(12/p),DAY($D$9)))))))</f>
        <v>45597</v>
      </c>
      <c r="C29" s="40">
        <f>IF(A29="","",IF(A29=$K$19,H28+F29,$K$18))</f>
        <v>2372.38</v>
      </c>
      <c r="D29" s="41"/>
      <c r="E29" s="37"/>
      <c r="F29" s="41">
        <f>IF(A29="","",IF(AND(A29=1,$D$12="beginning of period"),0,ROUND(IF($D$10="Daily",H28*((1+rate)^(B29-B28)-1),H28*rate),2)))</f>
        <v>1250</v>
      </c>
      <c r="G29" s="41">
        <f>IF(B29="","",C29-F29+D29)</f>
        <v>1122.3800000000001</v>
      </c>
      <c r="H29" s="41">
        <f t="shared" ref="H29" si="2">IF(A29="","",H28-G29)</f>
        <v>298877.62</v>
      </c>
      <c r="I29" s="37"/>
      <c r="J29" s="40"/>
      <c r="K29" s="43"/>
    </row>
    <row r="30" spans="1:13">
      <c r="A30" s="38">
        <f t="shared" si="0"/>
        <v>2</v>
      </c>
      <c r="B30" s="39">
        <f t="shared" si="1"/>
        <v>45627</v>
      </c>
      <c r="C30" s="40">
        <f t="shared" ref="C30:C93" si="3">IF(A30="","",IF(A30=$K$19,H29+F30,$K$18))</f>
        <v>2372.38</v>
      </c>
      <c r="D30" s="41"/>
      <c r="E30" s="37"/>
      <c r="F30" s="41">
        <f>IF(A30="","",ROUND(IF($D$10="Daily",H29*((1+rate)^(B30-B29)-1),H29*rate),2))</f>
        <v>1245.32</v>
      </c>
      <c r="G30" s="41">
        <f t="shared" ref="G30:G93" si="4">IF(B30="","",C30-F30+D30)</f>
        <v>1127.0600000000002</v>
      </c>
      <c r="H30" s="41">
        <f t="shared" ref="H30:H93" si="5">IF(A30="","",H29-G30)</f>
        <v>297750.56</v>
      </c>
      <c r="I30" s="37"/>
      <c r="J30" s="42"/>
      <c r="K30" s="43"/>
    </row>
    <row r="31" spans="1:13">
      <c r="A31" s="38">
        <f t="shared" si="0"/>
        <v>3</v>
      </c>
      <c r="B31" s="39">
        <f t="shared" si="1"/>
        <v>45658</v>
      </c>
      <c r="C31" s="40">
        <f t="shared" si="3"/>
        <v>2372.38</v>
      </c>
      <c r="D31" s="41"/>
      <c r="E31" s="37"/>
      <c r="F31" s="41">
        <f>IF(A31="","",ROUND(IF($D$10="Daily",H30*((1+rate)^(B31-B30)-1),H30*rate),2))</f>
        <v>1240.6300000000001</v>
      </c>
      <c r="G31" s="41">
        <f t="shared" si="4"/>
        <v>1131.75</v>
      </c>
      <c r="H31" s="41">
        <f t="shared" si="5"/>
        <v>296618.81</v>
      </c>
      <c r="I31" s="37"/>
      <c r="J31" s="44"/>
      <c r="K31" s="43"/>
      <c r="L31" s="45"/>
      <c r="M31" s="45"/>
    </row>
    <row r="32" spans="1:13">
      <c r="A32" s="38">
        <f t="shared" si="0"/>
        <v>4</v>
      </c>
      <c r="B32" s="39">
        <f t="shared" si="1"/>
        <v>45689</v>
      </c>
      <c r="C32" s="40">
        <f t="shared" si="3"/>
        <v>2372.38</v>
      </c>
      <c r="D32" s="41"/>
      <c r="E32" s="37"/>
      <c r="F32" s="41">
        <f>IF(A32="","",ROUND(IF($D$10="Daily",H31*((1+rate)^(B32-B31)-1),H31*rate),2))</f>
        <v>1235.9100000000001</v>
      </c>
      <c r="G32" s="41">
        <f t="shared" si="4"/>
        <v>1136.47</v>
      </c>
      <c r="H32" s="41">
        <f t="shared" si="5"/>
        <v>295482.34000000003</v>
      </c>
      <c r="I32" s="37"/>
      <c r="K32" s="43"/>
    </row>
    <row r="33" spans="1:13">
      <c r="A33" s="38">
        <f t="shared" si="0"/>
        <v>5</v>
      </c>
      <c r="B33" s="39">
        <f t="shared" si="1"/>
        <v>45717</v>
      </c>
      <c r="C33" s="40">
        <f t="shared" si="3"/>
        <v>2372.38</v>
      </c>
      <c r="D33" s="41"/>
      <c r="E33" s="37"/>
      <c r="F33" s="41">
        <f>IF(A33="","",ROUND(IF($D$10="Daily",H32*((1+rate)^(B33-B32)-1),H32*rate),2))</f>
        <v>1231.18</v>
      </c>
      <c r="G33" s="41">
        <f t="shared" si="4"/>
        <v>1141.2</v>
      </c>
      <c r="H33" s="41">
        <f t="shared" si="5"/>
        <v>294341.14</v>
      </c>
      <c r="I33" s="37"/>
      <c r="K33" s="43"/>
    </row>
    <row r="34" spans="1:13">
      <c r="A34" s="38">
        <f t="shared" si="0"/>
        <v>6</v>
      </c>
      <c r="B34" s="39">
        <f t="shared" si="1"/>
        <v>45748</v>
      </c>
      <c r="C34" s="40">
        <f t="shared" si="3"/>
        <v>2372.38</v>
      </c>
      <c r="D34" s="41"/>
      <c r="E34" s="37"/>
      <c r="F34" s="41">
        <f>IF(A34="","",ROUND(IF($D$10="Daily",H33*((1+rate)^(B34-B33)-1),H33*rate),2))</f>
        <v>1226.42</v>
      </c>
      <c r="G34" s="41">
        <f t="shared" si="4"/>
        <v>1145.96</v>
      </c>
      <c r="H34" s="41">
        <f t="shared" si="5"/>
        <v>293195.18</v>
      </c>
      <c r="I34" s="37"/>
      <c r="J34" s="44"/>
      <c r="K34" s="43"/>
      <c r="L34" s="45"/>
      <c r="M34" s="45"/>
    </row>
    <row r="35" spans="1:13">
      <c r="A35" s="38">
        <f t="shared" si="0"/>
        <v>7</v>
      </c>
      <c r="B35" s="39">
        <f t="shared" si="1"/>
        <v>45778</v>
      </c>
      <c r="C35" s="40">
        <f t="shared" si="3"/>
        <v>2372.38</v>
      </c>
      <c r="D35" s="41"/>
      <c r="E35" s="37"/>
      <c r="F35" s="41">
        <f>IF(A35="","",ROUND(IF($D$10="Daily",H34*((1+rate)^(B35-B34)-1),H34*rate),2))</f>
        <v>1221.6500000000001</v>
      </c>
      <c r="G35" s="41">
        <f t="shared" si="4"/>
        <v>1150.73</v>
      </c>
      <c r="H35" s="41">
        <f t="shared" si="5"/>
        <v>292044.45</v>
      </c>
      <c r="I35" s="37"/>
      <c r="K35" s="43"/>
    </row>
    <row r="36" spans="1:13">
      <c r="A36" s="38">
        <f t="shared" si="0"/>
        <v>8</v>
      </c>
      <c r="B36" s="39">
        <f t="shared" si="1"/>
        <v>45809</v>
      </c>
      <c r="C36" s="40">
        <f t="shared" si="3"/>
        <v>2372.38</v>
      </c>
      <c r="D36" s="41"/>
      <c r="E36" s="37"/>
      <c r="F36" s="41">
        <f>IF(A36="","",ROUND(IF($D$10="Daily",H35*((1+rate)^(B36-B35)-1),H35*rate),2))</f>
        <v>1216.8499999999999</v>
      </c>
      <c r="G36" s="41">
        <f t="shared" si="4"/>
        <v>1155.5300000000002</v>
      </c>
      <c r="H36" s="41">
        <f t="shared" si="5"/>
        <v>290888.92</v>
      </c>
      <c r="I36" s="37"/>
      <c r="K36" s="43"/>
    </row>
    <row r="37" spans="1:13">
      <c r="A37" s="38">
        <f t="shared" si="0"/>
        <v>9</v>
      </c>
      <c r="B37" s="39">
        <f t="shared" si="1"/>
        <v>45839</v>
      </c>
      <c r="C37" s="40">
        <f t="shared" si="3"/>
        <v>2372.38</v>
      </c>
      <c r="D37" s="41"/>
      <c r="E37" s="37"/>
      <c r="F37" s="41">
        <f>IF(A37="","",ROUND(IF($D$10="Daily",H36*((1+rate)^(B37-B36)-1),H36*rate),2))</f>
        <v>1212.04</v>
      </c>
      <c r="G37" s="41">
        <f t="shared" si="4"/>
        <v>1160.3400000000001</v>
      </c>
      <c r="H37" s="41">
        <f t="shared" si="5"/>
        <v>289728.57999999996</v>
      </c>
      <c r="I37" s="37"/>
      <c r="J37" s="44"/>
      <c r="K37" s="43"/>
    </row>
    <row r="38" spans="1:13">
      <c r="A38" s="38">
        <f t="shared" si="0"/>
        <v>10</v>
      </c>
      <c r="B38" s="39">
        <f t="shared" si="1"/>
        <v>45870</v>
      </c>
      <c r="C38" s="40">
        <f t="shared" si="3"/>
        <v>2372.38</v>
      </c>
      <c r="D38" s="41"/>
      <c r="E38" s="37"/>
      <c r="F38" s="41">
        <f>IF(A38="","",ROUND(IF($D$10="Daily",H37*((1+rate)^(B38-B37)-1),H37*rate),2))</f>
        <v>1207.2</v>
      </c>
      <c r="G38" s="41">
        <f t="shared" si="4"/>
        <v>1165.18</v>
      </c>
      <c r="H38" s="41">
        <f t="shared" si="5"/>
        <v>288563.39999999997</v>
      </c>
      <c r="I38" s="37"/>
      <c r="K38" s="43"/>
    </row>
    <row r="39" spans="1:13">
      <c r="A39" s="38">
        <f t="shared" si="0"/>
        <v>11</v>
      </c>
      <c r="B39" s="39">
        <f t="shared" si="1"/>
        <v>45901</v>
      </c>
      <c r="C39" s="40">
        <f t="shared" si="3"/>
        <v>2372.38</v>
      </c>
      <c r="D39" s="41"/>
      <c r="E39" s="37"/>
      <c r="F39" s="41">
        <f>IF(A39="","",ROUND(IF($D$10="Daily",H38*((1+rate)^(B39-B38)-1),H38*rate),2))</f>
        <v>1202.3499999999999</v>
      </c>
      <c r="G39" s="41">
        <f t="shared" si="4"/>
        <v>1170.0300000000002</v>
      </c>
      <c r="H39" s="41">
        <f t="shared" si="5"/>
        <v>287393.36999999994</v>
      </c>
      <c r="I39" s="37"/>
      <c r="K39" s="43"/>
      <c r="M39" s="45"/>
    </row>
    <row r="40" spans="1:13">
      <c r="A40" s="38">
        <f t="shared" si="0"/>
        <v>12</v>
      </c>
      <c r="B40" s="39">
        <f t="shared" si="1"/>
        <v>45931</v>
      </c>
      <c r="C40" s="40">
        <f t="shared" si="3"/>
        <v>2372.38</v>
      </c>
      <c r="D40" s="41"/>
      <c r="E40" s="37"/>
      <c r="F40" s="41">
        <f>IF(A40="","",ROUND(IF($D$10="Daily",H39*((1+rate)^(B40-B39)-1),H39*rate),2))</f>
        <v>1197.47</v>
      </c>
      <c r="G40" s="41">
        <f t="shared" si="4"/>
        <v>1174.9100000000001</v>
      </c>
      <c r="H40" s="41">
        <f t="shared" si="5"/>
        <v>286218.45999999996</v>
      </c>
      <c r="I40" s="37"/>
      <c r="K40" s="43"/>
      <c r="M40" s="45"/>
    </row>
    <row r="41" spans="1:13">
      <c r="A41" s="38">
        <f t="shared" si="0"/>
        <v>13</v>
      </c>
      <c r="B41" s="39">
        <f t="shared" si="1"/>
        <v>45962</v>
      </c>
      <c r="C41" s="40">
        <f t="shared" si="3"/>
        <v>2372.38</v>
      </c>
      <c r="D41" s="41"/>
      <c r="E41" s="37"/>
      <c r="F41" s="41">
        <f>IF(A41="","",ROUND(IF($D$10="Daily",H40*((1+rate)^(B41-B40)-1),H40*rate),2))</f>
        <v>1192.58</v>
      </c>
      <c r="G41" s="41">
        <f t="shared" si="4"/>
        <v>1179.8000000000002</v>
      </c>
      <c r="H41" s="41">
        <f t="shared" si="5"/>
        <v>285038.65999999997</v>
      </c>
      <c r="I41" s="37"/>
    </row>
    <row r="42" spans="1:13">
      <c r="A42" s="38">
        <f t="shared" si="0"/>
        <v>14</v>
      </c>
      <c r="B42" s="39">
        <f t="shared" si="1"/>
        <v>45992</v>
      </c>
      <c r="C42" s="40">
        <f t="shared" si="3"/>
        <v>2372.38</v>
      </c>
      <c r="D42" s="41"/>
      <c r="E42" s="37"/>
      <c r="F42" s="41">
        <f>IF(A42="","",ROUND(IF($D$10="Daily",H41*((1+rate)^(B42-B41)-1),H41*rate),2))</f>
        <v>1187.6600000000001</v>
      </c>
      <c r="G42" s="41">
        <f t="shared" si="4"/>
        <v>1184.72</v>
      </c>
      <c r="H42" s="41">
        <f t="shared" si="5"/>
        <v>283853.94</v>
      </c>
      <c r="I42" s="37"/>
    </row>
    <row r="43" spans="1:13">
      <c r="A43" s="38">
        <f t="shared" si="0"/>
        <v>15</v>
      </c>
      <c r="B43" s="39">
        <f t="shared" si="1"/>
        <v>46023</v>
      </c>
      <c r="C43" s="40">
        <f t="shared" si="3"/>
        <v>2372.38</v>
      </c>
      <c r="D43" s="41"/>
      <c r="E43" s="37"/>
      <c r="F43" s="41">
        <f>IF(A43="","",ROUND(IF($D$10="Daily",H42*((1+rate)^(B43-B42)-1),H42*rate),2))</f>
        <v>1182.72</v>
      </c>
      <c r="G43" s="41">
        <f t="shared" si="4"/>
        <v>1189.6600000000001</v>
      </c>
      <c r="H43" s="41">
        <f t="shared" si="5"/>
        <v>282664.28000000003</v>
      </c>
      <c r="I43" s="37"/>
      <c r="M43" s="45"/>
    </row>
    <row r="44" spans="1:13">
      <c r="A44" s="38">
        <f t="shared" si="0"/>
        <v>16</v>
      </c>
      <c r="B44" s="39">
        <f t="shared" si="1"/>
        <v>46054</v>
      </c>
      <c r="C44" s="40">
        <f t="shared" si="3"/>
        <v>2372.38</v>
      </c>
      <c r="D44" s="41"/>
      <c r="E44" s="37"/>
      <c r="F44" s="41">
        <f>IF(A44="","",ROUND(IF($D$10="Daily",H43*((1+rate)^(B44-B43)-1),H43*rate),2))</f>
        <v>1177.77</v>
      </c>
      <c r="G44" s="41">
        <f t="shared" si="4"/>
        <v>1194.6100000000001</v>
      </c>
      <c r="H44" s="41">
        <f t="shared" si="5"/>
        <v>281469.67000000004</v>
      </c>
      <c r="I44" s="37"/>
    </row>
    <row r="45" spans="1:13">
      <c r="A45" s="38">
        <f t="shared" si="0"/>
        <v>17</v>
      </c>
      <c r="B45" s="39">
        <f t="shared" si="1"/>
        <v>46082</v>
      </c>
      <c r="C45" s="40">
        <f t="shared" si="3"/>
        <v>2372.38</v>
      </c>
      <c r="D45" s="41"/>
      <c r="E45" s="37"/>
      <c r="F45" s="41">
        <f>IF(A45="","",ROUND(IF($D$10="Daily",H44*((1+rate)^(B45-B44)-1),H44*rate),2))</f>
        <v>1172.79</v>
      </c>
      <c r="G45" s="41">
        <f t="shared" si="4"/>
        <v>1199.5900000000001</v>
      </c>
      <c r="H45" s="41">
        <f t="shared" si="5"/>
        <v>280270.08000000002</v>
      </c>
      <c r="I45" s="37"/>
    </row>
    <row r="46" spans="1:13">
      <c r="A46" s="38">
        <f t="shared" si="0"/>
        <v>18</v>
      </c>
      <c r="B46" s="39">
        <f t="shared" si="1"/>
        <v>46113</v>
      </c>
      <c r="C46" s="40">
        <f t="shared" si="3"/>
        <v>2372.38</v>
      </c>
      <c r="D46" s="41"/>
      <c r="E46" s="37"/>
      <c r="F46" s="41">
        <f>IF(A46="","",ROUND(IF($D$10="Daily",H45*((1+rate)^(B46-B45)-1),H45*rate),2))</f>
        <v>1167.79</v>
      </c>
      <c r="G46" s="41">
        <f t="shared" si="4"/>
        <v>1204.5900000000001</v>
      </c>
      <c r="H46" s="41">
        <f t="shared" si="5"/>
        <v>279065.49</v>
      </c>
      <c r="I46" s="37"/>
      <c r="M46" s="45"/>
    </row>
    <row r="47" spans="1:13">
      <c r="A47" s="38">
        <f t="shared" si="0"/>
        <v>19</v>
      </c>
      <c r="B47" s="39">
        <f t="shared" si="1"/>
        <v>46143</v>
      </c>
      <c r="C47" s="40">
        <f t="shared" si="3"/>
        <v>2372.38</v>
      </c>
      <c r="D47" s="41"/>
      <c r="E47" s="37"/>
      <c r="F47" s="41">
        <f>IF(A47="","",ROUND(IF($D$10="Daily",H46*((1+rate)^(B47-B46)-1),H46*rate),2))</f>
        <v>1162.77</v>
      </c>
      <c r="G47" s="41">
        <f t="shared" si="4"/>
        <v>1209.6100000000001</v>
      </c>
      <c r="H47" s="41">
        <f t="shared" si="5"/>
        <v>277855.88</v>
      </c>
      <c r="I47" s="37"/>
    </row>
    <row r="48" spans="1:13">
      <c r="A48" s="38">
        <f t="shared" si="0"/>
        <v>20</v>
      </c>
      <c r="B48" s="39">
        <f t="shared" si="1"/>
        <v>46174</v>
      </c>
      <c r="C48" s="40">
        <f t="shared" si="3"/>
        <v>2372.38</v>
      </c>
      <c r="D48" s="41"/>
      <c r="E48" s="37"/>
      <c r="F48" s="41">
        <f>IF(A48="","",ROUND(IF($D$10="Daily",H47*((1+rate)^(B48-B47)-1),H47*rate),2))</f>
        <v>1157.73</v>
      </c>
      <c r="G48" s="41">
        <f t="shared" si="4"/>
        <v>1214.6500000000001</v>
      </c>
      <c r="H48" s="41">
        <f t="shared" si="5"/>
        <v>276641.23</v>
      </c>
      <c r="I48" s="37"/>
    </row>
    <row r="49" spans="1:9">
      <c r="A49" s="38">
        <f t="shared" si="0"/>
        <v>21</v>
      </c>
      <c r="B49" s="39">
        <f t="shared" si="1"/>
        <v>46204</v>
      </c>
      <c r="C49" s="40">
        <f t="shared" si="3"/>
        <v>2372.38</v>
      </c>
      <c r="D49" s="41"/>
      <c r="E49" s="37"/>
      <c r="F49" s="41">
        <f>IF(A49="","",ROUND(IF($D$10="Daily",H48*((1+rate)^(B49-B48)-1),H48*rate),2))</f>
        <v>1152.67</v>
      </c>
      <c r="G49" s="41">
        <f t="shared" si="4"/>
        <v>1219.71</v>
      </c>
      <c r="H49" s="41">
        <f t="shared" si="5"/>
        <v>275421.51999999996</v>
      </c>
      <c r="I49" s="37"/>
    </row>
    <row r="50" spans="1:9">
      <c r="A50" s="38">
        <f t="shared" si="0"/>
        <v>22</v>
      </c>
      <c r="B50" s="39">
        <f t="shared" si="1"/>
        <v>46235</v>
      </c>
      <c r="C50" s="40">
        <f t="shared" si="3"/>
        <v>2372.38</v>
      </c>
      <c r="D50" s="41"/>
      <c r="E50" s="37"/>
      <c r="F50" s="41">
        <f>IF(A50="","",ROUND(IF($D$10="Daily",H49*((1+rate)^(B50-B49)-1),H49*rate),2))</f>
        <v>1147.5899999999999</v>
      </c>
      <c r="G50" s="41">
        <f t="shared" si="4"/>
        <v>1224.7900000000002</v>
      </c>
      <c r="H50" s="41">
        <f t="shared" si="5"/>
        <v>274196.73</v>
      </c>
      <c r="I50" s="37"/>
    </row>
    <row r="51" spans="1:9">
      <c r="A51" s="38">
        <f t="shared" si="0"/>
        <v>23</v>
      </c>
      <c r="B51" s="39">
        <f t="shared" si="1"/>
        <v>46266</v>
      </c>
      <c r="C51" s="40">
        <f t="shared" si="3"/>
        <v>2372.38</v>
      </c>
      <c r="D51" s="41"/>
      <c r="E51" s="37"/>
      <c r="F51" s="41">
        <f>IF(A51="","",ROUND(IF($D$10="Daily",H50*((1+rate)^(B51-B50)-1),H50*rate),2))</f>
        <v>1142.49</v>
      </c>
      <c r="G51" s="41">
        <f t="shared" si="4"/>
        <v>1229.8900000000001</v>
      </c>
      <c r="H51" s="41">
        <f t="shared" si="5"/>
        <v>272966.83999999997</v>
      </c>
      <c r="I51" s="37"/>
    </row>
    <row r="52" spans="1:9">
      <c r="A52" s="38">
        <f t="shared" si="0"/>
        <v>24</v>
      </c>
      <c r="B52" s="39">
        <f t="shared" si="1"/>
        <v>46296</v>
      </c>
      <c r="C52" s="40">
        <f t="shared" si="3"/>
        <v>2372.38</v>
      </c>
      <c r="D52" s="41"/>
      <c r="E52" s="37"/>
      <c r="F52" s="41">
        <f>IF(A52="","",ROUND(IF($D$10="Daily",H51*((1+rate)^(B52-B51)-1),H51*rate),2))</f>
        <v>1137.3599999999999</v>
      </c>
      <c r="G52" s="41">
        <f t="shared" si="4"/>
        <v>1235.0200000000002</v>
      </c>
      <c r="H52" s="41">
        <f t="shared" si="5"/>
        <v>271731.81999999995</v>
      </c>
      <c r="I52" s="37"/>
    </row>
    <row r="53" spans="1:9">
      <c r="A53" s="38">
        <f t="shared" si="0"/>
        <v>25</v>
      </c>
      <c r="B53" s="39">
        <f t="shared" si="1"/>
        <v>46327</v>
      </c>
      <c r="C53" s="40">
        <f t="shared" si="3"/>
        <v>2372.38</v>
      </c>
      <c r="D53" s="41"/>
      <c r="E53" s="37"/>
      <c r="F53" s="41">
        <f>IF(A53="","",ROUND(IF($D$10="Daily",H52*((1+rate)^(B53-B52)-1),H52*rate),2))</f>
        <v>1132.22</v>
      </c>
      <c r="G53" s="41">
        <f t="shared" si="4"/>
        <v>1240.1600000000001</v>
      </c>
      <c r="H53" s="41">
        <f t="shared" si="5"/>
        <v>270491.65999999997</v>
      </c>
      <c r="I53" s="37"/>
    </row>
    <row r="54" spans="1:9">
      <c r="A54" s="38">
        <f t="shared" si="0"/>
        <v>26</v>
      </c>
      <c r="B54" s="39">
        <f t="shared" si="1"/>
        <v>46357</v>
      </c>
      <c r="C54" s="40">
        <f t="shared" si="3"/>
        <v>2372.38</v>
      </c>
      <c r="D54" s="41"/>
      <c r="E54" s="37"/>
      <c r="F54" s="41">
        <f>IF(A54="","",ROUND(IF($D$10="Daily",H53*((1+rate)^(B54-B53)-1),H53*rate),2))</f>
        <v>1127.05</v>
      </c>
      <c r="G54" s="41">
        <f t="shared" si="4"/>
        <v>1245.3300000000002</v>
      </c>
      <c r="H54" s="41">
        <f t="shared" si="5"/>
        <v>269246.32999999996</v>
      </c>
      <c r="I54" s="37"/>
    </row>
    <row r="55" spans="1:9">
      <c r="A55" s="38">
        <f t="shared" si="0"/>
        <v>27</v>
      </c>
      <c r="B55" s="39">
        <f t="shared" si="1"/>
        <v>46388</v>
      </c>
      <c r="C55" s="40">
        <f t="shared" si="3"/>
        <v>2372.38</v>
      </c>
      <c r="D55" s="41"/>
      <c r="E55" s="37"/>
      <c r="F55" s="41">
        <f>IF(A55="","",ROUND(IF($D$10="Daily",H54*((1+rate)^(B55-B54)-1),H54*rate),2))</f>
        <v>1121.8599999999999</v>
      </c>
      <c r="G55" s="41">
        <f t="shared" si="4"/>
        <v>1250.5200000000002</v>
      </c>
      <c r="H55" s="41">
        <f t="shared" si="5"/>
        <v>267995.80999999994</v>
      </c>
      <c r="I55" s="37"/>
    </row>
    <row r="56" spans="1:9">
      <c r="A56" s="38">
        <f t="shared" si="0"/>
        <v>28</v>
      </c>
      <c r="B56" s="39">
        <f t="shared" si="1"/>
        <v>46419</v>
      </c>
      <c r="C56" s="40">
        <f t="shared" si="3"/>
        <v>2372.38</v>
      </c>
      <c r="D56" s="41"/>
      <c r="E56" s="37"/>
      <c r="F56" s="41">
        <f>IF(A56="","",ROUND(IF($D$10="Daily",H55*((1+rate)^(B56-B55)-1),H55*rate),2))</f>
        <v>1116.6500000000001</v>
      </c>
      <c r="G56" s="41">
        <f t="shared" si="4"/>
        <v>1255.73</v>
      </c>
      <c r="H56" s="41">
        <f t="shared" si="5"/>
        <v>266740.07999999996</v>
      </c>
      <c r="I56" s="37"/>
    </row>
    <row r="57" spans="1:9">
      <c r="A57" s="38">
        <f t="shared" si="0"/>
        <v>29</v>
      </c>
      <c r="B57" s="39">
        <f t="shared" si="1"/>
        <v>46447</v>
      </c>
      <c r="C57" s="40">
        <f t="shared" si="3"/>
        <v>2372.38</v>
      </c>
      <c r="D57" s="41"/>
      <c r="E57" s="37"/>
      <c r="F57" s="41">
        <f>IF(A57="","",ROUND(IF($D$10="Daily",H56*((1+rate)^(B57-B56)-1),H56*rate),2))</f>
        <v>1111.42</v>
      </c>
      <c r="G57" s="41">
        <f t="shared" si="4"/>
        <v>1260.96</v>
      </c>
      <c r="H57" s="41">
        <f t="shared" si="5"/>
        <v>265479.11999999994</v>
      </c>
      <c r="I57" s="37"/>
    </row>
    <row r="58" spans="1:9">
      <c r="A58" s="38">
        <f t="shared" si="0"/>
        <v>30</v>
      </c>
      <c r="B58" s="39">
        <f t="shared" si="1"/>
        <v>46478</v>
      </c>
      <c r="C58" s="40">
        <f t="shared" si="3"/>
        <v>2372.38</v>
      </c>
      <c r="D58" s="41"/>
      <c r="E58" s="37"/>
      <c r="F58" s="41">
        <f>IF(A58="","",ROUND(IF($D$10="Daily",H57*((1+rate)^(B58-B57)-1),H57*rate),2))</f>
        <v>1106.1600000000001</v>
      </c>
      <c r="G58" s="41">
        <f t="shared" si="4"/>
        <v>1266.22</v>
      </c>
      <c r="H58" s="41">
        <f t="shared" si="5"/>
        <v>264212.89999999997</v>
      </c>
      <c r="I58" s="37"/>
    </row>
    <row r="59" spans="1:9">
      <c r="A59" s="38">
        <f t="shared" si="0"/>
        <v>31</v>
      </c>
      <c r="B59" s="39">
        <f t="shared" si="1"/>
        <v>46508</v>
      </c>
      <c r="C59" s="40">
        <f t="shared" si="3"/>
        <v>2372.38</v>
      </c>
      <c r="D59" s="41"/>
      <c r="E59" s="37"/>
      <c r="F59" s="41">
        <f>IF(A59="","",ROUND(IF($D$10="Daily",H58*((1+rate)^(B59-B58)-1),H58*rate),2))</f>
        <v>1100.8900000000001</v>
      </c>
      <c r="G59" s="41">
        <f t="shared" si="4"/>
        <v>1271.49</v>
      </c>
      <c r="H59" s="41">
        <f t="shared" si="5"/>
        <v>262941.40999999997</v>
      </c>
      <c r="I59" s="37"/>
    </row>
    <row r="60" spans="1:9">
      <c r="A60" s="38">
        <f t="shared" si="0"/>
        <v>32</v>
      </c>
      <c r="B60" s="39">
        <f t="shared" si="1"/>
        <v>46539</v>
      </c>
      <c r="C60" s="40">
        <f t="shared" si="3"/>
        <v>2372.38</v>
      </c>
      <c r="D60" s="41"/>
      <c r="E60" s="37"/>
      <c r="F60" s="41">
        <f>IF(A60="","",ROUND(IF($D$10="Daily",H59*((1+rate)^(B60-B59)-1),H59*rate),2))</f>
        <v>1095.5899999999999</v>
      </c>
      <c r="G60" s="41">
        <f t="shared" si="4"/>
        <v>1276.7900000000002</v>
      </c>
      <c r="H60" s="41">
        <f t="shared" si="5"/>
        <v>261664.61999999997</v>
      </c>
      <c r="I60" s="37"/>
    </row>
    <row r="61" spans="1:9">
      <c r="A61" s="38">
        <f t="shared" si="0"/>
        <v>33</v>
      </c>
      <c r="B61" s="39">
        <f t="shared" si="1"/>
        <v>46569</v>
      </c>
      <c r="C61" s="40">
        <f t="shared" si="3"/>
        <v>2372.38</v>
      </c>
      <c r="D61" s="41"/>
      <c r="E61" s="37"/>
      <c r="F61" s="41">
        <f>IF(A61="","",ROUND(IF($D$10="Daily",H60*((1+rate)^(B61-B60)-1),H60*rate),2))</f>
        <v>1090.27</v>
      </c>
      <c r="G61" s="41">
        <f t="shared" si="4"/>
        <v>1282.1100000000001</v>
      </c>
      <c r="H61" s="41">
        <f t="shared" si="5"/>
        <v>260382.50999999998</v>
      </c>
      <c r="I61" s="37"/>
    </row>
    <row r="62" spans="1:9">
      <c r="A62" s="38">
        <f t="shared" si="0"/>
        <v>34</v>
      </c>
      <c r="B62" s="39">
        <f t="shared" si="1"/>
        <v>46600</v>
      </c>
      <c r="C62" s="40">
        <f t="shared" si="3"/>
        <v>2372.38</v>
      </c>
      <c r="D62" s="41"/>
      <c r="E62" s="37"/>
      <c r="F62" s="41">
        <f>IF(A62="","",ROUND(IF($D$10="Daily",H61*((1+rate)^(B62-B61)-1),H61*rate),2))</f>
        <v>1084.93</v>
      </c>
      <c r="G62" s="41">
        <f t="shared" si="4"/>
        <v>1287.45</v>
      </c>
      <c r="H62" s="41">
        <f t="shared" si="5"/>
        <v>259095.05999999997</v>
      </c>
      <c r="I62" s="37"/>
    </row>
    <row r="63" spans="1:9">
      <c r="A63" s="38">
        <f t="shared" si="0"/>
        <v>35</v>
      </c>
      <c r="B63" s="39">
        <f t="shared" si="1"/>
        <v>46631</v>
      </c>
      <c r="C63" s="40">
        <f t="shared" si="3"/>
        <v>2372.38</v>
      </c>
      <c r="D63" s="41"/>
      <c r="E63" s="37"/>
      <c r="F63" s="41">
        <f>IF(A63="","",ROUND(IF($D$10="Daily",H62*((1+rate)^(B63-B62)-1),H62*rate),2))</f>
        <v>1079.56</v>
      </c>
      <c r="G63" s="41">
        <f t="shared" si="4"/>
        <v>1292.8200000000002</v>
      </c>
      <c r="H63" s="41">
        <f t="shared" si="5"/>
        <v>257802.23999999996</v>
      </c>
      <c r="I63" s="37"/>
    </row>
    <row r="64" spans="1:9">
      <c r="A64" s="38">
        <f t="shared" si="0"/>
        <v>36</v>
      </c>
      <c r="B64" s="39">
        <f t="shared" si="1"/>
        <v>46661</v>
      </c>
      <c r="C64" s="40">
        <f t="shared" si="3"/>
        <v>2372.38</v>
      </c>
      <c r="D64" s="41"/>
      <c r="E64" s="37"/>
      <c r="F64" s="41">
        <f>IF(A64="","",ROUND(IF($D$10="Daily",H63*((1+rate)^(B64-B63)-1),H63*rate),2))</f>
        <v>1074.18</v>
      </c>
      <c r="G64" s="41">
        <f t="shared" si="4"/>
        <v>1298.2</v>
      </c>
      <c r="H64" s="41">
        <f t="shared" si="5"/>
        <v>256504.03999999995</v>
      </c>
      <c r="I64" s="37"/>
    </row>
    <row r="65" spans="1:9">
      <c r="A65" s="38">
        <f t="shared" si="0"/>
        <v>37</v>
      </c>
      <c r="B65" s="39">
        <f t="shared" si="1"/>
        <v>46692</v>
      </c>
      <c r="C65" s="40">
        <f t="shared" si="3"/>
        <v>2372.38</v>
      </c>
      <c r="D65" s="41"/>
      <c r="E65" s="37"/>
      <c r="F65" s="41">
        <f>IF(A65="","",ROUND(IF($D$10="Daily",H64*((1+rate)^(B65-B64)-1),H64*rate),2))</f>
        <v>1068.77</v>
      </c>
      <c r="G65" s="41">
        <f t="shared" si="4"/>
        <v>1303.6100000000001</v>
      </c>
      <c r="H65" s="41">
        <f t="shared" si="5"/>
        <v>255200.42999999996</v>
      </c>
      <c r="I65" s="37"/>
    </row>
    <row r="66" spans="1:9">
      <c r="A66" s="38">
        <f t="shared" si="0"/>
        <v>38</v>
      </c>
      <c r="B66" s="39">
        <f t="shared" si="1"/>
        <v>46722</v>
      </c>
      <c r="C66" s="40">
        <f t="shared" si="3"/>
        <v>2372.38</v>
      </c>
      <c r="D66" s="41"/>
      <c r="E66" s="37"/>
      <c r="F66" s="41">
        <f>IF(A66="","",ROUND(IF($D$10="Daily",H65*((1+rate)^(B66-B65)-1),H65*rate),2))</f>
        <v>1063.3399999999999</v>
      </c>
      <c r="G66" s="41">
        <f t="shared" si="4"/>
        <v>1309.0400000000002</v>
      </c>
      <c r="H66" s="41">
        <f t="shared" si="5"/>
        <v>253891.38999999996</v>
      </c>
      <c r="I66" s="37"/>
    </row>
    <row r="67" spans="1:9">
      <c r="A67" s="38">
        <f t="shared" si="0"/>
        <v>39</v>
      </c>
      <c r="B67" s="39">
        <f t="shared" si="1"/>
        <v>46753</v>
      </c>
      <c r="C67" s="40">
        <f t="shared" si="3"/>
        <v>2372.38</v>
      </c>
      <c r="D67" s="41"/>
      <c r="E67" s="37"/>
      <c r="F67" s="41">
        <f>IF(A67="","",ROUND(IF($D$10="Daily",H66*((1+rate)^(B67-B66)-1),H66*rate),2))</f>
        <v>1057.8800000000001</v>
      </c>
      <c r="G67" s="41">
        <f t="shared" si="4"/>
        <v>1314.5</v>
      </c>
      <c r="H67" s="41">
        <f t="shared" si="5"/>
        <v>252576.88999999996</v>
      </c>
      <c r="I67" s="37"/>
    </row>
    <row r="68" spans="1:9">
      <c r="A68" s="38">
        <f t="shared" si="0"/>
        <v>40</v>
      </c>
      <c r="B68" s="39">
        <f t="shared" si="1"/>
        <v>46784</v>
      </c>
      <c r="C68" s="40">
        <f t="shared" si="3"/>
        <v>2372.38</v>
      </c>
      <c r="D68" s="41"/>
      <c r="E68" s="37"/>
      <c r="F68" s="41">
        <f>IF(A68="","",ROUND(IF($D$10="Daily",H67*((1+rate)^(B68-B67)-1),H67*rate),2))</f>
        <v>1052.4000000000001</v>
      </c>
      <c r="G68" s="41">
        <f t="shared" si="4"/>
        <v>1319.98</v>
      </c>
      <c r="H68" s="41">
        <f t="shared" si="5"/>
        <v>251256.90999999995</v>
      </c>
      <c r="I68" s="37"/>
    </row>
    <row r="69" spans="1:9">
      <c r="A69" s="38">
        <f t="shared" si="0"/>
        <v>41</v>
      </c>
      <c r="B69" s="39">
        <f t="shared" si="1"/>
        <v>46813</v>
      </c>
      <c r="C69" s="40">
        <f t="shared" si="3"/>
        <v>2372.38</v>
      </c>
      <c r="D69" s="41"/>
      <c r="E69" s="37"/>
      <c r="F69" s="41">
        <f>IF(A69="","",ROUND(IF($D$10="Daily",H68*((1+rate)^(B69-B68)-1),H68*rate),2))</f>
        <v>1046.9000000000001</v>
      </c>
      <c r="G69" s="41">
        <f t="shared" si="4"/>
        <v>1325.48</v>
      </c>
      <c r="H69" s="41">
        <f t="shared" si="5"/>
        <v>249931.42999999993</v>
      </c>
      <c r="I69" s="37"/>
    </row>
    <row r="70" spans="1:9">
      <c r="A70" s="38">
        <f t="shared" si="0"/>
        <v>42</v>
      </c>
      <c r="B70" s="39">
        <f t="shared" si="1"/>
        <v>46844</v>
      </c>
      <c r="C70" s="40">
        <f t="shared" si="3"/>
        <v>2372.38</v>
      </c>
      <c r="D70" s="41"/>
      <c r="E70" s="37"/>
      <c r="F70" s="41">
        <f>IF(A70="","",ROUND(IF($D$10="Daily",H69*((1+rate)^(B70-B69)-1),H69*rate),2))</f>
        <v>1041.3800000000001</v>
      </c>
      <c r="G70" s="41">
        <f t="shared" si="4"/>
        <v>1331</v>
      </c>
      <c r="H70" s="41">
        <f t="shared" si="5"/>
        <v>248600.42999999993</v>
      </c>
      <c r="I70" s="37"/>
    </row>
    <row r="71" spans="1:9">
      <c r="A71" s="38">
        <f t="shared" si="0"/>
        <v>43</v>
      </c>
      <c r="B71" s="39">
        <f t="shared" si="1"/>
        <v>46874</v>
      </c>
      <c r="C71" s="40">
        <f t="shared" si="3"/>
        <v>2372.38</v>
      </c>
      <c r="D71" s="41"/>
      <c r="E71" s="37"/>
      <c r="F71" s="41">
        <f>IF(A71="","",ROUND(IF($D$10="Daily",H70*((1+rate)^(B71-B70)-1),H70*rate),2))</f>
        <v>1035.8399999999999</v>
      </c>
      <c r="G71" s="41">
        <f t="shared" si="4"/>
        <v>1336.5400000000002</v>
      </c>
      <c r="H71" s="41">
        <f t="shared" si="5"/>
        <v>247263.88999999993</v>
      </c>
      <c r="I71" s="37"/>
    </row>
    <row r="72" spans="1:9">
      <c r="A72" s="38">
        <f t="shared" si="0"/>
        <v>44</v>
      </c>
      <c r="B72" s="39">
        <f t="shared" si="1"/>
        <v>46905</v>
      </c>
      <c r="C72" s="40">
        <f t="shared" si="3"/>
        <v>2372.38</v>
      </c>
      <c r="D72" s="41"/>
      <c r="E72" s="37"/>
      <c r="F72" s="41">
        <f>IF(A72="","",ROUND(IF($D$10="Daily",H71*((1+rate)^(B72-B71)-1),H71*rate),2))</f>
        <v>1030.27</v>
      </c>
      <c r="G72" s="41">
        <f t="shared" si="4"/>
        <v>1342.1100000000001</v>
      </c>
      <c r="H72" s="41">
        <f t="shared" si="5"/>
        <v>245921.77999999994</v>
      </c>
      <c r="I72" s="37"/>
    </row>
    <row r="73" spans="1:9">
      <c r="A73" s="38">
        <f t="shared" si="0"/>
        <v>45</v>
      </c>
      <c r="B73" s="39">
        <f t="shared" si="1"/>
        <v>46935</v>
      </c>
      <c r="C73" s="40">
        <f t="shared" si="3"/>
        <v>2372.38</v>
      </c>
      <c r="D73" s="41"/>
      <c r="E73" s="37"/>
      <c r="F73" s="41">
        <f>IF(A73="","",ROUND(IF($D$10="Daily",H72*((1+rate)^(B73-B72)-1),H72*rate),2))</f>
        <v>1024.67</v>
      </c>
      <c r="G73" s="41">
        <f t="shared" si="4"/>
        <v>1347.71</v>
      </c>
      <c r="H73" s="41">
        <f t="shared" si="5"/>
        <v>244574.06999999995</v>
      </c>
      <c r="I73" s="37"/>
    </row>
    <row r="74" spans="1:9">
      <c r="A74" s="38">
        <f t="shared" si="0"/>
        <v>46</v>
      </c>
      <c r="B74" s="39">
        <f t="shared" si="1"/>
        <v>46966</v>
      </c>
      <c r="C74" s="40">
        <f t="shared" si="3"/>
        <v>2372.38</v>
      </c>
      <c r="D74" s="41"/>
      <c r="E74" s="37"/>
      <c r="F74" s="41">
        <f>IF(A74="","",ROUND(IF($D$10="Daily",H73*((1+rate)^(B74-B73)-1),H73*rate),2))</f>
        <v>1019.06</v>
      </c>
      <c r="G74" s="41">
        <f t="shared" si="4"/>
        <v>1353.3200000000002</v>
      </c>
      <c r="H74" s="41">
        <f t="shared" si="5"/>
        <v>243220.74999999994</v>
      </c>
      <c r="I74" s="37"/>
    </row>
    <row r="75" spans="1:9">
      <c r="A75" s="38">
        <f t="shared" si="0"/>
        <v>47</v>
      </c>
      <c r="B75" s="39">
        <f t="shared" si="1"/>
        <v>46997</v>
      </c>
      <c r="C75" s="40">
        <f t="shared" si="3"/>
        <v>2372.38</v>
      </c>
      <c r="D75" s="41"/>
      <c r="E75" s="37"/>
      <c r="F75" s="41">
        <f>IF(A75="","",ROUND(IF($D$10="Daily",H74*((1+rate)^(B75-B74)-1),H74*rate),2))</f>
        <v>1013.42</v>
      </c>
      <c r="G75" s="41">
        <f t="shared" si="4"/>
        <v>1358.96</v>
      </c>
      <c r="H75" s="41">
        <f t="shared" si="5"/>
        <v>241861.78999999995</v>
      </c>
      <c r="I75" s="37"/>
    </row>
    <row r="76" spans="1:9">
      <c r="A76" s="38">
        <f t="shared" si="0"/>
        <v>48</v>
      </c>
      <c r="B76" s="39">
        <f t="shared" si="1"/>
        <v>47027</v>
      </c>
      <c r="C76" s="40">
        <f t="shared" si="3"/>
        <v>2372.38</v>
      </c>
      <c r="D76" s="41"/>
      <c r="E76" s="37"/>
      <c r="F76" s="41">
        <f>IF(A76="","",ROUND(IF($D$10="Daily",H75*((1+rate)^(B76-B75)-1),H75*rate),2))</f>
        <v>1007.76</v>
      </c>
      <c r="G76" s="41">
        <f t="shared" si="4"/>
        <v>1364.6200000000001</v>
      </c>
      <c r="H76" s="41">
        <f t="shared" si="5"/>
        <v>240497.16999999995</v>
      </c>
      <c r="I76" s="37"/>
    </row>
    <row r="77" spans="1:9">
      <c r="A77" s="38">
        <f t="shared" si="0"/>
        <v>49</v>
      </c>
      <c r="B77" s="39">
        <f t="shared" si="1"/>
        <v>47058</v>
      </c>
      <c r="C77" s="40">
        <f t="shared" si="3"/>
        <v>2372.38</v>
      </c>
      <c r="D77" s="41"/>
      <c r="E77" s="37"/>
      <c r="F77" s="41">
        <f>IF(A77="","",ROUND(IF($D$10="Daily",H76*((1+rate)^(B77-B76)-1),H76*rate),2))</f>
        <v>1002.07</v>
      </c>
      <c r="G77" s="41">
        <f t="shared" si="4"/>
        <v>1370.31</v>
      </c>
      <c r="H77" s="41">
        <f t="shared" si="5"/>
        <v>239126.85999999996</v>
      </c>
      <c r="I77" s="37"/>
    </row>
    <row r="78" spans="1:9">
      <c r="A78" s="38">
        <f t="shared" si="0"/>
        <v>50</v>
      </c>
      <c r="B78" s="39">
        <f t="shared" si="1"/>
        <v>47088</v>
      </c>
      <c r="C78" s="40">
        <f t="shared" si="3"/>
        <v>2372.38</v>
      </c>
      <c r="D78" s="41"/>
      <c r="E78" s="37"/>
      <c r="F78" s="41">
        <f>IF(A78="","",ROUND(IF($D$10="Daily",H77*((1+rate)^(B78-B77)-1),H77*rate),2))</f>
        <v>996.36</v>
      </c>
      <c r="G78" s="41">
        <f t="shared" si="4"/>
        <v>1376.02</v>
      </c>
      <c r="H78" s="41">
        <f t="shared" si="5"/>
        <v>237750.83999999997</v>
      </c>
      <c r="I78" s="37"/>
    </row>
    <row r="79" spans="1:9">
      <c r="A79" s="38">
        <f t="shared" si="0"/>
        <v>51</v>
      </c>
      <c r="B79" s="39">
        <f t="shared" si="1"/>
        <v>47119</v>
      </c>
      <c r="C79" s="40">
        <f t="shared" si="3"/>
        <v>2372.38</v>
      </c>
      <c r="D79" s="41"/>
      <c r="E79" s="37"/>
      <c r="F79" s="41">
        <f>IF(A79="","",ROUND(IF($D$10="Daily",H78*((1+rate)^(B79-B78)-1),H78*rate),2))</f>
        <v>990.63</v>
      </c>
      <c r="G79" s="41">
        <f t="shared" si="4"/>
        <v>1381.75</v>
      </c>
      <c r="H79" s="41">
        <f t="shared" si="5"/>
        <v>236369.08999999997</v>
      </c>
      <c r="I79" s="37"/>
    </row>
    <row r="80" spans="1:9">
      <c r="A80" s="38">
        <f t="shared" si="0"/>
        <v>52</v>
      </c>
      <c r="B80" s="39">
        <f t="shared" si="1"/>
        <v>47150</v>
      </c>
      <c r="C80" s="40">
        <f t="shared" si="3"/>
        <v>2372.38</v>
      </c>
      <c r="D80" s="41"/>
      <c r="E80" s="37"/>
      <c r="F80" s="41">
        <f>IF(A80="","",ROUND(IF($D$10="Daily",H79*((1+rate)^(B80-B79)-1),H79*rate),2))</f>
        <v>984.87</v>
      </c>
      <c r="G80" s="41">
        <f t="shared" si="4"/>
        <v>1387.5100000000002</v>
      </c>
      <c r="H80" s="41">
        <f t="shared" si="5"/>
        <v>234981.57999999996</v>
      </c>
      <c r="I80" s="37"/>
    </row>
    <row r="81" spans="1:9">
      <c r="A81" s="38">
        <f t="shared" si="0"/>
        <v>53</v>
      </c>
      <c r="B81" s="39">
        <f t="shared" si="1"/>
        <v>47178</v>
      </c>
      <c r="C81" s="40">
        <f t="shared" si="3"/>
        <v>2372.38</v>
      </c>
      <c r="D81" s="41"/>
      <c r="E81" s="37"/>
      <c r="F81" s="41">
        <f>IF(A81="","",ROUND(IF($D$10="Daily",H80*((1+rate)^(B81-B80)-1),H80*rate),2))</f>
        <v>979.09</v>
      </c>
      <c r="G81" s="41">
        <f t="shared" si="4"/>
        <v>1393.29</v>
      </c>
      <c r="H81" s="41">
        <f t="shared" si="5"/>
        <v>233588.28999999995</v>
      </c>
      <c r="I81" s="37"/>
    </row>
    <row r="82" spans="1:9">
      <c r="A82" s="38">
        <f t="shared" si="0"/>
        <v>54</v>
      </c>
      <c r="B82" s="39">
        <f t="shared" si="1"/>
        <v>47209</v>
      </c>
      <c r="C82" s="40">
        <f t="shared" si="3"/>
        <v>2372.38</v>
      </c>
      <c r="D82" s="41"/>
      <c r="E82" s="37"/>
      <c r="F82" s="41">
        <f>IF(A82="","",ROUND(IF($D$10="Daily",H81*((1+rate)^(B82-B81)-1),H81*rate),2))</f>
        <v>973.28</v>
      </c>
      <c r="G82" s="41">
        <f t="shared" si="4"/>
        <v>1399.1000000000001</v>
      </c>
      <c r="H82" s="41">
        <f t="shared" si="5"/>
        <v>232189.18999999994</v>
      </c>
      <c r="I82" s="37"/>
    </row>
    <row r="83" spans="1:9">
      <c r="A83" s="38">
        <f t="shared" si="0"/>
        <v>55</v>
      </c>
      <c r="B83" s="39">
        <f t="shared" si="1"/>
        <v>47239</v>
      </c>
      <c r="C83" s="40">
        <f t="shared" si="3"/>
        <v>2372.38</v>
      </c>
      <c r="D83" s="41"/>
      <c r="E83" s="37"/>
      <c r="F83" s="41">
        <f>IF(A83="","",ROUND(IF($D$10="Daily",H82*((1+rate)^(B83-B82)-1),H82*rate),2))</f>
        <v>967.45</v>
      </c>
      <c r="G83" s="41">
        <f t="shared" si="4"/>
        <v>1404.93</v>
      </c>
      <c r="H83" s="41">
        <f t="shared" si="5"/>
        <v>230784.25999999995</v>
      </c>
      <c r="I83" s="37"/>
    </row>
    <row r="84" spans="1:9">
      <c r="A84" s="38">
        <f t="shared" si="0"/>
        <v>56</v>
      </c>
      <c r="B84" s="39">
        <f t="shared" si="1"/>
        <v>47270</v>
      </c>
      <c r="C84" s="40">
        <f t="shared" si="3"/>
        <v>2372.38</v>
      </c>
      <c r="D84" s="41"/>
      <c r="E84" s="37"/>
      <c r="F84" s="41">
        <f>IF(A84="","",ROUND(IF($D$10="Daily",H83*((1+rate)^(B84-B83)-1),H83*rate),2))</f>
        <v>961.6</v>
      </c>
      <c r="G84" s="41">
        <f t="shared" si="4"/>
        <v>1410.7800000000002</v>
      </c>
      <c r="H84" s="41">
        <f t="shared" si="5"/>
        <v>229373.47999999995</v>
      </c>
      <c r="I84" s="37"/>
    </row>
    <row r="85" spans="1:9">
      <c r="A85" s="38">
        <f t="shared" si="0"/>
        <v>57</v>
      </c>
      <c r="B85" s="39">
        <f t="shared" si="1"/>
        <v>47300</v>
      </c>
      <c r="C85" s="40">
        <f t="shared" si="3"/>
        <v>2372.38</v>
      </c>
      <c r="D85" s="41"/>
      <c r="E85" s="37"/>
      <c r="F85" s="41">
        <f>IF(A85="","",ROUND(IF($D$10="Daily",H84*((1+rate)^(B85-B84)-1),H84*rate),2))</f>
        <v>955.72</v>
      </c>
      <c r="G85" s="41">
        <f t="shared" si="4"/>
        <v>1416.66</v>
      </c>
      <c r="H85" s="41">
        <f t="shared" si="5"/>
        <v>227956.81999999995</v>
      </c>
      <c r="I85" s="37"/>
    </row>
    <row r="86" spans="1:9">
      <c r="A86" s="38">
        <f t="shared" si="0"/>
        <v>58</v>
      </c>
      <c r="B86" s="39">
        <f t="shared" si="1"/>
        <v>47331</v>
      </c>
      <c r="C86" s="40">
        <f t="shared" si="3"/>
        <v>2372.38</v>
      </c>
      <c r="D86" s="41"/>
      <c r="E86" s="37"/>
      <c r="F86" s="41">
        <f>IF(A86="","",ROUND(IF($D$10="Daily",H85*((1+rate)^(B86-B85)-1),H85*rate),2))</f>
        <v>949.82</v>
      </c>
      <c r="G86" s="41">
        <f t="shared" si="4"/>
        <v>1422.56</v>
      </c>
      <c r="H86" s="41">
        <f t="shared" si="5"/>
        <v>226534.25999999995</v>
      </c>
      <c r="I86" s="37"/>
    </row>
    <row r="87" spans="1:9">
      <c r="A87" s="38">
        <f t="shared" si="0"/>
        <v>59</v>
      </c>
      <c r="B87" s="39">
        <f t="shared" si="1"/>
        <v>47362</v>
      </c>
      <c r="C87" s="40">
        <f t="shared" si="3"/>
        <v>2372.38</v>
      </c>
      <c r="D87" s="41"/>
      <c r="E87" s="37"/>
      <c r="F87" s="41">
        <f>IF(A87="","",ROUND(IF($D$10="Daily",H86*((1+rate)^(B87-B86)-1),H86*rate),2))</f>
        <v>943.89</v>
      </c>
      <c r="G87" s="41">
        <f t="shared" si="4"/>
        <v>1428.4900000000002</v>
      </c>
      <c r="H87" s="41">
        <f t="shared" si="5"/>
        <v>225105.76999999996</v>
      </c>
      <c r="I87" s="37"/>
    </row>
    <row r="88" spans="1:9">
      <c r="A88" s="38">
        <f t="shared" si="0"/>
        <v>60</v>
      </c>
      <c r="B88" s="39">
        <f t="shared" si="1"/>
        <v>47392</v>
      </c>
      <c r="C88" s="40">
        <f t="shared" si="3"/>
        <v>2372.38</v>
      </c>
      <c r="D88" s="41"/>
      <c r="E88" s="37"/>
      <c r="F88" s="41">
        <f>IF(A88="","",ROUND(IF($D$10="Daily",H87*((1+rate)^(B88-B87)-1),H87*rate),2))</f>
        <v>937.94</v>
      </c>
      <c r="G88" s="41">
        <f t="shared" si="4"/>
        <v>1434.44</v>
      </c>
      <c r="H88" s="41">
        <f t="shared" si="5"/>
        <v>223671.32999999996</v>
      </c>
      <c r="I88" s="37"/>
    </row>
    <row r="89" spans="1:9">
      <c r="A89" s="38">
        <f t="shared" si="0"/>
        <v>61</v>
      </c>
      <c r="B89" s="39">
        <f t="shared" si="1"/>
        <v>47423</v>
      </c>
      <c r="C89" s="40">
        <f t="shared" si="3"/>
        <v>2372.38</v>
      </c>
      <c r="D89" s="41"/>
      <c r="E89" s="37"/>
      <c r="F89" s="41">
        <f>IF(A89="","",ROUND(IF($D$10="Daily",H88*((1+rate)^(B89-B88)-1),H88*rate),2))</f>
        <v>931.96</v>
      </c>
      <c r="G89" s="41">
        <f t="shared" si="4"/>
        <v>1440.42</v>
      </c>
      <c r="H89" s="41">
        <f t="shared" si="5"/>
        <v>222230.90999999995</v>
      </c>
      <c r="I89" s="37"/>
    </row>
    <row r="90" spans="1:9">
      <c r="A90" s="38">
        <f t="shared" si="0"/>
        <v>62</v>
      </c>
      <c r="B90" s="39">
        <f t="shared" si="1"/>
        <v>47453</v>
      </c>
      <c r="C90" s="40">
        <f t="shared" si="3"/>
        <v>2372.38</v>
      </c>
      <c r="D90" s="41"/>
      <c r="E90" s="37"/>
      <c r="F90" s="41">
        <f>IF(A90="","",ROUND(IF($D$10="Daily",H89*((1+rate)^(B90-B89)-1),H89*rate),2))</f>
        <v>925.96</v>
      </c>
      <c r="G90" s="41">
        <f t="shared" si="4"/>
        <v>1446.42</v>
      </c>
      <c r="H90" s="41">
        <f t="shared" si="5"/>
        <v>220784.48999999993</v>
      </c>
      <c r="I90" s="37"/>
    </row>
    <row r="91" spans="1:9">
      <c r="A91" s="38">
        <f t="shared" si="0"/>
        <v>63</v>
      </c>
      <c r="B91" s="39">
        <f t="shared" si="1"/>
        <v>47484</v>
      </c>
      <c r="C91" s="40">
        <f t="shared" si="3"/>
        <v>2372.38</v>
      </c>
      <c r="D91" s="41"/>
      <c r="E91" s="37"/>
      <c r="F91" s="41">
        <f>IF(A91="","",ROUND(IF($D$10="Daily",H90*((1+rate)^(B91-B90)-1),H90*rate),2))</f>
        <v>919.94</v>
      </c>
      <c r="G91" s="41">
        <f t="shared" si="4"/>
        <v>1452.44</v>
      </c>
      <c r="H91" s="41">
        <f t="shared" si="5"/>
        <v>219332.04999999993</v>
      </c>
      <c r="I91" s="37"/>
    </row>
    <row r="92" spans="1:9">
      <c r="A92" s="38">
        <f t="shared" si="0"/>
        <v>64</v>
      </c>
      <c r="B92" s="39">
        <f t="shared" si="1"/>
        <v>47515</v>
      </c>
      <c r="C92" s="40">
        <f t="shared" si="3"/>
        <v>2372.38</v>
      </c>
      <c r="D92" s="41"/>
      <c r="E92" s="37"/>
      <c r="F92" s="41">
        <f>IF(A92="","",ROUND(IF($D$10="Daily",H91*((1+rate)^(B92-B91)-1),H91*rate),2))</f>
        <v>913.88</v>
      </c>
      <c r="G92" s="41">
        <f t="shared" si="4"/>
        <v>1458.5</v>
      </c>
      <c r="H92" s="41">
        <f t="shared" si="5"/>
        <v>217873.54999999993</v>
      </c>
      <c r="I92" s="37"/>
    </row>
    <row r="93" spans="1:9">
      <c r="A93" s="38">
        <f t="shared" ref="A93:A156" si="6">IF(H92="","",IF(A92&gt;=$D$8*p,"",A92+1))</f>
        <v>65</v>
      </c>
      <c r="B93" s="39">
        <f t="shared" ref="B93:B156" si="7">IF(A93="","",IF(p=52,B92+7,IF(p=26,B92+14,IF(p=24,IF(MOD(A93,2)=0,EDATE($D$9,A93/2),B92+14),IF(DAY(DATE(YEAR($D$9),MONTH($D$9)+(A93-1)*(12/p),DAY($D$9)))&lt;&gt;DAY($D$9),DATE(YEAR($D$9),MONTH($D$9)+A93*(12/p)+1,0),DATE(YEAR($D$9),MONTH($D$9)+A93*(12/p),DAY($D$9)))))))</f>
        <v>47543</v>
      </c>
      <c r="C93" s="40">
        <f t="shared" si="3"/>
        <v>2372.38</v>
      </c>
      <c r="D93" s="41"/>
      <c r="E93" s="37"/>
      <c r="F93" s="41">
        <f>IF(A93="","",ROUND(IF($D$10="Daily",H92*((1+rate)^(B93-B92)-1),H92*rate),2))</f>
        <v>907.81</v>
      </c>
      <c r="G93" s="41">
        <f t="shared" si="4"/>
        <v>1464.5700000000002</v>
      </c>
      <c r="H93" s="41">
        <f t="shared" si="5"/>
        <v>216408.97999999992</v>
      </c>
      <c r="I93" s="37"/>
    </row>
    <row r="94" spans="1:9">
      <c r="A94" s="38">
        <f t="shared" si="6"/>
        <v>66</v>
      </c>
      <c r="B94" s="39">
        <f t="shared" si="7"/>
        <v>47574</v>
      </c>
      <c r="C94" s="40">
        <f t="shared" ref="C94:C157" si="8">IF(A94="","",IF(A94=$K$19,H93+F94,$K$18))</f>
        <v>2372.38</v>
      </c>
      <c r="D94" s="41"/>
      <c r="E94" s="37"/>
      <c r="F94" s="41">
        <f>IF(A94="","",ROUND(IF($D$10="Daily",H93*((1+rate)^(B94-B93)-1),H93*rate),2))</f>
        <v>901.7</v>
      </c>
      <c r="G94" s="41">
        <f t="shared" ref="G94:G157" si="9">IF(B94="","",C94-F94+D94)</f>
        <v>1470.68</v>
      </c>
      <c r="H94" s="41">
        <f t="shared" ref="H94:H157" si="10">IF(A94="","",H93-G94)</f>
        <v>214938.29999999993</v>
      </c>
      <c r="I94" s="37"/>
    </row>
    <row r="95" spans="1:9">
      <c r="A95" s="38">
        <f t="shared" si="6"/>
        <v>67</v>
      </c>
      <c r="B95" s="39">
        <f t="shared" si="7"/>
        <v>47604</v>
      </c>
      <c r="C95" s="40">
        <f t="shared" si="8"/>
        <v>2372.38</v>
      </c>
      <c r="D95" s="41"/>
      <c r="E95" s="37"/>
      <c r="F95" s="41">
        <f>IF(A95="","",ROUND(IF($D$10="Daily",H94*((1+rate)^(B95-B94)-1),H94*rate),2))</f>
        <v>895.58</v>
      </c>
      <c r="G95" s="41">
        <f t="shared" si="9"/>
        <v>1476.8000000000002</v>
      </c>
      <c r="H95" s="41">
        <f t="shared" si="10"/>
        <v>213461.49999999994</v>
      </c>
      <c r="I95" s="37"/>
    </row>
    <row r="96" spans="1:9">
      <c r="A96" s="38">
        <f t="shared" si="6"/>
        <v>68</v>
      </c>
      <c r="B96" s="39">
        <f t="shared" si="7"/>
        <v>47635</v>
      </c>
      <c r="C96" s="40">
        <f t="shared" si="8"/>
        <v>2372.38</v>
      </c>
      <c r="D96" s="41"/>
      <c r="E96" s="37"/>
      <c r="F96" s="41">
        <f>IF(A96="","",ROUND(IF($D$10="Daily",H95*((1+rate)^(B96-B95)-1),H95*rate),2))</f>
        <v>889.42</v>
      </c>
      <c r="G96" s="41">
        <f t="shared" si="9"/>
        <v>1482.96</v>
      </c>
      <c r="H96" s="41">
        <f t="shared" si="10"/>
        <v>211978.53999999995</v>
      </c>
      <c r="I96" s="37"/>
    </row>
    <row r="97" spans="1:9">
      <c r="A97" s="38">
        <f t="shared" si="6"/>
        <v>69</v>
      </c>
      <c r="B97" s="39">
        <f t="shared" si="7"/>
        <v>47665</v>
      </c>
      <c r="C97" s="40">
        <f t="shared" si="8"/>
        <v>2372.38</v>
      </c>
      <c r="D97" s="41"/>
      <c r="E97" s="37"/>
      <c r="F97" s="41">
        <f>IF(A97="","",ROUND(IF($D$10="Daily",H96*((1+rate)^(B97-B96)-1),H96*rate),2))</f>
        <v>883.24</v>
      </c>
      <c r="G97" s="41">
        <f t="shared" si="9"/>
        <v>1489.14</v>
      </c>
      <c r="H97" s="41">
        <f t="shared" si="10"/>
        <v>210489.39999999994</v>
      </c>
      <c r="I97" s="37"/>
    </row>
    <row r="98" spans="1:9">
      <c r="A98" s="38">
        <f t="shared" si="6"/>
        <v>70</v>
      </c>
      <c r="B98" s="39">
        <f t="shared" si="7"/>
        <v>47696</v>
      </c>
      <c r="C98" s="40">
        <f t="shared" si="8"/>
        <v>2372.38</v>
      </c>
      <c r="D98" s="41"/>
      <c r="E98" s="37"/>
      <c r="F98" s="41">
        <f>IF(A98="","",ROUND(IF($D$10="Daily",H97*((1+rate)^(B98-B97)-1),H97*rate),2))</f>
        <v>877.04</v>
      </c>
      <c r="G98" s="41">
        <f t="shared" si="9"/>
        <v>1495.3400000000001</v>
      </c>
      <c r="H98" s="41">
        <f t="shared" si="10"/>
        <v>208994.05999999994</v>
      </c>
      <c r="I98" s="37"/>
    </row>
    <row r="99" spans="1:9">
      <c r="A99" s="38">
        <f t="shared" si="6"/>
        <v>71</v>
      </c>
      <c r="B99" s="39">
        <f t="shared" si="7"/>
        <v>47727</v>
      </c>
      <c r="C99" s="40">
        <f t="shared" si="8"/>
        <v>2372.38</v>
      </c>
      <c r="D99" s="41"/>
      <c r="E99" s="37"/>
      <c r="F99" s="41">
        <f>IF(A99="","",ROUND(IF($D$10="Daily",H98*((1+rate)^(B99-B98)-1),H98*rate),2))</f>
        <v>870.81</v>
      </c>
      <c r="G99" s="41">
        <f t="shared" si="9"/>
        <v>1501.5700000000002</v>
      </c>
      <c r="H99" s="41">
        <f t="shared" si="10"/>
        <v>207492.48999999993</v>
      </c>
      <c r="I99" s="37"/>
    </row>
    <row r="100" spans="1:9">
      <c r="A100" s="38">
        <f t="shared" si="6"/>
        <v>72</v>
      </c>
      <c r="B100" s="39">
        <f t="shared" si="7"/>
        <v>47757</v>
      </c>
      <c r="C100" s="40">
        <f t="shared" si="8"/>
        <v>2372.38</v>
      </c>
      <c r="D100" s="41"/>
      <c r="E100" s="37"/>
      <c r="F100" s="41">
        <f>IF(A100="","",ROUND(IF($D$10="Daily",H99*((1+rate)^(B100-B99)-1),H99*rate),2))</f>
        <v>864.55</v>
      </c>
      <c r="G100" s="41">
        <f t="shared" si="9"/>
        <v>1507.8300000000002</v>
      </c>
      <c r="H100" s="41">
        <f t="shared" si="10"/>
        <v>205984.65999999995</v>
      </c>
      <c r="I100" s="37"/>
    </row>
    <row r="101" spans="1:9">
      <c r="A101" s="38">
        <f t="shared" si="6"/>
        <v>73</v>
      </c>
      <c r="B101" s="39">
        <f t="shared" si="7"/>
        <v>47788</v>
      </c>
      <c r="C101" s="40">
        <f t="shared" si="8"/>
        <v>2372.38</v>
      </c>
      <c r="D101" s="41"/>
      <c r="E101" s="37"/>
      <c r="F101" s="41">
        <f>IF(A101="","",ROUND(IF($D$10="Daily",H100*((1+rate)^(B101-B100)-1),H100*rate),2))</f>
        <v>858.27</v>
      </c>
      <c r="G101" s="41">
        <f t="shared" si="9"/>
        <v>1514.1100000000001</v>
      </c>
      <c r="H101" s="41">
        <f t="shared" si="10"/>
        <v>204470.54999999996</v>
      </c>
      <c r="I101" s="37"/>
    </row>
    <row r="102" spans="1:9">
      <c r="A102" s="38">
        <f t="shared" si="6"/>
        <v>74</v>
      </c>
      <c r="B102" s="39">
        <f t="shared" si="7"/>
        <v>47818</v>
      </c>
      <c r="C102" s="40">
        <f t="shared" si="8"/>
        <v>2372.38</v>
      </c>
      <c r="D102" s="41"/>
      <c r="E102" s="37"/>
      <c r="F102" s="41">
        <f>IF(A102="","",ROUND(IF($D$10="Daily",H101*((1+rate)^(B102-B101)-1),H101*rate),2))</f>
        <v>851.96</v>
      </c>
      <c r="G102" s="41">
        <f t="shared" si="9"/>
        <v>1520.42</v>
      </c>
      <c r="H102" s="41">
        <f t="shared" si="10"/>
        <v>202950.12999999995</v>
      </c>
      <c r="I102" s="37"/>
    </row>
    <row r="103" spans="1:9">
      <c r="A103" s="38">
        <f t="shared" si="6"/>
        <v>75</v>
      </c>
      <c r="B103" s="39">
        <f t="shared" si="7"/>
        <v>47849</v>
      </c>
      <c r="C103" s="40">
        <f t="shared" si="8"/>
        <v>2372.38</v>
      </c>
      <c r="D103" s="41"/>
      <c r="E103" s="37"/>
      <c r="F103" s="41">
        <f>IF(A103="","",ROUND(IF($D$10="Daily",H102*((1+rate)^(B103-B102)-1),H102*rate),2))</f>
        <v>845.63</v>
      </c>
      <c r="G103" s="41">
        <f t="shared" si="9"/>
        <v>1526.75</v>
      </c>
      <c r="H103" s="41">
        <f t="shared" si="10"/>
        <v>201423.37999999995</v>
      </c>
      <c r="I103" s="37"/>
    </row>
    <row r="104" spans="1:9">
      <c r="A104" s="38">
        <f t="shared" si="6"/>
        <v>76</v>
      </c>
      <c r="B104" s="39">
        <f t="shared" si="7"/>
        <v>47880</v>
      </c>
      <c r="C104" s="40">
        <f t="shared" si="8"/>
        <v>2372.38</v>
      </c>
      <c r="D104" s="41"/>
      <c r="E104" s="37"/>
      <c r="F104" s="41">
        <f>IF(A104="","",ROUND(IF($D$10="Daily",H103*((1+rate)^(B104-B103)-1),H103*rate),2))</f>
        <v>839.26</v>
      </c>
      <c r="G104" s="41">
        <f t="shared" si="9"/>
        <v>1533.1200000000001</v>
      </c>
      <c r="H104" s="41">
        <f t="shared" si="10"/>
        <v>199890.25999999995</v>
      </c>
      <c r="I104" s="37"/>
    </row>
    <row r="105" spans="1:9">
      <c r="A105" s="38">
        <f t="shared" si="6"/>
        <v>77</v>
      </c>
      <c r="B105" s="39">
        <f t="shared" si="7"/>
        <v>47908</v>
      </c>
      <c r="C105" s="40">
        <f t="shared" si="8"/>
        <v>2372.38</v>
      </c>
      <c r="D105" s="41"/>
      <c r="E105" s="37"/>
      <c r="F105" s="41">
        <f>IF(A105="","",ROUND(IF($D$10="Daily",H104*((1+rate)^(B105-B104)-1),H104*rate),2))</f>
        <v>832.88</v>
      </c>
      <c r="G105" s="41">
        <f t="shared" si="9"/>
        <v>1539.5</v>
      </c>
      <c r="H105" s="41">
        <f t="shared" si="10"/>
        <v>198350.75999999995</v>
      </c>
      <c r="I105" s="37"/>
    </row>
    <row r="106" spans="1:9">
      <c r="A106" s="38">
        <f t="shared" si="6"/>
        <v>78</v>
      </c>
      <c r="B106" s="39">
        <f t="shared" si="7"/>
        <v>47939</v>
      </c>
      <c r="C106" s="40">
        <f t="shared" si="8"/>
        <v>2372.38</v>
      </c>
      <c r="D106" s="41"/>
      <c r="E106" s="37"/>
      <c r="F106" s="41">
        <f>IF(A106="","",ROUND(IF($D$10="Daily",H105*((1+rate)^(B106-B105)-1),H105*rate),2))</f>
        <v>826.46</v>
      </c>
      <c r="G106" s="41">
        <f t="shared" si="9"/>
        <v>1545.92</v>
      </c>
      <c r="H106" s="41">
        <f t="shared" si="10"/>
        <v>196804.83999999994</v>
      </c>
      <c r="I106" s="37"/>
    </row>
    <row r="107" spans="1:9">
      <c r="A107" s="38">
        <f t="shared" si="6"/>
        <v>79</v>
      </c>
      <c r="B107" s="39">
        <f t="shared" si="7"/>
        <v>47969</v>
      </c>
      <c r="C107" s="40">
        <f t="shared" si="8"/>
        <v>2372.38</v>
      </c>
      <c r="D107" s="41"/>
      <c r="E107" s="37"/>
      <c r="F107" s="41">
        <f>IF(A107="","",ROUND(IF($D$10="Daily",H106*((1+rate)^(B107-B106)-1),H106*rate),2))</f>
        <v>820.02</v>
      </c>
      <c r="G107" s="41">
        <f t="shared" si="9"/>
        <v>1552.3600000000001</v>
      </c>
      <c r="H107" s="41">
        <f t="shared" si="10"/>
        <v>195252.47999999995</v>
      </c>
      <c r="I107" s="37"/>
    </row>
    <row r="108" spans="1:9">
      <c r="A108" s="38">
        <f t="shared" si="6"/>
        <v>80</v>
      </c>
      <c r="B108" s="39">
        <f t="shared" si="7"/>
        <v>48000</v>
      </c>
      <c r="C108" s="40">
        <f t="shared" si="8"/>
        <v>2372.38</v>
      </c>
      <c r="D108" s="41"/>
      <c r="E108" s="37"/>
      <c r="F108" s="41">
        <f>IF(A108="","",ROUND(IF($D$10="Daily",H107*((1+rate)^(B108-B107)-1),H107*rate),2))</f>
        <v>813.55</v>
      </c>
      <c r="G108" s="41">
        <f t="shared" si="9"/>
        <v>1558.8300000000002</v>
      </c>
      <c r="H108" s="41">
        <f t="shared" si="10"/>
        <v>193693.64999999997</v>
      </c>
      <c r="I108" s="37"/>
    </row>
    <row r="109" spans="1:9">
      <c r="A109" s="38">
        <f t="shared" si="6"/>
        <v>81</v>
      </c>
      <c r="B109" s="39">
        <f t="shared" si="7"/>
        <v>48030</v>
      </c>
      <c r="C109" s="40">
        <f t="shared" si="8"/>
        <v>2372.38</v>
      </c>
      <c r="D109" s="41"/>
      <c r="E109" s="37"/>
      <c r="F109" s="41">
        <f>IF(A109="","",ROUND(IF($D$10="Daily",H108*((1+rate)^(B109-B108)-1),H108*rate),2))</f>
        <v>807.06</v>
      </c>
      <c r="G109" s="41">
        <f t="shared" si="9"/>
        <v>1565.3200000000002</v>
      </c>
      <c r="H109" s="41">
        <f t="shared" si="10"/>
        <v>192128.32999999996</v>
      </c>
      <c r="I109" s="37"/>
    </row>
    <row r="110" spans="1:9">
      <c r="A110" s="38">
        <f t="shared" si="6"/>
        <v>82</v>
      </c>
      <c r="B110" s="39">
        <f t="shared" si="7"/>
        <v>48061</v>
      </c>
      <c r="C110" s="40">
        <f t="shared" si="8"/>
        <v>2372.38</v>
      </c>
      <c r="D110" s="41"/>
      <c r="E110" s="37"/>
      <c r="F110" s="41">
        <f>IF(A110="","",ROUND(IF($D$10="Daily",H109*((1+rate)^(B110-B109)-1),H109*rate),2))</f>
        <v>800.53</v>
      </c>
      <c r="G110" s="41">
        <f t="shared" si="9"/>
        <v>1571.8500000000001</v>
      </c>
      <c r="H110" s="41">
        <f t="shared" si="10"/>
        <v>190556.47999999995</v>
      </c>
      <c r="I110" s="37"/>
    </row>
    <row r="111" spans="1:9">
      <c r="A111" s="38">
        <f t="shared" si="6"/>
        <v>83</v>
      </c>
      <c r="B111" s="39">
        <f t="shared" si="7"/>
        <v>48092</v>
      </c>
      <c r="C111" s="40">
        <f t="shared" si="8"/>
        <v>2372.38</v>
      </c>
      <c r="D111" s="41"/>
      <c r="E111" s="37"/>
      <c r="F111" s="41">
        <f>IF(A111="","",ROUND(IF($D$10="Daily",H110*((1+rate)^(B111-B110)-1),H110*rate),2))</f>
        <v>793.99</v>
      </c>
      <c r="G111" s="41">
        <f t="shared" si="9"/>
        <v>1578.39</v>
      </c>
      <c r="H111" s="41">
        <f t="shared" si="10"/>
        <v>188978.08999999994</v>
      </c>
      <c r="I111" s="37"/>
    </row>
    <row r="112" spans="1:9">
      <c r="A112" s="38">
        <f t="shared" si="6"/>
        <v>84</v>
      </c>
      <c r="B112" s="39">
        <f t="shared" si="7"/>
        <v>48122</v>
      </c>
      <c r="C112" s="40">
        <f t="shared" si="8"/>
        <v>2372.38</v>
      </c>
      <c r="D112" s="41"/>
      <c r="E112" s="37"/>
      <c r="F112" s="41">
        <f>IF(A112="","",ROUND(IF($D$10="Daily",H111*((1+rate)^(B112-B111)-1),H111*rate),2))</f>
        <v>787.41</v>
      </c>
      <c r="G112" s="41">
        <f t="shared" si="9"/>
        <v>1584.9700000000003</v>
      </c>
      <c r="H112" s="41">
        <f t="shared" si="10"/>
        <v>187393.11999999994</v>
      </c>
      <c r="I112" s="37"/>
    </row>
    <row r="113" spans="1:9">
      <c r="A113" s="38">
        <f t="shared" si="6"/>
        <v>85</v>
      </c>
      <c r="B113" s="39">
        <f t="shared" si="7"/>
        <v>48153</v>
      </c>
      <c r="C113" s="40">
        <f t="shared" si="8"/>
        <v>2372.38</v>
      </c>
      <c r="D113" s="41"/>
      <c r="E113" s="37"/>
      <c r="F113" s="41">
        <f>IF(A113="","",ROUND(IF($D$10="Daily",H112*((1+rate)^(B113-B112)-1),H112*rate),2))</f>
        <v>780.8</v>
      </c>
      <c r="G113" s="41">
        <f t="shared" si="9"/>
        <v>1591.5800000000002</v>
      </c>
      <c r="H113" s="41">
        <f t="shared" si="10"/>
        <v>185801.53999999995</v>
      </c>
      <c r="I113" s="37"/>
    </row>
    <row r="114" spans="1:9">
      <c r="A114" s="38">
        <f t="shared" si="6"/>
        <v>86</v>
      </c>
      <c r="B114" s="39">
        <f t="shared" si="7"/>
        <v>48183</v>
      </c>
      <c r="C114" s="40">
        <f t="shared" si="8"/>
        <v>2372.38</v>
      </c>
      <c r="D114" s="41"/>
      <c r="E114" s="37"/>
      <c r="F114" s="41">
        <f>IF(A114="","",ROUND(IF($D$10="Daily",H113*((1+rate)^(B114-B113)-1),H113*rate),2))</f>
        <v>774.17</v>
      </c>
      <c r="G114" s="41">
        <f t="shared" si="9"/>
        <v>1598.21</v>
      </c>
      <c r="H114" s="41">
        <f t="shared" si="10"/>
        <v>184203.32999999996</v>
      </c>
      <c r="I114" s="37"/>
    </row>
    <row r="115" spans="1:9">
      <c r="A115" s="38">
        <f t="shared" si="6"/>
        <v>87</v>
      </c>
      <c r="B115" s="39">
        <f t="shared" si="7"/>
        <v>48214</v>
      </c>
      <c r="C115" s="40">
        <f t="shared" si="8"/>
        <v>2372.38</v>
      </c>
      <c r="D115" s="41"/>
      <c r="E115" s="37"/>
      <c r="F115" s="41">
        <f>IF(A115="","",ROUND(IF($D$10="Daily",H114*((1+rate)^(B115-B114)-1),H114*rate),2))</f>
        <v>767.51</v>
      </c>
      <c r="G115" s="41">
        <f t="shared" si="9"/>
        <v>1604.8700000000001</v>
      </c>
      <c r="H115" s="41">
        <f t="shared" si="10"/>
        <v>182598.45999999996</v>
      </c>
      <c r="I115" s="37"/>
    </row>
    <row r="116" spans="1:9">
      <c r="A116" s="38">
        <f t="shared" si="6"/>
        <v>88</v>
      </c>
      <c r="B116" s="39">
        <f t="shared" si="7"/>
        <v>48245</v>
      </c>
      <c r="C116" s="40">
        <f t="shared" si="8"/>
        <v>2372.38</v>
      </c>
      <c r="D116" s="41"/>
      <c r="E116" s="37"/>
      <c r="F116" s="41">
        <f>IF(A116="","",ROUND(IF($D$10="Daily",H115*((1+rate)^(B116-B115)-1),H115*rate),2))</f>
        <v>760.83</v>
      </c>
      <c r="G116" s="41">
        <f t="shared" si="9"/>
        <v>1611.5500000000002</v>
      </c>
      <c r="H116" s="41">
        <f t="shared" si="10"/>
        <v>180986.90999999997</v>
      </c>
      <c r="I116" s="37"/>
    </row>
    <row r="117" spans="1:9">
      <c r="A117" s="38">
        <f t="shared" si="6"/>
        <v>89</v>
      </c>
      <c r="B117" s="39">
        <f t="shared" si="7"/>
        <v>48274</v>
      </c>
      <c r="C117" s="40">
        <f t="shared" si="8"/>
        <v>2372.38</v>
      </c>
      <c r="D117" s="41"/>
      <c r="E117" s="37"/>
      <c r="F117" s="41">
        <f>IF(A117="","",ROUND(IF($D$10="Daily",H116*((1+rate)^(B117-B116)-1),H116*rate),2))</f>
        <v>754.11</v>
      </c>
      <c r="G117" s="41">
        <f t="shared" si="9"/>
        <v>1618.27</v>
      </c>
      <c r="H117" s="41">
        <f t="shared" si="10"/>
        <v>179368.63999999998</v>
      </c>
      <c r="I117" s="37"/>
    </row>
    <row r="118" spans="1:9">
      <c r="A118" s="38">
        <f t="shared" si="6"/>
        <v>90</v>
      </c>
      <c r="B118" s="39">
        <f t="shared" si="7"/>
        <v>48305</v>
      </c>
      <c r="C118" s="40">
        <f t="shared" si="8"/>
        <v>2372.38</v>
      </c>
      <c r="D118" s="41"/>
      <c r="E118" s="37"/>
      <c r="F118" s="41">
        <f>IF(A118="","",ROUND(IF($D$10="Daily",H117*((1+rate)^(B118-B117)-1),H117*rate),2))</f>
        <v>747.37</v>
      </c>
      <c r="G118" s="41">
        <f t="shared" si="9"/>
        <v>1625.0100000000002</v>
      </c>
      <c r="H118" s="41">
        <f t="shared" si="10"/>
        <v>177743.62999999998</v>
      </c>
      <c r="I118" s="37"/>
    </row>
    <row r="119" spans="1:9">
      <c r="A119" s="38">
        <f t="shared" si="6"/>
        <v>91</v>
      </c>
      <c r="B119" s="39">
        <f t="shared" si="7"/>
        <v>48335</v>
      </c>
      <c r="C119" s="40">
        <f t="shared" si="8"/>
        <v>2372.38</v>
      </c>
      <c r="D119" s="41"/>
      <c r="E119" s="37"/>
      <c r="F119" s="41">
        <f>IF(A119="","",ROUND(IF($D$10="Daily",H118*((1+rate)^(B119-B118)-1),H118*rate),2))</f>
        <v>740.6</v>
      </c>
      <c r="G119" s="41">
        <f t="shared" si="9"/>
        <v>1631.7800000000002</v>
      </c>
      <c r="H119" s="41">
        <f t="shared" si="10"/>
        <v>176111.84999999998</v>
      </c>
      <c r="I119" s="37"/>
    </row>
    <row r="120" spans="1:9">
      <c r="A120" s="38">
        <f t="shared" si="6"/>
        <v>92</v>
      </c>
      <c r="B120" s="39">
        <f t="shared" si="7"/>
        <v>48366</v>
      </c>
      <c r="C120" s="40">
        <f t="shared" si="8"/>
        <v>2372.38</v>
      </c>
      <c r="D120" s="41"/>
      <c r="E120" s="37"/>
      <c r="F120" s="41">
        <f>IF(A120="","",ROUND(IF($D$10="Daily",H119*((1+rate)^(B120-B119)-1),H119*rate),2))</f>
        <v>733.8</v>
      </c>
      <c r="G120" s="41">
        <f t="shared" si="9"/>
        <v>1638.5800000000002</v>
      </c>
      <c r="H120" s="41">
        <f t="shared" si="10"/>
        <v>174473.27</v>
      </c>
      <c r="I120" s="37"/>
    </row>
    <row r="121" spans="1:9">
      <c r="A121" s="38">
        <f t="shared" si="6"/>
        <v>93</v>
      </c>
      <c r="B121" s="39">
        <f t="shared" si="7"/>
        <v>48396</v>
      </c>
      <c r="C121" s="40">
        <f t="shared" si="8"/>
        <v>2372.38</v>
      </c>
      <c r="D121" s="41"/>
      <c r="E121" s="37"/>
      <c r="F121" s="41">
        <f>IF(A121="","",ROUND(IF($D$10="Daily",H120*((1+rate)^(B121-B120)-1),H120*rate),2))</f>
        <v>726.97</v>
      </c>
      <c r="G121" s="41">
        <f t="shared" si="9"/>
        <v>1645.41</v>
      </c>
      <c r="H121" s="41">
        <f t="shared" si="10"/>
        <v>172827.86</v>
      </c>
      <c r="I121" s="37"/>
    </row>
    <row r="122" spans="1:9">
      <c r="A122" s="38">
        <f t="shared" si="6"/>
        <v>94</v>
      </c>
      <c r="B122" s="39">
        <f t="shared" si="7"/>
        <v>48427</v>
      </c>
      <c r="C122" s="40">
        <f t="shared" si="8"/>
        <v>2372.38</v>
      </c>
      <c r="D122" s="41"/>
      <c r="E122" s="37"/>
      <c r="F122" s="41">
        <f>IF(A122="","",ROUND(IF($D$10="Daily",H121*((1+rate)^(B122-B121)-1),H121*rate),2))</f>
        <v>720.12</v>
      </c>
      <c r="G122" s="41">
        <f t="shared" si="9"/>
        <v>1652.2600000000002</v>
      </c>
      <c r="H122" s="41">
        <f t="shared" si="10"/>
        <v>171175.59999999998</v>
      </c>
      <c r="I122" s="37"/>
    </row>
    <row r="123" spans="1:9">
      <c r="A123" s="38">
        <f t="shared" si="6"/>
        <v>95</v>
      </c>
      <c r="B123" s="39">
        <f t="shared" si="7"/>
        <v>48458</v>
      </c>
      <c r="C123" s="40">
        <f t="shared" si="8"/>
        <v>2372.38</v>
      </c>
      <c r="D123" s="41"/>
      <c r="E123" s="37"/>
      <c r="F123" s="41">
        <f>IF(A123="","",ROUND(IF($D$10="Daily",H122*((1+rate)^(B123-B122)-1),H122*rate),2))</f>
        <v>713.23</v>
      </c>
      <c r="G123" s="41">
        <f t="shared" si="9"/>
        <v>1659.15</v>
      </c>
      <c r="H123" s="41">
        <f t="shared" si="10"/>
        <v>169516.44999999998</v>
      </c>
      <c r="I123" s="37"/>
    </row>
    <row r="124" spans="1:9">
      <c r="A124" s="38">
        <f t="shared" si="6"/>
        <v>96</v>
      </c>
      <c r="B124" s="39">
        <f t="shared" si="7"/>
        <v>48488</v>
      </c>
      <c r="C124" s="40">
        <f t="shared" si="8"/>
        <v>2372.38</v>
      </c>
      <c r="D124" s="41"/>
      <c r="E124" s="37"/>
      <c r="F124" s="41">
        <f>IF(A124="","",ROUND(IF($D$10="Daily",H123*((1+rate)^(B124-B123)-1),H123*rate),2))</f>
        <v>706.32</v>
      </c>
      <c r="G124" s="41">
        <f t="shared" si="9"/>
        <v>1666.06</v>
      </c>
      <c r="H124" s="41">
        <f t="shared" si="10"/>
        <v>167850.38999999998</v>
      </c>
      <c r="I124" s="37"/>
    </row>
    <row r="125" spans="1:9">
      <c r="A125" s="38">
        <f t="shared" si="6"/>
        <v>97</v>
      </c>
      <c r="B125" s="39">
        <f t="shared" si="7"/>
        <v>48519</v>
      </c>
      <c r="C125" s="40">
        <f t="shared" si="8"/>
        <v>2372.38</v>
      </c>
      <c r="D125" s="41"/>
      <c r="E125" s="37"/>
      <c r="F125" s="41">
        <f>IF(A125="","",ROUND(IF($D$10="Daily",H124*((1+rate)^(B125-B124)-1),H124*rate),2))</f>
        <v>699.38</v>
      </c>
      <c r="G125" s="41">
        <f t="shared" si="9"/>
        <v>1673</v>
      </c>
      <c r="H125" s="41">
        <f t="shared" si="10"/>
        <v>166177.38999999998</v>
      </c>
      <c r="I125" s="37"/>
    </row>
    <row r="126" spans="1:9">
      <c r="A126" s="38">
        <f t="shared" si="6"/>
        <v>98</v>
      </c>
      <c r="B126" s="39">
        <f t="shared" si="7"/>
        <v>48549</v>
      </c>
      <c r="C126" s="40">
        <f t="shared" si="8"/>
        <v>2372.38</v>
      </c>
      <c r="D126" s="41"/>
      <c r="E126" s="37"/>
      <c r="F126" s="41">
        <f>IF(A126="","",ROUND(IF($D$10="Daily",H125*((1+rate)^(B126-B125)-1),H125*rate),2))</f>
        <v>692.41</v>
      </c>
      <c r="G126" s="41">
        <f t="shared" si="9"/>
        <v>1679.9700000000003</v>
      </c>
      <c r="H126" s="41">
        <f t="shared" si="10"/>
        <v>164497.41999999998</v>
      </c>
      <c r="I126" s="37"/>
    </row>
    <row r="127" spans="1:9">
      <c r="A127" s="38">
        <f t="shared" si="6"/>
        <v>99</v>
      </c>
      <c r="B127" s="39">
        <f t="shared" si="7"/>
        <v>48580</v>
      </c>
      <c r="C127" s="40">
        <f t="shared" si="8"/>
        <v>2372.38</v>
      </c>
      <c r="D127" s="41"/>
      <c r="E127" s="37"/>
      <c r="F127" s="41">
        <f>IF(A127="","",ROUND(IF($D$10="Daily",H126*((1+rate)^(B127-B126)-1),H126*rate),2))</f>
        <v>685.41</v>
      </c>
      <c r="G127" s="41">
        <f t="shared" si="9"/>
        <v>1686.9700000000003</v>
      </c>
      <c r="H127" s="41">
        <f t="shared" si="10"/>
        <v>162810.44999999998</v>
      </c>
      <c r="I127" s="37"/>
    </row>
    <row r="128" spans="1:9">
      <c r="A128" s="38">
        <f t="shared" si="6"/>
        <v>100</v>
      </c>
      <c r="B128" s="39">
        <f t="shared" si="7"/>
        <v>48611</v>
      </c>
      <c r="C128" s="40">
        <f t="shared" si="8"/>
        <v>2372.38</v>
      </c>
      <c r="D128" s="41"/>
      <c r="E128" s="37"/>
      <c r="F128" s="41">
        <f>IF(A128="","",ROUND(IF($D$10="Daily",H127*((1+rate)^(B128-B127)-1),H127*rate),2))</f>
        <v>678.38</v>
      </c>
      <c r="G128" s="41">
        <f t="shared" si="9"/>
        <v>1694</v>
      </c>
      <c r="H128" s="41">
        <f t="shared" si="10"/>
        <v>161116.44999999998</v>
      </c>
      <c r="I128" s="37"/>
    </row>
    <row r="129" spans="1:9">
      <c r="A129" s="38">
        <f t="shared" si="6"/>
        <v>101</v>
      </c>
      <c r="B129" s="39">
        <f t="shared" si="7"/>
        <v>48639</v>
      </c>
      <c r="C129" s="40">
        <f t="shared" si="8"/>
        <v>2372.38</v>
      </c>
      <c r="D129" s="41"/>
      <c r="E129" s="37"/>
      <c r="F129" s="41">
        <f>IF(A129="","",ROUND(IF($D$10="Daily",H128*((1+rate)^(B129-B128)-1),H128*rate),2))</f>
        <v>671.32</v>
      </c>
      <c r="G129" s="41">
        <f t="shared" si="9"/>
        <v>1701.06</v>
      </c>
      <c r="H129" s="41">
        <f t="shared" si="10"/>
        <v>159415.38999999998</v>
      </c>
      <c r="I129" s="37"/>
    </row>
    <row r="130" spans="1:9">
      <c r="A130" s="38">
        <f t="shared" si="6"/>
        <v>102</v>
      </c>
      <c r="B130" s="39">
        <f t="shared" si="7"/>
        <v>48670</v>
      </c>
      <c r="C130" s="40">
        <f t="shared" si="8"/>
        <v>2372.38</v>
      </c>
      <c r="D130" s="41"/>
      <c r="E130" s="37"/>
      <c r="F130" s="41">
        <f>IF(A130="","",ROUND(IF($D$10="Daily",H129*((1+rate)^(B130-B129)-1),H129*rate),2))</f>
        <v>664.23</v>
      </c>
      <c r="G130" s="41">
        <f t="shared" si="9"/>
        <v>1708.15</v>
      </c>
      <c r="H130" s="41">
        <f t="shared" si="10"/>
        <v>157707.24</v>
      </c>
      <c r="I130" s="37"/>
    </row>
    <row r="131" spans="1:9">
      <c r="A131" s="38">
        <f t="shared" si="6"/>
        <v>103</v>
      </c>
      <c r="B131" s="39">
        <f t="shared" si="7"/>
        <v>48700</v>
      </c>
      <c r="C131" s="40">
        <f t="shared" si="8"/>
        <v>2372.38</v>
      </c>
      <c r="D131" s="41"/>
      <c r="E131" s="37"/>
      <c r="F131" s="41">
        <f>IF(A131="","",ROUND(IF($D$10="Daily",H130*((1+rate)^(B131-B130)-1),H130*rate),2))</f>
        <v>657.11</v>
      </c>
      <c r="G131" s="41">
        <f t="shared" si="9"/>
        <v>1715.27</v>
      </c>
      <c r="H131" s="41">
        <f t="shared" si="10"/>
        <v>155991.97</v>
      </c>
      <c r="I131" s="37"/>
    </row>
    <row r="132" spans="1:9">
      <c r="A132" s="38">
        <f t="shared" si="6"/>
        <v>104</v>
      </c>
      <c r="B132" s="39">
        <f t="shared" si="7"/>
        <v>48731</v>
      </c>
      <c r="C132" s="40">
        <f t="shared" si="8"/>
        <v>2372.38</v>
      </c>
      <c r="D132" s="41"/>
      <c r="E132" s="37"/>
      <c r="F132" s="41">
        <f>IF(A132="","",ROUND(IF($D$10="Daily",H131*((1+rate)^(B132-B131)-1),H131*rate),2))</f>
        <v>649.97</v>
      </c>
      <c r="G132" s="41">
        <f t="shared" si="9"/>
        <v>1722.41</v>
      </c>
      <c r="H132" s="41">
        <f t="shared" si="10"/>
        <v>154269.56</v>
      </c>
      <c r="I132" s="37"/>
    </row>
    <row r="133" spans="1:9">
      <c r="A133" s="38">
        <f t="shared" si="6"/>
        <v>105</v>
      </c>
      <c r="B133" s="39">
        <f t="shared" si="7"/>
        <v>48761</v>
      </c>
      <c r="C133" s="40">
        <f t="shared" si="8"/>
        <v>2372.38</v>
      </c>
      <c r="D133" s="41"/>
      <c r="E133" s="37"/>
      <c r="F133" s="41">
        <f>IF(A133="","",ROUND(IF($D$10="Daily",H132*((1+rate)^(B133-B132)-1),H132*rate),2))</f>
        <v>642.79</v>
      </c>
      <c r="G133" s="41">
        <f t="shared" si="9"/>
        <v>1729.5900000000001</v>
      </c>
      <c r="H133" s="41">
        <f t="shared" si="10"/>
        <v>152539.97</v>
      </c>
      <c r="I133" s="37"/>
    </row>
    <row r="134" spans="1:9">
      <c r="A134" s="38">
        <f t="shared" si="6"/>
        <v>106</v>
      </c>
      <c r="B134" s="39">
        <f t="shared" si="7"/>
        <v>48792</v>
      </c>
      <c r="C134" s="40">
        <f t="shared" si="8"/>
        <v>2372.38</v>
      </c>
      <c r="D134" s="41"/>
      <c r="E134" s="37"/>
      <c r="F134" s="41">
        <f>IF(A134="","",ROUND(IF($D$10="Daily",H133*((1+rate)^(B134-B133)-1),H133*rate),2))</f>
        <v>635.58000000000004</v>
      </c>
      <c r="G134" s="41">
        <f t="shared" si="9"/>
        <v>1736.8000000000002</v>
      </c>
      <c r="H134" s="41">
        <f t="shared" si="10"/>
        <v>150803.17000000001</v>
      </c>
      <c r="I134" s="37"/>
    </row>
    <row r="135" spans="1:9">
      <c r="A135" s="38">
        <f t="shared" si="6"/>
        <v>107</v>
      </c>
      <c r="B135" s="39">
        <f t="shared" si="7"/>
        <v>48823</v>
      </c>
      <c r="C135" s="40">
        <f t="shared" si="8"/>
        <v>2372.38</v>
      </c>
      <c r="D135" s="41"/>
      <c r="E135" s="37"/>
      <c r="F135" s="41">
        <f>IF(A135="","",ROUND(IF($D$10="Daily",H134*((1+rate)^(B135-B134)-1),H134*rate),2))</f>
        <v>628.35</v>
      </c>
      <c r="G135" s="41">
        <f t="shared" si="9"/>
        <v>1744.0300000000002</v>
      </c>
      <c r="H135" s="41">
        <f t="shared" si="10"/>
        <v>149059.14000000001</v>
      </c>
      <c r="I135" s="37"/>
    </row>
    <row r="136" spans="1:9">
      <c r="A136" s="38">
        <f t="shared" si="6"/>
        <v>108</v>
      </c>
      <c r="B136" s="39">
        <f t="shared" si="7"/>
        <v>48853</v>
      </c>
      <c r="C136" s="40">
        <f t="shared" si="8"/>
        <v>2372.38</v>
      </c>
      <c r="D136" s="41"/>
      <c r="E136" s="37"/>
      <c r="F136" s="41">
        <f>IF(A136="","",ROUND(IF($D$10="Daily",H135*((1+rate)^(B136-B135)-1),H135*rate),2))</f>
        <v>621.08000000000004</v>
      </c>
      <c r="G136" s="41">
        <f t="shared" si="9"/>
        <v>1751.3000000000002</v>
      </c>
      <c r="H136" s="41">
        <f t="shared" si="10"/>
        <v>147307.84000000003</v>
      </c>
      <c r="I136" s="37"/>
    </row>
    <row r="137" spans="1:9">
      <c r="A137" s="38">
        <f t="shared" si="6"/>
        <v>109</v>
      </c>
      <c r="B137" s="39">
        <f t="shared" si="7"/>
        <v>48884</v>
      </c>
      <c r="C137" s="40">
        <f t="shared" si="8"/>
        <v>2372.38</v>
      </c>
      <c r="D137" s="41"/>
      <c r="E137" s="37"/>
      <c r="F137" s="41">
        <f>IF(A137="","",ROUND(IF($D$10="Daily",H136*((1+rate)^(B137-B136)-1),H136*rate),2))</f>
        <v>613.78</v>
      </c>
      <c r="G137" s="41">
        <f t="shared" si="9"/>
        <v>1758.6000000000001</v>
      </c>
      <c r="H137" s="41">
        <f t="shared" si="10"/>
        <v>145549.24000000002</v>
      </c>
      <c r="I137" s="37"/>
    </row>
    <row r="138" spans="1:9">
      <c r="A138" s="38">
        <f t="shared" si="6"/>
        <v>110</v>
      </c>
      <c r="B138" s="39">
        <f t="shared" si="7"/>
        <v>48914</v>
      </c>
      <c r="C138" s="40">
        <f t="shared" si="8"/>
        <v>2372.38</v>
      </c>
      <c r="D138" s="41"/>
      <c r="E138" s="37"/>
      <c r="F138" s="41">
        <f>IF(A138="","",ROUND(IF($D$10="Daily",H137*((1+rate)^(B138-B137)-1),H137*rate),2))</f>
        <v>606.46</v>
      </c>
      <c r="G138" s="41">
        <f t="shared" si="9"/>
        <v>1765.92</v>
      </c>
      <c r="H138" s="41">
        <f t="shared" si="10"/>
        <v>143783.32</v>
      </c>
      <c r="I138" s="37"/>
    </row>
    <row r="139" spans="1:9">
      <c r="A139" s="38">
        <f t="shared" si="6"/>
        <v>111</v>
      </c>
      <c r="B139" s="39">
        <f t="shared" si="7"/>
        <v>48945</v>
      </c>
      <c r="C139" s="40">
        <f t="shared" si="8"/>
        <v>2372.38</v>
      </c>
      <c r="D139" s="41"/>
      <c r="E139" s="37"/>
      <c r="F139" s="41">
        <f>IF(A139="","",ROUND(IF($D$10="Daily",H138*((1+rate)^(B139-B138)-1),H138*rate),2))</f>
        <v>599.1</v>
      </c>
      <c r="G139" s="41">
        <f t="shared" si="9"/>
        <v>1773.2800000000002</v>
      </c>
      <c r="H139" s="41">
        <f t="shared" si="10"/>
        <v>142010.04</v>
      </c>
      <c r="I139" s="37"/>
    </row>
    <row r="140" spans="1:9">
      <c r="A140" s="38">
        <f t="shared" si="6"/>
        <v>112</v>
      </c>
      <c r="B140" s="39">
        <f t="shared" si="7"/>
        <v>48976</v>
      </c>
      <c r="C140" s="40">
        <f t="shared" si="8"/>
        <v>2372.38</v>
      </c>
      <c r="D140" s="41"/>
      <c r="E140" s="37"/>
      <c r="F140" s="41">
        <f>IF(A140="","",ROUND(IF($D$10="Daily",H139*((1+rate)^(B140-B139)-1),H139*rate),2))</f>
        <v>591.71</v>
      </c>
      <c r="G140" s="41">
        <f t="shared" si="9"/>
        <v>1780.67</v>
      </c>
      <c r="H140" s="41">
        <f t="shared" si="10"/>
        <v>140229.37</v>
      </c>
      <c r="I140" s="37"/>
    </row>
    <row r="141" spans="1:9">
      <c r="A141" s="38">
        <f t="shared" si="6"/>
        <v>113</v>
      </c>
      <c r="B141" s="39">
        <f t="shared" si="7"/>
        <v>49004</v>
      </c>
      <c r="C141" s="40">
        <f t="shared" si="8"/>
        <v>2372.38</v>
      </c>
      <c r="D141" s="41"/>
      <c r="E141" s="37"/>
      <c r="F141" s="41">
        <f>IF(A141="","",ROUND(IF($D$10="Daily",H140*((1+rate)^(B141-B140)-1),H140*rate),2))</f>
        <v>584.29</v>
      </c>
      <c r="G141" s="41">
        <f t="shared" si="9"/>
        <v>1788.0900000000001</v>
      </c>
      <c r="H141" s="41">
        <f t="shared" si="10"/>
        <v>138441.28</v>
      </c>
      <c r="I141" s="37"/>
    </row>
    <row r="142" spans="1:9">
      <c r="A142" s="38">
        <f t="shared" si="6"/>
        <v>114</v>
      </c>
      <c r="B142" s="39">
        <f t="shared" si="7"/>
        <v>49035</v>
      </c>
      <c r="C142" s="40">
        <f t="shared" si="8"/>
        <v>2372.38</v>
      </c>
      <c r="D142" s="41"/>
      <c r="E142" s="37"/>
      <c r="F142" s="41">
        <f>IF(A142="","",ROUND(IF($D$10="Daily",H141*((1+rate)^(B142-B141)-1),H141*rate),2))</f>
        <v>576.84</v>
      </c>
      <c r="G142" s="41">
        <f t="shared" si="9"/>
        <v>1795.54</v>
      </c>
      <c r="H142" s="41">
        <f t="shared" si="10"/>
        <v>136645.74</v>
      </c>
      <c r="I142" s="37"/>
    </row>
    <row r="143" spans="1:9">
      <c r="A143" s="38">
        <f t="shared" si="6"/>
        <v>115</v>
      </c>
      <c r="B143" s="39">
        <f t="shared" si="7"/>
        <v>49065</v>
      </c>
      <c r="C143" s="40">
        <f t="shared" si="8"/>
        <v>2372.38</v>
      </c>
      <c r="D143" s="41"/>
      <c r="E143" s="37"/>
      <c r="F143" s="41">
        <f>IF(A143="","",ROUND(IF($D$10="Daily",H142*((1+rate)^(B143-B142)-1),H142*rate),2))</f>
        <v>569.36</v>
      </c>
      <c r="G143" s="41">
        <f t="shared" si="9"/>
        <v>1803.02</v>
      </c>
      <c r="H143" s="41">
        <f t="shared" si="10"/>
        <v>134842.72</v>
      </c>
      <c r="I143" s="37"/>
    </row>
    <row r="144" spans="1:9">
      <c r="A144" s="38">
        <f t="shared" si="6"/>
        <v>116</v>
      </c>
      <c r="B144" s="39">
        <f t="shared" si="7"/>
        <v>49096</v>
      </c>
      <c r="C144" s="40">
        <f t="shared" si="8"/>
        <v>2372.38</v>
      </c>
      <c r="D144" s="41"/>
      <c r="E144" s="37"/>
      <c r="F144" s="41">
        <f>IF(A144="","",ROUND(IF($D$10="Daily",H143*((1+rate)^(B144-B143)-1),H143*rate),2))</f>
        <v>561.84</v>
      </c>
      <c r="G144" s="41">
        <f t="shared" si="9"/>
        <v>1810.54</v>
      </c>
      <c r="H144" s="41">
        <f t="shared" si="10"/>
        <v>133032.18</v>
      </c>
      <c r="I144" s="37"/>
    </row>
    <row r="145" spans="1:9">
      <c r="A145" s="38">
        <f t="shared" si="6"/>
        <v>117</v>
      </c>
      <c r="B145" s="39">
        <f t="shared" si="7"/>
        <v>49126</v>
      </c>
      <c r="C145" s="40">
        <f t="shared" si="8"/>
        <v>2372.38</v>
      </c>
      <c r="D145" s="41"/>
      <c r="E145" s="37"/>
      <c r="F145" s="41">
        <f>IF(A145="","",ROUND(IF($D$10="Daily",H144*((1+rate)^(B145-B144)-1),H144*rate),2))</f>
        <v>554.29999999999995</v>
      </c>
      <c r="G145" s="41">
        <f t="shared" si="9"/>
        <v>1818.0800000000002</v>
      </c>
      <c r="H145" s="41">
        <f t="shared" si="10"/>
        <v>131214.1</v>
      </c>
      <c r="I145" s="37"/>
    </row>
    <row r="146" spans="1:9">
      <c r="A146" s="38">
        <f t="shared" si="6"/>
        <v>118</v>
      </c>
      <c r="B146" s="39">
        <f t="shared" si="7"/>
        <v>49157</v>
      </c>
      <c r="C146" s="40">
        <f t="shared" si="8"/>
        <v>2372.38</v>
      </c>
      <c r="D146" s="41"/>
      <c r="E146" s="37"/>
      <c r="F146" s="41">
        <f>IF(A146="","",ROUND(IF($D$10="Daily",H145*((1+rate)^(B146-B145)-1),H145*rate),2))</f>
        <v>546.73</v>
      </c>
      <c r="G146" s="41">
        <f t="shared" si="9"/>
        <v>1825.65</v>
      </c>
      <c r="H146" s="41">
        <f t="shared" si="10"/>
        <v>129388.45000000001</v>
      </c>
      <c r="I146" s="37"/>
    </row>
    <row r="147" spans="1:9">
      <c r="A147" s="38">
        <f t="shared" si="6"/>
        <v>119</v>
      </c>
      <c r="B147" s="39">
        <f t="shared" si="7"/>
        <v>49188</v>
      </c>
      <c r="C147" s="40">
        <f t="shared" si="8"/>
        <v>2372.38</v>
      </c>
      <c r="D147" s="41"/>
      <c r="E147" s="37"/>
      <c r="F147" s="41">
        <f>IF(A147="","",ROUND(IF($D$10="Daily",H146*((1+rate)^(B147-B146)-1),H146*rate),2))</f>
        <v>539.12</v>
      </c>
      <c r="G147" s="41">
        <f t="shared" si="9"/>
        <v>1833.2600000000002</v>
      </c>
      <c r="H147" s="41">
        <f t="shared" si="10"/>
        <v>127555.19000000002</v>
      </c>
      <c r="I147" s="37"/>
    </row>
    <row r="148" spans="1:9">
      <c r="A148" s="38">
        <f t="shared" si="6"/>
        <v>120</v>
      </c>
      <c r="B148" s="39">
        <f t="shared" si="7"/>
        <v>49218</v>
      </c>
      <c r="C148" s="40">
        <f t="shared" si="8"/>
        <v>2372.38</v>
      </c>
      <c r="D148" s="41"/>
      <c r="E148" s="37"/>
      <c r="F148" s="41">
        <f>IF(A148="","",ROUND(IF($D$10="Daily",H147*((1+rate)^(B148-B147)-1),H147*rate),2))</f>
        <v>531.48</v>
      </c>
      <c r="G148" s="41">
        <f t="shared" si="9"/>
        <v>1840.9</v>
      </c>
      <c r="H148" s="41">
        <f t="shared" si="10"/>
        <v>125714.29000000002</v>
      </c>
      <c r="I148" s="37"/>
    </row>
    <row r="149" spans="1:9">
      <c r="A149" s="38">
        <f t="shared" si="6"/>
        <v>121</v>
      </c>
      <c r="B149" s="39">
        <f t="shared" si="7"/>
        <v>49249</v>
      </c>
      <c r="C149" s="40">
        <f t="shared" si="8"/>
        <v>2372.38</v>
      </c>
      <c r="D149" s="41"/>
      <c r="E149" s="37"/>
      <c r="F149" s="41">
        <f>IF(A149="","",ROUND(IF($D$10="Daily",H148*((1+rate)^(B149-B148)-1),H148*rate),2))</f>
        <v>523.80999999999995</v>
      </c>
      <c r="G149" s="41">
        <f t="shared" si="9"/>
        <v>1848.5700000000002</v>
      </c>
      <c r="H149" s="41">
        <f t="shared" si="10"/>
        <v>123865.72000000002</v>
      </c>
      <c r="I149" s="37"/>
    </row>
    <row r="150" spans="1:9">
      <c r="A150" s="38">
        <f t="shared" si="6"/>
        <v>122</v>
      </c>
      <c r="B150" s="39">
        <f t="shared" si="7"/>
        <v>49279</v>
      </c>
      <c r="C150" s="40">
        <f t="shared" si="8"/>
        <v>2372.38</v>
      </c>
      <c r="D150" s="41"/>
      <c r="E150" s="37"/>
      <c r="F150" s="41">
        <f>IF(A150="","",ROUND(IF($D$10="Daily",H149*((1+rate)^(B150-B149)-1),H149*rate),2))</f>
        <v>516.11</v>
      </c>
      <c r="G150" s="41">
        <f t="shared" si="9"/>
        <v>1856.27</v>
      </c>
      <c r="H150" s="41">
        <f t="shared" si="10"/>
        <v>122009.45000000001</v>
      </c>
      <c r="I150" s="37"/>
    </row>
    <row r="151" spans="1:9">
      <c r="A151" s="38">
        <f t="shared" si="6"/>
        <v>123</v>
      </c>
      <c r="B151" s="39">
        <f t="shared" si="7"/>
        <v>49310</v>
      </c>
      <c r="C151" s="40">
        <f t="shared" si="8"/>
        <v>2372.38</v>
      </c>
      <c r="D151" s="41"/>
      <c r="E151" s="37"/>
      <c r="F151" s="41">
        <f>IF(A151="","",ROUND(IF($D$10="Daily",H150*((1+rate)^(B151-B150)-1),H150*rate),2))</f>
        <v>508.37</v>
      </c>
      <c r="G151" s="41">
        <f t="shared" si="9"/>
        <v>1864.0100000000002</v>
      </c>
      <c r="H151" s="41">
        <f t="shared" si="10"/>
        <v>120145.44000000002</v>
      </c>
      <c r="I151" s="37"/>
    </row>
    <row r="152" spans="1:9">
      <c r="A152" s="38">
        <f t="shared" si="6"/>
        <v>124</v>
      </c>
      <c r="B152" s="39">
        <f t="shared" si="7"/>
        <v>49341</v>
      </c>
      <c r="C152" s="40">
        <f t="shared" si="8"/>
        <v>2372.38</v>
      </c>
      <c r="D152" s="41"/>
      <c r="E152" s="37"/>
      <c r="F152" s="41">
        <f>IF(A152="","",ROUND(IF($D$10="Daily",H151*((1+rate)^(B152-B151)-1),H151*rate),2))</f>
        <v>500.61</v>
      </c>
      <c r="G152" s="41">
        <f t="shared" si="9"/>
        <v>1871.77</v>
      </c>
      <c r="H152" s="41">
        <f t="shared" si="10"/>
        <v>118273.67000000001</v>
      </c>
      <c r="I152" s="37"/>
    </row>
    <row r="153" spans="1:9">
      <c r="A153" s="38">
        <f t="shared" si="6"/>
        <v>125</v>
      </c>
      <c r="B153" s="39">
        <f t="shared" si="7"/>
        <v>49369</v>
      </c>
      <c r="C153" s="40">
        <f t="shared" si="8"/>
        <v>2372.38</v>
      </c>
      <c r="D153" s="41"/>
      <c r="E153" s="37"/>
      <c r="F153" s="41">
        <f>IF(A153="","",ROUND(IF($D$10="Daily",H152*((1+rate)^(B153-B152)-1),H152*rate),2))</f>
        <v>492.81</v>
      </c>
      <c r="G153" s="41">
        <f t="shared" si="9"/>
        <v>1879.5700000000002</v>
      </c>
      <c r="H153" s="41">
        <f t="shared" si="10"/>
        <v>116394.1</v>
      </c>
      <c r="I153" s="37"/>
    </row>
    <row r="154" spans="1:9">
      <c r="A154" s="38">
        <f t="shared" si="6"/>
        <v>126</v>
      </c>
      <c r="B154" s="39">
        <f t="shared" si="7"/>
        <v>49400</v>
      </c>
      <c r="C154" s="40">
        <f t="shared" si="8"/>
        <v>2372.38</v>
      </c>
      <c r="D154" s="41"/>
      <c r="E154" s="37"/>
      <c r="F154" s="41">
        <f>IF(A154="","",ROUND(IF($D$10="Daily",H153*((1+rate)^(B154-B153)-1),H153*rate),2))</f>
        <v>484.98</v>
      </c>
      <c r="G154" s="41">
        <f t="shared" si="9"/>
        <v>1887.4</v>
      </c>
      <c r="H154" s="41">
        <f t="shared" si="10"/>
        <v>114506.70000000001</v>
      </c>
      <c r="I154" s="37"/>
    </row>
    <row r="155" spans="1:9">
      <c r="A155" s="38">
        <f t="shared" si="6"/>
        <v>127</v>
      </c>
      <c r="B155" s="39">
        <f t="shared" si="7"/>
        <v>49430</v>
      </c>
      <c r="C155" s="40">
        <f t="shared" si="8"/>
        <v>2372.38</v>
      </c>
      <c r="D155" s="41"/>
      <c r="E155" s="37"/>
      <c r="F155" s="41">
        <f>IF(A155="","",ROUND(IF($D$10="Daily",H154*((1+rate)^(B155-B154)-1),H154*rate),2))</f>
        <v>477.11</v>
      </c>
      <c r="G155" s="41">
        <f t="shared" si="9"/>
        <v>1895.27</v>
      </c>
      <c r="H155" s="41">
        <f t="shared" si="10"/>
        <v>112611.43000000001</v>
      </c>
      <c r="I155" s="37"/>
    </row>
    <row r="156" spans="1:9">
      <c r="A156" s="38">
        <f t="shared" si="6"/>
        <v>128</v>
      </c>
      <c r="B156" s="39">
        <f t="shared" si="7"/>
        <v>49461</v>
      </c>
      <c r="C156" s="40">
        <f t="shared" si="8"/>
        <v>2372.38</v>
      </c>
      <c r="D156" s="41"/>
      <c r="E156" s="37"/>
      <c r="F156" s="41">
        <f>IF(A156="","",ROUND(IF($D$10="Daily",H155*((1+rate)^(B156-B155)-1),H155*rate),2))</f>
        <v>469.21</v>
      </c>
      <c r="G156" s="41">
        <f t="shared" si="9"/>
        <v>1903.17</v>
      </c>
      <c r="H156" s="41">
        <f t="shared" si="10"/>
        <v>110708.26000000001</v>
      </c>
      <c r="I156" s="37"/>
    </row>
    <row r="157" spans="1:9">
      <c r="A157" s="38">
        <f t="shared" ref="A157:A220" si="11">IF(H156="","",IF(A156&gt;=$D$8*p,"",A156+1))</f>
        <v>129</v>
      </c>
      <c r="B157" s="39">
        <f t="shared" ref="B157:B220" si="12">IF(A157="","",IF(p=52,B156+7,IF(p=26,B156+14,IF(p=24,IF(MOD(A157,2)=0,EDATE($D$9,A157/2),B156+14),IF(DAY(DATE(YEAR($D$9),MONTH($D$9)+(A157-1)*(12/p),DAY($D$9)))&lt;&gt;DAY($D$9),DATE(YEAR($D$9),MONTH($D$9)+A157*(12/p)+1,0),DATE(YEAR($D$9),MONTH($D$9)+A157*(12/p),DAY($D$9)))))))</f>
        <v>49491</v>
      </c>
      <c r="C157" s="40">
        <f t="shared" si="8"/>
        <v>2372.38</v>
      </c>
      <c r="D157" s="41"/>
      <c r="E157" s="37"/>
      <c r="F157" s="41">
        <f>IF(A157="","",ROUND(IF($D$10="Daily",H156*((1+rate)^(B157-B156)-1),H156*rate),2))</f>
        <v>461.28</v>
      </c>
      <c r="G157" s="41">
        <f t="shared" si="9"/>
        <v>1911.1000000000001</v>
      </c>
      <c r="H157" s="41">
        <f t="shared" si="10"/>
        <v>108797.16</v>
      </c>
      <c r="I157" s="37"/>
    </row>
    <row r="158" spans="1:9">
      <c r="A158" s="38">
        <f t="shared" si="11"/>
        <v>130</v>
      </c>
      <c r="B158" s="39">
        <f t="shared" si="12"/>
        <v>49522</v>
      </c>
      <c r="C158" s="40">
        <f t="shared" ref="C158:C221" si="13">IF(A158="","",IF(A158=$K$19,H157+F158,$K$18))</f>
        <v>2372.38</v>
      </c>
      <c r="D158" s="41"/>
      <c r="E158" s="37"/>
      <c r="F158" s="41">
        <f>IF(A158="","",ROUND(IF($D$10="Daily",H157*((1+rate)^(B158-B157)-1),H157*rate),2))</f>
        <v>453.32</v>
      </c>
      <c r="G158" s="41">
        <f t="shared" ref="G158:G221" si="14">IF(B158="","",C158-F158+D158)</f>
        <v>1919.0600000000002</v>
      </c>
      <c r="H158" s="41">
        <f t="shared" ref="H158:H221" si="15">IF(A158="","",H157-G158)</f>
        <v>106878.1</v>
      </c>
      <c r="I158" s="37"/>
    </row>
    <row r="159" spans="1:9">
      <c r="A159" s="38">
        <f t="shared" si="11"/>
        <v>131</v>
      </c>
      <c r="B159" s="39">
        <f t="shared" si="12"/>
        <v>49553</v>
      </c>
      <c r="C159" s="40">
        <f t="shared" si="13"/>
        <v>2372.38</v>
      </c>
      <c r="D159" s="41"/>
      <c r="E159" s="37"/>
      <c r="F159" s="41">
        <f>IF(A159="","",ROUND(IF($D$10="Daily",H158*((1+rate)^(B159-B158)-1),H158*rate),2))</f>
        <v>445.33</v>
      </c>
      <c r="G159" s="41">
        <f t="shared" si="14"/>
        <v>1927.0500000000002</v>
      </c>
      <c r="H159" s="41">
        <f t="shared" si="15"/>
        <v>104951.05</v>
      </c>
      <c r="I159" s="37"/>
    </row>
    <row r="160" spans="1:9">
      <c r="A160" s="38">
        <f t="shared" si="11"/>
        <v>132</v>
      </c>
      <c r="B160" s="39">
        <f t="shared" si="12"/>
        <v>49583</v>
      </c>
      <c r="C160" s="40">
        <f t="shared" si="13"/>
        <v>2372.38</v>
      </c>
      <c r="D160" s="41"/>
      <c r="E160" s="37"/>
      <c r="F160" s="41">
        <f>IF(A160="","",ROUND(IF($D$10="Daily",H159*((1+rate)^(B160-B159)-1),H159*rate),2))</f>
        <v>437.3</v>
      </c>
      <c r="G160" s="41">
        <f t="shared" si="14"/>
        <v>1935.0800000000002</v>
      </c>
      <c r="H160" s="41">
        <f t="shared" si="15"/>
        <v>103015.97</v>
      </c>
      <c r="I160" s="37"/>
    </row>
    <row r="161" spans="1:9">
      <c r="A161" s="38">
        <f t="shared" si="11"/>
        <v>133</v>
      </c>
      <c r="B161" s="39">
        <f t="shared" si="12"/>
        <v>49614</v>
      </c>
      <c r="C161" s="40">
        <f t="shared" si="13"/>
        <v>2372.38</v>
      </c>
      <c r="D161" s="41"/>
      <c r="E161" s="37"/>
      <c r="F161" s="41">
        <f>IF(A161="","",ROUND(IF($D$10="Daily",H160*((1+rate)^(B161-B160)-1),H160*rate),2))</f>
        <v>429.23</v>
      </c>
      <c r="G161" s="41">
        <f t="shared" si="14"/>
        <v>1943.15</v>
      </c>
      <c r="H161" s="41">
        <f t="shared" si="15"/>
        <v>101072.82</v>
      </c>
      <c r="I161" s="37"/>
    </row>
    <row r="162" spans="1:9">
      <c r="A162" s="38">
        <f t="shared" si="11"/>
        <v>134</v>
      </c>
      <c r="B162" s="39">
        <f t="shared" si="12"/>
        <v>49644</v>
      </c>
      <c r="C162" s="40">
        <f t="shared" si="13"/>
        <v>2372.38</v>
      </c>
      <c r="D162" s="41"/>
      <c r="E162" s="37"/>
      <c r="F162" s="41">
        <f>IF(A162="","",ROUND(IF($D$10="Daily",H161*((1+rate)^(B162-B161)-1),H161*rate),2))</f>
        <v>421.14</v>
      </c>
      <c r="G162" s="41">
        <f t="shared" si="14"/>
        <v>1951.2400000000002</v>
      </c>
      <c r="H162" s="41">
        <f t="shared" si="15"/>
        <v>99121.58</v>
      </c>
      <c r="I162" s="37"/>
    </row>
    <row r="163" spans="1:9">
      <c r="A163" s="38">
        <f t="shared" si="11"/>
        <v>135</v>
      </c>
      <c r="B163" s="39">
        <f t="shared" si="12"/>
        <v>49675</v>
      </c>
      <c r="C163" s="40">
        <f t="shared" si="13"/>
        <v>2372.38</v>
      </c>
      <c r="D163" s="41"/>
      <c r="E163" s="37"/>
      <c r="F163" s="41">
        <f>IF(A163="","",ROUND(IF($D$10="Daily",H162*((1+rate)^(B163-B162)-1),H162*rate),2))</f>
        <v>413.01</v>
      </c>
      <c r="G163" s="41">
        <f t="shared" si="14"/>
        <v>1959.3700000000001</v>
      </c>
      <c r="H163" s="41">
        <f t="shared" si="15"/>
        <v>97162.21</v>
      </c>
      <c r="I163" s="37"/>
    </row>
    <row r="164" spans="1:9">
      <c r="A164" s="38">
        <f t="shared" si="11"/>
        <v>136</v>
      </c>
      <c r="B164" s="39">
        <f t="shared" si="12"/>
        <v>49706</v>
      </c>
      <c r="C164" s="40">
        <f t="shared" si="13"/>
        <v>2372.38</v>
      </c>
      <c r="D164" s="41"/>
      <c r="E164" s="37"/>
      <c r="F164" s="41">
        <f>IF(A164="","",ROUND(IF($D$10="Daily",H163*((1+rate)^(B164-B163)-1),H163*rate),2))</f>
        <v>404.84</v>
      </c>
      <c r="G164" s="41">
        <f t="shared" si="14"/>
        <v>1967.5400000000002</v>
      </c>
      <c r="H164" s="41">
        <f t="shared" si="15"/>
        <v>95194.670000000013</v>
      </c>
      <c r="I164" s="37"/>
    </row>
    <row r="165" spans="1:9">
      <c r="A165" s="38">
        <f t="shared" si="11"/>
        <v>137</v>
      </c>
      <c r="B165" s="39">
        <f t="shared" si="12"/>
        <v>49735</v>
      </c>
      <c r="C165" s="40">
        <f t="shared" si="13"/>
        <v>2372.38</v>
      </c>
      <c r="D165" s="41"/>
      <c r="E165" s="37"/>
      <c r="F165" s="41">
        <f>IF(A165="","",ROUND(IF($D$10="Daily",H164*((1+rate)^(B165-B164)-1),H164*rate),2))</f>
        <v>396.64</v>
      </c>
      <c r="G165" s="41">
        <f t="shared" si="14"/>
        <v>1975.7400000000002</v>
      </c>
      <c r="H165" s="41">
        <f t="shared" si="15"/>
        <v>93218.930000000008</v>
      </c>
      <c r="I165" s="37"/>
    </row>
    <row r="166" spans="1:9">
      <c r="A166" s="38">
        <f t="shared" si="11"/>
        <v>138</v>
      </c>
      <c r="B166" s="39">
        <f t="shared" si="12"/>
        <v>49766</v>
      </c>
      <c r="C166" s="40">
        <f t="shared" si="13"/>
        <v>2372.38</v>
      </c>
      <c r="D166" s="41"/>
      <c r="E166" s="37"/>
      <c r="F166" s="41">
        <f>IF(A166="","",ROUND(IF($D$10="Daily",H165*((1+rate)^(B166-B165)-1),H165*rate),2))</f>
        <v>388.41</v>
      </c>
      <c r="G166" s="41">
        <f t="shared" si="14"/>
        <v>1983.97</v>
      </c>
      <c r="H166" s="41">
        <f t="shared" si="15"/>
        <v>91234.96</v>
      </c>
      <c r="I166" s="37"/>
    </row>
    <row r="167" spans="1:9">
      <c r="A167" s="38">
        <f t="shared" si="11"/>
        <v>139</v>
      </c>
      <c r="B167" s="39">
        <f t="shared" si="12"/>
        <v>49796</v>
      </c>
      <c r="C167" s="40">
        <f t="shared" si="13"/>
        <v>2372.38</v>
      </c>
      <c r="D167" s="41"/>
      <c r="E167" s="37"/>
      <c r="F167" s="41">
        <f>IF(A167="","",ROUND(IF($D$10="Daily",H166*((1+rate)^(B167-B166)-1),H166*rate),2))</f>
        <v>380.15</v>
      </c>
      <c r="G167" s="41">
        <f t="shared" si="14"/>
        <v>1992.23</v>
      </c>
      <c r="H167" s="41">
        <f t="shared" si="15"/>
        <v>89242.73000000001</v>
      </c>
      <c r="I167" s="37"/>
    </row>
    <row r="168" spans="1:9">
      <c r="A168" s="38">
        <f t="shared" si="11"/>
        <v>140</v>
      </c>
      <c r="B168" s="39">
        <f t="shared" si="12"/>
        <v>49827</v>
      </c>
      <c r="C168" s="40">
        <f t="shared" si="13"/>
        <v>2372.38</v>
      </c>
      <c r="D168" s="41"/>
      <c r="E168" s="37"/>
      <c r="F168" s="41">
        <f>IF(A168="","",ROUND(IF($D$10="Daily",H167*((1+rate)^(B168-B167)-1),H167*rate),2))</f>
        <v>371.84</v>
      </c>
      <c r="G168" s="41">
        <f t="shared" si="14"/>
        <v>2000.5400000000002</v>
      </c>
      <c r="H168" s="41">
        <f t="shared" si="15"/>
        <v>87242.190000000017</v>
      </c>
      <c r="I168" s="37"/>
    </row>
    <row r="169" spans="1:9">
      <c r="A169" s="38">
        <f t="shared" si="11"/>
        <v>141</v>
      </c>
      <c r="B169" s="39">
        <f t="shared" si="12"/>
        <v>49857</v>
      </c>
      <c r="C169" s="40">
        <f t="shared" si="13"/>
        <v>2372.38</v>
      </c>
      <c r="D169" s="41"/>
      <c r="E169" s="37"/>
      <c r="F169" s="41">
        <f>IF(A169="","",ROUND(IF($D$10="Daily",H168*((1+rate)^(B169-B168)-1),H168*rate),2))</f>
        <v>363.51</v>
      </c>
      <c r="G169" s="41">
        <f t="shared" si="14"/>
        <v>2008.8700000000001</v>
      </c>
      <c r="H169" s="41">
        <f t="shared" si="15"/>
        <v>85233.320000000022</v>
      </c>
      <c r="I169" s="37"/>
    </row>
    <row r="170" spans="1:9">
      <c r="A170" s="38">
        <f t="shared" si="11"/>
        <v>142</v>
      </c>
      <c r="B170" s="39">
        <f t="shared" si="12"/>
        <v>49888</v>
      </c>
      <c r="C170" s="40">
        <f t="shared" si="13"/>
        <v>2372.38</v>
      </c>
      <c r="D170" s="41"/>
      <c r="E170" s="37"/>
      <c r="F170" s="41">
        <f>IF(A170="","",ROUND(IF($D$10="Daily",H169*((1+rate)^(B170-B169)-1),H169*rate),2))</f>
        <v>355.14</v>
      </c>
      <c r="G170" s="41">
        <f t="shared" si="14"/>
        <v>2017.2400000000002</v>
      </c>
      <c r="H170" s="41">
        <f t="shared" si="15"/>
        <v>83216.080000000016</v>
      </c>
      <c r="I170" s="37"/>
    </row>
    <row r="171" spans="1:9">
      <c r="A171" s="38">
        <f t="shared" si="11"/>
        <v>143</v>
      </c>
      <c r="B171" s="39">
        <f t="shared" si="12"/>
        <v>49919</v>
      </c>
      <c r="C171" s="40">
        <f t="shared" si="13"/>
        <v>2372.38</v>
      </c>
      <c r="D171" s="41"/>
      <c r="E171" s="37"/>
      <c r="F171" s="41">
        <f>IF(A171="","",ROUND(IF($D$10="Daily",H170*((1+rate)^(B171-B170)-1),H170*rate),2))</f>
        <v>346.73</v>
      </c>
      <c r="G171" s="41">
        <f t="shared" si="14"/>
        <v>2025.65</v>
      </c>
      <c r="H171" s="41">
        <f t="shared" si="15"/>
        <v>81190.430000000022</v>
      </c>
      <c r="I171" s="37"/>
    </row>
    <row r="172" spans="1:9">
      <c r="A172" s="38">
        <f t="shared" si="11"/>
        <v>144</v>
      </c>
      <c r="B172" s="39">
        <f t="shared" si="12"/>
        <v>49949</v>
      </c>
      <c r="C172" s="40">
        <f t="shared" si="13"/>
        <v>2372.38</v>
      </c>
      <c r="D172" s="41"/>
      <c r="E172" s="37"/>
      <c r="F172" s="41">
        <f>IF(A172="","",ROUND(IF($D$10="Daily",H171*((1+rate)^(B172-B171)-1),H171*rate),2))</f>
        <v>338.29</v>
      </c>
      <c r="G172" s="41">
        <f t="shared" si="14"/>
        <v>2034.0900000000001</v>
      </c>
      <c r="H172" s="41">
        <f t="shared" si="15"/>
        <v>79156.340000000026</v>
      </c>
      <c r="I172" s="37"/>
    </row>
    <row r="173" spans="1:9">
      <c r="A173" s="38">
        <f t="shared" si="11"/>
        <v>145</v>
      </c>
      <c r="B173" s="39">
        <f t="shared" si="12"/>
        <v>49980</v>
      </c>
      <c r="C173" s="40">
        <f t="shared" si="13"/>
        <v>2372.38</v>
      </c>
      <c r="D173" s="41"/>
      <c r="E173" s="37"/>
      <c r="F173" s="41">
        <f>IF(A173="","",ROUND(IF($D$10="Daily",H172*((1+rate)^(B173-B172)-1),H172*rate),2))</f>
        <v>329.82</v>
      </c>
      <c r="G173" s="41">
        <f t="shared" si="14"/>
        <v>2042.5600000000002</v>
      </c>
      <c r="H173" s="41">
        <f t="shared" si="15"/>
        <v>77113.780000000028</v>
      </c>
      <c r="I173" s="37"/>
    </row>
    <row r="174" spans="1:9">
      <c r="A174" s="38">
        <f t="shared" si="11"/>
        <v>146</v>
      </c>
      <c r="B174" s="39">
        <f t="shared" si="12"/>
        <v>50010</v>
      </c>
      <c r="C174" s="40">
        <f t="shared" si="13"/>
        <v>2372.38</v>
      </c>
      <c r="D174" s="41"/>
      <c r="E174" s="37"/>
      <c r="F174" s="41">
        <f>IF(A174="","",ROUND(IF($D$10="Daily",H173*((1+rate)^(B174-B173)-1),H173*rate),2))</f>
        <v>321.31</v>
      </c>
      <c r="G174" s="41">
        <f t="shared" si="14"/>
        <v>2051.0700000000002</v>
      </c>
      <c r="H174" s="41">
        <f t="shared" si="15"/>
        <v>75062.710000000021</v>
      </c>
      <c r="I174" s="37"/>
    </row>
    <row r="175" spans="1:9">
      <c r="A175" s="38">
        <f t="shared" si="11"/>
        <v>147</v>
      </c>
      <c r="B175" s="39">
        <f t="shared" si="12"/>
        <v>50041</v>
      </c>
      <c r="C175" s="40">
        <f t="shared" si="13"/>
        <v>2372.38</v>
      </c>
      <c r="D175" s="41"/>
      <c r="E175" s="37"/>
      <c r="F175" s="41">
        <f>IF(A175="","",ROUND(IF($D$10="Daily",H174*((1+rate)^(B175-B174)-1),H174*rate),2))</f>
        <v>312.76</v>
      </c>
      <c r="G175" s="41">
        <f t="shared" si="14"/>
        <v>2059.62</v>
      </c>
      <c r="H175" s="41">
        <f t="shared" si="15"/>
        <v>73003.090000000026</v>
      </c>
      <c r="I175" s="37"/>
    </row>
    <row r="176" spans="1:9">
      <c r="A176" s="38">
        <f t="shared" si="11"/>
        <v>148</v>
      </c>
      <c r="B176" s="39">
        <f t="shared" si="12"/>
        <v>50072</v>
      </c>
      <c r="C176" s="40">
        <f t="shared" si="13"/>
        <v>2372.38</v>
      </c>
      <c r="D176" s="41"/>
      <c r="E176" s="37"/>
      <c r="F176" s="41">
        <f>IF(A176="","",ROUND(IF($D$10="Daily",H175*((1+rate)^(B176-B175)-1),H175*rate),2))</f>
        <v>304.18</v>
      </c>
      <c r="G176" s="41">
        <f t="shared" si="14"/>
        <v>2068.2000000000003</v>
      </c>
      <c r="H176" s="41">
        <f t="shared" si="15"/>
        <v>70934.890000000029</v>
      </c>
      <c r="I176" s="37"/>
    </row>
    <row r="177" spans="1:9">
      <c r="A177" s="38">
        <f t="shared" si="11"/>
        <v>149</v>
      </c>
      <c r="B177" s="39">
        <f t="shared" si="12"/>
        <v>50100</v>
      </c>
      <c r="C177" s="40">
        <f t="shared" si="13"/>
        <v>2372.38</v>
      </c>
      <c r="D177" s="41"/>
      <c r="E177" s="37"/>
      <c r="F177" s="41">
        <f>IF(A177="","",ROUND(IF($D$10="Daily",H176*((1+rate)^(B177-B176)-1),H176*rate),2))</f>
        <v>295.56</v>
      </c>
      <c r="G177" s="41">
        <f t="shared" si="14"/>
        <v>2076.8200000000002</v>
      </c>
      <c r="H177" s="41">
        <f t="shared" si="15"/>
        <v>68858.070000000022</v>
      </c>
      <c r="I177" s="37"/>
    </row>
    <row r="178" spans="1:9">
      <c r="A178" s="38">
        <f t="shared" si="11"/>
        <v>150</v>
      </c>
      <c r="B178" s="39">
        <f t="shared" si="12"/>
        <v>50131</v>
      </c>
      <c r="C178" s="40">
        <f t="shared" si="13"/>
        <v>2372.38</v>
      </c>
      <c r="D178" s="41"/>
      <c r="E178" s="37"/>
      <c r="F178" s="41">
        <f>IF(A178="","",ROUND(IF($D$10="Daily",H177*((1+rate)^(B178-B177)-1),H177*rate),2))</f>
        <v>286.91000000000003</v>
      </c>
      <c r="G178" s="41">
        <f t="shared" si="14"/>
        <v>2085.4700000000003</v>
      </c>
      <c r="H178" s="41">
        <f t="shared" si="15"/>
        <v>66772.60000000002</v>
      </c>
      <c r="I178" s="37"/>
    </row>
    <row r="179" spans="1:9">
      <c r="A179" s="38">
        <f t="shared" si="11"/>
        <v>151</v>
      </c>
      <c r="B179" s="39">
        <f t="shared" si="12"/>
        <v>50161</v>
      </c>
      <c r="C179" s="40">
        <f t="shared" si="13"/>
        <v>2372.38</v>
      </c>
      <c r="D179" s="41"/>
      <c r="E179" s="37"/>
      <c r="F179" s="41">
        <f>IF(A179="","",ROUND(IF($D$10="Daily",H178*((1+rate)^(B179-B178)-1),H178*rate),2))</f>
        <v>278.22000000000003</v>
      </c>
      <c r="G179" s="41">
        <f t="shared" si="14"/>
        <v>2094.16</v>
      </c>
      <c r="H179" s="41">
        <f t="shared" si="15"/>
        <v>64678.440000000017</v>
      </c>
      <c r="I179" s="37"/>
    </row>
    <row r="180" spans="1:9">
      <c r="A180" s="38">
        <f t="shared" si="11"/>
        <v>152</v>
      </c>
      <c r="B180" s="39">
        <f t="shared" si="12"/>
        <v>50192</v>
      </c>
      <c r="C180" s="40">
        <f t="shared" si="13"/>
        <v>2372.38</v>
      </c>
      <c r="D180" s="41"/>
      <c r="E180" s="37"/>
      <c r="F180" s="41">
        <f>IF(A180="","",ROUND(IF($D$10="Daily",H179*((1+rate)^(B180-B179)-1),H179*rate),2))</f>
        <v>269.49</v>
      </c>
      <c r="G180" s="41">
        <f t="shared" si="14"/>
        <v>2102.8900000000003</v>
      </c>
      <c r="H180" s="41">
        <f t="shared" si="15"/>
        <v>62575.550000000017</v>
      </c>
      <c r="I180" s="37"/>
    </row>
    <row r="181" spans="1:9">
      <c r="A181" s="38">
        <f t="shared" si="11"/>
        <v>153</v>
      </c>
      <c r="B181" s="39">
        <f t="shared" si="12"/>
        <v>50222</v>
      </c>
      <c r="C181" s="40">
        <f t="shared" si="13"/>
        <v>2372.38</v>
      </c>
      <c r="D181" s="41"/>
      <c r="E181" s="37"/>
      <c r="F181" s="41">
        <f>IF(A181="","",ROUND(IF($D$10="Daily",H180*((1+rate)^(B181-B180)-1),H180*rate),2))</f>
        <v>260.73</v>
      </c>
      <c r="G181" s="41">
        <f t="shared" si="14"/>
        <v>2111.65</v>
      </c>
      <c r="H181" s="41">
        <f t="shared" si="15"/>
        <v>60463.900000000016</v>
      </c>
      <c r="I181" s="37"/>
    </row>
    <row r="182" spans="1:9">
      <c r="A182" s="38">
        <f t="shared" si="11"/>
        <v>154</v>
      </c>
      <c r="B182" s="39">
        <f t="shared" si="12"/>
        <v>50253</v>
      </c>
      <c r="C182" s="40">
        <f t="shared" si="13"/>
        <v>2372.38</v>
      </c>
      <c r="D182" s="41"/>
      <c r="E182" s="37"/>
      <c r="F182" s="41">
        <f>IF(A182="","",ROUND(IF($D$10="Daily",H181*((1+rate)^(B182-B181)-1),H181*rate),2))</f>
        <v>251.93</v>
      </c>
      <c r="G182" s="41">
        <f t="shared" si="14"/>
        <v>2120.4500000000003</v>
      </c>
      <c r="H182" s="41">
        <f t="shared" si="15"/>
        <v>58343.450000000019</v>
      </c>
      <c r="I182" s="37"/>
    </row>
    <row r="183" spans="1:9">
      <c r="A183" s="38">
        <f t="shared" si="11"/>
        <v>155</v>
      </c>
      <c r="B183" s="39">
        <f t="shared" si="12"/>
        <v>50284</v>
      </c>
      <c r="C183" s="40">
        <f t="shared" si="13"/>
        <v>2372.38</v>
      </c>
      <c r="D183" s="41"/>
      <c r="E183" s="37"/>
      <c r="F183" s="41">
        <f>IF(A183="","",ROUND(IF($D$10="Daily",H182*((1+rate)^(B183-B182)-1),H182*rate),2))</f>
        <v>243.1</v>
      </c>
      <c r="G183" s="41">
        <f t="shared" si="14"/>
        <v>2129.2800000000002</v>
      </c>
      <c r="H183" s="41">
        <f t="shared" si="15"/>
        <v>56214.17000000002</v>
      </c>
      <c r="I183" s="37"/>
    </row>
    <row r="184" spans="1:9">
      <c r="A184" s="38">
        <f t="shared" si="11"/>
        <v>156</v>
      </c>
      <c r="B184" s="39">
        <f t="shared" si="12"/>
        <v>50314</v>
      </c>
      <c r="C184" s="40">
        <f t="shared" si="13"/>
        <v>2372.38</v>
      </c>
      <c r="D184" s="41"/>
      <c r="E184" s="37"/>
      <c r="F184" s="41">
        <f>IF(A184="","",ROUND(IF($D$10="Daily",H183*((1+rate)^(B184-B183)-1),H183*rate),2))</f>
        <v>234.23</v>
      </c>
      <c r="G184" s="41">
        <f t="shared" si="14"/>
        <v>2138.15</v>
      </c>
      <c r="H184" s="41">
        <f t="shared" si="15"/>
        <v>54076.020000000019</v>
      </c>
      <c r="I184" s="37"/>
    </row>
    <row r="185" spans="1:9">
      <c r="A185" s="38">
        <f t="shared" si="11"/>
        <v>157</v>
      </c>
      <c r="B185" s="39">
        <f t="shared" si="12"/>
        <v>50345</v>
      </c>
      <c r="C185" s="40">
        <f t="shared" si="13"/>
        <v>2372.38</v>
      </c>
      <c r="D185" s="41"/>
      <c r="E185" s="37"/>
      <c r="F185" s="41">
        <f>IF(A185="","",ROUND(IF($D$10="Daily",H184*((1+rate)^(B185-B184)-1),H184*rate),2))</f>
        <v>225.32</v>
      </c>
      <c r="G185" s="41">
        <f t="shared" si="14"/>
        <v>2147.06</v>
      </c>
      <c r="H185" s="41">
        <f t="shared" si="15"/>
        <v>51928.960000000021</v>
      </c>
      <c r="I185" s="37"/>
    </row>
    <row r="186" spans="1:9">
      <c r="A186" s="38">
        <f t="shared" si="11"/>
        <v>158</v>
      </c>
      <c r="B186" s="39">
        <f t="shared" si="12"/>
        <v>50375</v>
      </c>
      <c r="C186" s="40">
        <f t="shared" si="13"/>
        <v>2372.38</v>
      </c>
      <c r="D186" s="41"/>
      <c r="E186" s="37"/>
      <c r="F186" s="41">
        <f>IF(A186="","",ROUND(IF($D$10="Daily",H185*((1+rate)^(B186-B185)-1),H185*rate),2))</f>
        <v>216.37</v>
      </c>
      <c r="G186" s="41">
        <f t="shared" si="14"/>
        <v>2156.0100000000002</v>
      </c>
      <c r="H186" s="41">
        <f t="shared" si="15"/>
        <v>49772.950000000019</v>
      </c>
      <c r="I186" s="37"/>
    </row>
    <row r="187" spans="1:9">
      <c r="A187" s="38">
        <f t="shared" si="11"/>
        <v>159</v>
      </c>
      <c r="B187" s="39">
        <f t="shared" si="12"/>
        <v>50406</v>
      </c>
      <c r="C187" s="40">
        <f t="shared" si="13"/>
        <v>2372.38</v>
      </c>
      <c r="D187" s="41"/>
      <c r="E187" s="37"/>
      <c r="F187" s="41">
        <f>IF(A187="","",ROUND(IF($D$10="Daily",H186*((1+rate)^(B187-B186)-1),H186*rate),2))</f>
        <v>207.39</v>
      </c>
      <c r="G187" s="41">
        <f t="shared" si="14"/>
        <v>2164.9900000000002</v>
      </c>
      <c r="H187" s="41">
        <f t="shared" si="15"/>
        <v>47607.960000000021</v>
      </c>
      <c r="I187" s="37"/>
    </row>
    <row r="188" spans="1:9">
      <c r="A188" s="38">
        <f t="shared" si="11"/>
        <v>160</v>
      </c>
      <c r="B188" s="39">
        <f t="shared" si="12"/>
        <v>50437</v>
      </c>
      <c r="C188" s="40">
        <f t="shared" si="13"/>
        <v>2372.38</v>
      </c>
      <c r="D188" s="41"/>
      <c r="E188" s="37"/>
      <c r="F188" s="41">
        <f>IF(A188="","",ROUND(IF($D$10="Daily",H187*((1+rate)^(B188-B187)-1),H187*rate),2))</f>
        <v>198.37</v>
      </c>
      <c r="G188" s="41">
        <f t="shared" si="14"/>
        <v>2174.0100000000002</v>
      </c>
      <c r="H188" s="41">
        <f t="shared" si="15"/>
        <v>45433.950000000019</v>
      </c>
      <c r="I188" s="37"/>
    </row>
    <row r="189" spans="1:9">
      <c r="A189" s="38">
        <f t="shared" si="11"/>
        <v>161</v>
      </c>
      <c r="B189" s="39">
        <f t="shared" si="12"/>
        <v>50465</v>
      </c>
      <c r="C189" s="40">
        <f t="shared" si="13"/>
        <v>2372.38</v>
      </c>
      <c r="D189" s="41"/>
      <c r="E189" s="37"/>
      <c r="F189" s="41">
        <f>IF(A189="","",ROUND(IF($D$10="Daily",H188*((1+rate)^(B189-B188)-1),H188*rate),2))</f>
        <v>189.31</v>
      </c>
      <c r="G189" s="41">
        <f t="shared" si="14"/>
        <v>2183.0700000000002</v>
      </c>
      <c r="H189" s="41">
        <f t="shared" si="15"/>
        <v>43250.880000000019</v>
      </c>
      <c r="I189" s="37"/>
    </row>
    <row r="190" spans="1:9">
      <c r="A190" s="38">
        <f t="shared" si="11"/>
        <v>162</v>
      </c>
      <c r="B190" s="39">
        <f t="shared" si="12"/>
        <v>50496</v>
      </c>
      <c r="C190" s="40">
        <f t="shared" si="13"/>
        <v>2372.38</v>
      </c>
      <c r="D190" s="41"/>
      <c r="E190" s="37"/>
      <c r="F190" s="41">
        <f>IF(A190="","",ROUND(IF($D$10="Daily",H189*((1+rate)^(B190-B189)-1),H189*rate),2))</f>
        <v>180.21</v>
      </c>
      <c r="G190" s="41">
        <f t="shared" si="14"/>
        <v>2192.17</v>
      </c>
      <c r="H190" s="41">
        <f t="shared" si="15"/>
        <v>41058.710000000021</v>
      </c>
      <c r="I190" s="37"/>
    </row>
    <row r="191" spans="1:9">
      <c r="A191" s="38">
        <f t="shared" si="11"/>
        <v>163</v>
      </c>
      <c r="B191" s="39">
        <f t="shared" si="12"/>
        <v>50526</v>
      </c>
      <c r="C191" s="40">
        <f t="shared" si="13"/>
        <v>2372.38</v>
      </c>
      <c r="D191" s="41"/>
      <c r="E191" s="37"/>
      <c r="F191" s="41">
        <f>IF(A191="","",ROUND(IF($D$10="Daily",H190*((1+rate)^(B191-B190)-1),H190*rate),2))</f>
        <v>171.08</v>
      </c>
      <c r="G191" s="41">
        <f t="shared" si="14"/>
        <v>2201.3000000000002</v>
      </c>
      <c r="H191" s="41">
        <f t="shared" si="15"/>
        <v>38857.410000000018</v>
      </c>
      <c r="I191" s="37"/>
    </row>
    <row r="192" spans="1:9">
      <c r="A192" s="38">
        <f t="shared" si="11"/>
        <v>164</v>
      </c>
      <c r="B192" s="39">
        <f t="shared" si="12"/>
        <v>50557</v>
      </c>
      <c r="C192" s="40">
        <f t="shared" si="13"/>
        <v>2372.38</v>
      </c>
      <c r="D192" s="41"/>
      <c r="E192" s="37"/>
      <c r="F192" s="41">
        <f>IF(A192="","",ROUND(IF($D$10="Daily",H191*((1+rate)^(B192-B191)-1),H191*rate),2))</f>
        <v>161.91</v>
      </c>
      <c r="G192" s="41">
        <f t="shared" si="14"/>
        <v>2210.4700000000003</v>
      </c>
      <c r="H192" s="41">
        <f t="shared" si="15"/>
        <v>36646.940000000017</v>
      </c>
      <c r="I192" s="37"/>
    </row>
    <row r="193" spans="1:9">
      <c r="A193" s="38">
        <f t="shared" si="11"/>
        <v>165</v>
      </c>
      <c r="B193" s="39">
        <f t="shared" si="12"/>
        <v>50587</v>
      </c>
      <c r="C193" s="40">
        <f t="shared" si="13"/>
        <v>2372.38</v>
      </c>
      <c r="D193" s="41"/>
      <c r="E193" s="37"/>
      <c r="F193" s="41">
        <f>IF(A193="","",ROUND(IF($D$10="Daily",H192*((1+rate)^(B193-B192)-1),H192*rate),2))</f>
        <v>152.69999999999999</v>
      </c>
      <c r="G193" s="41">
        <f t="shared" si="14"/>
        <v>2219.6800000000003</v>
      </c>
      <c r="H193" s="41">
        <f t="shared" si="15"/>
        <v>34427.260000000017</v>
      </c>
      <c r="I193" s="37"/>
    </row>
    <row r="194" spans="1:9">
      <c r="A194" s="38">
        <f t="shared" si="11"/>
        <v>166</v>
      </c>
      <c r="B194" s="39">
        <f t="shared" si="12"/>
        <v>50618</v>
      </c>
      <c r="C194" s="40">
        <f t="shared" si="13"/>
        <v>2372.38</v>
      </c>
      <c r="D194" s="41"/>
      <c r="E194" s="37"/>
      <c r="F194" s="41">
        <f>IF(A194="","",ROUND(IF($D$10="Daily",H193*((1+rate)^(B194-B193)-1),H193*rate),2))</f>
        <v>143.44999999999999</v>
      </c>
      <c r="G194" s="41">
        <f t="shared" si="14"/>
        <v>2228.9300000000003</v>
      </c>
      <c r="H194" s="41">
        <f t="shared" si="15"/>
        <v>32198.330000000016</v>
      </c>
      <c r="I194" s="37"/>
    </row>
    <row r="195" spans="1:9">
      <c r="A195" s="38">
        <f t="shared" si="11"/>
        <v>167</v>
      </c>
      <c r="B195" s="39">
        <f t="shared" si="12"/>
        <v>50649</v>
      </c>
      <c r="C195" s="40">
        <f t="shared" si="13"/>
        <v>2372.38</v>
      </c>
      <c r="D195" s="41"/>
      <c r="E195" s="37"/>
      <c r="F195" s="41">
        <f>IF(A195="","",ROUND(IF($D$10="Daily",H194*((1+rate)^(B195-B194)-1),H194*rate),2))</f>
        <v>134.16</v>
      </c>
      <c r="G195" s="41">
        <f t="shared" si="14"/>
        <v>2238.2200000000003</v>
      </c>
      <c r="H195" s="41">
        <f t="shared" si="15"/>
        <v>29960.110000000015</v>
      </c>
      <c r="I195" s="37"/>
    </row>
    <row r="196" spans="1:9">
      <c r="A196" s="38">
        <f t="shared" si="11"/>
        <v>168</v>
      </c>
      <c r="B196" s="39">
        <f t="shared" si="12"/>
        <v>50679</v>
      </c>
      <c r="C196" s="40">
        <f t="shared" si="13"/>
        <v>2372.38</v>
      </c>
      <c r="D196" s="41"/>
      <c r="E196" s="37"/>
      <c r="F196" s="41">
        <f>IF(A196="","",ROUND(IF($D$10="Daily",H195*((1+rate)^(B196-B195)-1),H195*rate),2))</f>
        <v>124.83</v>
      </c>
      <c r="G196" s="41">
        <f t="shared" si="14"/>
        <v>2247.5500000000002</v>
      </c>
      <c r="H196" s="41">
        <f t="shared" si="15"/>
        <v>27712.560000000016</v>
      </c>
      <c r="I196" s="37"/>
    </row>
    <row r="197" spans="1:9">
      <c r="A197" s="38">
        <f t="shared" si="11"/>
        <v>169</v>
      </c>
      <c r="B197" s="39">
        <f t="shared" si="12"/>
        <v>50710</v>
      </c>
      <c r="C197" s="40">
        <f t="shared" si="13"/>
        <v>2372.38</v>
      </c>
      <c r="D197" s="41"/>
      <c r="E197" s="37"/>
      <c r="F197" s="41">
        <f>IF(A197="","",ROUND(IF($D$10="Daily",H196*((1+rate)^(B197-B196)-1),H196*rate),2))</f>
        <v>115.47</v>
      </c>
      <c r="G197" s="41">
        <f t="shared" si="14"/>
        <v>2256.9100000000003</v>
      </c>
      <c r="H197" s="41">
        <f t="shared" si="15"/>
        <v>25455.650000000016</v>
      </c>
      <c r="I197" s="37"/>
    </row>
    <row r="198" spans="1:9">
      <c r="A198" s="38">
        <f t="shared" si="11"/>
        <v>170</v>
      </c>
      <c r="B198" s="39">
        <f t="shared" si="12"/>
        <v>50740</v>
      </c>
      <c r="C198" s="40">
        <f t="shared" si="13"/>
        <v>2372.38</v>
      </c>
      <c r="D198" s="41"/>
      <c r="E198" s="37"/>
      <c r="F198" s="41">
        <f>IF(A198="","",ROUND(IF($D$10="Daily",H197*((1+rate)^(B198-B197)-1),H197*rate),2))</f>
        <v>106.07</v>
      </c>
      <c r="G198" s="41">
        <f t="shared" si="14"/>
        <v>2266.31</v>
      </c>
      <c r="H198" s="41">
        <f t="shared" si="15"/>
        <v>23189.340000000015</v>
      </c>
      <c r="I198" s="37"/>
    </row>
    <row r="199" spans="1:9">
      <c r="A199" s="38">
        <f t="shared" si="11"/>
        <v>171</v>
      </c>
      <c r="B199" s="39">
        <f t="shared" si="12"/>
        <v>50771</v>
      </c>
      <c r="C199" s="40">
        <f t="shared" si="13"/>
        <v>2372.38</v>
      </c>
      <c r="D199" s="41"/>
      <c r="E199" s="37"/>
      <c r="F199" s="41">
        <f>IF(A199="","",ROUND(IF($D$10="Daily",H198*((1+rate)^(B199-B198)-1),H198*rate),2))</f>
        <v>96.62</v>
      </c>
      <c r="G199" s="41">
        <f t="shared" si="14"/>
        <v>2275.7600000000002</v>
      </c>
      <c r="H199" s="41">
        <f t="shared" si="15"/>
        <v>20913.580000000016</v>
      </c>
      <c r="I199" s="37"/>
    </row>
    <row r="200" spans="1:9">
      <c r="A200" s="38">
        <f t="shared" si="11"/>
        <v>172</v>
      </c>
      <c r="B200" s="39">
        <f t="shared" si="12"/>
        <v>50802</v>
      </c>
      <c r="C200" s="40">
        <f t="shared" si="13"/>
        <v>2372.38</v>
      </c>
      <c r="D200" s="41"/>
      <c r="E200" s="37"/>
      <c r="F200" s="41">
        <f>IF(A200="","",ROUND(IF($D$10="Daily",H199*((1+rate)^(B200-B199)-1),H199*rate),2))</f>
        <v>87.14</v>
      </c>
      <c r="G200" s="41">
        <f t="shared" si="14"/>
        <v>2285.2400000000002</v>
      </c>
      <c r="H200" s="41">
        <f t="shared" si="15"/>
        <v>18628.340000000015</v>
      </c>
      <c r="I200" s="37"/>
    </row>
    <row r="201" spans="1:9">
      <c r="A201" s="38">
        <f t="shared" si="11"/>
        <v>173</v>
      </c>
      <c r="B201" s="39">
        <f t="shared" si="12"/>
        <v>50830</v>
      </c>
      <c r="C201" s="40">
        <f t="shared" si="13"/>
        <v>2372.38</v>
      </c>
      <c r="D201" s="41"/>
      <c r="E201" s="37"/>
      <c r="F201" s="41">
        <f>IF(A201="","",ROUND(IF($D$10="Daily",H200*((1+rate)^(B201-B200)-1),H200*rate),2))</f>
        <v>77.62</v>
      </c>
      <c r="G201" s="41">
        <f t="shared" si="14"/>
        <v>2294.7600000000002</v>
      </c>
      <c r="H201" s="41">
        <f t="shared" si="15"/>
        <v>16333.580000000014</v>
      </c>
      <c r="I201" s="37"/>
    </row>
    <row r="202" spans="1:9">
      <c r="A202" s="38">
        <f t="shared" si="11"/>
        <v>174</v>
      </c>
      <c r="B202" s="39">
        <f t="shared" si="12"/>
        <v>50861</v>
      </c>
      <c r="C202" s="40">
        <f t="shared" si="13"/>
        <v>2372.38</v>
      </c>
      <c r="D202" s="41"/>
      <c r="E202" s="37"/>
      <c r="F202" s="41">
        <f>IF(A202="","",ROUND(IF($D$10="Daily",H201*((1+rate)^(B202-B201)-1),H201*rate),2))</f>
        <v>68.06</v>
      </c>
      <c r="G202" s="41">
        <f t="shared" si="14"/>
        <v>2304.3200000000002</v>
      </c>
      <c r="H202" s="41">
        <f t="shared" si="15"/>
        <v>14029.260000000015</v>
      </c>
      <c r="I202" s="37"/>
    </row>
    <row r="203" spans="1:9">
      <c r="A203" s="38">
        <f t="shared" si="11"/>
        <v>175</v>
      </c>
      <c r="B203" s="39">
        <f t="shared" si="12"/>
        <v>50891</v>
      </c>
      <c r="C203" s="40">
        <f t="shared" si="13"/>
        <v>2372.38</v>
      </c>
      <c r="D203" s="41"/>
      <c r="E203" s="37"/>
      <c r="F203" s="41">
        <f>IF(A203="","",ROUND(IF($D$10="Daily",H202*((1+rate)^(B203-B202)-1),H202*rate),2))</f>
        <v>58.46</v>
      </c>
      <c r="G203" s="41">
        <f t="shared" si="14"/>
        <v>2313.92</v>
      </c>
      <c r="H203" s="41">
        <f t="shared" si="15"/>
        <v>11715.340000000015</v>
      </c>
      <c r="I203" s="37"/>
    </row>
    <row r="204" spans="1:9">
      <c r="A204" s="38">
        <f t="shared" si="11"/>
        <v>176</v>
      </c>
      <c r="B204" s="39">
        <f t="shared" si="12"/>
        <v>50922</v>
      </c>
      <c r="C204" s="40">
        <f t="shared" si="13"/>
        <v>2372.38</v>
      </c>
      <c r="D204" s="41"/>
      <c r="E204" s="37"/>
      <c r="F204" s="41">
        <f>IF(A204="","",ROUND(IF($D$10="Daily",H203*((1+rate)^(B204-B203)-1),H203*rate),2))</f>
        <v>48.81</v>
      </c>
      <c r="G204" s="41">
        <f t="shared" si="14"/>
        <v>2323.5700000000002</v>
      </c>
      <c r="H204" s="41">
        <f t="shared" si="15"/>
        <v>9391.770000000015</v>
      </c>
      <c r="I204" s="37"/>
    </row>
    <row r="205" spans="1:9">
      <c r="A205" s="38">
        <f t="shared" si="11"/>
        <v>177</v>
      </c>
      <c r="B205" s="39">
        <f t="shared" si="12"/>
        <v>50952</v>
      </c>
      <c r="C205" s="40">
        <f t="shared" si="13"/>
        <v>2372.38</v>
      </c>
      <c r="D205" s="41"/>
      <c r="E205" s="37"/>
      <c r="F205" s="41">
        <f>IF(A205="","",ROUND(IF($D$10="Daily",H204*((1+rate)^(B205-B204)-1),H204*rate),2))</f>
        <v>39.130000000000003</v>
      </c>
      <c r="G205" s="41">
        <f t="shared" si="14"/>
        <v>2333.25</v>
      </c>
      <c r="H205" s="41">
        <f t="shared" si="15"/>
        <v>7058.520000000015</v>
      </c>
      <c r="I205" s="37"/>
    </row>
    <row r="206" spans="1:9">
      <c r="A206" s="38">
        <f t="shared" si="11"/>
        <v>178</v>
      </c>
      <c r="B206" s="39">
        <f t="shared" si="12"/>
        <v>50983</v>
      </c>
      <c r="C206" s="40">
        <f t="shared" si="13"/>
        <v>2372.38</v>
      </c>
      <c r="D206" s="41"/>
      <c r="E206" s="37"/>
      <c r="F206" s="41">
        <f>IF(A206="","",ROUND(IF($D$10="Daily",H205*((1+rate)^(B206-B205)-1),H205*rate),2))</f>
        <v>29.41</v>
      </c>
      <c r="G206" s="41">
        <f t="shared" si="14"/>
        <v>2342.9700000000003</v>
      </c>
      <c r="H206" s="41">
        <f t="shared" si="15"/>
        <v>4715.5500000000147</v>
      </c>
      <c r="I206" s="37"/>
    </row>
    <row r="207" spans="1:9">
      <c r="A207" s="38">
        <f t="shared" si="11"/>
        <v>179</v>
      </c>
      <c r="B207" s="39">
        <f t="shared" si="12"/>
        <v>51014</v>
      </c>
      <c r="C207" s="40">
        <f t="shared" si="13"/>
        <v>2372.38</v>
      </c>
      <c r="D207" s="41"/>
      <c r="E207" s="37"/>
      <c r="F207" s="41">
        <f>IF(A207="","",ROUND(IF($D$10="Daily",H206*((1+rate)^(B207-B206)-1),H206*rate),2))</f>
        <v>19.649999999999999</v>
      </c>
      <c r="G207" s="41">
        <f t="shared" si="14"/>
        <v>2352.73</v>
      </c>
      <c r="H207" s="41">
        <f t="shared" si="15"/>
        <v>2362.8200000000147</v>
      </c>
      <c r="I207" s="37"/>
    </row>
    <row r="208" spans="1:9">
      <c r="A208" s="38">
        <f t="shared" si="11"/>
        <v>180</v>
      </c>
      <c r="B208" s="39">
        <f t="shared" si="12"/>
        <v>51044</v>
      </c>
      <c r="C208" s="40">
        <f t="shared" si="13"/>
        <v>2372.6700000000146</v>
      </c>
      <c r="D208" s="41"/>
      <c r="E208" s="37"/>
      <c r="F208" s="41">
        <f>IF(A208="","",ROUND(IF($D$10="Daily",H207*((1+rate)^(B208-B207)-1),H207*rate),2))</f>
        <v>9.85</v>
      </c>
      <c r="G208" s="41">
        <f t="shared" si="14"/>
        <v>2362.8200000000147</v>
      </c>
      <c r="H208" s="41">
        <f t="shared" si="15"/>
        <v>0</v>
      </c>
      <c r="I208" s="37"/>
    </row>
    <row r="209" spans="1:9">
      <c r="A209" s="38" t="str">
        <f t="shared" si="11"/>
        <v/>
      </c>
      <c r="B209" s="39" t="str">
        <f t="shared" si="12"/>
        <v/>
      </c>
      <c r="C209" s="40" t="str">
        <f t="shared" si="13"/>
        <v/>
      </c>
      <c r="D209" s="41"/>
      <c r="E209" s="37"/>
      <c r="F209" s="41" t="str">
        <f>IF(A209="","",ROUND(IF($D$10="Daily",H208*((1+rate)^(B209-B208)-1),H208*rate),2))</f>
        <v/>
      </c>
      <c r="G209" s="41" t="str">
        <f t="shared" si="14"/>
        <v/>
      </c>
      <c r="H209" s="41" t="str">
        <f t="shared" si="15"/>
        <v/>
      </c>
      <c r="I209" s="37"/>
    </row>
    <row r="210" spans="1:9">
      <c r="A210" s="38" t="str">
        <f t="shared" si="11"/>
        <v/>
      </c>
      <c r="B210" s="39" t="str">
        <f t="shared" si="12"/>
        <v/>
      </c>
      <c r="C210" s="40" t="str">
        <f t="shared" si="13"/>
        <v/>
      </c>
      <c r="D210" s="41"/>
      <c r="E210" s="37"/>
      <c r="F210" s="41" t="str">
        <f>IF(A210="","",ROUND(IF($D$10="Daily",H209*((1+rate)^(B210-B209)-1),H209*rate),2))</f>
        <v/>
      </c>
      <c r="G210" s="41" t="str">
        <f t="shared" si="14"/>
        <v/>
      </c>
      <c r="H210" s="41" t="str">
        <f t="shared" si="15"/>
        <v/>
      </c>
      <c r="I210" s="37"/>
    </row>
    <row r="211" spans="1:9">
      <c r="A211" s="38" t="str">
        <f t="shared" si="11"/>
        <v/>
      </c>
      <c r="B211" s="39" t="str">
        <f t="shared" si="12"/>
        <v/>
      </c>
      <c r="C211" s="40" t="str">
        <f t="shared" si="13"/>
        <v/>
      </c>
      <c r="D211" s="41"/>
      <c r="E211" s="37"/>
      <c r="F211" s="41" t="str">
        <f>IF(A211="","",ROUND(IF($D$10="Daily",H210*((1+rate)^(B211-B210)-1),H210*rate),2))</f>
        <v/>
      </c>
      <c r="G211" s="41" t="str">
        <f t="shared" si="14"/>
        <v/>
      </c>
      <c r="H211" s="41" t="str">
        <f t="shared" si="15"/>
        <v/>
      </c>
      <c r="I211" s="37"/>
    </row>
    <row r="212" spans="1:9">
      <c r="A212" s="38" t="str">
        <f t="shared" si="11"/>
        <v/>
      </c>
      <c r="B212" s="39" t="str">
        <f t="shared" si="12"/>
        <v/>
      </c>
      <c r="C212" s="40" t="str">
        <f t="shared" si="13"/>
        <v/>
      </c>
      <c r="D212" s="41"/>
      <c r="E212" s="37"/>
      <c r="F212" s="41" t="str">
        <f>IF(A212="","",ROUND(IF($D$10="Daily",H211*((1+rate)^(B212-B211)-1),H211*rate),2))</f>
        <v/>
      </c>
      <c r="G212" s="41" t="str">
        <f t="shared" si="14"/>
        <v/>
      </c>
      <c r="H212" s="41" t="str">
        <f t="shared" si="15"/>
        <v/>
      </c>
      <c r="I212" s="37"/>
    </row>
    <row r="213" spans="1:9">
      <c r="A213" s="38" t="str">
        <f t="shared" si="11"/>
        <v/>
      </c>
      <c r="B213" s="39" t="str">
        <f t="shared" si="12"/>
        <v/>
      </c>
      <c r="C213" s="40" t="str">
        <f t="shared" si="13"/>
        <v/>
      </c>
      <c r="D213" s="41"/>
      <c r="E213" s="37"/>
      <c r="F213" s="41" t="str">
        <f>IF(A213="","",ROUND(IF($D$10="Daily",H212*((1+rate)^(B213-B212)-1),H212*rate),2))</f>
        <v/>
      </c>
      <c r="G213" s="41" t="str">
        <f t="shared" si="14"/>
        <v/>
      </c>
      <c r="H213" s="41" t="str">
        <f t="shared" si="15"/>
        <v/>
      </c>
      <c r="I213" s="37"/>
    </row>
    <row r="214" spans="1:9">
      <c r="A214" s="38" t="str">
        <f t="shared" si="11"/>
        <v/>
      </c>
      <c r="B214" s="39" t="str">
        <f t="shared" si="12"/>
        <v/>
      </c>
      <c r="C214" s="40" t="str">
        <f t="shared" si="13"/>
        <v/>
      </c>
      <c r="D214" s="41"/>
      <c r="E214" s="37"/>
      <c r="F214" s="41" t="str">
        <f>IF(A214="","",ROUND(IF($D$10="Daily",H213*((1+rate)^(B214-B213)-1),H213*rate),2))</f>
        <v/>
      </c>
      <c r="G214" s="41" t="str">
        <f t="shared" si="14"/>
        <v/>
      </c>
      <c r="H214" s="41" t="str">
        <f t="shared" si="15"/>
        <v/>
      </c>
      <c r="I214" s="37"/>
    </row>
    <row r="215" spans="1:9">
      <c r="A215" s="38" t="str">
        <f t="shared" si="11"/>
        <v/>
      </c>
      <c r="B215" s="39" t="str">
        <f t="shared" si="12"/>
        <v/>
      </c>
      <c r="C215" s="40" t="str">
        <f t="shared" si="13"/>
        <v/>
      </c>
      <c r="D215" s="41"/>
      <c r="E215" s="37"/>
      <c r="F215" s="41" t="str">
        <f>IF(A215="","",ROUND(IF($D$10="Daily",H214*((1+rate)^(B215-B214)-1),H214*rate),2))</f>
        <v/>
      </c>
      <c r="G215" s="41" t="str">
        <f t="shared" si="14"/>
        <v/>
      </c>
      <c r="H215" s="41" t="str">
        <f t="shared" si="15"/>
        <v/>
      </c>
      <c r="I215" s="37"/>
    </row>
    <row r="216" spans="1:9">
      <c r="A216" s="38" t="str">
        <f t="shared" si="11"/>
        <v/>
      </c>
      <c r="B216" s="39" t="str">
        <f t="shared" si="12"/>
        <v/>
      </c>
      <c r="C216" s="40" t="str">
        <f t="shared" si="13"/>
        <v/>
      </c>
      <c r="D216" s="41"/>
      <c r="E216" s="37"/>
      <c r="F216" s="41" t="str">
        <f>IF(A216="","",ROUND(IF($D$10="Daily",H215*((1+rate)^(B216-B215)-1),H215*rate),2))</f>
        <v/>
      </c>
      <c r="G216" s="41" t="str">
        <f t="shared" si="14"/>
        <v/>
      </c>
      <c r="H216" s="41" t="str">
        <f t="shared" si="15"/>
        <v/>
      </c>
      <c r="I216" s="37"/>
    </row>
    <row r="217" spans="1:9">
      <c r="A217" s="38" t="str">
        <f t="shared" si="11"/>
        <v/>
      </c>
      <c r="B217" s="39" t="str">
        <f t="shared" si="12"/>
        <v/>
      </c>
      <c r="C217" s="40" t="str">
        <f t="shared" si="13"/>
        <v/>
      </c>
      <c r="D217" s="41"/>
      <c r="E217" s="37"/>
      <c r="F217" s="41" t="str">
        <f>IF(A217="","",ROUND(IF($D$10="Daily",H216*((1+rate)^(B217-B216)-1),H216*rate),2))</f>
        <v/>
      </c>
      <c r="G217" s="41" t="str">
        <f t="shared" si="14"/>
        <v/>
      </c>
      <c r="H217" s="41" t="str">
        <f t="shared" si="15"/>
        <v/>
      </c>
      <c r="I217" s="37"/>
    </row>
    <row r="218" spans="1:9">
      <c r="A218" s="38" t="str">
        <f t="shared" si="11"/>
        <v/>
      </c>
      <c r="B218" s="39" t="str">
        <f t="shared" si="12"/>
        <v/>
      </c>
      <c r="C218" s="40" t="str">
        <f t="shared" si="13"/>
        <v/>
      </c>
      <c r="D218" s="41"/>
      <c r="E218" s="37"/>
      <c r="F218" s="41" t="str">
        <f>IF(A218="","",ROUND(IF($D$10="Daily",H217*((1+rate)^(B218-B217)-1),H217*rate),2))</f>
        <v/>
      </c>
      <c r="G218" s="41" t="str">
        <f t="shared" si="14"/>
        <v/>
      </c>
      <c r="H218" s="41" t="str">
        <f t="shared" si="15"/>
        <v/>
      </c>
      <c r="I218" s="37"/>
    </row>
    <row r="219" spans="1:9">
      <c r="A219" s="38" t="str">
        <f t="shared" si="11"/>
        <v/>
      </c>
      <c r="B219" s="39" t="str">
        <f t="shared" si="12"/>
        <v/>
      </c>
      <c r="C219" s="40" t="str">
        <f t="shared" si="13"/>
        <v/>
      </c>
      <c r="D219" s="41"/>
      <c r="E219" s="37"/>
      <c r="F219" s="41" t="str">
        <f>IF(A219="","",ROUND(IF($D$10="Daily",H218*((1+rate)^(B219-B218)-1),H218*rate),2))</f>
        <v/>
      </c>
      <c r="G219" s="41" t="str">
        <f t="shared" si="14"/>
        <v/>
      </c>
      <c r="H219" s="41" t="str">
        <f t="shared" si="15"/>
        <v/>
      </c>
      <c r="I219" s="37"/>
    </row>
    <row r="220" spans="1:9">
      <c r="A220" s="38" t="str">
        <f t="shared" si="11"/>
        <v/>
      </c>
      <c r="B220" s="39" t="str">
        <f t="shared" si="12"/>
        <v/>
      </c>
      <c r="C220" s="40" t="str">
        <f t="shared" si="13"/>
        <v/>
      </c>
      <c r="D220" s="41"/>
      <c r="E220" s="37"/>
      <c r="F220" s="41" t="str">
        <f>IF(A220="","",ROUND(IF($D$10="Daily",H219*((1+rate)^(B220-B219)-1),H219*rate),2))</f>
        <v/>
      </c>
      <c r="G220" s="41" t="str">
        <f t="shared" si="14"/>
        <v/>
      </c>
      <c r="H220" s="41" t="str">
        <f t="shared" si="15"/>
        <v/>
      </c>
      <c r="I220" s="37"/>
    </row>
    <row r="221" spans="1:9">
      <c r="A221" s="38" t="str">
        <f t="shared" ref="A221:A284" si="16">IF(H220="","",IF(A220&gt;=$D$8*p,"",A220+1))</f>
        <v/>
      </c>
      <c r="B221" s="39" t="str">
        <f t="shared" ref="B221:B284" si="17">IF(A221="","",IF(p=52,B220+7,IF(p=26,B220+14,IF(p=24,IF(MOD(A221,2)=0,EDATE($D$9,A221/2),B220+14),IF(DAY(DATE(YEAR($D$9),MONTH($D$9)+(A221-1)*(12/p),DAY($D$9)))&lt;&gt;DAY($D$9),DATE(YEAR($D$9),MONTH($D$9)+A221*(12/p)+1,0),DATE(YEAR($D$9),MONTH($D$9)+A221*(12/p),DAY($D$9)))))))</f>
        <v/>
      </c>
      <c r="C221" s="40" t="str">
        <f t="shared" si="13"/>
        <v/>
      </c>
      <c r="D221" s="41"/>
      <c r="E221" s="37"/>
      <c r="F221" s="41" t="str">
        <f>IF(A221="","",ROUND(IF($D$10="Daily",H220*((1+rate)^(B221-B220)-1),H220*rate),2))</f>
        <v/>
      </c>
      <c r="G221" s="41" t="str">
        <f t="shared" si="14"/>
        <v/>
      </c>
      <c r="H221" s="41" t="str">
        <f t="shared" si="15"/>
        <v/>
      </c>
      <c r="I221" s="37"/>
    </row>
    <row r="222" spans="1:9">
      <c r="A222" s="38" t="str">
        <f t="shared" si="16"/>
        <v/>
      </c>
      <c r="B222" s="39" t="str">
        <f t="shared" si="17"/>
        <v/>
      </c>
      <c r="C222" s="40" t="str">
        <f t="shared" ref="C222:C285" si="18">IF(A222="","",IF(A222=$K$19,H221+F222,$K$18))</f>
        <v/>
      </c>
      <c r="D222" s="41"/>
      <c r="E222" s="37"/>
      <c r="F222" s="41" t="str">
        <f>IF(A222="","",ROUND(IF($D$10="Daily",H221*((1+rate)^(B222-B221)-1),H221*rate),2))</f>
        <v/>
      </c>
      <c r="G222" s="41" t="str">
        <f t="shared" ref="G222:G285" si="19">IF(B222="","",C222-F222+D222)</f>
        <v/>
      </c>
      <c r="H222" s="41" t="str">
        <f t="shared" ref="H222:H285" si="20">IF(A222="","",H221-G222)</f>
        <v/>
      </c>
      <c r="I222" s="37"/>
    </row>
    <row r="223" spans="1:9">
      <c r="A223" s="38" t="str">
        <f t="shared" si="16"/>
        <v/>
      </c>
      <c r="B223" s="39" t="str">
        <f t="shared" si="17"/>
        <v/>
      </c>
      <c r="C223" s="40" t="str">
        <f t="shared" si="18"/>
        <v/>
      </c>
      <c r="D223" s="41"/>
      <c r="E223" s="37"/>
      <c r="F223" s="41" t="str">
        <f>IF(A223="","",ROUND(IF($D$10="Daily",H222*((1+rate)^(B223-B222)-1),H222*rate),2))</f>
        <v/>
      </c>
      <c r="G223" s="41" t="str">
        <f t="shared" si="19"/>
        <v/>
      </c>
      <c r="H223" s="41" t="str">
        <f t="shared" si="20"/>
        <v/>
      </c>
      <c r="I223" s="37"/>
    </row>
    <row r="224" spans="1:9">
      <c r="A224" s="38" t="str">
        <f t="shared" si="16"/>
        <v/>
      </c>
      <c r="B224" s="39" t="str">
        <f t="shared" si="17"/>
        <v/>
      </c>
      <c r="C224" s="40" t="str">
        <f t="shared" si="18"/>
        <v/>
      </c>
      <c r="D224" s="41"/>
      <c r="E224" s="37"/>
      <c r="F224" s="41" t="str">
        <f>IF(A224="","",ROUND(IF($D$10="Daily",H223*((1+rate)^(B224-B223)-1),H223*rate),2))</f>
        <v/>
      </c>
      <c r="G224" s="41" t="str">
        <f t="shared" si="19"/>
        <v/>
      </c>
      <c r="H224" s="41" t="str">
        <f t="shared" si="20"/>
        <v/>
      </c>
      <c r="I224" s="37"/>
    </row>
    <row r="225" spans="1:9">
      <c r="A225" s="38" t="str">
        <f t="shared" si="16"/>
        <v/>
      </c>
      <c r="B225" s="39" t="str">
        <f t="shared" si="17"/>
        <v/>
      </c>
      <c r="C225" s="40" t="str">
        <f t="shared" si="18"/>
        <v/>
      </c>
      <c r="D225" s="41"/>
      <c r="E225" s="37"/>
      <c r="F225" s="41" t="str">
        <f>IF(A225="","",ROUND(IF($D$10="Daily",H224*((1+rate)^(B225-B224)-1),H224*rate),2))</f>
        <v/>
      </c>
      <c r="G225" s="41" t="str">
        <f t="shared" si="19"/>
        <v/>
      </c>
      <c r="H225" s="41" t="str">
        <f t="shared" si="20"/>
        <v/>
      </c>
      <c r="I225" s="37"/>
    </row>
    <row r="226" spans="1:9">
      <c r="A226" s="38" t="str">
        <f t="shared" si="16"/>
        <v/>
      </c>
      <c r="B226" s="39" t="str">
        <f t="shared" si="17"/>
        <v/>
      </c>
      <c r="C226" s="40" t="str">
        <f t="shared" si="18"/>
        <v/>
      </c>
      <c r="D226" s="41"/>
      <c r="E226" s="37"/>
      <c r="F226" s="41" t="str">
        <f>IF(A226="","",ROUND(IF($D$10="Daily",H225*((1+rate)^(B226-B225)-1),H225*rate),2))</f>
        <v/>
      </c>
      <c r="G226" s="41" t="str">
        <f t="shared" si="19"/>
        <v/>
      </c>
      <c r="H226" s="41" t="str">
        <f t="shared" si="20"/>
        <v/>
      </c>
      <c r="I226" s="37"/>
    </row>
    <row r="227" spans="1:9">
      <c r="A227" s="38" t="str">
        <f t="shared" si="16"/>
        <v/>
      </c>
      <c r="B227" s="39" t="str">
        <f t="shared" si="17"/>
        <v/>
      </c>
      <c r="C227" s="40" t="str">
        <f t="shared" si="18"/>
        <v/>
      </c>
      <c r="D227" s="41"/>
      <c r="E227" s="37"/>
      <c r="F227" s="41" t="str">
        <f>IF(A227="","",ROUND(IF($D$10="Daily",H226*((1+rate)^(B227-B226)-1),H226*rate),2))</f>
        <v/>
      </c>
      <c r="G227" s="41" t="str">
        <f t="shared" si="19"/>
        <v/>
      </c>
      <c r="H227" s="41" t="str">
        <f t="shared" si="20"/>
        <v/>
      </c>
      <c r="I227" s="37"/>
    </row>
    <row r="228" spans="1:9">
      <c r="A228" s="38" t="str">
        <f t="shared" si="16"/>
        <v/>
      </c>
      <c r="B228" s="39" t="str">
        <f t="shared" si="17"/>
        <v/>
      </c>
      <c r="C228" s="40" t="str">
        <f t="shared" si="18"/>
        <v/>
      </c>
      <c r="D228" s="41"/>
      <c r="E228" s="37"/>
      <c r="F228" s="41" t="str">
        <f>IF(A228="","",ROUND(IF($D$10="Daily",H227*((1+rate)^(B228-B227)-1),H227*rate),2))</f>
        <v/>
      </c>
      <c r="G228" s="41" t="str">
        <f t="shared" si="19"/>
        <v/>
      </c>
      <c r="H228" s="41" t="str">
        <f t="shared" si="20"/>
        <v/>
      </c>
      <c r="I228" s="37"/>
    </row>
    <row r="229" spans="1:9">
      <c r="A229" s="38" t="str">
        <f t="shared" si="16"/>
        <v/>
      </c>
      <c r="B229" s="39" t="str">
        <f t="shared" si="17"/>
        <v/>
      </c>
      <c r="C229" s="40" t="str">
        <f t="shared" si="18"/>
        <v/>
      </c>
      <c r="D229" s="41"/>
      <c r="E229" s="37"/>
      <c r="F229" s="41" t="str">
        <f>IF(A229="","",ROUND(IF($D$10="Daily",H228*((1+rate)^(B229-B228)-1),H228*rate),2))</f>
        <v/>
      </c>
      <c r="G229" s="41" t="str">
        <f t="shared" si="19"/>
        <v/>
      </c>
      <c r="H229" s="41" t="str">
        <f t="shared" si="20"/>
        <v/>
      </c>
      <c r="I229" s="37"/>
    </row>
    <row r="230" spans="1:9">
      <c r="A230" s="38" t="str">
        <f t="shared" si="16"/>
        <v/>
      </c>
      <c r="B230" s="39" t="str">
        <f t="shared" si="17"/>
        <v/>
      </c>
      <c r="C230" s="40" t="str">
        <f t="shared" si="18"/>
        <v/>
      </c>
      <c r="D230" s="41"/>
      <c r="E230" s="37"/>
      <c r="F230" s="41" t="str">
        <f>IF(A230="","",ROUND(IF($D$10="Daily",H229*((1+rate)^(B230-B229)-1),H229*rate),2))</f>
        <v/>
      </c>
      <c r="G230" s="41" t="str">
        <f t="shared" si="19"/>
        <v/>
      </c>
      <c r="H230" s="41" t="str">
        <f t="shared" si="20"/>
        <v/>
      </c>
      <c r="I230" s="37"/>
    </row>
    <row r="231" spans="1:9">
      <c r="A231" s="38" t="str">
        <f t="shared" si="16"/>
        <v/>
      </c>
      <c r="B231" s="39" t="str">
        <f t="shared" si="17"/>
        <v/>
      </c>
      <c r="C231" s="40" t="str">
        <f t="shared" si="18"/>
        <v/>
      </c>
      <c r="D231" s="41"/>
      <c r="E231" s="37"/>
      <c r="F231" s="41" t="str">
        <f>IF(A231="","",ROUND(IF($D$10="Daily",H230*((1+rate)^(B231-B230)-1),H230*rate),2))</f>
        <v/>
      </c>
      <c r="G231" s="41" t="str">
        <f t="shared" si="19"/>
        <v/>
      </c>
      <c r="H231" s="41" t="str">
        <f t="shared" si="20"/>
        <v/>
      </c>
      <c r="I231" s="37"/>
    </row>
    <row r="232" spans="1:9">
      <c r="A232" s="38" t="str">
        <f t="shared" si="16"/>
        <v/>
      </c>
      <c r="B232" s="39" t="str">
        <f t="shared" si="17"/>
        <v/>
      </c>
      <c r="C232" s="40" t="str">
        <f t="shared" si="18"/>
        <v/>
      </c>
      <c r="D232" s="41"/>
      <c r="E232" s="37"/>
      <c r="F232" s="41" t="str">
        <f>IF(A232="","",ROUND(IF($D$10="Daily",H231*((1+rate)^(B232-B231)-1),H231*rate),2))</f>
        <v/>
      </c>
      <c r="G232" s="41" t="str">
        <f t="shared" si="19"/>
        <v/>
      </c>
      <c r="H232" s="41" t="str">
        <f t="shared" si="20"/>
        <v/>
      </c>
      <c r="I232" s="37"/>
    </row>
    <row r="233" spans="1:9">
      <c r="A233" s="38" t="str">
        <f t="shared" si="16"/>
        <v/>
      </c>
      <c r="B233" s="39" t="str">
        <f t="shared" si="17"/>
        <v/>
      </c>
      <c r="C233" s="40" t="str">
        <f t="shared" si="18"/>
        <v/>
      </c>
      <c r="D233" s="41"/>
      <c r="E233" s="37"/>
      <c r="F233" s="41" t="str">
        <f>IF(A233="","",ROUND(IF($D$10="Daily",H232*((1+rate)^(B233-B232)-1),H232*rate),2))</f>
        <v/>
      </c>
      <c r="G233" s="41" t="str">
        <f t="shared" si="19"/>
        <v/>
      </c>
      <c r="H233" s="41" t="str">
        <f t="shared" si="20"/>
        <v/>
      </c>
      <c r="I233" s="37"/>
    </row>
    <row r="234" spans="1:9">
      <c r="A234" s="38" t="str">
        <f t="shared" si="16"/>
        <v/>
      </c>
      <c r="B234" s="39" t="str">
        <f t="shared" si="17"/>
        <v/>
      </c>
      <c r="C234" s="40" t="str">
        <f t="shared" si="18"/>
        <v/>
      </c>
      <c r="D234" s="41"/>
      <c r="E234" s="37"/>
      <c r="F234" s="41" t="str">
        <f>IF(A234="","",ROUND(IF($D$10="Daily",H233*((1+rate)^(B234-B233)-1),H233*rate),2))</f>
        <v/>
      </c>
      <c r="G234" s="41" t="str">
        <f t="shared" si="19"/>
        <v/>
      </c>
      <c r="H234" s="41" t="str">
        <f t="shared" si="20"/>
        <v/>
      </c>
      <c r="I234" s="37"/>
    </row>
    <row r="235" spans="1:9">
      <c r="A235" s="38" t="str">
        <f t="shared" si="16"/>
        <v/>
      </c>
      <c r="B235" s="39" t="str">
        <f t="shared" si="17"/>
        <v/>
      </c>
      <c r="C235" s="40" t="str">
        <f t="shared" si="18"/>
        <v/>
      </c>
      <c r="D235" s="41"/>
      <c r="E235" s="37"/>
      <c r="F235" s="41" t="str">
        <f>IF(A235="","",ROUND(IF($D$10="Daily",H234*((1+rate)^(B235-B234)-1),H234*rate),2))</f>
        <v/>
      </c>
      <c r="G235" s="41" t="str">
        <f t="shared" si="19"/>
        <v/>
      </c>
      <c r="H235" s="41" t="str">
        <f t="shared" si="20"/>
        <v/>
      </c>
      <c r="I235" s="37"/>
    </row>
    <row r="236" spans="1:9">
      <c r="A236" s="38" t="str">
        <f t="shared" si="16"/>
        <v/>
      </c>
      <c r="B236" s="39" t="str">
        <f t="shared" si="17"/>
        <v/>
      </c>
      <c r="C236" s="40" t="str">
        <f t="shared" si="18"/>
        <v/>
      </c>
      <c r="D236" s="41"/>
      <c r="E236" s="37"/>
      <c r="F236" s="41" t="str">
        <f>IF(A236="","",ROUND(IF($D$10="Daily",H235*((1+rate)^(B236-B235)-1),H235*rate),2))</f>
        <v/>
      </c>
      <c r="G236" s="41" t="str">
        <f t="shared" si="19"/>
        <v/>
      </c>
      <c r="H236" s="41" t="str">
        <f t="shared" si="20"/>
        <v/>
      </c>
      <c r="I236" s="37"/>
    </row>
    <row r="237" spans="1:9">
      <c r="A237" s="38" t="str">
        <f t="shared" si="16"/>
        <v/>
      </c>
      <c r="B237" s="39" t="str">
        <f t="shared" si="17"/>
        <v/>
      </c>
      <c r="C237" s="40" t="str">
        <f t="shared" si="18"/>
        <v/>
      </c>
      <c r="D237" s="41"/>
      <c r="E237" s="37"/>
      <c r="F237" s="41" t="str">
        <f>IF(A237="","",ROUND(IF($D$10="Daily",H236*((1+rate)^(B237-B236)-1),H236*rate),2))</f>
        <v/>
      </c>
      <c r="G237" s="41" t="str">
        <f t="shared" si="19"/>
        <v/>
      </c>
      <c r="H237" s="41" t="str">
        <f t="shared" si="20"/>
        <v/>
      </c>
      <c r="I237" s="37"/>
    </row>
    <row r="238" spans="1:9">
      <c r="A238" s="38" t="str">
        <f t="shared" si="16"/>
        <v/>
      </c>
      <c r="B238" s="39" t="str">
        <f t="shared" si="17"/>
        <v/>
      </c>
      <c r="C238" s="40" t="str">
        <f t="shared" si="18"/>
        <v/>
      </c>
      <c r="D238" s="41"/>
      <c r="E238" s="37"/>
      <c r="F238" s="41" t="str">
        <f>IF(A238="","",ROUND(IF($D$10="Daily",H237*((1+rate)^(B238-B237)-1),H237*rate),2))</f>
        <v/>
      </c>
      <c r="G238" s="41" t="str">
        <f t="shared" si="19"/>
        <v/>
      </c>
      <c r="H238" s="41" t="str">
        <f t="shared" si="20"/>
        <v/>
      </c>
      <c r="I238" s="37"/>
    </row>
    <row r="239" spans="1:9">
      <c r="A239" s="38" t="str">
        <f t="shared" si="16"/>
        <v/>
      </c>
      <c r="B239" s="39" t="str">
        <f t="shared" si="17"/>
        <v/>
      </c>
      <c r="C239" s="40" t="str">
        <f t="shared" si="18"/>
        <v/>
      </c>
      <c r="D239" s="41"/>
      <c r="E239" s="37"/>
      <c r="F239" s="41" t="str">
        <f>IF(A239="","",ROUND(IF($D$10="Daily",H238*((1+rate)^(B239-B238)-1),H238*rate),2))</f>
        <v/>
      </c>
      <c r="G239" s="41" t="str">
        <f t="shared" si="19"/>
        <v/>
      </c>
      <c r="H239" s="41" t="str">
        <f t="shared" si="20"/>
        <v/>
      </c>
      <c r="I239" s="37"/>
    </row>
    <row r="240" spans="1:9">
      <c r="A240" s="38" t="str">
        <f t="shared" si="16"/>
        <v/>
      </c>
      <c r="B240" s="39" t="str">
        <f t="shared" si="17"/>
        <v/>
      </c>
      <c r="C240" s="40" t="str">
        <f t="shared" si="18"/>
        <v/>
      </c>
      <c r="D240" s="41"/>
      <c r="E240" s="37"/>
      <c r="F240" s="41" t="str">
        <f>IF(A240="","",ROUND(IF($D$10="Daily",H239*((1+rate)^(B240-B239)-1),H239*rate),2))</f>
        <v/>
      </c>
      <c r="G240" s="41" t="str">
        <f t="shared" si="19"/>
        <v/>
      </c>
      <c r="H240" s="41" t="str">
        <f t="shared" si="20"/>
        <v/>
      </c>
      <c r="I240" s="37"/>
    </row>
    <row r="241" spans="1:9">
      <c r="A241" s="38" t="str">
        <f t="shared" si="16"/>
        <v/>
      </c>
      <c r="B241" s="39" t="str">
        <f t="shared" si="17"/>
        <v/>
      </c>
      <c r="C241" s="40" t="str">
        <f t="shared" si="18"/>
        <v/>
      </c>
      <c r="D241" s="41"/>
      <c r="E241" s="37"/>
      <c r="F241" s="41" t="str">
        <f>IF(A241="","",ROUND(IF($D$10="Daily",H240*((1+rate)^(B241-B240)-1),H240*rate),2))</f>
        <v/>
      </c>
      <c r="G241" s="41" t="str">
        <f t="shared" si="19"/>
        <v/>
      </c>
      <c r="H241" s="41" t="str">
        <f t="shared" si="20"/>
        <v/>
      </c>
      <c r="I241" s="37"/>
    </row>
    <row r="242" spans="1:9">
      <c r="A242" s="38" t="str">
        <f t="shared" si="16"/>
        <v/>
      </c>
      <c r="B242" s="39" t="str">
        <f t="shared" si="17"/>
        <v/>
      </c>
      <c r="C242" s="40" t="str">
        <f t="shared" si="18"/>
        <v/>
      </c>
      <c r="D242" s="41"/>
      <c r="E242" s="37"/>
      <c r="F242" s="41" t="str">
        <f>IF(A242="","",ROUND(IF($D$10="Daily",H241*((1+rate)^(B242-B241)-1),H241*rate),2))</f>
        <v/>
      </c>
      <c r="G242" s="41" t="str">
        <f t="shared" si="19"/>
        <v/>
      </c>
      <c r="H242" s="41" t="str">
        <f t="shared" si="20"/>
        <v/>
      </c>
      <c r="I242" s="37"/>
    </row>
    <row r="243" spans="1:9">
      <c r="A243" s="38" t="str">
        <f t="shared" si="16"/>
        <v/>
      </c>
      <c r="B243" s="39" t="str">
        <f t="shared" si="17"/>
        <v/>
      </c>
      <c r="C243" s="40" t="str">
        <f t="shared" si="18"/>
        <v/>
      </c>
      <c r="D243" s="41"/>
      <c r="E243" s="37"/>
      <c r="F243" s="41" t="str">
        <f>IF(A243="","",ROUND(IF($D$10="Daily",H242*((1+rate)^(B243-B242)-1),H242*rate),2))</f>
        <v/>
      </c>
      <c r="G243" s="41" t="str">
        <f t="shared" si="19"/>
        <v/>
      </c>
      <c r="H243" s="41" t="str">
        <f t="shared" si="20"/>
        <v/>
      </c>
      <c r="I243" s="37"/>
    </row>
    <row r="244" spans="1:9">
      <c r="A244" s="38" t="str">
        <f t="shared" si="16"/>
        <v/>
      </c>
      <c r="B244" s="39" t="str">
        <f t="shared" si="17"/>
        <v/>
      </c>
      <c r="C244" s="40" t="str">
        <f t="shared" si="18"/>
        <v/>
      </c>
      <c r="D244" s="41"/>
      <c r="E244" s="37"/>
      <c r="F244" s="41" t="str">
        <f>IF(A244="","",ROUND(IF($D$10="Daily",H243*((1+rate)^(B244-B243)-1),H243*rate),2))</f>
        <v/>
      </c>
      <c r="G244" s="41" t="str">
        <f t="shared" si="19"/>
        <v/>
      </c>
      <c r="H244" s="41" t="str">
        <f t="shared" si="20"/>
        <v/>
      </c>
      <c r="I244" s="37"/>
    </row>
    <row r="245" spans="1:9">
      <c r="A245" s="38" t="str">
        <f t="shared" si="16"/>
        <v/>
      </c>
      <c r="B245" s="39" t="str">
        <f t="shared" si="17"/>
        <v/>
      </c>
      <c r="C245" s="40" t="str">
        <f t="shared" si="18"/>
        <v/>
      </c>
      <c r="D245" s="41"/>
      <c r="E245" s="37"/>
      <c r="F245" s="41" t="str">
        <f>IF(A245="","",ROUND(IF($D$10="Daily",H244*((1+rate)^(B245-B244)-1),H244*rate),2))</f>
        <v/>
      </c>
      <c r="G245" s="41" t="str">
        <f t="shared" si="19"/>
        <v/>
      </c>
      <c r="H245" s="41" t="str">
        <f t="shared" si="20"/>
        <v/>
      </c>
      <c r="I245" s="37"/>
    </row>
    <row r="246" spans="1:9">
      <c r="A246" s="38" t="str">
        <f t="shared" si="16"/>
        <v/>
      </c>
      <c r="B246" s="39" t="str">
        <f t="shared" si="17"/>
        <v/>
      </c>
      <c r="C246" s="40" t="str">
        <f t="shared" si="18"/>
        <v/>
      </c>
      <c r="D246" s="41"/>
      <c r="E246" s="37"/>
      <c r="F246" s="41" t="str">
        <f>IF(A246="","",ROUND(IF($D$10="Daily",H245*((1+rate)^(B246-B245)-1),H245*rate),2))</f>
        <v/>
      </c>
      <c r="G246" s="41" t="str">
        <f t="shared" si="19"/>
        <v/>
      </c>
      <c r="H246" s="41" t="str">
        <f t="shared" si="20"/>
        <v/>
      </c>
      <c r="I246" s="37"/>
    </row>
    <row r="247" spans="1:9">
      <c r="A247" s="38" t="str">
        <f t="shared" si="16"/>
        <v/>
      </c>
      <c r="B247" s="39" t="str">
        <f t="shared" si="17"/>
        <v/>
      </c>
      <c r="C247" s="40" t="str">
        <f t="shared" si="18"/>
        <v/>
      </c>
      <c r="D247" s="41"/>
      <c r="E247" s="37"/>
      <c r="F247" s="41" t="str">
        <f>IF(A247="","",ROUND(IF($D$10="Daily",H246*((1+rate)^(B247-B246)-1),H246*rate),2))</f>
        <v/>
      </c>
      <c r="G247" s="41" t="str">
        <f t="shared" si="19"/>
        <v/>
      </c>
      <c r="H247" s="41" t="str">
        <f t="shared" si="20"/>
        <v/>
      </c>
      <c r="I247" s="37"/>
    </row>
    <row r="248" spans="1:9">
      <c r="A248" s="38" t="str">
        <f t="shared" si="16"/>
        <v/>
      </c>
      <c r="B248" s="39" t="str">
        <f t="shared" si="17"/>
        <v/>
      </c>
      <c r="C248" s="40" t="str">
        <f t="shared" si="18"/>
        <v/>
      </c>
      <c r="D248" s="41"/>
      <c r="E248" s="37"/>
      <c r="F248" s="41" t="str">
        <f>IF(A248="","",ROUND(IF($D$10="Daily",H247*((1+rate)^(B248-B247)-1),H247*rate),2))</f>
        <v/>
      </c>
      <c r="G248" s="41" t="str">
        <f t="shared" si="19"/>
        <v/>
      </c>
      <c r="H248" s="41" t="str">
        <f t="shared" si="20"/>
        <v/>
      </c>
      <c r="I248" s="37"/>
    </row>
    <row r="249" spans="1:9">
      <c r="A249" s="38" t="str">
        <f t="shared" si="16"/>
        <v/>
      </c>
      <c r="B249" s="39" t="str">
        <f t="shared" si="17"/>
        <v/>
      </c>
      <c r="C249" s="40" t="str">
        <f t="shared" si="18"/>
        <v/>
      </c>
      <c r="D249" s="41"/>
      <c r="E249" s="37"/>
      <c r="F249" s="41" t="str">
        <f>IF(A249="","",ROUND(IF($D$10="Daily",H248*((1+rate)^(B249-B248)-1),H248*rate),2))</f>
        <v/>
      </c>
      <c r="G249" s="41" t="str">
        <f t="shared" si="19"/>
        <v/>
      </c>
      <c r="H249" s="41" t="str">
        <f t="shared" si="20"/>
        <v/>
      </c>
      <c r="I249" s="37"/>
    </row>
    <row r="250" spans="1:9">
      <c r="A250" s="38" t="str">
        <f t="shared" si="16"/>
        <v/>
      </c>
      <c r="B250" s="39" t="str">
        <f t="shared" si="17"/>
        <v/>
      </c>
      <c r="C250" s="40" t="str">
        <f t="shared" si="18"/>
        <v/>
      </c>
      <c r="D250" s="41"/>
      <c r="E250" s="37"/>
      <c r="F250" s="41" t="str">
        <f>IF(A250="","",ROUND(IF($D$10="Daily",H249*((1+rate)^(B250-B249)-1),H249*rate),2))</f>
        <v/>
      </c>
      <c r="G250" s="41" t="str">
        <f t="shared" si="19"/>
        <v/>
      </c>
      <c r="H250" s="41" t="str">
        <f t="shared" si="20"/>
        <v/>
      </c>
      <c r="I250" s="37"/>
    </row>
    <row r="251" spans="1:9">
      <c r="A251" s="38" t="str">
        <f t="shared" si="16"/>
        <v/>
      </c>
      <c r="B251" s="39" t="str">
        <f t="shared" si="17"/>
        <v/>
      </c>
      <c r="C251" s="40" t="str">
        <f t="shared" si="18"/>
        <v/>
      </c>
      <c r="D251" s="41"/>
      <c r="E251" s="37"/>
      <c r="F251" s="41" t="str">
        <f>IF(A251="","",ROUND(IF($D$10="Daily",H250*((1+rate)^(B251-B250)-1),H250*rate),2))</f>
        <v/>
      </c>
      <c r="G251" s="41" t="str">
        <f t="shared" si="19"/>
        <v/>
      </c>
      <c r="H251" s="41" t="str">
        <f t="shared" si="20"/>
        <v/>
      </c>
      <c r="I251" s="37"/>
    </row>
    <row r="252" spans="1:9">
      <c r="A252" s="38" t="str">
        <f t="shared" si="16"/>
        <v/>
      </c>
      <c r="B252" s="39" t="str">
        <f t="shared" si="17"/>
        <v/>
      </c>
      <c r="C252" s="40" t="str">
        <f t="shared" si="18"/>
        <v/>
      </c>
      <c r="D252" s="41"/>
      <c r="E252" s="37"/>
      <c r="F252" s="41" t="str">
        <f>IF(A252="","",ROUND(IF($D$10="Daily",H251*((1+rate)^(B252-B251)-1),H251*rate),2))</f>
        <v/>
      </c>
      <c r="G252" s="41" t="str">
        <f t="shared" si="19"/>
        <v/>
      </c>
      <c r="H252" s="41" t="str">
        <f t="shared" si="20"/>
        <v/>
      </c>
      <c r="I252" s="37"/>
    </row>
    <row r="253" spans="1:9">
      <c r="A253" s="38" t="str">
        <f t="shared" si="16"/>
        <v/>
      </c>
      <c r="B253" s="39" t="str">
        <f t="shared" si="17"/>
        <v/>
      </c>
      <c r="C253" s="40" t="str">
        <f t="shared" si="18"/>
        <v/>
      </c>
      <c r="D253" s="41"/>
      <c r="E253" s="37"/>
      <c r="F253" s="41" t="str">
        <f>IF(A253="","",ROUND(IF($D$10="Daily",H252*((1+rate)^(B253-B252)-1),H252*rate),2))</f>
        <v/>
      </c>
      <c r="G253" s="41" t="str">
        <f t="shared" si="19"/>
        <v/>
      </c>
      <c r="H253" s="41" t="str">
        <f t="shared" si="20"/>
        <v/>
      </c>
      <c r="I253" s="37"/>
    </row>
    <row r="254" spans="1:9">
      <c r="A254" s="38" t="str">
        <f t="shared" si="16"/>
        <v/>
      </c>
      <c r="B254" s="39" t="str">
        <f t="shared" si="17"/>
        <v/>
      </c>
      <c r="C254" s="40" t="str">
        <f t="shared" si="18"/>
        <v/>
      </c>
      <c r="D254" s="41"/>
      <c r="E254" s="37"/>
      <c r="F254" s="41" t="str">
        <f>IF(A254="","",ROUND(IF($D$10="Daily",H253*((1+rate)^(B254-B253)-1),H253*rate),2))</f>
        <v/>
      </c>
      <c r="G254" s="41" t="str">
        <f t="shared" si="19"/>
        <v/>
      </c>
      <c r="H254" s="41" t="str">
        <f t="shared" si="20"/>
        <v/>
      </c>
      <c r="I254" s="37"/>
    </row>
    <row r="255" spans="1:9">
      <c r="A255" s="38" t="str">
        <f t="shared" si="16"/>
        <v/>
      </c>
      <c r="B255" s="39" t="str">
        <f t="shared" si="17"/>
        <v/>
      </c>
      <c r="C255" s="40" t="str">
        <f t="shared" si="18"/>
        <v/>
      </c>
      <c r="D255" s="41"/>
      <c r="E255" s="37"/>
      <c r="F255" s="41" t="str">
        <f>IF(A255="","",ROUND(IF($D$10="Daily",H254*((1+rate)^(B255-B254)-1),H254*rate),2))</f>
        <v/>
      </c>
      <c r="G255" s="41" t="str">
        <f t="shared" si="19"/>
        <v/>
      </c>
      <c r="H255" s="41" t="str">
        <f t="shared" si="20"/>
        <v/>
      </c>
      <c r="I255" s="37"/>
    </row>
    <row r="256" spans="1:9">
      <c r="A256" s="38" t="str">
        <f t="shared" si="16"/>
        <v/>
      </c>
      <c r="B256" s="39" t="str">
        <f t="shared" si="17"/>
        <v/>
      </c>
      <c r="C256" s="40" t="str">
        <f t="shared" si="18"/>
        <v/>
      </c>
      <c r="D256" s="41"/>
      <c r="E256" s="37"/>
      <c r="F256" s="41" t="str">
        <f>IF(A256="","",ROUND(IF($D$10="Daily",H255*((1+rate)^(B256-B255)-1),H255*rate),2))</f>
        <v/>
      </c>
      <c r="G256" s="41" t="str">
        <f t="shared" si="19"/>
        <v/>
      </c>
      <c r="H256" s="41" t="str">
        <f t="shared" si="20"/>
        <v/>
      </c>
      <c r="I256" s="37"/>
    </row>
    <row r="257" spans="1:9">
      <c r="A257" s="38" t="str">
        <f t="shared" si="16"/>
        <v/>
      </c>
      <c r="B257" s="39" t="str">
        <f t="shared" si="17"/>
        <v/>
      </c>
      <c r="C257" s="40" t="str">
        <f t="shared" si="18"/>
        <v/>
      </c>
      <c r="D257" s="41"/>
      <c r="E257" s="37"/>
      <c r="F257" s="41" t="str">
        <f>IF(A257="","",ROUND(IF($D$10="Daily",H256*((1+rate)^(B257-B256)-1),H256*rate),2))</f>
        <v/>
      </c>
      <c r="G257" s="41" t="str">
        <f t="shared" si="19"/>
        <v/>
      </c>
      <c r="H257" s="41" t="str">
        <f t="shared" si="20"/>
        <v/>
      </c>
      <c r="I257" s="37"/>
    </row>
    <row r="258" spans="1:9">
      <c r="A258" s="38" t="str">
        <f t="shared" si="16"/>
        <v/>
      </c>
      <c r="B258" s="39" t="str">
        <f t="shared" si="17"/>
        <v/>
      </c>
      <c r="C258" s="40" t="str">
        <f t="shared" si="18"/>
        <v/>
      </c>
      <c r="D258" s="41"/>
      <c r="E258" s="37"/>
      <c r="F258" s="41" t="str">
        <f>IF(A258="","",ROUND(IF($D$10="Daily",H257*((1+rate)^(B258-B257)-1),H257*rate),2))</f>
        <v/>
      </c>
      <c r="G258" s="41" t="str">
        <f t="shared" si="19"/>
        <v/>
      </c>
      <c r="H258" s="41" t="str">
        <f t="shared" si="20"/>
        <v/>
      </c>
      <c r="I258" s="37"/>
    </row>
    <row r="259" spans="1:9">
      <c r="A259" s="38" t="str">
        <f t="shared" si="16"/>
        <v/>
      </c>
      <c r="B259" s="39" t="str">
        <f t="shared" si="17"/>
        <v/>
      </c>
      <c r="C259" s="40" t="str">
        <f t="shared" si="18"/>
        <v/>
      </c>
      <c r="D259" s="41"/>
      <c r="E259" s="37"/>
      <c r="F259" s="41" t="str">
        <f>IF(A259="","",ROUND(IF($D$10="Daily",H258*((1+rate)^(B259-B258)-1),H258*rate),2))</f>
        <v/>
      </c>
      <c r="G259" s="41" t="str">
        <f t="shared" si="19"/>
        <v/>
      </c>
      <c r="H259" s="41" t="str">
        <f t="shared" si="20"/>
        <v/>
      </c>
      <c r="I259" s="37"/>
    </row>
    <row r="260" spans="1:9">
      <c r="A260" s="38" t="str">
        <f t="shared" si="16"/>
        <v/>
      </c>
      <c r="B260" s="39" t="str">
        <f t="shared" si="17"/>
        <v/>
      </c>
      <c r="C260" s="40" t="str">
        <f t="shared" si="18"/>
        <v/>
      </c>
      <c r="D260" s="41"/>
      <c r="E260" s="37"/>
      <c r="F260" s="41" t="str">
        <f>IF(A260="","",ROUND(IF($D$10="Daily",H259*((1+rate)^(B260-B259)-1),H259*rate),2))</f>
        <v/>
      </c>
      <c r="G260" s="41" t="str">
        <f t="shared" si="19"/>
        <v/>
      </c>
      <c r="H260" s="41" t="str">
        <f t="shared" si="20"/>
        <v/>
      </c>
      <c r="I260" s="37"/>
    </row>
    <row r="261" spans="1:9">
      <c r="A261" s="38" t="str">
        <f t="shared" si="16"/>
        <v/>
      </c>
      <c r="B261" s="39" t="str">
        <f t="shared" si="17"/>
        <v/>
      </c>
      <c r="C261" s="40" t="str">
        <f t="shared" si="18"/>
        <v/>
      </c>
      <c r="D261" s="41"/>
      <c r="E261" s="37"/>
      <c r="F261" s="41" t="str">
        <f>IF(A261="","",ROUND(IF($D$10="Daily",H260*((1+rate)^(B261-B260)-1),H260*rate),2))</f>
        <v/>
      </c>
      <c r="G261" s="41" t="str">
        <f t="shared" si="19"/>
        <v/>
      </c>
      <c r="H261" s="41" t="str">
        <f t="shared" si="20"/>
        <v/>
      </c>
      <c r="I261" s="37"/>
    </row>
    <row r="262" spans="1:9">
      <c r="A262" s="38" t="str">
        <f t="shared" si="16"/>
        <v/>
      </c>
      <c r="B262" s="39" t="str">
        <f t="shared" si="17"/>
        <v/>
      </c>
      <c r="C262" s="40" t="str">
        <f t="shared" si="18"/>
        <v/>
      </c>
      <c r="D262" s="41"/>
      <c r="E262" s="37"/>
      <c r="F262" s="41" t="str">
        <f>IF(A262="","",ROUND(IF($D$10="Daily",H261*((1+rate)^(B262-B261)-1),H261*rate),2))</f>
        <v/>
      </c>
      <c r="G262" s="41" t="str">
        <f t="shared" si="19"/>
        <v/>
      </c>
      <c r="H262" s="41" t="str">
        <f t="shared" si="20"/>
        <v/>
      </c>
      <c r="I262" s="37"/>
    </row>
    <row r="263" spans="1:9">
      <c r="A263" s="38" t="str">
        <f t="shared" si="16"/>
        <v/>
      </c>
      <c r="B263" s="39" t="str">
        <f t="shared" si="17"/>
        <v/>
      </c>
      <c r="C263" s="40" t="str">
        <f t="shared" si="18"/>
        <v/>
      </c>
      <c r="D263" s="41"/>
      <c r="E263" s="37"/>
      <c r="F263" s="41" t="str">
        <f>IF(A263="","",ROUND(IF($D$10="Daily",H262*((1+rate)^(B263-B262)-1),H262*rate),2))</f>
        <v/>
      </c>
      <c r="G263" s="41" t="str">
        <f t="shared" si="19"/>
        <v/>
      </c>
      <c r="H263" s="41" t="str">
        <f t="shared" si="20"/>
        <v/>
      </c>
      <c r="I263" s="37"/>
    </row>
    <row r="264" spans="1:9">
      <c r="A264" s="38" t="str">
        <f t="shared" si="16"/>
        <v/>
      </c>
      <c r="B264" s="39" t="str">
        <f t="shared" si="17"/>
        <v/>
      </c>
      <c r="C264" s="40" t="str">
        <f t="shared" si="18"/>
        <v/>
      </c>
      <c r="D264" s="41"/>
      <c r="E264" s="37"/>
      <c r="F264" s="41" t="str">
        <f>IF(A264="","",ROUND(IF($D$10="Daily",H263*((1+rate)^(B264-B263)-1),H263*rate),2))</f>
        <v/>
      </c>
      <c r="G264" s="41" t="str">
        <f t="shared" si="19"/>
        <v/>
      </c>
      <c r="H264" s="41" t="str">
        <f t="shared" si="20"/>
        <v/>
      </c>
      <c r="I264" s="37"/>
    </row>
    <row r="265" spans="1:9">
      <c r="A265" s="38" t="str">
        <f t="shared" si="16"/>
        <v/>
      </c>
      <c r="B265" s="39" t="str">
        <f t="shared" si="17"/>
        <v/>
      </c>
      <c r="C265" s="40" t="str">
        <f t="shared" si="18"/>
        <v/>
      </c>
      <c r="D265" s="41"/>
      <c r="E265" s="37"/>
      <c r="F265" s="41" t="str">
        <f>IF(A265="","",ROUND(IF($D$10="Daily",H264*((1+rate)^(B265-B264)-1),H264*rate),2))</f>
        <v/>
      </c>
      <c r="G265" s="41" t="str">
        <f t="shared" si="19"/>
        <v/>
      </c>
      <c r="H265" s="41" t="str">
        <f t="shared" si="20"/>
        <v/>
      </c>
      <c r="I265" s="37"/>
    </row>
    <row r="266" spans="1:9">
      <c r="A266" s="38" t="str">
        <f t="shared" si="16"/>
        <v/>
      </c>
      <c r="B266" s="39" t="str">
        <f t="shared" si="17"/>
        <v/>
      </c>
      <c r="C266" s="40" t="str">
        <f t="shared" si="18"/>
        <v/>
      </c>
      <c r="D266" s="41"/>
      <c r="E266" s="37"/>
      <c r="F266" s="41" t="str">
        <f>IF(A266="","",ROUND(IF($D$10="Daily",H265*((1+rate)^(B266-B265)-1),H265*rate),2))</f>
        <v/>
      </c>
      <c r="G266" s="41" t="str">
        <f t="shared" si="19"/>
        <v/>
      </c>
      <c r="H266" s="41" t="str">
        <f t="shared" si="20"/>
        <v/>
      </c>
      <c r="I266" s="37"/>
    </row>
    <row r="267" spans="1:9">
      <c r="A267" s="38" t="str">
        <f t="shared" si="16"/>
        <v/>
      </c>
      <c r="B267" s="39" t="str">
        <f t="shared" si="17"/>
        <v/>
      </c>
      <c r="C267" s="40" t="str">
        <f t="shared" si="18"/>
        <v/>
      </c>
      <c r="D267" s="41"/>
      <c r="E267" s="37"/>
      <c r="F267" s="41" t="str">
        <f>IF(A267="","",ROUND(IF($D$10="Daily",H266*((1+rate)^(B267-B266)-1),H266*rate),2))</f>
        <v/>
      </c>
      <c r="G267" s="41" t="str">
        <f t="shared" si="19"/>
        <v/>
      </c>
      <c r="H267" s="41" t="str">
        <f t="shared" si="20"/>
        <v/>
      </c>
      <c r="I267" s="37"/>
    </row>
    <row r="268" spans="1:9">
      <c r="A268" s="38" t="str">
        <f t="shared" si="16"/>
        <v/>
      </c>
      <c r="B268" s="39" t="str">
        <f t="shared" si="17"/>
        <v/>
      </c>
      <c r="C268" s="40" t="str">
        <f t="shared" si="18"/>
        <v/>
      </c>
      <c r="D268" s="41"/>
      <c r="E268" s="37"/>
      <c r="F268" s="41" t="str">
        <f>IF(A268="","",ROUND(IF($D$10="Daily",H267*((1+rate)^(B268-B267)-1),H267*rate),2))</f>
        <v/>
      </c>
      <c r="G268" s="41" t="str">
        <f t="shared" si="19"/>
        <v/>
      </c>
      <c r="H268" s="41" t="str">
        <f t="shared" si="20"/>
        <v/>
      </c>
      <c r="I268" s="37"/>
    </row>
    <row r="269" spans="1:9">
      <c r="A269" s="38" t="str">
        <f t="shared" si="16"/>
        <v/>
      </c>
      <c r="B269" s="39" t="str">
        <f t="shared" si="17"/>
        <v/>
      </c>
      <c r="C269" s="40" t="str">
        <f t="shared" si="18"/>
        <v/>
      </c>
      <c r="D269" s="41"/>
      <c r="E269" s="37"/>
      <c r="F269" s="41" t="str">
        <f>IF(A269="","",ROUND(IF($D$10="Daily",H268*((1+rate)^(B269-B268)-1),H268*rate),2))</f>
        <v/>
      </c>
      <c r="G269" s="41" t="str">
        <f t="shared" si="19"/>
        <v/>
      </c>
      <c r="H269" s="41" t="str">
        <f t="shared" si="20"/>
        <v/>
      </c>
      <c r="I269" s="37"/>
    </row>
    <row r="270" spans="1:9">
      <c r="A270" s="38" t="str">
        <f t="shared" si="16"/>
        <v/>
      </c>
      <c r="B270" s="39" t="str">
        <f t="shared" si="17"/>
        <v/>
      </c>
      <c r="C270" s="40" t="str">
        <f t="shared" si="18"/>
        <v/>
      </c>
      <c r="D270" s="41"/>
      <c r="E270" s="37"/>
      <c r="F270" s="41" t="str">
        <f>IF(A270="","",ROUND(IF($D$10="Daily",H269*((1+rate)^(B270-B269)-1),H269*rate),2))</f>
        <v/>
      </c>
      <c r="G270" s="41" t="str">
        <f t="shared" si="19"/>
        <v/>
      </c>
      <c r="H270" s="41" t="str">
        <f t="shared" si="20"/>
        <v/>
      </c>
      <c r="I270" s="37"/>
    </row>
    <row r="271" spans="1:9">
      <c r="A271" s="38" t="str">
        <f t="shared" si="16"/>
        <v/>
      </c>
      <c r="B271" s="39" t="str">
        <f t="shared" si="17"/>
        <v/>
      </c>
      <c r="C271" s="40" t="str">
        <f t="shared" si="18"/>
        <v/>
      </c>
      <c r="D271" s="41"/>
      <c r="E271" s="37"/>
      <c r="F271" s="41" t="str">
        <f>IF(A271="","",ROUND(IF($D$10="Daily",H270*((1+rate)^(B271-B270)-1),H270*rate),2))</f>
        <v/>
      </c>
      <c r="G271" s="41" t="str">
        <f t="shared" si="19"/>
        <v/>
      </c>
      <c r="H271" s="41" t="str">
        <f t="shared" si="20"/>
        <v/>
      </c>
      <c r="I271" s="37"/>
    </row>
    <row r="272" spans="1:9">
      <c r="A272" s="38" t="str">
        <f t="shared" si="16"/>
        <v/>
      </c>
      <c r="B272" s="39" t="str">
        <f t="shared" si="17"/>
        <v/>
      </c>
      <c r="C272" s="40" t="str">
        <f t="shared" si="18"/>
        <v/>
      </c>
      <c r="D272" s="41"/>
      <c r="E272" s="37"/>
      <c r="F272" s="41" t="str">
        <f>IF(A272="","",ROUND(IF($D$10="Daily",H271*((1+rate)^(B272-B271)-1),H271*rate),2))</f>
        <v/>
      </c>
      <c r="G272" s="41" t="str">
        <f t="shared" si="19"/>
        <v/>
      </c>
      <c r="H272" s="41" t="str">
        <f t="shared" si="20"/>
        <v/>
      </c>
      <c r="I272" s="37"/>
    </row>
    <row r="273" spans="1:9">
      <c r="A273" s="38" t="str">
        <f t="shared" si="16"/>
        <v/>
      </c>
      <c r="B273" s="39" t="str">
        <f t="shared" si="17"/>
        <v/>
      </c>
      <c r="C273" s="40" t="str">
        <f t="shared" si="18"/>
        <v/>
      </c>
      <c r="D273" s="41"/>
      <c r="E273" s="37"/>
      <c r="F273" s="41" t="str">
        <f>IF(A273="","",ROUND(IF($D$10="Daily",H272*((1+rate)^(B273-B272)-1),H272*rate),2))</f>
        <v/>
      </c>
      <c r="G273" s="41" t="str">
        <f t="shared" si="19"/>
        <v/>
      </c>
      <c r="H273" s="41" t="str">
        <f t="shared" si="20"/>
        <v/>
      </c>
      <c r="I273" s="37"/>
    </row>
    <row r="274" spans="1:9">
      <c r="A274" s="38" t="str">
        <f t="shared" si="16"/>
        <v/>
      </c>
      <c r="B274" s="39" t="str">
        <f t="shared" si="17"/>
        <v/>
      </c>
      <c r="C274" s="40" t="str">
        <f t="shared" si="18"/>
        <v/>
      </c>
      <c r="D274" s="41"/>
      <c r="E274" s="37"/>
      <c r="F274" s="41" t="str">
        <f>IF(A274="","",ROUND(IF($D$10="Daily",H273*((1+rate)^(B274-B273)-1),H273*rate),2))</f>
        <v/>
      </c>
      <c r="G274" s="41" t="str">
        <f t="shared" si="19"/>
        <v/>
      </c>
      <c r="H274" s="41" t="str">
        <f t="shared" si="20"/>
        <v/>
      </c>
      <c r="I274" s="37"/>
    </row>
    <row r="275" spans="1:9">
      <c r="A275" s="38" t="str">
        <f t="shared" si="16"/>
        <v/>
      </c>
      <c r="B275" s="39" t="str">
        <f t="shared" si="17"/>
        <v/>
      </c>
      <c r="C275" s="40" t="str">
        <f t="shared" si="18"/>
        <v/>
      </c>
      <c r="D275" s="41"/>
      <c r="E275" s="37"/>
      <c r="F275" s="41" t="str">
        <f>IF(A275="","",ROUND(IF($D$10="Daily",H274*((1+rate)^(B275-B274)-1),H274*rate),2))</f>
        <v/>
      </c>
      <c r="G275" s="41" t="str">
        <f t="shared" si="19"/>
        <v/>
      </c>
      <c r="H275" s="41" t="str">
        <f t="shared" si="20"/>
        <v/>
      </c>
      <c r="I275" s="37"/>
    </row>
    <row r="276" spans="1:9">
      <c r="A276" s="38" t="str">
        <f t="shared" si="16"/>
        <v/>
      </c>
      <c r="B276" s="39" t="str">
        <f t="shared" si="17"/>
        <v/>
      </c>
      <c r="C276" s="40" t="str">
        <f t="shared" si="18"/>
        <v/>
      </c>
      <c r="D276" s="41"/>
      <c r="E276" s="37"/>
      <c r="F276" s="41" t="str">
        <f>IF(A276="","",ROUND(IF($D$10="Daily",H275*((1+rate)^(B276-B275)-1),H275*rate),2))</f>
        <v/>
      </c>
      <c r="G276" s="41" t="str">
        <f t="shared" si="19"/>
        <v/>
      </c>
      <c r="H276" s="41" t="str">
        <f t="shared" si="20"/>
        <v/>
      </c>
      <c r="I276" s="37"/>
    </row>
    <row r="277" spans="1:9">
      <c r="A277" s="38" t="str">
        <f t="shared" si="16"/>
        <v/>
      </c>
      <c r="B277" s="39" t="str">
        <f t="shared" si="17"/>
        <v/>
      </c>
      <c r="C277" s="40" t="str">
        <f t="shared" si="18"/>
        <v/>
      </c>
      <c r="D277" s="41"/>
      <c r="E277" s="37"/>
      <c r="F277" s="41" t="str">
        <f>IF(A277="","",ROUND(IF($D$10="Daily",H276*((1+rate)^(B277-B276)-1),H276*rate),2))</f>
        <v/>
      </c>
      <c r="G277" s="41" t="str">
        <f t="shared" si="19"/>
        <v/>
      </c>
      <c r="H277" s="41" t="str">
        <f t="shared" si="20"/>
        <v/>
      </c>
      <c r="I277" s="37"/>
    </row>
    <row r="278" spans="1:9">
      <c r="A278" s="38" t="str">
        <f t="shared" si="16"/>
        <v/>
      </c>
      <c r="B278" s="39" t="str">
        <f t="shared" si="17"/>
        <v/>
      </c>
      <c r="C278" s="40" t="str">
        <f t="shared" si="18"/>
        <v/>
      </c>
      <c r="D278" s="41"/>
      <c r="E278" s="37"/>
      <c r="F278" s="41" t="str">
        <f>IF(A278="","",ROUND(IF($D$10="Daily",H277*((1+rate)^(B278-B277)-1),H277*rate),2))</f>
        <v/>
      </c>
      <c r="G278" s="41" t="str">
        <f t="shared" si="19"/>
        <v/>
      </c>
      <c r="H278" s="41" t="str">
        <f t="shared" si="20"/>
        <v/>
      </c>
      <c r="I278" s="37"/>
    </row>
    <row r="279" spans="1:9">
      <c r="A279" s="38" t="str">
        <f t="shared" si="16"/>
        <v/>
      </c>
      <c r="B279" s="39" t="str">
        <f t="shared" si="17"/>
        <v/>
      </c>
      <c r="C279" s="40" t="str">
        <f t="shared" si="18"/>
        <v/>
      </c>
      <c r="D279" s="41"/>
      <c r="E279" s="37"/>
      <c r="F279" s="41" t="str">
        <f>IF(A279="","",ROUND(IF($D$10="Daily",H278*((1+rate)^(B279-B278)-1),H278*rate),2))</f>
        <v/>
      </c>
      <c r="G279" s="41" t="str">
        <f t="shared" si="19"/>
        <v/>
      </c>
      <c r="H279" s="41" t="str">
        <f t="shared" si="20"/>
        <v/>
      </c>
      <c r="I279" s="37"/>
    </row>
    <row r="280" spans="1:9">
      <c r="A280" s="38" t="str">
        <f t="shared" si="16"/>
        <v/>
      </c>
      <c r="B280" s="39" t="str">
        <f t="shared" si="17"/>
        <v/>
      </c>
      <c r="C280" s="40" t="str">
        <f t="shared" si="18"/>
        <v/>
      </c>
      <c r="D280" s="41"/>
      <c r="E280" s="37"/>
      <c r="F280" s="41" t="str">
        <f>IF(A280="","",ROUND(IF($D$10="Daily",H279*((1+rate)^(B280-B279)-1),H279*rate),2))</f>
        <v/>
      </c>
      <c r="G280" s="41" t="str">
        <f t="shared" si="19"/>
        <v/>
      </c>
      <c r="H280" s="41" t="str">
        <f t="shared" si="20"/>
        <v/>
      </c>
      <c r="I280" s="37"/>
    </row>
    <row r="281" spans="1:9">
      <c r="A281" s="38" t="str">
        <f t="shared" si="16"/>
        <v/>
      </c>
      <c r="B281" s="39" t="str">
        <f t="shared" si="17"/>
        <v/>
      </c>
      <c r="C281" s="40" t="str">
        <f t="shared" si="18"/>
        <v/>
      </c>
      <c r="D281" s="41"/>
      <c r="E281" s="37"/>
      <c r="F281" s="41" t="str">
        <f>IF(A281="","",ROUND(IF($D$10="Daily",H280*((1+rate)^(B281-B280)-1),H280*rate),2))</f>
        <v/>
      </c>
      <c r="G281" s="41" t="str">
        <f t="shared" si="19"/>
        <v/>
      </c>
      <c r="H281" s="41" t="str">
        <f t="shared" si="20"/>
        <v/>
      </c>
      <c r="I281" s="37"/>
    </row>
    <row r="282" spans="1:9">
      <c r="A282" s="38" t="str">
        <f t="shared" si="16"/>
        <v/>
      </c>
      <c r="B282" s="39" t="str">
        <f t="shared" si="17"/>
        <v/>
      </c>
      <c r="C282" s="40" t="str">
        <f t="shared" si="18"/>
        <v/>
      </c>
      <c r="D282" s="41"/>
      <c r="E282" s="37"/>
      <c r="F282" s="41" t="str">
        <f>IF(A282="","",ROUND(IF($D$10="Daily",H281*((1+rate)^(B282-B281)-1),H281*rate),2))</f>
        <v/>
      </c>
      <c r="G282" s="41" t="str">
        <f t="shared" si="19"/>
        <v/>
      </c>
      <c r="H282" s="41" t="str">
        <f t="shared" si="20"/>
        <v/>
      </c>
      <c r="I282" s="37"/>
    </row>
    <row r="283" spans="1:9">
      <c r="A283" s="38" t="str">
        <f t="shared" si="16"/>
        <v/>
      </c>
      <c r="B283" s="39" t="str">
        <f t="shared" si="17"/>
        <v/>
      </c>
      <c r="C283" s="40" t="str">
        <f t="shared" si="18"/>
        <v/>
      </c>
      <c r="D283" s="41"/>
      <c r="E283" s="37"/>
      <c r="F283" s="41" t="str">
        <f>IF(A283="","",ROUND(IF($D$10="Daily",H282*((1+rate)^(B283-B282)-1),H282*rate),2))</f>
        <v/>
      </c>
      <c r="G283" s="41" t="str">
        <f t="shared" si="19"/>
        <v/>
      </c>
      <c r="H283" s="41" t="str">
        <f t="shared" si="20"/>
        <v/>
      </c>
      <c r="I283" s="37"/>
    </row>
    <row r="284" spans="1:9">
      <c r="A284" s="38" t="str">
        <f t="shared" si="16"/>
        <v/>
      </c>
      <c r="B284" s="39" t="str">
        <f t="shared" si="17"/>
        <v/>
      </c>
      <c r="C284" s="40" t="str">
        <f t="shared" si="18"/>
        <v/>
      </c>
      <c r="D284" s="41"/>
      <c r="E284" s="37"/>
      <c r="F284" s="41" t="str">
        <f>IF(A284="","",ROUND(IF($D$10="Daily",H283*((1+rate)^(B284-B283)-1),H283*rate),2))</f>
        <v/>
      </c>
      <c r="G284" s="41" t="str">
        <f t="shared" si="19"/>
        <v/>
      </c>
      <c r="H284" s="41" t="str">
        <f t="shared" si="20"/>
        <v/>
      </c>
      <c r="I284" s="37"/>
    </row>
    <row r="285" spans="1:9">
      <c r="A285" s="38" t="str">
        <f t="shared" ref="A285:A348" si="21">IF(H284="","",IF(A284&gt;=$D$8*p,"",A284+1))</f>
        <v/>
      </c>
      <c r="B285" s="39" t="str">
        <f t="shared" ref="B285:B348" si="22">IF(A285="","",IF(p=52,B284+7,IF(p=26,B284+14,IF(p=24,IF(MOD(A285,2)=0,EDATE($D$9,A285/2),B284+14),IF(DAY(DATE(YEAR($D$9),MONTH($D$9)+(A285-1)*(12/p),DAY($D$9)))&lt;&gt;DAY($D$9),DATE(YEAR($D$9),MONTH($D$9)+A285*(12/p)+1,0),DATE(YEAR($D$9),MONTH($D$9)+A285*(12/p),DAY($D$9)))))))</f>
        <v/>
      </c>
      <c r="C285" s="40" t="str">
        <f t="shared" si="18"/>
        <v/>
      </c>
      <c r="D285" s="41"/>
      <c r="E285" s="37"/>
      <c r="F285" s="41" t="str">
        <f>IF(A285="","",ROUND(IF($D$10="Daily",H284*((1+rate)^(B285-B284)-1),H284*rate),2))</f>
        <v/>
      </c>
      <c r="G285" s="41" t="str">
        <f t="shared" si="19"/>
        <v/>
      </c>
      <c r="H285" s="41" t="str">
        <f t="shared" si="20"/>
        <v/>
      </c>
      <c r="I285" s="37"/>
    </row>
    <row r="286" spans="1:9">
      <c r="A286" s="38" t="str">
        <f t="shared" si="21"/>
        <v/>
      </c>
      <c r="B286" s="39" t="str">
        <f t="shared" si="22"/>
        <v/>
      </c>
      <c r="C286" s="40" t="str">
        <f t="shared" ref="C286:C349" si="23">IF(A286="","",IF(A286=$K$19,H285+F286,$K$18))</f>
        <v/>
      </c>
      <c r="D286" s="41"/>
      <c r="E286" s="37"/>
      <c r="F286" s="41" t="str">
        <f>IF(A286="","",ROUND(IF($D$10="Daily",H285*((1+rate)^(B286-B285)-1),H285*rate),2))</f>
        <v/>
      </c>
      <c r="G286" s="41" t="str">
        <f t="shared" ref="G286:G349" si="24">IF(B286="","",C286-F286+D286)</f>
        <v/>
      </c>
      <c r="H286" s="41" t="str">
        <f t="shared" ref="H286:H349" si="25">IF(A286="","",H285-G286)</f>
        <v/>
      </c>
      <c r="I286" s="37"/>
    </row>
    <row r="287" spans="1:9">
      <c r="A287" s="38" t="str">
        <f t="shared" si="21"/>
        <v/>
      </c>
      <c r="B287" s="39" t="str">
        <f t="shared" si="22"/>
        <v/>
      </c>
      <c r="C287" s="40" t="str">
        <f t="shared" si="23"/>
        <v/>
      </c>
      <c r="D287" s="41"/>
      <c r="E287" s="37"/>
      <c r="F287" s="41" t="str">
        <f>IF(A287="","",ROUND(IF($D$10="Daily",H286*((1+rate)^(B287-B286)-1),H286*rate),2))</f>
        <v/>
      </c>
      <c r="G287" s="41" t="str">
        <f t="shared" si="24"/>
        <v/>
      </c>
      <c r="H287" s="41" t="str">
        <f t="shared" si="25"/>
        <v/>
      </c>
      <c r="I287" s="37"/>
    </row>
    <row r="288" spans="1:9">
      <c r="A288" s="38" t="str">
        <f t="shared" si="21"/>
        <v/>
      </c>
      <c r="B288" s="39" t="str">
        <f t="shared" si="22"/>
        <v/>
      </c>
      <c r="C288" s="40" t="str">
        <f t="shared" si="23"/>
        <v/>
      </c>
      <c r="D288" s="41"/>
      <c r="E288" s="37"/>
      <c r="F288" s="41" t="str">
        <f>IF(A288="","",ROUND(IF($D$10="Daily",H287*((1+rate)^(B288-B287)-1),H287*rate),2))</f>
        <v/>
      </c>
      <c r="G288" s="41" t="str">
        <f t="shared" si="24"/>
        <v/>
      </c>
      <c r="H288" s="41" t="str">
        <f t="shared" si="25"/>
        <v/>
      </c>
      <c r="I288" s="37"/>
    </row>
    <row r="289" spans="1:9">
      <c r="A289" s="38" t="str">
        <f t="shared" si="21"/>
        <v/>
      </c>
      <c r="B289" s="39" t="str">
        <f t="shared" si="22"/>
        <v/>
      </c>
      <c r="C289" s="40" t="str">
        <f t="shared" si="23"/>
        <v/>
      </c>
      <c r="D289" s="41"/>
      <c r="E289" s="37"/>
      <c r="F289" s="41" t="str">
        <f>IF(A289="","",ROUND(IF($D$10="Daily",H288*((1+rate)^(B289-B288)-1),H288*rate),2))</f>
        <v/>
      </c>
      <c r="G289" s="41" t="str">
        <f t="shared" si="24"/>
        <v/>
      </c>
      <c r="H289" s="41" t="str">
        <f t="shared" si="25"/>
        <v/>
      </c>
      <c r="I289" s="37"/>
    </row>
    <row r="290" spans="1:9">
      <c r="A290" s="38" t="str">
        <f t="shared" si="21"/>
        <v/>
      </c>
      <c r="B290" s="39" t="str">
        <f t="shared" si="22"/>
        <v/>
      </c>
      <c r="C290" s="40" t="str">
        <f t="shared" si="23"/>
        <v/>
      </c>
      <c r="D290" s="41"/>
      <c r="E290" s="37"/>
      <c r="F290" s="41" t="str">
        <f>IF(A290="","",ROUND(IF($D$10="Daily",H289*((1+rate)^(B290-B289)-1),H289*rate),2))</f>
        <v/>
      </c>
      <c r="G290" s="41" t="str">
        <f t="shared" si="24"/>
        <v/>
      </c>
      <c r="H290" s="41" t="str">
        <f t="shared" si="25"/>
        <v/>
      </c>
      <c r="I290" s="37"/>
    </row>
    <row r="291" spans="1:9">
      <c r="A291" s="38" t="str">
        <f t="shared" si="21"/>
        <v/>
      </c>
      <c r="B291" s="39" t="str">
        <f t="shared" si="22"/>
        <v/>
      </c>
      <c r="C291" s="40" t="str">
        <f t="shared" si="23"/>
        <v/>
      </c>
      <c r="D291" s="41"/>
      <c r="E291" s="37"/>
      <c r="F291" s="41" t="str">
        <f>IF(A291="","",ROUND(IF($D$10="Daily",H290*((1+rate)^(B291-B290)-1),H290*rate),2))</f>
        <v/>
      </c>
      <c r="G291" s="41" t="str">
        <f t="shared" si="24"/>
        <v/>
      </c>
      <c r="H291" s="41" t="str">
        <f t="shared" si="25"/>
        <v/>
      </c>
      <c r="I291" s="37"/>
    </row>
    <row r="292" spans="1:9">
      <c r="A292" s="38" t="str">
        <f t="shared" si="21"/>
        <v/>
      </c>
      <c r="B292" s="39" t="str">
        <f t="shared" si="22"/>
        <v/>
      </c>
      <c r="C292" s="40" t="str">
        <f t="shared" si="23"/>
        <v/>
      </c>
      <c r="D292" s="41"/>
      <c r="E292" s="37"/>
      <c r="F292" s="41" t="str">
        <f>IF(A292="","",ROUND(IF($D$10="Daily",H291*((1+rate)^(B292-B291)-1),H291*rate),2))</f>
        <v/>
      </c>
      <c r="G292" s="41" t="str">
        <f t="shared" si="24"/>
        <v/>
      </c>
      <c r="H292" s="41" t="str">
        <f t="shared" si="25"/>
        <v/>
      </c>
      <c r="I292" s="37"/>
    </row>
    <row r="293" spans="1:9">
      <c r="A293" s="38" t="str">
        <f t="shared" si="21"/>
        <v/>
      </c>
      <c r="B293" s="39" t="str">
        <f t="shared" si="22"/>
        <v/>
      </c>
      <c r="C293" s="40" t="str">
        <f t="shared" si="23"/>
        <v/>
      </c>
      <c r="D293" s="41"/>
      <c r="E293" s="37"/>
      <c r="F293" s="41" t="str">
        <f>IF(A293="","",ROUND(IF($D$10="Daily",H292*((1+rate)^(B293-B292)-1),H292*rate),2))</f>
        <v/>
      </c>
      <c r="G293" s="41" t="str">
        <f t="shared" si="24"/>
        <v/>
      </c>
      <c r="H293" s="41" t="str">
        <f t="shared" si="25"/>
        <v/>
      </c>
      <c r="I293" s="37"/>
    </row>
    <row r="294" spans="1:9">
      <c r="A294" s="38" t="str">
        <f t="shared" si="21"/>
        <v/>
      </c>
      <c r="B294" s="39" t="str">
        <f t="shared" si="22"/>
        <v/>
      </c>
      <c r="C294" s="40" t="str">
        <f t="shared" si="23"/>
        <v/>
      </c>
      <c r="D294" s="41"/>
      <c r="E294" s="37"/>
      <c r="F294" s="41" t="str">
        <f>IF(A294="","",ROUND(IF($D$10="Daily",H293*((1+rate)^(B294-B293)-1),H293*rate),2))</f>
        <v/>
      </c>
      <c r="G294" s="41" t="str">
        <f t="shared" si="24"/>
        <v/>
      </c>
      <c r="H294" s="41" t="str">
        <f t="shared" si="25"/>
        <v/>
      </c>
      <c r="I294" s="37"/>
    </row>
    <row r="295" spans="1:9">
      <c r="A295" s="38" t="str">
        <f t="shared" si="21"/>
        <v/>
      </c>
      <c r="B295" s="39" t="str">
        <f t="shared" si="22"/>
        <v/>
      </c>
      <c r="C295" s="40" t="str">
        <f t="shared" si="23"/>
        <v/>
      </c>
      <c r="D295" s="41"/>
      <c r="E295" s="37"/>
      <c r="F295" s="41" t="str">
        <f>IF(A295="","",ROUND(IF($D$10="Daily",H294*((1+rate)^(B295-B294)-1),H294*rate),2))</f>
        <v/>
      </c>
      <c r="G295" s="41" t="str">
        <f t="shared" si="24"/>
        <v/>
      </c>
      <c r="H295" s="41" t="str">
        <f t="shared" si="25"/>
        <v/>
      </c>
      <c r="I295" s="37"/>
    </row>
    <row r="296" spans="1:9">
      <c r="A296" s="38" t="str">
        <f t="shared" si="21"/>
        <v/>
      </c>
      <c r="B296" s="39" t="str">
        <f t="shared" si="22"/>
        <v/>
      </c>
      <c r="C296" s="40" t="str">
        <f t="shared" si="23"/>
        <v/>
      </c>
      <c r="D296" s="41"/>
      <c r="E296" s="37"/>
      <c r="F296" s="41" t="str">
        <f>IF(A296="","",ROUND(IF($D$10="Daily",H295*((1+rate)^(B296-B295)-1),H295*rate),2))</f>
        <v/>
      </c>
      <c r="G296" s="41" t="str">
        <f t="shared" si="24"/>
        <v/>
      </c>
      <c r="H296" s="41" t="str">
        <f t="shared" si="25"/>
        <v/>
      </c>
      <c r="I296" s="37"/>
    </row>
    <row r="297" spans="1:9">
      <c r="A297" s="38" t="str">
        <f t="shared" si="21"/>
        <v/>
      </c>
      <c r="B297" s="39" t="str">
        <f t="shared" si="22"/>
        <v/>
      </c>
      <c r="C297" s="40" t="str">
        <f t="shared" si="23"/>
        <v/>
      </c>
      <c r="D297" s="41"/>
      <c r="E297" s="37"/>
      <c r="F297" s="41" t="str">
        <f>IF(A297="","",ROUND(IF($D$10="Daily",H296*((1+rate)^(B297-B296)-1),H296*rate),2))</f>
        <v/>
      </c>
      <c r="G297" s="41" t="str">
        <f t="shared" si="24"/>
        <v/>
      </c>
      <c r="H297" s="41" t="str">
        <f t="shared" si="25"/>
        <v/>
      </c>
      <c r="I297" s="37"/>
    </row>
    <row r="298" spans="1:9">
      <c r="A298" s="38" t="str">
        <f t="shared" si="21"/>
        <v/>
      </c>
      <c r="B298" s="39" t="str">
        <f t="shared" si="22"/>
        <v/>
      </c>
      <c r="C298" s="40" t="str">
        <f t="shared" si="23"/>
        <v/>
      </c>
      <c r="D298" s="41"/>
      <c r="E298" s="37"/>
      <c r="F298" s="41" t="str">
        <f>IF(A298="","",ROUND(IF($D$10="Daily",H297*((1+rate)^(B298-B297)-1),H297*rate),2))</f>
        <v/>
      </c>
      <c r="G298" s="41" t="str">
        <f t="shared" si="24"/>
        <v/>
      </c>
      <c r="H298" s="41" t="str">
        <f t="shared" si="25"/>
        <v/>
      </c>
      <c r="I298" s="37"/>
    </row>
    <row r="299" spans="1:9">
      <c r="A299" s="38" t="str">
        <f t="shared" si="21"/>
        <v/>
      </c>
      <c r="B299" s="39" t="str">
        <f t="shared" si="22"/>
        <v/>
      </c>
      <c r="C299" s="40" t="str">
        <f t="shared" si="23"/>
        <v/>
      </c>
      <c r="D299" s="41"/>
      <c r="E299" s="37"/>
      <c r="F299" s="41" t="str">
        <f>IF(A299="","",ROUND(IF($D$10="Daily",H298*((1+rate)^(B299-B298)-1),H298*rate),2))</f>
        <v/>
      </c>
      <c r="G299" s="41" t="str">
        <f t="shared" si="24"/>
        <v/>
      </c>
      <c r="H299" s="41" t="str">
        <f t="shared" si="25"/>
        <v/>
      </c>
      <c r="I299" s="37"/>
    </row>
    <row r="300" spans="1:9">
      <c r="A300" s="38" t="str">
        <f t="shared" si="21"/>
        <v/>
      </c>
      <c r="B300" s="39" t="str">
        <f t="shared" si="22"/>
        <v/>
      </c>
      <c r="C300" s="40" t="str">
        <f t="shared" si="23"/>
        <v/>
      </c>
      <c r="D300" s="41"/>
      <c r="E300" s="37"/>
      <c r="F300" s="41" t="str">
        <f>IF(A300="","",ROUND(IF($D$10="Daily",H299*((1+rate)^(B300-B299)-1),H299*rate),2))</f>
        <v/>
      </c>
      <c r="G300" s="41" t="str">
        <f t="shared" si="24"/>
        <v/>
      </c>
      <c r="H300" s="41" t="str">
        <f t="shared" si="25"/>
        <v/>
      </c>
      <c r="I300" s="37"/>
    </row>
    <row r="301" spans="1:9">
      <c r="A301" s="38" t="str">
        <f t="shared" si="21"/>
        <v/>
      </c>
      <c r="B301" s="39" t="str">
        <f t="shared" si="22"/>
        <v/>
      </c>
      <c r="C301" s="40" t="str">
        <f t="shared" si="23"/>
        <v/>
      </c>
      <c r="D301" s="41"/>
      <c r="E301" s="37"/>
      <c r="F301" s="41" t="str">
        <f>IF(A301="","",ROUND(IF($D$10="Daily",H300*((1+rate)^(B301-B300)-1),H300*rate),2))</f>
        <v/>
      </c>
      <c r="G301" s="41" t="str">
        <f t="shared" si="24"/>
        <v/>
      </c>
      <c r="H301" s="41" t="str">
        <f t="shared" si="25"/>
        <v/>
      </c>
      <c r="I301" s="37"/>
    </row>
    <row r="302" spans="1:9">
      <c r="A302" s="38" t="str">
        <f t="shared" si="21"/>
        <v/>
      </c>
      <c r="B302" s="39" t="str">
        <f t="shared" si="22"/>
        <v/>
      </c>
      <c r="C302" s="40" t="str">
        <f t="shared" si="23"/>
        <v/>
      </c>
      <c r="D302" s="41"/>
      <c r="E302" s="37"/>
      <c r="F302" s="41" t="str">
        <f>IF(A302="","",ROUND(IF($D$10="Daily",H301*((1+rate)^(B302-B301)-1),H301*rate),2))</f>
        <v/>
      </c>
      <c r="G302" s="41" t="str">
        <f t="shared" si="24"/>
        <v/>
      </c>
      <c r="H302" s="41" t="str">
        <f t="shared" si="25"/>
        <v/>
      </c>
      <c r="I302" s="37"/>
    </row>
    <row r="303" spans="1:9">
      <c r="A303" s="38" t="str">
        <f t="shared" si="21"/>
        <v/>
      </c>
      <c r="B303" s="39" t="str">
        <f t="shared" si="22"/>
        <v/>
      </c>
      <c r="C303" s="40" t="str">
        <f t="shared" si="23"/>
        <v/>
      </c>
      <c r="D303" s="41"/>
      <c r="E303" s="37"/>
      <c r="F303" s="41" t="str">
        <f>IF(A303="","",ROUND(IF($D$10="Daily",H302*((1+rate)^(B303-B302)-1),H302*rate),2))</f>
        <v/>
      </c>
      <c r="G303" s="41" t="str">
        <f t="shared" si="24"/>
        <v/>
      </c>
      <c r="H303" s="41" t="str">
        <f t="shared" si="25"/>
        <v/>
      </c>
      <c r="I303" s="37"/>
    </row>
    <row r="304" spans="1:9">
      <c r="A304" s="38" t="str">
        <f t="shared" si="21"/>
        <v/>
      </c>
      <c r="B304" s="39" t="str">
        <f t="shared" si="22"/>
        <v/>
      </c>
      <c r="C304" s="40" t="str">
        <f t="shared" si="23"/>
        <v/>
      </c>
      <c r="D304" s="41"/>
      <c r="E304" s="37"/>
      <c r="F304" s="41" t="str">
        <f>IF(A304="","",ROUND(IF($D$10="Daily",H303*((1+rate)^(B304-B303)-1),H303*rate),2))</f>
        <v/>
      </c>
      <c r="G304" s="41" t="str">
        <f t="shared" si="24"/>
        <v/>
      </c>
      <c r="H304" s="41" t="str">
        <f t="shared" si="25"/>
        <v/>
      </c>
      <c r="I304" s="37"/>
    </row>
    <row r="305" spans="1:9">
      <c r="A305" s="38" t="str">
        <f t="shared" si="21"/>
        <v/>
      </c>
      <c r="B305" s="39" t="str">
        <f t="shared" si="22"/>
        <v/>
      </c>
      <c r="C305" s="40" t="str">
        <f t="shared" si="23"/>
        <v/>
      </c>
      <c r="D305" s="41"/>
      <c r="E305" s="37"/>
      <c r="F305" s="41" t="str">
        <f>IF(A305="","",ROUND(IF($D$10="Daily",H304*((1+rate)^(B305-B304)-1),H304*rate),2))</f>
        <v/>
      </c>
      <c r="G305" s="41" t="str">
        <f t="shared" si="24"/>
        <v/>
      </c>
      <c r="H305" s="41" t="str">
        <f t="shared" si="25"/>
        <v/>
      </c>
      <c r="I305" s="37"/>
    </row>
    <row r="306" spans="1:9">
      <c r="A306" s="38" t="str">
        <f t="shared" si="21"/>
        <v/>
      </c>
      <c r="B306" s="39" t="str">
        <f t="shared" si="22"/>
        <v/>
      </c>
      <c r="C306" s="40" t="str">
        <f t="shared" si="23"/>
        <v/>
      </c>
      <c r="D306" s="41"/>
      <c r="E306" s="37"/>
      <c r="F306" s="41" t="str">
        <f>IF(A306="","",ROUND(IF($D$10="Daily",H305*((1+rate)^(B306-B305)-1),H305*rate),2))</f>
        <v/>
      </c>
      <c r="G306" s="41" t="str">
        <f t="shared" si="24"/>
        <v/>
      </c>
      <c r="H306" s="41" t="str">
        <f t="shared" si="25"/>
        <v/>
      </c>
      <c r="I306" s="37"/>
    </row>
    <row r="307" spans="1:9">
      <c r="A307" s="38" t="str">
        <f t="shared" si="21"/>
        <v/>
      </c>
      <c r="B307" s="39" t="str">
        <f t="shared" si="22"/>
        <v/>
      </c>
      <c r="C307" s="40" t="str">
        <f t="shared" si="23"/>
        <v/>
      </c>
      <c r="D307" s="41"/>
      <c r="E307" s="37"/>
      <c r="F307" s="41" t="str">
        <f>IF(A307="","",ROUND(IF($D$10="Daily",H306*((1+rate)^(B307-B306)-1),H306*rate),2))</f>
        <v/>
      </c>
      <c r="G307" s="41" t="str">
        <f t="shared" si="24"/>
        <v/>
      </c>
      <c r="H307" s="41" t="str">
        <f t="shared" si="25"/>
        <v/>
      </c>
      <c r="I307" s="37"/>
    </row>
    <row r="308" spans="1:9">
      <c r="A308" s="38" t="str">
        <f t="shared" si="21"/>
        <v/>
      </c>
      <c r="B308" s="39" t="str">
        <f t="shared" si="22"/>
        <v/>
      </c>
      <c r="C308" s="40" t="str">
        <f t="shared" si="23"/>
        <v/>
      </c>
      <c r="D308" s="41"/>
      <c r="E308" s="37"/>
      <c r="F308" s="41" t="str">
        <f>IF(A308="","",ROUND(IF($D$10="Daily",H307*((1+rate)^(B308-B307)-1),H307*rate),2))</f>
        <v/>
      </c>
      <c r="G308" s="41" t="str">
        <f t="shared" si="24"/>
        <v/>
      </c>
      <c r="H308" s="41" t="str">
        <f t="shared" si="25"/>
        <v/>
      </c>
      <c r="I308" s="37"/>
    </row>
    <row r="309" spans="1:9">
      <c r="A309" s="38" t="str">
        <f t="shared" si="21"/>
        <v/>
      </c>
      <c r="B309" s="39" t="str">
        <f t="shared" si="22"/>
        <v/>
      </c>
      <c r="C309" s="40" t="str">
        <f t="shared" si="23"/>
        <v/>
      </c>
      <c r="D309" s="41"/>
      <c r="E309" s="37"/>
      <c r="F309" s="41" t="str">
        <f>IF(A309="","",ROUND(IF($D$10="Daily",H308*((1+rate)^(B309-B308)-1),H308*rate),2))</f>
        <v/>
      </c>
      <c r="G309" s="41" t="str">
        <f t="shared" si="24"/>
        <v/>
      </c>
      <c r="H309" s="41" t="str">
        <f t="shared" si="25"/>
        <v/>
      </c>
      <c r="I309" s="37"/>
    </row>
    <row r="310" spans="1:9">
      <c r="A310" s="38" t="str">
        <f t="shared" si="21"/>
        <v/>
      </c>
      <c r="B310" s="39" t="str">
        <f t="shared" si="22"/>
        <v/>
      </c>
      <c r="C310" s="40" t="str">
        <f t="shared" si="23"/>
        <v/>
      </c>
      <c r="D310" s="41"/>
      <c r="E310" s="37"/>
      <c r="F310" s="41" t="str">
        <f>IF(A310="","",ROUND(IF($D$10="Daily",H309*((1+rate)^(B310-B309)-1),H309*rate),2))</f>
        <v/>
      </c>
      <c r="G310" s="41" t="str">
        <f t="shared" si="24"/>
        <v/>
      </c>
      <c r="H310" s="41" t="str">
        <f t="shared" si="25"/>
        <v/>
      </c>
      <c r="I310" s="37"/>
    </row>
    <row r="311" spans="1:9">
      <c r="A311" s="38" t="str">
        <f t="shared" si="21"/>
        <v/>
      </c>
      <c r="B311" s="39" t="str">
        <f t="shared" si="22"/>
        <v/>
      </c>
      <c r="C311" s="40" t="str">
        <f t="shared" si="23"/>
        <v/>
      </c>
      <c r="D311" s="41"/>
      <c r="E311" s="37"/>
      <c r="F311" s="41" t="str">
        <f>IF(A311="","",ROUND(IF($D$10="Daily",H310*((1+rate)^(B311-B310)-1),H310*rate),2))</f>
        <v/>
      </c>
      <c r="G311" s="41" t="str">
        <f t="shared" si="24"/>
        <v/>
      </c>
      <c r="H311" s="41" t="str">
        <f t="shared" si="25"/>
        <v/>
      </c>
      <c r="I311" s="37"/>
    </row>
    <row r="312" spans="1:9">
      <c r="A312" s="38" t="str">
        <f t="shared" si="21"/>
        <v/>
      </c>
      <c r="B312" s="39" t="str">
        <f t="shared" si="22"/>
        <v/>
      </c>
      <c r="C312" s="40" t="str">
        <f t="shared" si="23"/>
        <v/>
      </c>
      <c r="D312" s="41"/>
      <c r="E312" s="37"/>
      <c r="F312" s="41" t="str">
        <f>IF(A312="","",ROUND(IF($D$10="Daily",H311*((1+rate)^(B312-B311)-1),H311*rate),2))</f>
        <v/>
      </c>
      <c r="G312" s="41" t="str">
        <f t="shared" si="24"/>
        <v/>
      </c>
      <c r="H312" s="41" t="str">
        <f t="shared" si="25"/>
        <v/>
      </c>
      <c r="I312" s="37"/>
    </row>
    <row r="313" spans="1:9">
      <c r="A313" s="38" t="str">
        <f t="shared" si="21"/>
        <v/>
      </c>
      <c r="B313" s="39" t="str">
        <f t="shared" si="22"/>
        <v/>
      </c>
      <c r="C313" s="40" t="str">
        <f t="shared" si="23"/>
        <v/>
      </c>
      <c r="D313" s="41"/>
      <c r="E313" s="37"/>
      <c r="F313" s="41" t="str">
        <f>IF(A313="","",ROUND(IF($D$10="Daily",H312*((1+rate)^(B313-B312)-1),H312*rate),2))</f>
        <v/>
      </c>
      <c r="G313" s="41" t="str">
        <f t="shared" si="24"/>
        <v/>
      </c>
      <c r="H313" s="41" t="str">
        <f t="shared" si="25"/>
        <v/>
      </c>
      <c r="I313" s="37"/>
    </row>
    <row r="314" spans="1:9">
      <c r="A314" s="38" t="str">
        <f t="shared" si="21"/>
        <v/>
      </c>
      <c r="B314" s="39" t="str">
        <f t="shared" si="22"/>
        <v/>
      </c>
      <c r="C314" s="40" t="str">
        <f t="shared" si="23"/>
        <v/>
      </c>
      <c r="D314" s="41"/>
      <c r="E314" s="37"/>
      <c r="F314" s="41" t="str">
        <f>IF(A314="","",ROUND(IF($D$10="Daily",H313*((1+rate)^(B314-B313)-1),H313*rate),2))</f>
        <v/>
      </c>
      <c r="G314" s="41" t="str">
        <f t="shared" si="24"/>
        <v/>
      </c>
      <c r="H314" s="41" t="str">
        <f t="shared" si="25"/>
        <v/>
      </c>
      <c r="I314" s="37"/>
    </row>
    <row r="315" spans="1:9">
      <c r="A315" s="38" t="str">
        <f t="shared" si="21"/>
        <v/>
      </c>
      <c r="B315" s="39" t="str">
        <f t="shared" si="22"/>
        <v/>
      </c>
      <c r="C315" s="40" t="str">
        <f t="shared" si="23"/>
        <v/>
      </c>
      <c r="D315" s="41"/>
      <c r="E315" s="37"/>
      <c r="F315" s="41" t="str">
        <f>IF(A315="","",ROUND(IF($D$10="Daily",H314*((1+rate)^(B315-B314)-1),H314*rate),2))</f>
        <v/>
      </c>
      <c r="G315" s="41" t="str">
        <f t="shared" si="24"/>
        <v/>
      </c>
      <c r="H315" s="41" t="str">
        <f t="shared" si="25"/>
        <v/>
      </c>
      <c r="I315" s="37"/>
    </row>
    <row r="316" spans="1:9">
      <c r="A316" s="38" t="str">
        <f t="shared" si="21"/>
        <v/>
      </c>
      <c r="B316" s="39" t="str">
        <f t="shared" si="22"/>
        <v/>
      </c>
      <c r="C316" s="40" t="str">
        <f t="shared" si="23"/>
        <v/>
      </c>
      <c r="D316" s="41"/>
      <c r="E316" s="37"/>
      <c r="F316" s="41" t="str">
        <f>IF(A316="","",ROUND(IF($D$10="Daily",H315*((1+rate)^(B316-B315)-1),H315*rate),2))</f>
        <v/>
      </c>
      <c r="G316" s="41" t="str">
        <f t="shared" si="24"/>
        <v/>
      </c>
      <c r="H316" s="41" t="str">
        <f t="shared" si="25"/>
        <v/>
      </c>
      <c r="I316" s="37"/>
    </row>
    <row r="317" spans="1:9">
      <c r="A317" s="38" t="str">
        <f t="shared" si="21"/>
        <v/>
      </c>
      <c r="B317" s="39" t="str">
        <f t="shared" si="22"/>
        <v/>
      </c>
      <c r="C317" s="40" t="str">
        <f t="shared" si="23"/>
        <v/>
      </c>
      <c r="D317" s="41"/>
      <c r="E317" s="37"/>
      <c r="F317" s="41" t="str">
        <f>IF(A317="","",ROUND(IF($D$10="Daily",H316*((1+rate)^(B317-B316)-1),H316*rate),2))</f>
        <v/>
      </c>
      <c r="G317" s="41" t="str">
        <f t="shared" si="24"/>
        <v/>
      </c>
      <c r="H317" s="41" t="str">
        <f t="shared" si="25"/>
        <v/>
      </c>
      <c r="I317" s="37"/>
    </row>
    <row r="318" spans="1:9">
      <c r="A318" s="38" t="str">
        <f t="shared" si="21"/>
        <v/>
      </c>
      <c r="B318" s="39" t="str">
        <f t="shared" si="22"/>
        <v/>
      </c>
      <c r="C318" s="40" t="str">
        <f t="shared" si="23"/>
        <v/>
      </c>
      <c r="D318" s="41"/>
      <c r="E318" s="37"/>
      <c r="F318" s="41" t="str">
        <f>IF(A318="","",ROUND(IF($D$10="Daily",H317*((1+rate)^(B318-B317)-1),H317*rate),2))</f>
        <v/>
      </c>
      <c r="G318" s="41" t="str">
        <f t="shared" si="24"/>
        <v/>
      </c>
      <c r="H318" s="41" t="str">
        <f t="shared" si="25"/>
        <v/>
      </c>
      <c r="I318" s="37"/>
    </row>
    <row r="319" spans="1:9">
      <c r="A319" s="38" t="str">
        <f t="shared" si="21"/>
        <v/>
      </c>
      <c r="B319" s="39" t="str">
        <f t="shared" si="22"/>
        <v/>
      </c>
      <c r="C319" s="40" t="str">
        <f t="shared" si="23"/>
        <v/>
      </c>
      <c r="D319" s="41"/>
      <c r="E319" s="37"/>
      <c r="F319" s="41" t="str">
        <f>IF(A319="","",ROUND(IF($D$10="Daily",H318*((1+rate)^(B319-B318)-1),H318*rate),2))</f>
        <v/>
      </c>
      <c r="G319" s="41" t="str">
        <f t="shared" si="24"/>
        <v/>
      </c>
      <c r="H319" s="41" t="str">
        <f t="shared" si="25"/>
        <v/>
      </c>
      <c r="I319" s="37"/>
    </row>
    <row r="320" spans="1:9">
      <c r="A320" s="38" t="str">
        <f t="shared" si="21"/>
        <v/>
      </c>
      <c r="B320" s="39" t="str">
        <f t="shared" si="22"/>
        <v/>
      </c>
      <c r="C320" s="40" t="str">
        <f t="shared" si="23"/>
        <v/>
      </c>
      <c r="D320" s="41"/>
      <c r="E320" s="37"/>
      <c r="F320" s="41" t="str">
        <f>IF(A320="","",ROUND(IF($D$10="Daily",H319*((1+rate)^(B320-B319)-1),H319*rate),2))</f>
        <v/>
      </c>
      <c r="G320" s="41" t="str">
        <f t="shared" si="24"/>
        <v/>
      </c>
      <c r="H320" s="41" t="str">
        <f t="shared" si="25"/>
        <v/>
      </c>
      <c r="I320" s="37"/>
    </row>
    <row r="321" spans="1:9">
      <c r="A321" s="38" t="str">
        <f t="shared" si="21"/>
        <v/>
      </c>
      <c r="B321" s="39" t="str">
        <f t="shared" si="22"/>
        <v/>
      </c>
      <c r="C321" s="40" t="str">
        <f t="shared" si="23"/>
        <v/>
      </c>
      <c r="D321" s="41"/>
      <c r="E321" s="37"/>
      <c r="F321" s="41" t="str">
        <f>IF(A321="","",ROUND(IF($D$10="Daily",H320*((1+rate)^(B321-B320)-1),H320*rate),2))</f>
        <v/>
      </c>
      <c r="G321" s="41" t="str">
        <f t="shared" si="24"/>
        <v/>
      </c>
      <c r="H321" s="41" t="str">
        <f t="shared" si="25"/>
        <v/>
      </c>
      <c r="I321" s="37"/>
    </row>
    <row r="322" spans="1:9">
      <c r="A322" s="38" t="str">
        <f t="shared" si="21"/>
        <v/>
      </c>
      <c r="B322" s="39" t="str">
        <f t="shared" si="22"/>
        <v/>
      </c>
      <c r="C322" s="40" t="str">
        <f t="shared" si="23"/>
        <v/>
      </c>
      <c r="D322" s="41"/>
      <c r="E322" s="37"/>
      <c r="F322" s="41" t="str">
        <f>IF(A322="","",ROUND(IF($D$10="Daily",H321*((1+rate)^(B322-B321)-1),H321*rate),2))</f>
        <v/>
      </c>
      <c r="G322" s="41" t="str">
        <f t="shared" si="24"/>
        <v/>
      </c>
      <c r="H322" s="41" t="str">
        <f t="shared" si="25"/>
        <v/>
      </c>
      <c r="I322" s="37"/>
    </row>
    <row r="323" spans="1:9">
      <c r="A323" s="38" t="str">
        <f t="shared" si="21"/>
        <v/>
      </c>
      <c r="B323" s="39" t="str">
        <f t="shared" si="22"/>
        <v/>
      </c>
      <c r="C323" s="40" t="str">
        <f t="shared" si="23"/>
        <v/>
      </c>
      <c r="D323" s="41"/>
      <c r="E323" s="37"/>
      <c r="F323" s="41" t="str">
        <f>IF(A323="","",ROUND(IF($D$10="Daily",H322*((1+rate)^(B323-B322)-1),H322*rate),2))</f>
        <v/>
      </c>
      <c r="G323" s="41" t="str">
        <f t="shared" si="24"/>
        <v/>
      </c>
      <c r="H323" s="41" t="str">
        <f t="shared" si="25"/>
        <v/>
      </c>
      <c r="I323" s="37"/>
    </row>
    <row r="324" spans="1:9">
      <c r="A324" s="38" t="str">
        <f t="shared" si="21"/>
        <v/>
      </c>
      <c r="B324" s="39" t="str">
        <f t="shared" si="22"/>
        <v/>
      </c>
      <c r="C324" s="40" t="str">
        <f t="shared" si="23"/>
        <v/>
      </c>
      <c r="D324" s="41"/>
      <c r="E324" s="37"/>
      <c r="F324" s="41" t="str">
        <f>IF(A324="","",ROUND(IF($D$10="Daily",H323*((1+rate)^(B324-B323)-1),H323*rate),2))</f>
        <v/>
      </c>
      <c r="G324" s="41" t="str">
        <f t="shared" si="24"/>
        <v/>
      </c>
      <c r="H324" s="41" t="str">
        <f t="shared" si="25"/>
        <v/>
      </c>
      <c r="I324" s="37"/>
    </row>
    <row r="325" spans="1:9">
      <c r="A325" s="38" t="str">
        <f t="shared" si="21"/>
        <v/>
      </c>
      <c r="B325" s="39" t="str">
        <f t="shared" si="22"/>
        <v/>
      </c>
      <c r="C325" s="40" t="str">
        <f t="shared" si="23"/>
        <v/>
      </c>
      <c r="D325" s="41"/>
      <c r="E325" s="37"/>
      <c r="F325" s="41" t="str">
        <f>IF(A325="","",ROUND(IF($D$10="Daily",H324*((1+rate)^(B325-B324)-1),H324*rate),2))</f>
        <v/>
      </c>
      <c r="G325" s="41" t="str">
        <f t="shared" si="24"/>
        <v/>
      </c>
      <c r="H325" s="41" t="str">
        <f t="shared" si="25"/>
        <v/>
      </c>
      <c r="I325" s="37"/>
    </row>
    <row r="326" spans="1:9">
      <c r="A326" s="38" t="str">
        <f t="shared" si="21"/>
        <v/>
      </c>
      <c r="B326" s="39" t="str">
        <f t="shared" si="22"/>
        <v/>
      </c>
      <c r="C326" s="40" t="str">
        <f t="shared" si="23"/>
        <v/>
      </c>
      <c r="D326" s="41"/>
      <c r="E326" s="37"/>
      <c r="F326" s="41" t="str">
        <f>IF(A326="","",ROUND(IF($D$10="Daily",H325*((1+rate)^(B326-B325)-1),H325*rate),2))</f>
        <v/>
      </c>
      <c r="G326" s="41" t="str">
        <f t="shared" si="24"/>
        <v/>
      </c>
      <c r="H326" s="41" t="str">
        <f t="shared" si="25"/>
        <v/>
      </c>
      <c r="I326" s="37"/>
    </row>
    <row r="327" spans="1:9">
      <c r="A327" s="38" t="str">
        <f t="shared" si="21"/>
        <v/>
      </c>
      <c r="B327" s="39" t="str">
        <f t="shared" si="22"/>
        <v/>
      </c>
      <c r="C327" s="40" t="str">
        <f t="shared" si="23"/>
        <v/>
      </c>
      <c r="D327" s="41"/>
      <c r="E327" s="37"/>
      <c r="F327" s="41" t="str">
        <f>IF(A327="","",ROUND(IF($D$10="Daily",H326*((1+rate)^(B327-B326)-1),H326*rate),2))</f>
        <v/>
      </c>
      <c r="G327" s="41" t="str">
        <f t="shared" si="24"/>
        <v/>
      </c>
      <c r="H327" s="41" t="str">
        <f t="shared" si="25"/>
        <v/>
      </c>
      <c r="I327" s="37"/>
    </row>
    <row r="328" spans="1:9">
      <c r="A328" s="38" t="str">
        <f t="shared" si="21"/>
        <v/>
      </c>
      <c r="B328" s="39" t="str">
        <f t="shared" si="22"/>
        <v/>
      </c>
      <c r="C328" s="40" t="str">
        <f t="shared" si="23"/>
        <v/>
      </c>
      <c r="D328" s="41"/>
      <c r="E328" s="37"/>
      <c r="F328" s="41" t="str">
        <f>IF(A328="","",ROUND(IF($D$10="Daily",H327*((1+rate)^(B328-B327)-1),H327*rate),2))</f>
        <v/>
      </c>
      <c r="G328" s="41" t="str">
        <f t="shared" si="24"/>
        <v/>
      </c>
      <c r="H328" s="41" t="str">
        <f t="shared" si="25"/>
        <v/>
      </c>
      <c r="I328" s="37"/>
    </row>
    <row r="329" spans="1:9">
      <c r="A329" s="38" t="str">
        <f t="shared" si="21"/>
        <v/>
      </c>
      <c r="B329" s="39" t="str">
        <f t="shared" si="22"/>
        <v/>
      </c>
      <c r="C329" s="40" t="str">
        <f t="shared" si="23"/>
        <v/>
      </c>
      <c r="D329" s="41"/>
      <c r="E329" s="37"/>
      <c r="F329" s="41" t="str">
        <f>IF(A329="","",ROUND(IF($D$10="Daily",H328*((1+rate)^(B329-B328)-1),H328*rate),2))</f>
        <v/>
      </c>
      <c r="G329" s="41" t="str">
        <f t="shared" si="24"/>
        <v/>
      </c>
      <c r="H329" s="41" t="str">
        <f t="shared" si="25"/>
        <v/>
      </c>
      <c r="I329" s="37"/>
    </row>
    <row r="330" spans="1:9">
      <c r="A330" s="38" t="str">
        <f t="shared" si="21"/>
        <v/>
      </c>
      <c r="B330" s="39" t="str">
        <f t="shared" si="22"/>
        <v/>
      </c>
      <c r="C330" s="40" t="str">
        <f t="shared" si="23"/>
        <v/>
      </c>
      <c r="D330" s="41"/>
      <c r="E330" s="37"/>
      <c r="F330" s="41" t="str">
        <f>IF(A330="","",ROUND(IF($D$10="Daily",H329*((1+rate)^(B330-B329)-1),H329*rate),2))</f>
        <v/>
      </c>
      <c r="G330" s="41" t="str">
        <f t="shared" si="24"/>
        <v/>
      </c>
      <c r="H330" s="41" t="str">
        <f t="shared" si="25"/>
        <v/>
      </c>
      <c r="I330" s="37"/>
    </row>
    <row r="331" spans="1:9">
      <c r="A331" s="38" t="str">
        <f t="shared" si="21"/>
        <v/>
      </c>
      <c r="B331" s="39" t="str">
        <f t="shared" si="22"/>
        <v/>
      </c>
      <c r="C331" s="40" t="str">
        <f t="shared" si="23"/>
        <v/>
      </c>
      <c r="D331" s="41"/>
      <c r="E331" s="37"/>
      <c r="F331" s="41" t="str">
        <f>IF(A331="","",ROUND(IF($D$10="Daily",H330*((1+rate)^(B331-B330)-1),H330*rate),2))</f>
        <v/>
      </c>
      <c r="G331" s="41" t="str">
        <f t="shared" si="24"/>
        <v/>
      </c>
      <c r="H331" s="41" t="str">
        <f t="shared" si="25"/>
        <v/>
      </c>
      <c r="I331" s="37"/>
    </row>
    <row r="332" spans="1:9">
      <c r="A332" s="38" t="str">
        <f t="shared" si="21"/>
        <v/>
      </c>
      <c r="B332" s="39" t="str">
        <f t="shared" si="22"/>
        <v/>
      </c>
      <c r="C332" s="40" t="str">
        <f t="shared" si="23"/>
        <v/>
      </c>
      <c r="D332" s="41"/>
      <c r="E332" s="37"/>
      <c r="F332" s="41" t="str">
        <f>IF(A332="","",ROUND(IF($D$10="Daily",H331*((1+rate)^(B332-B331)-1),H331*rate),2))</f>
        <v/>
      </c>
      <c r="G332" s="41" t="str">
        <f t="shared" si="24"/>
        <v/>
      </c>
      <c r="H332" s="41" t="str">
        <f t="shared" si="25"/>
        <v/>
      </c>
      <c r="I332" s="37"/>
    </row>
    <row r="333" spans="1:9">
      <c r="A333" s="38" t="str">
        <f t="shared" si="21"/>
        <v/>
      </c>
      <c r="B333" s="39" t="str">
        <f t="shared" si="22"/>
        <v/>
      </c>
      <c r="C333" s="40" t="str">
        <f t="shared" si="23"/>
        <v/>
      </c>
      <c r="D333" s="41"/>
      <c r="E333" s="37"/>
      <c r="F333" s="41" t="str">
        <f>IF(A333="","",ROUND(IF($D$10="Daily",H332*((1+rate)^(B333-B332)-1),H332*rate),2))</f>
        <v/>
      </c>
      <c r="G333" s="41" t="str">
        <f t="shared" si="24"/>
        <v/>
      </c>
      <c r="H333" s="41" t="str">
        <f t="shared" si="25"/>
        <v/>
      </c>
      <c r="I333" s="37"/>
    </row>
    <row r="334" spans="1:9">
      <c r="A334" s="38" t="str">
        <f t="shared" si="21"/>
        <v/>
      </c>
      <c r="B334" s="39" t="str">
        <f t="shared" si="22"/>
        <v/>
      </c>
      <c r="C334" s="40" t="str">
        <f t="shared" si="23"/>
        <v/>
      </c>
      <c r="D334" s="41"/>
      <c r="E334" s="37"/>
      <c r="F334" s="41" t="str">
        <f>IF(A334="","",ROUND(IF($D$10="Daily",H333*((1+rate)^(B334-B333)-1),H333*rate),2))</f>
        <v/>
      </c>
      <c r="G334" s="41" t="str">
        <f t="shared" si="24"/>
        <v/>
      </c>
      <c r="H334" s="41" t="str">
        <f t="shared" si="25"/>
        <v/>
      </c>
      <c r="I334" s="37"/>
    </row>
    <row r="335" spans="1:9">
      <c r="A335" s="38" t="str">
        <f t="shared" si="21"/>
        <v/>
      </c>
      <c r="B335" s="39" t="str">
        <f t="shared" si="22"/>
        <v/>
      </c>
      <c r="C335" s="40" t="str">
        <f t="shared" si="23"/>
        <v/>
      </c>
      <c r="D335" s="41"/>
      <c r="E335" s="37"/>
      <c r="F335" s="41" t="str">
        <f>IF(A335="","",ROUND(IF($D$10="Daily",H334*((1+rate)^(B335-B334)-1),H334*rate),2))</f>
        <v/>
      </c>
      <c r="G335" s="41" t="str">
        <f t="shared" si="24"/>
        <v/>
      </c>
      <c r="H335" s="41" t="str">
        <f t="shared" si="25"/>
        <v/>
      </c>
      <c r="I335" s="37"/>
    </row>
    <row r="336" spans="1:9">
      <c r="A336" s="38" t="str">
        <f t="shared" si="21"/>
        <v/>
      </c>
      <c r="B336" s="39" t="str">
        <f t="shared" si="22"/>
        <v/>
      </c>
      <c r="C336" s="40" t="str">
        <f t="shared" si="23"/>
        <v/>
      </c>
      <c r="D336" s="41"/>
      <c r="E336" s="37"/>
      <c r="F336" s="41" t="str">
        <f>IF(A336="","",ROUND(IF($D$10="Daily",H335*((1+rate)^(B336-B335)-1),H335*rate),2))</f>
        <v/>
      </c>
      <c r="G336" s="41" t="str">
        <f t="shared" si="24"/>
        <v/>
      </c>
      <c r="H336" s="41" t="str">
        <f t="shared" si="25"/>
        <v/>
      </c>
      <c r="I336" s="37"/>
    </row>
    <row r="337" spans="1:9">
      <c r="A337" s="38" t="str">
        <f t="shared" si="21"/>
        <v/>
      </c>
      <c r="B337" s="39" t="str">
        <f t="shared" si="22"/>
        <v/>
      </c>
      <c r="C337" s="40" t="str">
        <f t="shared" si="23"/>
        <v/>
      </c>
      <c r="D337" s="41"/>
      <c r="E337" s="37"/>
      <c r="F337" s="41" t="str">
        <f>IF(A337="","",ROUND(IF($D$10="Daily",H336*((1+rate)^(B337-B336)-1),H336*rate),2))</f>
        <v/>
      </c>
      <c r="G337" s="41" t="str">
        <f t="shared" si="24"/>
        <v/>
      </c>
      <c r="H337" s="41" t="str">
        <f t="shared" si="25"/>
        <v/>
      </c>
      <c r="I337" s="37"/>
    </row>
    <row r="338" spans="1:9">
      <c r="A338" s="38" t="str">
        <f t="shared" si="21"/>
        <v/>
      </c>
      <c r="B338" s="39" t="str">
        <f t="shared" si="22"/>
        <v/>
      </c>
      <c r="C338" s="40" t="str">
        <f t="shared" si="23"/>
        <v/>
      </c>
      <c r="D338" s="41"/>
      <c r="E338" s="37"/>
      <c r="F338" s="41" t="str">
        <f>IF(A338="","",ROUND(IF($D$10="Daily",H337*((1+rate)^(B338-B337)-1),H337*rate),2))</f>
        <v/>
      </c>
      <c r="G338" s="41" t="str">
        <f t="shared" si="24"/>
        <v/>
      </c>
      <c r="H338" s="41" t="str">
        <f t="shared" si="25"/>
        <v/>
      </c>
      <c r="I338" s="37"/>
    </row>
    <row r="339" spans="1:9">
      <c r="A339" s="38" t="str">
        <f t="shared" si="21"/>
        <v/>
      </c>
      <c r="B339" s="39" t="str">
        <f t="shared" si="22"/>
        <v/>
      </c>
      <c r="C339" s="40" t="str">
        <f t="shared" si="23"/>
        <v/>
      </c>
      <c r="D339" s="41"/>
      <c r="E339" s="37"/>
      <c r="F339" s="41" t="str">
        <f>IF(A339="","",ROUND(IF($D$10="Daily",H338*((1+rate)^(B339-B338)-1),H338*rate),2))</f>
        <v/>
      </c>
      <c r="G339" s="41" t="str">
        <f t="shared" si="24"/>
        <v/>
      </c>
      <c r="H339" s="41" t="str">
        <f t="shared" si="25"/>
        <v/>
      </c>
      <c r="I339" s="37"/>
    </row>
    <row r="340" spans="1:9">
      <c r="A340" s="38" t="str">
        <f t="shared" si="21"/>
        <v/>
      </c>
      <c r="B340" s="39" t="str">
        <f t="shared" si="22"/>
        <v/>
      </c>
      <c r="C340" s="40" t="str">
        <f t="shared" si="23"/>
        <v/>
      </c>
      <c r="D340" s="41"/>
      <c r="E340" s="37"/>
      <c r="F340" s="41" t="str">
        <f>IF(A340="","",ROUND(IF($D$10="Daily",H339*((1+rate)^(B340-B339)-1),H339*rate),2))</f>
        <v/>
      </c>
      <c r="G340" s="41" t="str">
        <f t="shared" si="24"/>
        <v/>
      </c>
      <c r="H340" s="41" t="str">
        <f t="shared" si="25"/>
        <v/>
      </c>
      <c r="I340" s="37"/>
    </row>
    <row r="341" spans="1:9">
      <c r="A341" s="38" t="str">
        <f t="shared" si="21"/>
        <v/>
      </c>
      <c r="B341" s="39" t="str">
        <f t="shared" si="22"/>
        <v/>
      </c>
      <c r="C341" s="40" t="str">
        <f t="shared" si="23"/>
        <v/>
      </c>
      <c r="D341" s="41"/>
      <c r="E341" s="37"/>
      <c r="F341" s="41" t="str">
        <f>IF(A341="","",ROUND(IF($D$10="Daily",H340*((1+rate)^(B341-B340)-1),H340*rate),2))</f>
        <v/>
      </c>
      <c r="G341" s="41" t="str">
        <f t="shared" si="24"/>
        <v/>
      </c>
      <c r="H341" s="41" t="str">
        <f t="shared" si="25"/>
        <v/>
      </c>
      <c r="I341" s="37"/>
    </row>
    <row r="342" spans="1:9">
      <c r="A342" s="38" t="str">
        <f t="shared" si="21"/>
        <v/>
      </c>
      <c r="B342" s="39" t="str">
        <f t="shared" si="22"/>
        <v/>
      </c>
      <c r="C342" s="40" t="str">
        <f t="shared" si="23"/>
        <v/>
      </c>
      <c r="D342" s="41"/>
      <c r="E342" s="37"/>
      <c r="F342" s="41" t="str">
        <f>IF(A342="","",ROUND(IF($D$10="Daily",H341*((1+rate)^(B342-B341)-1),H341*rate),2))</f>
        <v/>
      </c>
      <c r="G342" s="41" t="str">
        <f t="shared" si="24"/>
        <v/>
      </c>
      <c r="H342" s="41" t="str">
        <f t="shared" si="25"/>
        <v/>
      </c>
      <c r="I342" s="37"/>
    </row>
    <row r="343" spans="1:9">
      <c r="A343" s="38" t="str">
        <f t="shared" si="21"/>
        <v/>
      </c>
      <c r="B343" s="39" t="str">
        <f t="shared" si="22"/>
        <v/>
      </c>
      <c r="C343" s="40" t="str">
        <f t="shared" si="23"/>
        <v/>
      </c>
      <c r="D343" s="41"/>
      <c r="E343" s="37"/>
      <c r="F343" s="41" t="str">
        <f>IF(A343="","",ROUND(IF($D$10="Daily",H342*((1+rate)^(B343-B342)-1),H342*rate),2))</f>
        <v/>
      </c>
      <c r="G343" s="41" t="str">
        <f t="shared" si="24"/>
        <v/>
      </c>
      <c r="H343" s="41" t="str">
        <f t="shared" si="25"/>
        <v/>
      </c>
      <c r="I343" s="37"/>
    </row>
    <row r="344" spans="1:9">
      <c r="A344" s="38" t="str">
        <f t="shared" si="21"/>
        <v/>
      </c>
      <c r="B344" s="39" t="str">
        <f t="shared" si="22"/>
        <v/>
      </c>
      <c r="C344" s="40" t="str">
        <f t="shared" si="23"/>
        <v/>
      </c>
      <c r="D344" s="41"/>
      <c r="E344" s="37"/>
      <c r="F344" s="41" t="str">
        <f>IF(A344="","",ROUND(IF($D$10="Daily",H343*((1+rate)^(B344-B343)-1),H343*rate),2))</f>
        <v/>
      </c>
      <c r="G344" s="41" t="str">
        <f t="shared" si="24"/>
        <v/>
      </c>
      <c r="H344" s="41" t="str">
        <f t="shared" si="25"/>
        <v/>
      </c>
      <c r="I344" s="37"/>
    </row>
    <row r="345" spans="1:9">
      <c r="A345" s="38" t="str">
        <f t="shared" si="21"/>
        <v/>
      </c>
      <c r="B345" s="39" t="str">
        <f t="shared" si="22"/>
        <v/>
      </c>
      <c r="C345" s="40" t="str">
        <f t="shared" si="23"/>
        <v/>
      </c>
      <c r="D345" s="41"/>
      <c r="E345" s="37"/>
      <c r="F345" s="41" t="str">
        <f>IF(A345="","",ROUND(IF($D$10="Daily",H344*((1+rate)^(B345-B344)-1),H344*rate),2))</f>
        <v/>
      </c>
      <c r="G345" s="41" t="str">
        <f t="shared" si="24"/>
        <v/>
      </c>
      <c r="H345" s="41" t="str">
        <f t="shared" si="25"/>
        <v/>
      </c>
      <c r="I345" s="37"/>
    </row>
    <row r="346" spans="1:9">
      <c r="A346" s="38" t="str">
        <f t="shared" si="21"/>
        <v/>
      </c>
      <c r="B346" s="39" t="str">
        <f t="shared" si="22"/>
        <v/>
      </c>
      <c r="C346" s="40" t="str">
        <f t="shared" si="23"/>
        <v/>
      </c>
      <c r="D346" s="41"/>
      <c r="E346" s="37"/>
      <c r="F346" s="41" t="str">
        <f>IF(A346="","",ROUND(IF($D$10="Daily",H345*((1+rate)^(B346-B345)-1),H345*rate),2))</f>
        <v/>
      </c>
      <c r="G346" s="41" t="str">
        <f t="shared" si="24"/>
        <v/>
      </c>
      <c r="H346" s="41" t="str">
        <f t="shared" si="25"/>
        <v/>
      </c>
      <c r="I346" s="37"/>
    </row>
    <row r="347" spans="1:9">
      <c r="A347" s="38" t="str">
        <f t="shared" si="21"/>
        <v/>
      </c>
      <c r="B347" s="39" t="str">
        <f t="shared" si="22"/>
        <v/>
      </c>
      <c r="C347" s="40" t="str">
        <f t="shared" si="23"/>
        <v/>
      </c>
      <c r="D347" s="41"/>
      <c r="E347" s="37"/>
      <c r="F347" s="41" t="str">
        <f>IF(A347="","",ROUND(IF($D$10="Daily",H346*((1+rate)^(B347-B346)-1),H346*rate),2))</f>
        <v/>
      </c>
      <c r="G347" s="41" t="str">
        <f t="shared" si="24"/>
        <v/>
      </c>
      <c r="H347" s="41" t="str">
        <f t="shared" si="25"/>
        <v/>
      </c>
      <c r="I347" s="37"/>
    </row>
    <row r="348" spans="1:9">
      <c r="A348" s="38" t="str">
        <f t="shared" si="21"/>
        <v/>
      </c>
      <c r="B348" s="39" t="str">
        <f t="shared" si="22"/>
        <v/>
      </c>
      <c r="C348" s="40" t="str">
        <f t="shared" si="23"/>
        <v/>
      </c>
      <c r="D348" s="41"/>
      <c r="E348" s="37"/>
      <c r="F348" s="41" t="str">
        <f>IF(A348="","",ROUND(IF($D$10="Daily",H347*((1+rate)^(B348-B347)-1),H347*rate),2))</f>
        <v/>
      </c>
      <c r="G348" s="41" t="str">
        <f t="shared" si="24"/>
        <v/>
      </c>
      <c r="H348" s="41" t="str">
        <f t="shared" si="25"/>
        <v/>
      </c>
      <c r="I348" s="37"/>
    </row>
    <row r="349" spans="1:9">
      <c r="A349" s="38" t="str">
        <f t="shared" ref="A349:A412" si="26">IF(H348="","",IF(A348&gt;=$D$8*p,"",A348+1))</f>
        <v/>
      </c>
      <c r="B349" s="39" t="str">
        <f t="shared" ref="B349:B412" si="27">IF(A349="","",IF(p=52,B348+7,IF(p=26,B348+14,IF(p=24,IF(MOD(A349,2)=0,EDATE($D$9,A349/2),B348+14),IF(DAY(DATE(YEAR($D$9),MONTH($D$9)+(A349-1)*(12/p),DAY($D$9)))&lt;&gt;DAY($D$9),DATE(YEAR($D$9),MONTH($D$9)+A349*(12/p)+1,0),DATE(YEAR($D$9),MONTH($D$9)+A349*(12/p),DAY($D$9)))))))</f>
        <v/>
      </c>
      <c r="C349" s="40" t="str">
        <f t="shared" si="23"/>
        <v/>
      </c>
      <c r="D349" s="41"/>
      <c r="E349" s="37"/>
      <c r="F349" s="41" t="str">
        <f>IF(A349="","",ROUND(IF($D$10="Daily",H348*((1+rate)^(B349-B348)-1),H348*rate),2))</f>
        <v/>
      </c>
      <c r="G349" s="41" t="str">
        <f t="shared" si="24"/>
        <v/>
      </c>
      <c r="H349" s="41" t="str">
        <f t="shared" si="25"/>
        <v/>
      </c>
      <c r="I349" s="37"/>
    </row>
    <row r="350" spans="1:9">
      <c r="A350" s="38" t="str">
        <f t="shared" si="26"/>
        <v/>
      </c>
      <c r="B350" s="39" t="str">
        <f t="shared" si="27"/>
        <v/>
      </c>
      <c r="C350" s="40" t="str">
        <f t="shared" ref="C350:C413" si="28">IF(A350="","",IF(A350=$K$19,H349+F350,$K$18))</f>
        <v/>
      </c>
      <c r="D350" s="41"/>
      <c r="E350" s="37"/>
      <c r="F350" s="41" t="str">
        <f>IF(A350="","",ROUND(IF($D$10="Daily",H349*((1+rate)^(B350-B349)-1),H349*rate),2))</f>
        <v/>
      </c>
      <c r="G350" s="41" t="str">
        <f t="shared" ref="G350:G413" si="29">IF(B350="","",C350-F350+D350)</f>
        <v/>
      </c>
      <c r="H350" s="41" t="str">
        <f t="shared" ref="H350:H413" si="30">IF(A350="","",H349-G350)</f>
        <v/>
      </c>
      <c r="I350" s="37"/>
    </row>
    <row r="351" spans="1:9">
      <c r="A351" s="38" t="str">
        <f t="shared" si="26"/>
        <v/>
      </c>
      <c r="B351" s="39" t="str">
        <f t="shared" si="27"/>
        <v/>
      </c>
      <c r="C351" s="40" t="str">
        <f t="shared" si="28"/>
        <v/>
      </c>
      <c r="D351" s="41"/>
      <c r="E351" s="37"/>
      <c r="F351" s="41" t="str">
        <f>IF(A351="","",ROUND(IF($D$10="Daily",H350*((1+rate)^(B351-B350)-1),H350*rate),2))</f>
        <v/>
      </c>
      <c r="G351" s="41" t="str">
        <f t="shared" si="29"/>
        <v/>
      </c>
      <c r="H351" s="41" t="str">
        <f t="shared" si="30"/>
        <v/>
      </c>
      <c r="I351" s="37"/>
    </row>
    <row r="352" spans="1:9">
      <c r="A352" s="38" t="str">
        <f t="shared" si="26"/>
        <v/>
      </c>
      <c r="B352" s="39" t="str">
        <f t="shared" si="27"/>
        <v/>
      </c>
      <c r="C352" s="40" t="str">
        <f t="shared" si="28"/>
        <v/>
      </c>
      <c r="D352" s="41"/>
      <c r="E352" s="37"/>
      <c r="F352" s="41" t="str">
        <f>IF(A352="","",ROUND(IF($D$10="Daily",H351*((1+rate)^(B352-B351)-1),H351*rate),2))</f>
        <v/>
      </c>
      <c r="G352" s="41" t="str">
        <f t="shared" si="29"/>
        <v/>
      </c>
      <c r="H352" s="41" t="str">
        <f t="shared" si="30"/>
        <v/>
      </c>
      <c r="I352" s="37"/>
    </row>
    <row r="353" spans="1:9">
      <c r="A353" s="38" t="str">
        <f t="shared" si="26"/>
        <v/>
      </c>
      <c r="B353" s="39" t="str">
        <f t="shared" si="27"/>
        <v/>
      </c>
      <c r="C353" s="40" t="str">
        <f t="shared" si="28"/>
        <v/>
      </c>
      <c r="D353" s="41"/>
      <c r="E353" s="37"/>
      <c r="F353" s="41" t="str">
        <f>IF(A353="","",ROUND(IF($D$10="Daily",H352*((1+rate)^(B353-B352)-1),H352*rate),2))</f>
        <v/>
      </c>
      <c r="G353" s="41" t="str">
        <f t="shared" si="29"/>
        <v/>
      </c>
      <c r="H353" s="41" t="str">
        <f t="shared" si="30"/>
        <v/>
      </c>
      <c r="I353" s="37"/>
    </row>
    <row r="354" spans="1:9">
      <c r="A354" s="38" t="str">
        <f t="shared" si="26"/>
        <v/>
      </c>
      <c r="B354" s="39" t="str">
        <f t="shared" si="27"/>
        <v/>
      </c>
      <c r="C354" s="40" t="str">
        <f t="shared" si="28"/>
        <v/>
      </c>
      <c r="D354" s="41"/>
      <c r="E354" s="37"/>
      <c r="F354" s="41" t="str">
        <f>IF(A354="","",ROUND(IF($D$10="Daily",H353*((1+rate)^(B354-B353)-1),H353*rate),2))</f>
        <v/>
      </c>
      <c r="G354" s="41" t="str">
        <f t="shared" si="29"/>
        <v/>
      </c>
      <c r="H354" s="41" t="str">
        <f t="shared" si="30"/>
        <v/>
      </c>
      <c r="I354" s="37"/>
    </row>
    <row r="355" spans="1:9">
      <c r="A355" s="38" t="str">
        <f t="shared" si="26"/>
        <v/>
      </c>
      <c r="B355" s="39" t="str">
        <f t="shared" si="27"/>
        <v/>
      </c>
      <c r="C355" s="40" t="str">
        <f t="shared" si="28"/>
        <v/>
      </c>
      <c r="D355" s="41"/>
      <c r="E355" s="37"/>
      <c r="F355" s="41" t="str">
        <f>IF(A355="","",ROUND(IF($D$10="Daily",H354*((1+rate)^(B355-B354)-1),H354*rate),2))</f>
        <v/>
      </c>
      <c r="G355" s="41" t="str">
        <f t="shared" si="29"/>
        <v/>
      </c>
      <c r="H355" s="41" t="str">
        <f t="shared" si="30"/>
        <v/>
      </c>
      <c r="I355" s="37"/>
    </row>
    <row r="356" spans="1:9">
      <c r="A356" s="38" t="str">
        <f t="shared" si="26"/>
        <v/>
      </c>
      <c r="B356" s="39" t="str">
        <f t="shared" si="27"/>
        <v/>
      </c>
      <c r="C356" s="40" t="str">
        <f t="shared" si="28"/>
        <v/>
      </c>
      <c r="D356" s="41"/>
      <c r="E356" s="37"/>
      <c r="F356" s="41" t="str">
        <f>IF(A356="","",ROUND(IF($D$10="Daily",H355*((1+rate)^(B356-B355)-1),H355*rate),2))</f>
        <v/>
      </c>
      <c r="G356" s="41" t="str">
        <f t="shared" si="29"/>
        <v/>
      </c>
      <c r="H356" s="41" t="str">
        <f t="shared" si="30"/>
        <v/>
      </c>
      <c r="I356" s="37"/>
    </row>
    <row r="357" spans="1:9">
      <c r="A357" s="38" t="str">
        <f t="shared" si="26"/>
        <v/>
      </c>
      <c r="B357" s="39" t="str">
        <f t="shared" si="27"/>
        <v/>
      </c>
      <c r="C357" s="40" t="str">
        <f t="shared" si="28"/>
        <v/>
      </c>
      <c r="D357" s="41"/>
      <c r="E357" s="37"/>
      <c r="F357" s="41" t="str">
        <f>IF(A357="","",ROUND(IF($D$10="Daily",H356*((1+rate)^(B357-B356)-1),H356*rate),2))</f>
        <v/>
      </c>
      <c r="G357" s="41" t="str">
        <f t="shared" si="29"/>
        <v/>
      </c>
      <c r="H357" s="41" t="str">
        <f t="shared" si="30"/>
        <v/>
      </c>
      <c r="I357" s="37"/>
    </row>
    <row r="358" spans="1:9">
      <c r="A358" s="38" t="str">
        <f t="shared" si="26"/>
        <v/>
      </c>
      <c r="B358" s="39" t="str">
        <f t="shared" si="27"/>
        <v/>
      </c>
      <c r="C358" s="40" t="str">
        <f t="shared" si="28"/>
        <v/>
      </c>
      <c r="D358" s="41"/>
      <c r="E358" s="37"/>
      <c r="F358" s="41" t="str">
        <f>IF(A358="","",ROUND(IF($D$10="Daily",H357*((1+rate)^(B358-B357)-1),H357*rate),2))</f>
        <v/>
      </c>
      <c r="G358" s="41" t="str">
        <f t="shared" si="29"/>
        <v/>
      </c>
      <c r="H358" s="41" t="str">
        <f t="shared" si="30"/>
        <v/>
      </c>
      <c r="I358" s="37"/>
    </row>
    <row r="359" spans="1:9">
      <c r="A359" s="38" t="str">
        <f t="shared" si="26"/>
        <v/>
      </c>
      <c r="B359" s="39" t="str">
        <f t="shared" si="27"/>
        <v/>
      </c>
      <c r="C359" s="40" t="str">
        <f t="shared" si="28"/>
        <v/>
      </c>
      <c r="D359" s="41"/>
      <c r="E359" s="37"/>
      <c r="F359" s="41" t="str">
        <f>IF(A359="","",ROUND(IF($D$10="Daily",H358*((1+rate)^(B359-B358)-1),H358*rate),2))</f>
        <v/>
      </c>
      <c r="G359" s="41" t="str">
        <f t="shared" si="29"/>
        <v/>
      </c>
      <c r="H359" s="41" t="str">
        <f t="shared" si="30"/>
        <v/>
      </c>
      <c r="I359" s="37"/>
    </row>
    <row r="360" spans="1:9">
      <c r="A360" s="38" t="str">
        <f t="shared" si="26"/>
        <v/>
      </c>
      <c r="B360" s="39" t="str">
        <f t="shared" si="27"/>
        <v/>
      </c>
      <c r="C360" s="40" t="str">
        <f t="shared" si="28"/>
        <v/>
      </c>
      <c r="D360" s="41"/>
      <c r="E360" s="37"/>
      <c r="F360" s="41" t="str">
        <f>IF(A360="","",ROUND(IF($D$10="Daily",H359*((1+rate)^(B360-B359)-1),H359*rate),2))</f>
        <v/>
      </c>
      <c r="G360" s="41" t="str">
        <f t="shared" si="29"/>
        <v/>
      </c>
      <c r="H360" s="41" t="str">
        <f t="shared" si="30"/>
        <v/>
      </c>
      <c r="I360" s="37"/>
    </row>
    <row r="361" spans="1:9">
      <c r="A361" s="38" t="str">
        <f t="shared" si="26"/>
        <v/>
      </c>
      <c r="B361" s="39" t="str">
        <f t="shared" si="27"/>
        <v/>
      </c>
      <c r="C361" s="40" t="str">
        <f t="shared" si="28"/>
        <v/>
      </c>
      <c r="D361" s="41"/>
      <c r="E361" s="37"/>
      <c r="F361" s="41" t="str">
        <f>IF(A361="","",ROUND(IF($D$10="Daily",H360*((1+rate)^(B361-B360)-1),H360*rate),2))</f>
        <v/>
      </c>
      <c r="G361" s="41" t="str">
        <f t="shared" si="29"/>
        <v/>
      </c>
      <c r="H361" s="41" t="str">
        <f t="shared" si="30"/>
        <v/>
      </c>
      <c r="I361" s="37"/>
    </row>
    <row r="362" spans="1:9">
      <c r="A362" s="38" t="str">
        <f t="shared" si="26"/>
        <v/>
      </c>
      <c r="B362" s="39" t="str">
        <f t="shared" si="27"/>
        <v/>
      </c>
      <c r="C362" s="40" t="str">
        <f t="shared" si="28"/>
        <v/>
      </c>
      <c r="D362" s="41"/>
      <c r="E362" s="37"/>
      <c r="F362" s="41" t="str">
        <f>IF(A362="","",ROUND(IF($D$10="Daily",H361*((1+rate)^(B362-B361)-1),H361*rate),2))</f>
        <v/>
      </c>
      <c r="G362" s="41" t="str">
        <f t="shared" si="29"/>
        <v/>
      </c>
      <c r="H362" s="41" t="str">
        <f t="shared" si="30"/>
        <v/>
      </c>
      <c r="I362" s="37"/>
    </row>
    <row r="363" spans="1:9">
      <c r="A363" s="38" t="str">
        <f t="shared" si="26"/>
        <v/>
      </c>
      <c r="B363" s="39" t="str">
        <f t="shared" si="27"/>
        <v/>
      </c>
      <c r="C363" s="40" t="str">
        <f t="shared" si="28"/>
        <v/>
      </c>
      <c r="D363" s="41"/>
      <c r="E363" s="37"/>
      <c r="F363" s="41" t="str">
        <f>IF(A363="","",ROUND(IF($D$10="Daily",H362*((1+rate)^(B363-B362)-1),H362*rate),2))</f>
        <v/>
      </c>
      <c r="G363" s="41" t="str">
        <f t="shared" si="29"/>
        <v/>
      </c>
      <c r="H363" s="41" t="str">
        <f t="shared" si="30"/>
        <v/>
      </c>
      <c r="I363" s="37"/>
    </row>
    <row r="364" spans="1:9">
      <c r="A364" s="38" t="str">
        <f t="shared" si="26"/>
        <v/>
      </c>
      <c r="B364" s="39" t="str">
        <f t="shared" si="27"/>
        <v/>
      </c>
      <c r="C364" s="40" t="str">
        <f t="shared" si="28"/>
        <v/>
      </c>
      <c r="D364" s="41"/>
      <c r="E364" s="37"/>
      <c r="F364" s="41" t="str">
        <f>IF(A364="","",ROUND(IF($D$10="Daily",H363*((1+rate)^(B364-B363)-1),H363*rate),2))</f>
        <v/>
      </c>
      <c r="G364" s="41" t="str">
        <f t="shared" si="29"/>
        <v/>
      </c>
      <c r="H364" s="41" t="str">
        <f t="shared" si="30"/>
        <v/>
      </c>
      <c r="I364" s="37"/>
    </row>
    <row r="365" spans="1:9">
      <c r="A365" s="38" t="str">
        <f t="shared" si="26"/>
        <v/>
      </c>
      <c r="B365" s="39" t="str">
        <f t="shared" si="27"/>
        <v/>
      </c>
      <c r="C365" s="40" t="str">
        <f t="shared" si="28"/>
        <v/>
      </c>
      <c r="D365" s="41"/>
      <c r="E365" s="37"/>
      <c r="F365" s="41" t="str">
        <f>IF(A365="","",ROUND(IF($D$10="Daily",H364*((1+rate)^(B365-B364)-1),H364*rate),2))</f>
        <v/>
      </c>
      <c r="G365" s="41" t="str">
        <f t="shared" si="29"/>
        <v/>
      </c>
      <c r="H365" s="41" t="str">
        <f t="shared" si="30"/>
        <v/>
      </c>
      <c r="I365" s="37"/>
    </row>
    <row r="366" spans="1:9">
      <c r="A366" s="38" t="str">
        <f t="shared" si="26"/>
        <v/>
      </c>
      <c r="B366" s="39" t="str">
        <f t="shared" si="27"/>
        <v/>
      </c>
      <c r="C366" s="40" t="str">
        <f t="shared" si="28"/>
        <v/>
      </c>
      <c r="D366" s="41"/>
      <c r="E366" s="37"/>
      <c r="F366" s="41" t="str">
        <f>IF(A366="","",ROUND(IF($D$10="Daily",H365*((1+rate)^(B366-B365)-1),H365*rate),2))</f>
        <v/>
      </c>
      <c r="G366" s="41" t="str">
        <f t="shared" si="29"/>
        <v/>
      </c>
      <c r="H366" s="41" t="str">
        <f t="shared" si="30"/>
        <v/>
      </c>
      <c r="I366" s="37"/>
    </row>
    <row r="367" spans="1:9">
      <c r="A367" s="38" t="str">
        <f t="shared" si="26"/>
        <v/>
      </c>
      <c r="B367" s="39" t="str">
        <f t="shared" si="27"/>
        <v/>
      </c>
      <c r="C367" s="40" t="str">
        <f t="shared" si="28"/>
        <v/>
      </c>
      <c r="D367" s="41"/>
      <c r="E367" s="37"/>
      <c r="F367" s="41" t="str">
        <f>IF(A367="","",ROUND(IF($D$10="Daily",H366*((1+rate)^(B367-B366)-1),H366*rate),2))</f>
        <v/>
      </c>
      <c r="G367" s="41" t="str">
        <f t="shared" si="29"/>
        <v/>
      </c>
      <c r="H367" s="41" t="str">
        <f t="shared" si="30"/>
        <v/>
      </c>
      <c r="I367" s="37"/>
    </row>
    <row r="368" spans="1:9">
      <c r="A368" s="38" t="str">
        <f t="shared" si="26"/>
        <v/>
      </c>
      <c r="B368" s="39" t="str">
        <f t="shared" si="27"/>
        <v/>
      </c>
      <c r="C368" s="40" t="str">
        <f t="shared" si="28"/>
        <v/>
      </c>
      <c r="D368" s="41"/>
      <c r="E368" s="37"/>
      <c r="F368" s="41" t="str">
        <f>IF(A368="","",ROUND(IF($D$10="Daily",H367*((1+rate)^(B368-B367)-1),H367*rate),2))</f>
        <v/>
      </c>
      <c r="G368" s="41" t="str">
        <f t="shared" si="29"/>
        <v/>
      </c>
      <c r="H368" s="41" t="str">
        <f t="shared" si="30"/>
        <v/>
      </c>
      <c r="I368" s="37"/>
    </row>
    <row r="369" spans="1:9">
      <c r="A369" s="38" t="str">
        <f t="shared" si="26"/>
        <v/>
      </c>
      <c r="B369" s="39" t="str">
        <f t="shared" si="27"/>
        <v/>
      </c>
      <c r="C369" s="40" t="str">
        <f t="shared" si="28"/>
        <v/>
      </c>
      <c r="D369" s="41"/>
      <c r="E369" s="37"/>
      <c r="F369" s="41" t="str">
        <f>IF(A369="","",ROUND(IF($D$10="Daily",H368*((1+rate)^(B369-B368)-1),H368*rate),2))</f>
        <v/>
      </c>
      <c r="G369" s="41" t="str">
        <f t="shared" si="29"/>
        <v/>
      </c>
      <c r="H369" s="41" t="str">
        <f t="shared" si="30"/>
        <v/>
      </c>
      <c r="I369" s="37"/>
    </row>
    <row r="370" spans="1:9">
      <c r="A370" s="38" t="str">
        <f t="shared" si="26"/>
        <v/>
      </c>
      <c r="B370" s="39" t="str">
        <f t="shared" si="27"/>
        <v/>
      </c>
      <c r="C370" s="40" t="str">
        <f t="shared" si="28"/>
        <v/>
      </c>
      <c r="D370" s="41"/>
      <c r="E370" s="37"/>
      <c r="F370" s="41" t="str">
        <f>IF(A370="","",ROUND(IF($D$10="Daily",H369*((1+rate)^(B370-B369)-1),H369*rate),2))</f>
        <v/>
      </c>
      <c r="G370" s="41" t="str">
        <f t="shared" si="29"/>
        <v/>
      </c>
      <c r="H370" s="41" t="str">
        <f t="shared" si="30"/>
        <v/>
      </c>
      <c r="I370" s="37"/>
    </row>
    <row r="371" spans="1:9">
      <c r="A371" s="38" t="str">
        <f t="shared" si="26"/>
        <v/>
      </c>
      <c r="B371" s="39" t="str">
        <f t="shared" si="27"/>
        <v/>
      </c>
      <c r="C371" s="40" t="str">
        <f t="shared" si="28"/>
        <v/>
      </c>
      <c r="D371" s="41"/>
      <c r="E371" s="37"/>
      <c r="F371" s="41" t="str">
        <f>IF(A371="","",ROUND(IF($D$10="Daily",H370*((1+rate)^(B371-B370)-1),H370*rate),2))</f>
        <v/>
      </c>
      <c r="G371" s="41" t="str">
        <f t="shared" si="29"/>
        <v/>
      </c>
      <c r="H371" s="41" t="str">
        <f t="shared" si="30"/>
        <v/>
      </c>
      <c r="I371" s="37"/>
    </row>
    <row r="372" spans="1:9">
      <c r="A372" s="38" t="str">
        <f t="shared" si="26"/>
        <v/>
      </c>
      <c r="B372" s="39" t="str">
        <f t="shared" si="27"/>
        <v/>
      </c>
      <c r="C372" s="40" t="str">
        <f t="shared" si="28"/>
        <v/>
      </c>
      <c r="D372" s="41"/>
      <c r="E372" s="37"/>
      <c r="F372" s="41" t="str">
        <f>IF(A372="","",ROUND(IF($D$10="Daily",H371*((1+rate)^(B372-B371)-1),H371*rate),2))</f>
        <v/>
      </c>
      <c r="G372" s="41" t="str">
        <f t="shared" si="29"/>
        <v/>
      </c>
      <c r="H372" s="41" t="str">
        <f t="shared" si="30"/>
        <v/>
      </c>
      <c r="I372" s="37"/>
    </row>
    <row r="373" spans="1:9">
      <c r="A373" s="38" t="str">
        <f t="shared" si="26"/>
        <v/>
      </c>
      <c r="B373" s="39" t="str">
        <f t="shared" si="27"/>
        <v/>
      </c>
      <c r="C373" s="40" t="str">
        <f t="shared" si="28"/>
        <v/>
      </c>
      <c r="D373" s="41"/>
      <c r="E373" s="37"/>
      <c r="F373" s="41" t="str">
        <f>IF(A373="","",ROUND(IF($D$10="Daily",H372*((1+rate)^(B373-B372)-1),H372*rate),2))</f>
        <v/>
      </c>
      <c r="G373" s="41" t="str">
        <f t="shared" si="29"/>
        <v/>
      </c>
      <c r="H373" s="41" t="str">
        <f t="shared" si="30"/>
        <v/>
      </c>
      <c r="I373" s="37"/>
    </row>
    <row r="374" spans="1:9">
      <c r="A374" s="38" t="str">
        <f t="shared" si="26"/>
        <v/>
      </c>
      <c r="B374" s="39" t="str">
        <f t="shared" si="27"/>
        <v/>
      </c>
      <c r="C374" s="40" t="str">
        <f t="shared" si="28"/>
        <v/>
      </c>
      <c r="D374" s="41"/>
      <c r="E374" s="37"/>
      <c r="F374" s="41" t="str">
        <f>IF(A374="","",ROUND(IF($D$10="Daily",H373*((1+rate)^(B374-B373)-1),H373*rate),2))</f>
        <v/>
      </c>
      <c r="G374" s="41" t="str">
        <f t="shared" si="29"/>
        <v/>
      </c>
      <c r="H374" s="41" t="str">
        <f t="shared" si="30"/>
        <v/>
      </c>
      <c r="I374" s="37"/>
    </row>
    <row r="375" spans="1:9">
      <c r="A375" s="38" t="str">
        <f t="shared" si="26"/>
        <v/>
      </c>
      <c r="B375" s="39" t="str">
        <f t="shared" si="27"/>
        <v/>
      </c>
      <c r="C375" s="40" t="str">
        <f t="shared" si="28"/>
        <v/>
      </c>
      <c r="D375" s="41"/>
      <c r="E375" s="37"/>
      <c r="F375" s="41" t="str">
        <f>IF(A375="","",ROUND(IF($D$10="Daily",H374*((1+rate)^(B375-B374)-1),H374*rate),2))</f>
        <v/>
      </c>
      <c r="G375" s="41" t="str">
        <f t="shared" si="29"/>
        <v/>
      </c>
      <c r="H375" s="41" t="str">
        <f t="shared" si="30"/>
        <v/>
      </c>
      <c r="I375" s="37"/>
    </row>
    <row r="376" spans="1:9">
      <c r="A376" s="38" t="str">
        <f t="shared" si="26"/>
        <v/>
      </c>
      <c r="B376" s="39" t="str">
        <f t="shared" si="27"/>
        <v/>
      </c>
      <c r="C376" s="40" t="str">
        <f t="shared" si="28"/>
        <v/>
      </c>
      <c r="D376" s="41"/>
      <c r="E376" s="37"/>
      <c r="F376" s="41" t="str">
        <f>IF(A376="","",ROUND(IF($D$10="Daily",H375*((1+rate)^(B376-B375)-1),H375*rate),2))</f>
        <v/>
      </c>
      <c r="G376" s="41" t="str">
        <f t="shared" si="29"/>
        <v/>
      </c>
      <c r="H376" s="41" t="str">
        <f t="shared" si="30"/>
        <v/>
      </c>
      <c r="I376" s="37"/>
    </row>
    <row r="377" spans="1:9">
      <c r="A377" s="38" t="str">
        <f t="shared" si="26"/>
        <v/>
      </c>
      <c r="B377" s="39" t="str">
        <f t="shared" si="27"/>
        <v/>
      </c>
      <c r="C377" s="40" t="str">
        <f t="shared" si="28"/>
        <v/>
      </c>
      <c r="D377" s="41"/>
      <c r="E377" s="37"/>
      <c r="F377" s="41" t="str">
        <f>IF(A377="","",ROUND(IF($D$10="Daily",H376*((1+rate)^(B377-B376)-1),H376*rate),2))</f>
        <v/>
      </c>
      <c r="G377" s="41" t="str">
        <f t="shared" si="29"/>
        <v/>
      </c>
      <c r="H377" s="41" t="str">
        <f t="shared" si="30"/>
        <v/>
      </c>
      <c r="I377" s="37"/>
    </row>
    <row r="378" spans="1:9">
      <c r="A378" s="38" t="str">
        <f t="shared" si="26"/>
        <v/>
      </c>
      <c r="B378" s="39" t="str">
        <f t="shared" si="27"/>
        <v/>
      </c>
      <c r="C378" s="40" t="str">
        <f t="shared" si="28"/>
        <v/>
      </c>
      <c r="D378" s="41"/>
      <c r="E378" s="37"/>
      <c r="F378" s="41" t="str">
        <f>IF(A378="","",ROUND(IF($D$10="Daily",H377*((1+rate)^(B378-B377)-1),H377*rate),2))</f>
        <v/>
      </c>
      <c r="G378" s="41" t="str">
        <f t="shared" si="29"/>
        <v/>
      </c>
      <c r="H378" s="41" t="str">
        <f t="shared" si="30"/>
        <v/>
      </c>
      <c r="I378" s="37"/>
    </row>
    <row r="379" spans="1:9">
      <c r="A379" s="38" t="str">
        <f t="shared" si="26"/>
        <v/>
      </c>
      <c r="B379" s="39" t="str">
        <f t="shared" si="27"/>
        <v/>
      </c>
      <c r="C379" s="40" t="str">
        <f t="shared" si="28"/>
        <v/>
      </c>
      <c r="D379" s="41"/>
      <c r="E379" s="37"/>
      <c r="F379" s="41" t="str">
        <f>IF(A379="","",ROUND(IF($D$10="Daily",H378*((1+rate)^(B379-B378)-1),H378*rate),2))</f>
        <v/>
      </c>
      <c r="G379" s="41" t="str">
        <f t="shared" si="29"/>
        <v/>
      </c>
      <c r="H379" s="41" t="str">
        <f t="shared" si="30"/>
        <v/>
      </c>
      <c r="I379" s="37"/>
    </row>
    <row r="380" spans="1:9">
      <c r="A380" s="38" t="str">
        <f t="shared" si="26"/>
        <v/>
      </c>
      <c r="B380" s="39" t="str">
        <f t="shared" si="27"/>
        <v/>
      </c>
      <c r="C380" s="40" t="str">
        <f t="shared" si="28"/>
        <v/>
      </c>
      <c r="D380" s="41"/>
      <c r="E380" s="37"/>
      <c r="F380" s="41" t="str">
        <f>IF(A380="","",ROUND(IF($D$10="Daily",H379*((1+rate)^(B380-B379)-1),H379*rate),2))</f>
        <v/>
      </c>
      <c r="G380" s="41" t="str">
        <f t="shared" si="29"/>
        <v/>
      </c>
      <c r="H380" s="41" t="str">
        <f t="shared" si="30"/>
        <v/>
      </c>
      <c r="I380" s="37"/>
    </row>
    <row r="381" spans="1:9">
      <c r="A381" s="38" t="str">
        <f t="shared" si="26"/>
        <v/>
      </c>
      <c r="B381" s="39" t="str">
        <f t="shared" si="27"/>
        <v/>
      </c>
      <c r="C381" s="40" t="str">
        <f t="shared" si="28"/>
        <v/>
      </c>
      <c r="D381" s="41"/>
      <c r="E381" s="37"/>
      <c r="F381" s="41" t="str">
        <f>IF(A381="","",ROUND(IF($D$10="Daily",H380*((1+rate)^(B381-B380)-1),H380*rate),2))</f>
        <v/>
      </c>
      <c r="G381" s="41" t="str">
        <f t="shared" si="29"/>
        <v/>
      </c>
      <c r="H381" s="41" t="str">
        <f t="shared" si="30"/>
        <v/>
      </c>
      <c r="I381" s="37"/>
    </row>
    <row r="382" spans="1:9">
      <c r="A382" s="38" t="str">
        <f t="shared" si="26"/>
        <v/>
      </c>
      <c r="B382" s="39" t="str">
        <f t="shared" si="27"/>
        <v/>
      </c>
      <c r="C382" s="40" t="str">
        <f t="shared" si="28"/>
        <v/>
      </c>
      <c r="D382" s="41"/>
      <c r="E382" s="37"/>
      <c r="F382" s="41" t="str">
        <f>IF(A382="","",ROUND(IF($D$10="Daily",H381*((1+rate)^(B382-B381)-1),H381*rate),2))</f>
        <v/>
      </c>
      <c r="G382" s="41" t="str">
        <f t="shared" si="29"/>
        <v/>
      </c>
      <c r="H382" s="41" t="str">
        <f t="shared" si="30"/>
        <v/>
      </c>
      <c r="I382" s="37"/>
    </row>
    <row r="383" spans="1:9">
      <c r="A383" s="38" t="str">
        <f t="shared" si="26"/>
        <v/>
      </c>
      <c r="B383" s="39" t="str">
        <f t="shared" si="27"/>
        <v/>
      </c>
      <c r="C383" s="40" t="str">
        <f t="shared" si="28"/>
        <v/>
      </c>
      <c r="D383" s="41"/>
      <c r="E383" s="37"/>
      <c r="F383" s="41" t="str">
        <f>IF(A383="","",ROUND(IF($D$10="Daily",H382*((1+rate)^(B383-B382)-1),H382*rate),2))</f>
        <v/>
      </c>
      <c r="G383" s="41" t="str">
        <f t="shared" si="29"/>
        <v/>
      </c>
      <c r="H383" s="41" t="str">
        <f t="shared" si="30"/>
        <v/>
      </c>
      <c r="I383" s="37"/>
    </row>
    <row r="384" spans="1:9">
      <c r="A384" s="38" t="str">
        <f t="shared" si="26"/>
        <v/>
      </c>
      <c r="B384" s="39" t="str">
        <f t="shared" si="27"/>
        <v/>
      </c>
      <c r="C384" s="40" t="str">
        <f t="shared" si="28"/>
        <v/>
      </c>
      <c r="D384" s="41"/>
      <c r="E384" s="37"/>
      <c r="F384" s="41" t="str">
        <f>IF(A384="","",ROUND(IF($D$10="Daily",H383*((1+rate)^(B384-B383)-1),H383*rate),2))</f>
        <v/>
      </c>
      <c r="G384" s="41" t="str">
        <f t="shared" si="29"/>
        <v/>
      </c>
      <c r="H384" s="41" t="str">
        <f t="shared" si="30"/>
        <v/>
      </c>
      <c r="I384" s="37"/>
    </row>
    <row r="385" spans="1:9">
      <c r="A385" s="38" t="str">
        <f t="shared" si="26"/>
        <v/>
      </c>
      <c r="B385" s="39" t="str">
        <f t="shared" si="27"/>
        <v/>
      </c>
      <c r="C385" s="40" t="str">
        <f t="shared" si="28"/>
        <v/>
      </c>
      <c r="D385" s="41"/>
      <c r="E385" s="37"/>
      <c r="F385" s="41" t="str">
        <f>IF(A385="","",ROUND(IF($D$10="Daily",H384*((1+rate)^(B385-B384)-1),H384*rate),2))</f>
        <v/>
      </c>
      <c r="G385" s="41" t="str">
        <f t="shared" si="29"/>
        <v/>
      </c>
      <c r="H385" s="41" t="str">
        <f t="shared" si="30"/>
        <v/>
      </c>
      <c r="I385" s="37"/>
    </row>
    <row r="386" spans="1:9">
      <c r="A386" s="38" t="str">
        <f t="shared" si="26"/>
        <v/>
      </c>
      <c r="B386" s="39" t="str">
        <f t="shared" si="27"/>
        <v/>
      </c>
      <c r="C386" s="40" t="str">
        <f t="shared" si="28"/>
        <v/>
      </c>
      <c r="D386" s="41"/>
      <c r="E386" s="37"/>
      <c r="F386" s="41" t="str">
        <f>IF(A386="","",ROUND(IF($D$10="Daily",H385*((1+rate)^(B386-B385)-1),H385*rate),2))</f>
        <v/>
      </c>
      <c r="G386" s="41" t="str">
        <f t="shared" si="29"/>
        <v/>
      </c>
      <c r="H386" s="41" t="str">
        <f t="shared" si="30"/>
        <v/>
      </c>
      <c r="I386" s="37"/>
    </row>
    <row r="387" spans="1:9">
      <c r="A387" s="38" t="str">
        <f t="shared" si="26"/>
        <v/>
      </c>
      <c r="B387" s="39" t="str">
        <f t="shared" si="27"/>
        <v/>
      </c>
      <c r="C387" s="40" t="str">
        <f t="shared" si="28"/>
        <v/>
      </c>
      <c r="D387" s="41"/>
      <c r="E387" s="37"/>
      <c r="F387" s="41" t="str">
        <f>IF(A387="","",ROUND(IF($D$10="Daily",H386*((1+rate)^(B387-B386)-1),H386*rate),2))</f>
        <v/>
      </c>
      <c r="G387" s="41" t="str">
        <f t="shared" si="29"/>
        <v/>
      </c>
      <c r="H387" s="41" t="str">
        <f t="shared" si="30"/>
        <v/>
      </c>
      <c r="I387" s="37"/>
    </row>
    <row r="388" spans="1:9">
      <c r="A388" s="38" t="str">
        <f t="shared" si="26"/>
        <v/>
      </c>
      <c r="B388" s="39" t="str">
        <f t="shared" si="27"/>
        <v/>
      </c>
      <c r="C388" s="40" t="str">
        <f t="shared" si="28"/>
        <v/>
      </c>
      <c r="D388" s="41"/>
      <c r="E388" s="37"/>
      <c r="F388" s="41" t="str">
        <f>IF(A388="","",ROUND(IF($D$10="Daily",H387*((1+rate)^(B388-B387)-1),H387*rate),2))</f>
        <v/>
      </c>
      <c r="G388" s="41" t="str">
        <f t="shared" si="29"/>
        <v/>
      </c>
      <c r="H388" s="41" t="str">
        <f t="shared" si="30"/>
        <v/>
      </c>
      <c r="I388" s="37"/>
    </row>
    <row r="389" spans="1:9">
      <c r="A389" s="38" t="str">
        <f t="shared" si="26"/>
        <v/>
      </c>
      <c r="B389" s="39" t="str">
        <f t="shared" si="27"/>
        <v/>
      </c>
      <c r="C389" s="40" t="str">
        <f t="shared" si="28"/>
        <v/>
      </c>
      <c r="D389" s="41"/>
      <c r="E389" s="37"/>
      <c r="F389" s="41" t="str">
        <f>IF(A389="","",ROUND(IF($D$10="Daily",H388*((1+rate)^(B389-B388)-1),H388*rate),2))</f>
        <v/>
      </c>
      <c r="G389" s="41" t="str">
        <f t="shared" si="29"/>
        <v/>
      </c>
      <c r="H389" s="41" t="str">
        <f t="shared" si="30"/>
        <v/>
      </c>
      <c r="I389" s="37"/>
    </row>
    <row r="390" spans="1:9">
      <c r="A390" s="38" t="str">
        <f t="shared" si="26"/>
        <v/>
      </c>
      <c r="B390" s="39" t="str">
        <f t="shared" si="27"/>
        <v/>
      </c>
      <c r="C390" s="40" t="str">
        <f t="shared" si="28"/>
        <v/>
      </c>
      <c r="D390" s="41"/>
      <c r="E390" s="37"/>
      <c r="F390" s="41" t="str">
        <f>IF(A390="","",ROUND(IF($D$10="Daily",H389*((1+rate)^(B390-B389)-1),H389*rate),2))</f>
        <v/>
      </c>
      <c r="G390" s="41" t="str">
        <f t="shared" si="29"/>
        <v/>
      </c>
      <c r="H390" s="41" t="str">
        <f t="shared" si="30"/>
        <v/>
      </c>
      <c r="I390" s="37"/>
    </row>
    <row r="391" spans="1:9">
      <c r="A391" s="38" t="str">
        <f t="shared" si="26"/>
        <v/>
      </c>
      <c r="B391" s="39" t="str">
        <f t="shared" si="27"/>
        <v/>
      </c>
      <c r="C391" s="40" t="str">
        <f t="shared" si="28"/>
        <v/>
      </c>
      <c r="D391" s="41"/>
      <c r="E391" s="37"/>
      <c r="F391" s="41" t="str">
        <f>IF(A391="","",ROUND(IF($D$10="Daily",H390*((1+rate)^(B391-B390)-1),H390*rate),2))</f>
        <v/>
      </c>
      <c r="G391" s="41" t="str">
        <f t="shared" si="29"/>
        <v/>
      </c>
      <c r="H391" s="41" t="str">
        <f t="shared" si="30"/>
        <v/>
      </c>
      <c r="I391" s="37"/>
    </row>
    <row r="392" spans="1:9">
      <c r="A392" s="38" t="str">
        <f t="shared" si="26"/>
        <v/>
      </c>
      <c r="B392" s="39" t="str">
        <f t="shared" si="27"/>
        <v/>
      </c>
      <c r="C392" s="40" t="str">
        <f t="shared" si="28"/>
        <v/>
      </c>
      <c r="D392" s="41"/>
      <c r="E392" s="37"/>
      <c r="F392" s="41" t="str">
        <f>IF(A392="","",ROUND(IF($D$10="Daily",H391*((1+rate)^(B392-B391)-1),H391*rate),2))</f>
        <v/>
      </c>
      <c r="G392" s="41" t="str">
        <f t="shared" si="29"/>
        <v/>
      </c>
      <c r="H392" s="41" t="str">
        <f t="shared" si="30"/>
        <v/>
      </c>
      <c r="I392" s="37"/>
    </row>
    <row r="393" spans="1:9">
      <c r="A393" s="38" t="str">
        <f t="shared" si="26"/>
        <v/>
      </c>
      <c r="B393" s="39" t="str">
        <f t="shared" si="27"/>
        <v/>
      </c>
      <c r="C393" s="40" t="str">
        <f t="shared" si="28"/>
        <v/>
      </c>
      <c r="D393" s="41"/>
      <c r="E393" s="37"/>
      <c r="F393" s="41" t="str">
        <f>IF(A393="","",ROUND(IF($D$10="Daily",H392*((1+rate)^(B393-B392)-1),H392*rate),2))</f>
        <v/>
      </c>
      <c r="G393" s="41" t="str">
        <f t="shared" si="29"/>
        <v/>
      </c>
      <c r="H393" s="41" t="str">
        <f t="shared" si="30"/>
        <v/>
      </c>
      <c r="I393" s="37"/>
    </row>
    <row r="394" spans="1:9">
      <c r="A394" s="38" t="str">
        <f t="shared" si="26"/>
        <v/>
      </c>
      <c r="B394" s="39" t="str">
        <f t="shared" si="27"/>
        <v/>
      </c>
      <c r="C394" s="40" t="str">
        <f t="shared" si="28"/>
        <v/>
      </c>
      <c r="D394" s="41"/>
      <c r="E394" s="37"/>
      <c r="F394" s="41" t="str">
        <f>IF(A394="","",ROUND(IF($D$10="Daily",H393*((1+rate)^(B394-B393)-1),H393*rate),2))</f>
        <v/>
      </c>
      <c r="G394" s="41" t="str">
        <f t="shared" si="29"/>
        <v/>
      </c>
      <c r="H394" s="41" t="str">
        <f t="shared" si="30"/>
        <v/>
      </c>
      <c r="I394" s="37"/>
    </row>
    <row r="395" spans="1:9">
      <c r="A395" s="38" t="str">
        <f t="shared" si="26"/>
        <v/>
      </c>
      <c r="B395" s="39" t="str">
        <f t="shared" si="27"/>
        <v/>
      </c>
      <c r="C395" s="40" t="str">
        <f t="shared" si="28"/>
        <v/>
      </c>
      <c r="D395" s="41"/>
      <c r="E395" s="37"/>
      <c r="F395" s="41" t="str">
        <f>IF(A395="","",ROUND(IF($D$10="Daily",H394*((1+rate)^(B395-B394)-1),H394*rate),2))</f>
        <v/>
      </c>
      <c r="G395" s="41" t="str">
        <f t="shared" si="29"/>
        <v/>
      </c>
      <c r="H395" s="41" t="str">
        <f t="shared" si="30"/>
        <v/>
      </c>
      <c r="I395" s="37"/>
    </row>
    <row r="396" spans="1:9">
      <c r="A396" s="38" t="str">
        <f t="shared" si="26"/>
        <v/>
      </c>
      <c r="B396" s="39" t="str">
        <f t="shared" si="27"/>
        <v/>
      </c>
      <c r="C396" s="40" t="str">
        <f t="shared" si="28"/>
        <v/>
      </c>
      <c r="D396" s="41"/>
      <c r="E396" s="37"/>
      <c r="F396" s="41" t="str">
        <f>IF(A396="","",ROUND(IF($D$10="Daily",H395*((1+rate)^(B396-B395)-1),H395*rate),2))</f>
        <v/>
      </c>
      <c r="G396" s="41" t="str">
        <f t="shared" si="29"/>
        <v/>
      </c>
      <c r="H396" s="41" t="str">
        <f t="shared" si="30"/>
        <v/>
      </c>
      <c r="I396" s="37"/>
    </row>
    <row r="397" spans="1:9">
      <c r="A397" s="38" t="str">
        <f t="shared" si="26"/>
        <v/>
      </c>
      <c r="B397" s="39" t="str">
        <f t="shared" si="27"/>
        <v/>
      </c>
      <c r="C397" s="40" t="str">
        <f t="shared" si="28"/>
        <v/>
      </c>
      <c r="D397" s="41"/>
      <c r="E397" s="37"/>
      <c r="F397" s="41" t="str">
        <f>IF(A397="","",ROUND(IF($D$10="Daily",H396*((1+rate)^(B397-B396)-1),H396*rate),2))</f>
        <v/>
      </c>
      <c r="G397" s="41" t="str">
        <f t="shared" si="29"/>
        <v/>
      </c>
      <c r="H397" s="41" t="str">
        <f t="shared" si="30"/>
        <v/>
      </c>
      <c r="I397" s="37"/>
    </row>
    <row r="398" spans="1:9">
      <c r="A398" s="38" t="str">
        <f t="shared" si="26"/>
        <v/>
      </c>
      <c r="B398" s="39" t="str">
        <f t="shared" si="27"/>
        <v/>
      </c>
      <c r="C398" s="40" t="str">
        <f t="shared" si="28"/>
        <v/>
      </c>
      <c r="D398" s="41"/>
      <c r="E398" s="37"/>
      <c r="F398" s="41" t="str">
        <f>IF(A398="","",ROUND(IF($D$10="Daily",H397*((1+rate)^(B398-B397)-1),H397*rate),2))</f>
        <v/>
      </c>
      <c r="G398" s="41" t="str">
        <f t="shared" si="29"/>
        <v/>
      </c>
      <c r="H398" s="41" t="str">
        <f t="shared" si="30"/>
        <v/>
      </c>
      <c r="I398" s="37"/>
    </row>
    <row r="399" spans="1:9">
      <c r="A399" s="38" t="str">
        <f t="shared" si="26"/>
        <v/>
      </c>
      <c r="B399" s="39" t="str">
        <f t="shared" si="27"/>
        <v/>
      </c>
      <c r="C399" s="40" t="str">
        <f t="shared" si="28"/>
        <v/>
      </c>
      <c r="D399" s="41"/>
      <c r="E399" s="37"/>
      <c r="F399" s="41" t="str">
        <f>IF(A399="","",ROUND(IF($D$10="Daily",H398*((1+rate)^(B399-B398)-1),H398*rate),2))</f>
        <v/>
      </c>
      <c r="G399" s="41" t="str">
        <f t="shared" si="29"/>
        <v/>
      </c>
      <c r="H399" s="41" t="str">
        <f t="shared" si="30"/>
        <v/>
      </c>
      <c r="I399" s="37"/>
    </row>
    <row r="400" spans="1:9">
      <c r="A400" s="38" t="str">
        <f t="shared" si="26"/>
        <v/>
      </c>
      <c r="B400" s="39" t="str">
        <f t="shared" si="27"/>
        <v/>
      </c>
      <c r="C400" s="40" t="str">
        <f t="shared" si="28"/>
        <v/>
      </c>
      <c r="D400" s="41"/>
      <c r="E400" s="37"/>
      <c r="F400" s="41" t="str">
        <f>IF(A400="","",ROUND(IF($D$10="Daily",H399*((1+rate)^(B400-B399)-1),H399*rate),2))</f>
        <v/>
      </c>
      <c r="G400" s="41" t="str">
        <f t="shared" si="29"/>
        <v/>
      </c>
      <c r="H400" s="41" t="str">
        <f t="shared" si="30"/>
        <v/>
      </c>
      <c r="I400" s="37"/>
    </row>
    <row r="401" spans="1:9">
      <c r="A401" s="38" t="str">
        <f t="shared" si="26"/>
        <v/>
      </c>
      <c r="B401" s="39" t="str">
        <f t="shared" si="27"/>
        <v/>
      </c>
      <c r="C401" s="40" t="str">
        <f t="shared" si="28"/>
        <v/>
      </c>
      <c r="D401" s="41"/>
      <c r="E401" s="37"/>
      <c r="F401" s="41" t="str">
        <f>IF(A401="","",ROUND(IF($D$10="Daily",H400*((1+rate)^(B401-B400)-1),H400*rate),2))</f>
        <v/>
      </c>
      <c r="G401" s="41" t="str">
        <f t="shared" si="29"/>
        <v/>
      </c>
      <c r="H401" s="41" t="str">
        <f t="shared" si="30"/>
        <v/>
      </c>
      <c r="I401" s="37"/>
    </row>
    <row r="402" spans="1:9">
      <c r="A402" s="38" t="str">
        <f t="shared" si="26"/>
        <v/>
      </c>
      <c r="B402" s="39" t="str">
        <f t="shared" si="27"/>
        <v/>
      </c>
      <c r="C402" s="40" t="str">
        <f t="shared" si="28"/>
        <v/>
      </c>
      <c r="D402" s="41"/>
      <c r="E402" s="37"/>
      <c r="F402" s="41" t="str">
        <f>IF(A402="","",ROUND(IF($D$10="Daily",H401*((1+rate)^(B402-B401)-1),H401*rate),2))</f>
        <v/>
      </c>
      <c r="G402" s="41" t="str">
        <f t="shared" si="29"/>
        <v/>
      </c>
      <c r="H402" s="41" t="str">
        <f t="shared" si="30"/>
        <v/>
      </c>
      <c r="I402" s="37"/>
    </row>
    <row r="403" spans="1:9">
      <c r="A403" s="38" t="str">
        <f t="shared" si="26"/>
        <v/>
      </c>
      <c r="B403" s="39" t="str">
        <f t="shared" si="27"/>
        <v/>
      </c>
      <c r="C403" s="40" t="str">
        <f t="shared" si="28"/>
        <v/>
      </c>
      <c r="D403" s="41"/>
      <c r="E403" s="37"/>
      <c r="F403" s="41" t="str">
        <f>IF(A403="","",ROUND(IF($D$10="Daily",H402*((1+rate)^(B403-B402)-1),H402*rate),2))</f>
        <v/>
      </c>
      <c r="G403" s="41" t="str">
        <f t="shared" si="29"/>
        <v/>
      </c>
      <c r="H403" s="41" t="str">
        <f t="shared" si="30"/>
        <v/>
      </c>
      <c r="I403" s="37"/>
    </row>
    <row r="404" spans="1:9">
      <c r="A404" s="38" t="str">
        <f t="shared" si="26"/>
        <v/>
      </c>
      <c r="B404" s="39" t="str">
        <f t="shared" si="27"/>
        <v/>
      </c>
      <c r="C404" s="40" t="str">
        <f t="shared" si="28"/>
        <v/>
      </c>
      <c r="D404" s="41"/>
      <c r="E404" s="37"/>
      <c r="F404" s="41" t="str">
        <f>IF(A404="","",ROUND(IF($D$10="Daily",H403*((1+rate)^(B404-B403)-1),H403*rate),2))</f>
        <v/>
      </c>
      <c r="G404" s="41" t="str">
        <f t="shared" si="29"/>
        <v/>
      </c>
      <c r="H404" s="41" t="str">
        <f t="shared" si="30"/>
        <v/>
      </c>
      <c r="I404" s="37"/>
    </row>
    <row r="405" spans="1:9">
      <c r="A405" s="38" t="str">
        <f t="shared" si="26"/>
        <v/>
      </c>
      <c r="B405" s="39" t="str">
        <f t="shared" si="27"/>
        <v/>
      </c>
      <c r="C405" s="40" t="str">
        <f t="shared" si="28"/>
        <v/>
      </c>
      <c r="D405" s="41"/>
      <c r="E405" s="37"/>
      <c r="F405" s="41" t="str">
        <f>IF(A405="","",ROUND(IF($D$10="Daily",H404*((1+rate)^(B405-B404)-1),H404*rate),2))</f>
        <v/>
      </c>
      <c r="G405" s="41" t="str">
        <f t="shared" si="29"/>
        <v/>
      </c>
      <c r="H405" s="41" t="str">
        <f t="shared" si="30"/>
        <v/>
      </c>
      <c r="I405" s="37"/>
    </row>
    <row r="406" spans="1:9">
      <c r="A406" s="38" t="str">
        <f t="shared" si="26"/>
        <v/>
      </c>
      <c r="B406" s="39" t="str">
        <f t="shared" si="27"/>
        <v/>
      </c>
      <c r="C406" s="40" t="str">
        <f t="shared" si="28"/>
        <v/>
      </c>
      <c r="D406" s="41"/>
      <c r="E406" s="37"/>
      <c r="F406" s="41" t="str">
        <f>IF(A406="","",ROUND(IF($D$10="Daily",H405*((1+rate)^(B406-B405)-1),H405*rate),2))</f>
        <v/>
      </c>
      <c r="G406" s="41" t="str">
        <f t="shared" si="29"/>
        <v/>
      </c>
      <c r="H406" s="41" t="str">
        <f t="shared" si="30"/>
        <v/>
      </c>
      <c r="I406" s="37"/>
    </row>
    <row r="407" spans="1:9">
      <c r="A407" s="38" t="str">
        <f t="shared" si="26"/>
        <v/>
      </c>
      <c r="B407" s="39" t="str">
        <f t="shared" si="27"/>
        <v/>
      </c>
      <c r="C407" s="40" t="str">
        <f t="shared" si="28"/>
        <v/>
      </c>
      <c r="D407" s="41"/>
      <c r="E407" s="37"/>
      <c r="F407" s="41" t="str">
        <f>IF(A407="","",ROUND(IF($D$10="Daily",H406*((1+rate)^(B407-B406)-1),H406*rate),2))</f>
        <v/>
      </c>
      <c r="G407" s="41" t="str">
        <f t="shared" si="29"/>
        <v/>
      </c>
      <c r="H407" s="41" t="str">
        <f t="shared" si="30"/>
        <v/>
      </c>
      <c r="I407" s="37"/>
    </row>
    <row r="408" spans="1:9">
      <c r="A408" s="38" t="str">
        <f t="shared" si="26"/>
        <v/>
      </c>
      <c r="B408" s="39" t="str">
        <f t="shared" si="27"/>
        <v/>
      </c>
      <c r="C408" s="40" t="str">
        <f t="shared" si="28"/>
        <v/>
      </c>
      <c r="D408" s="41"/>
      <c r="E408" s="37"/>
      <c r="F408" s="41" t="str">
        <f>IF(A408="","",ROUND(IF($D$10="Daily",H407*((1+rate)^(B408-B407)-1),H407*rate),2))</f>
        <v/>
      </c>
      <c r="G408" s="41" t="str">
        <f t="shared" si="29"/>
        <v/>
      </c>
      <c r="H408" s="41" t="str">
        <f t="shared" si="30"/>
        <v/>
      </c>
      <c r="I408" s="37"/>
    </row>
    <row r="409" spans="1:9">
      <c r="A409" s="38" t="str">
        <f t="shared" si="26"/>
        <v/>
      </c>
      <c r="B409" s="39" t="str">
        <f t="shared" si="27"/>
        <v/>
      </c>
      <c r="C409" s="40" t="str">
        <f t="shared" si="28"/>
        <v/>
      </c>
      <c r="D409" s="41"/>
      <c r="E409" s="37"/>
      <c r="F409" s="41" t="str">
        <f>IF(A409="","",ROUND(IF($D$10="Daily",H408*((1+rate)^(B409-B408)-1),H408*rate),2))</f>
        <v/>
      </c>
      <c r="G409" s="41" t="str">
        <f t="shared" si="29"/>
        <v/>
      </c>
      <c r="H409" s="41" t="str">
        <f t="shared" si="30"/>
        <v/>
      </c>
      <c r="I409" s="37"/>
    </row>
    <row r="410" spans="1:9">
      <c r="A410" s="38" t="str">
        <f t="shared" si="26"/>
        <v/>
      </c>
      <c r="B410" s="39" t="str">
        <f t="shared" si="27"/>
        <v/>
      </c>
      <c r="C410" s="40" t="str">
        <f t="shared" si="28"/>
        <v/>
      </c>
      <c r="D410" s="41"/>
      <c r="E410" s="37"/>
      <c r="F410" s="41" t="str">
        <f>IF(A410="","",ROUND(IF($D$10="Daily",H409*((1+rate)^(B410-B409)-1),H409*rate),2))</f>
        <v/>
      </c>
      <c r="G410" s="41" t="str">
        <f t="shared" si="29"/>
        <v/>
      </c>
      <c r="H410" s="41" t="str">
        <f t="shared" si="30"/>
        <v/>
      </c>
      <c r="I410" s="37"/>
    </row>
    <row r="411" spans="1:9">
      <c r="A411" s="38" t="str">
        <f t="shared" si="26"/>
        <v/>
      </c>
      <c r="B411" s="39" t="str">
        <f t="shared" si="27"/>
        <v/>
      </c>
      <c r="C411" s="40" t="str">
        <f t="shared" si="28"/>
        <v/>
      </c>
      <c r="D411" s="41"/>
      <c r="E411" s="37"/>
      <c r="F411" s="41" t="str">
        <f>IF(A411="","",ROUND(IF($D$10="Daily",H410*((1+rate)^(B411-B410)-1),H410*rate),2))</f>
        <v/>
      </c>
      <c r="G411" s="41" t="str">
        <f t="shared" si="29"/>
        <v/>
      </c>
      <c r="H411" s="41" t="str">
        <f t="shared" si="30"/>
        <v/>
      </c>
      <c r="I411" s="37"/>
    </row>
    <row r="412" spans="1:9">
      <c r="A412" s="38" t="str">
        <f t="shared" si="26"/>
        <v/>
      </c>
      <c r="B412" s="39" t="str">
        <f t="shared" si="27"/>
        <v/>
      </c>
      <c r="C412" s="40" t="str">
        <f t="shared" si="28"/>
        <v/>
      </c>
      <c r="D412" s="41"/>
      <c r="E412" s="37"/>
      <c r="F412" s="41" t="str">
        <f>IF(A412="","",ROUND(IF($D$10="Daily",H411*((1+rate)^(B412-B411)-1),H411*rate),2))</f>
        <v/>
      </c>
      <c r="G412" s="41" t="str">
        <f t="shared" si="29"/>
        <v/>
      </c>
      <c r="H412" s="41" t="str">
        <f t="shared" si="30"/>
        <v/>
      </c>
      <c r="I412" s="37"/>
    </row>
    <row r="413" spans="1:9">
      <c r="A413" s="38" t="str">
        <f t="shared" ref="A413:A476" si="31">IF(H412="","",IF(A412&gt;=$D$8*p,"",A412+1))</f>
        <v/>
      </c>
      <c r="B413" s="39" t="str">
        <f t="shared" ref="B413:B476" si="32">IF(A413="","",IF(p=52,B412+7,IF(p=26,B412+14,IF(p=24,IF(MOD(A413,2)=0,EDATE($D$9,A413/2),B412+14),IF(DAY(DATE(YEAR($D$9),MONTH($D$9)+(A413-1)*(12/p),DAY($D$9)))&lt;&gt;DAY($D$9),DATE(YEAR($D$9),MONTH($D$9)+A413*(12/p)+1,0),DATE(YEAR($D$9),MONTH($D$9)+A413*(12/p),DAY($D$9)))))))</f>
        <v/>
      </c>
      <c r="C413" s="40" t="str">
        <f t="shared" si="28"/>
        <v/>
      </c>
      <c r="D413" s="41"/>
      <c r="E413" s="37"/>
      <c r="F413" s="41" t="str">
        <f>IF(A413="","",ROUND(IF($D$10="Daily",H412*((1+rate)^(B413-B412)-1),H412*rate),2))</f>
        <v/>
      </c>
      <c r="G413" s="41" t="str">
        <f t="shared" si="29"/>
        <v/>
      </c>
      <c r="H413" s="41" t="str">
        <f t="shared" si="30"/>
        <v/>
      </c>
      <c r="I413" s="37"/>
    </row>
    <row r="414" spans="1:9">
      <c r="A414" s="38" t="str">
        <f t="shared" si="31"/>
        <v/>
      </c>
      <c r="B414" s="39" t="str">
        <f t="shared" si="32"/>
        <v/>
      </c>
      <c r="C414" s="40" t="str">
        <f t="shared" ref="C414:C477" si="33">IF(A414="","",IF(A414=$K$19,H413+F414,$K$18))</f>
        <v/>
      </c>
      <c r="D414" s="41"/>
      <c r="E414" s="37"/>
      <c r="F414" s="41" t="str">
        <f>IF(A414="","",ROUND(IF($D$10="Daily",H413*((1+rate)^(B414-B413)-1),H413*rate),2))</f>
        <v/>
      </c>
      <c r="G414" s="41" t="str">
        <f t="shared" ref="G414:G477" si="34">IF(B414="","",C414-F414+D414)</f>
        <v/>
      </c>
      <c r="H414" s="41" t="str">
        <f t="shared" ref="H414:H477" si="35">IF(A414="","",H413-G414)</f>
        <v/>
      </c>
      <c r="I414" s="37"/>
    </row>
    <row r="415" spans="1:9">
      <c r="A415" s="38" t="str">
        <f t="shared" si="31"/>
        <v/>
      </c>
      <c r="B415" s="39" t="str">
        <f t="shared" si="32"/>
        <v/>
      </c>
      <c r="C415" s="40" t="str">
        <f t="shared" si="33"/>
        <v/>
      </c>
      <c r="D415" s="41"/>
      <c r="E415" s="37"/>
      <c r="F415" s="41" t="str">
        <f>IF(A415="","",ROUND(IF($D$10="Daily",H414*((1+rate)^(B415-B414)-1),H414*rate),2))</f>
        <v/>
      </c>
      <c r="G415" s="41" t="str">
        <f t="shared" si="34"/>
        <v/>
      </c>
      <c r="H415" s="41" t="str">
        <f t="shared" si="35"/>
        <v/>
      </c>
      <c r="I415" s="37"/>
    </row>
    <row r="416" spans="1:9">
      <c r="A416" s="38" t="str">
        <f t="shared" si="31"/>
        <v/>
      </c>
      <c r="B416" s="39" t="str">
        <f t="shared" si="32"/>
        <v/>
      </c>
      <c r="C416" s="40" t="str">
        <f t="shared" si="33"/>
        <v/>
      </c>
      <c r="D416" s="41"/>
      <c r="E416" s="37"/>
      <c r="F416" s="41" t="str">
        <f>IF(A416="","",ROUND(IF($D$10="Daily",H415*((1+rate)^(B416-B415)-1),H415*rate),2))</f>
        <v/>
      </c>
      <c r="G416" s="41" t="str">
        <f t="shared" si="34"/>
        <v/>
      </c>
      <c r="H416" s="41" t="str">
        <f t="shared" si="35"/>
        <v/>
      </c>
      <c r="I416" s="37"/>
    </row>
    <row r="417" spans="1:9">
      <c r="A417" s="38" t="str">
        <f t="shared" si="31"/>
        <v/>
      </c>
      <c r="B417" s="39" t="str">
        <f t="shared" si="32"/>
        <v/>
      </c>
      <c r="C417" s="40" t="str">
        <f t="shared" si="33"/>
        <v/>
      </c>
      <c r="D417" s="41"/>
      <c r="E417" s="37"/>
      <c r="F417" s="41" t="str">
        <f>IF(A417="","",ROUND(IF($D$10="Daily",H416*((1+rate)^(B417-B416)-1),H416*rate),2))</f>
        <v/>
      </c>
      <c r="G417" s="41" t="str">
        <f t="shared" si="34"/>
        <v/>
      </c>
      <c r="H417" s="41" t="str">
        <f t="shared" si="35"/>
        <v/>
      </c>
      <c r="I417" s="37"/>
    </row>
    <row r="418" spans="1:9">
      <c r="A418" s="38" t="str">
        <f t="shared" si="31"/>
        <v/>
      </c>
      <c r="B418" s="39" t="str">
        <f t="shared" si="32"/>
        <v/>
      </c>
      <c r="C418" s="40" t="str">
        <f t="shared" si="33"/>
        <v/>
      </c>
      <c r="D418" s="41"/>
      <c r="E418" s="37"/>
      <c r="F418" s="41" t="str">
        <f>IF(A418="","",ROUND(IF($D$10="Daily",H417*((1+rate)^(B418-B417)-1),H417*rate),2))</f>
        <v/>
      </c>
      <c r="G418" s="41" t="str">
        <f t="shared" si="34"/>
        <v/>
      </c>
      <c r="H418" s="41" t="str">
        <f t="shared" si="35"/>
        <v/>
      </c>
      <c r="I418" s="37"/>
    </row>
    <row r="419" spans="1:9">
      <c r="A419" s="38" t="str">
        <f t="shared" si="31"/>
        <v/>
      </c>
      <c r="B419" s="39" t="str">
        <f t="shared" si="32"/>
        <v/>
      </c>
      <c r="C419" s="40" t="str">
        <f t="shared" si="33"/>
        <v/>
      </c>
      <c r="D419" s="41"/>
      <c r="E419" s="37"/>
      <c r="F419" s="41" t="str">
        <f>IF(A419="","",ROUND(IF($D$10="Daily",H418*((1+rate)^(B419-B418)-1),H418*rate),2))</f>
        <v/>
      </c>
      <c r="G419" s="41" t="str">
        <f t="shared" si="34"/>
        <v/>
      </c>
      <c r="H419" s="41" t="str">
        <f t="shared" si="35"/>
        <v/>
      </c>
      <c r="I419" s="37"/>
    </row>
    <row r="420" spans="1:9">
      <c r="A420" s="38" t="str">
        <f t="shared" si="31"/>
        <v/>
      </c>
      <c r="B420" s="39" t="str">
        <f t="shared" si="32"/>
        <v/>
      </c>
      <c r="C420" s="40" t="str">
        <f t="shared" si="33"/>
        <v/>
      </c>
      <c r="D420" s="41"/>
      <c r="E420" s="37"/>
      <c r="F420" s="41" t="str">
        <f>IF(A420="","",ROUND(IF($D$10="Daily",H419*((1+rate)^(B420-B419)-1),H419*rate),2))</f>
        <v/>
      </c>
      <c r="G420" s="41" t="str">
        <f t="shared" si="34"/>
        <v/>
      </c>
      <c r="H420" s="41" t="str">
        <f t="shared" si="35"/>
        <v/>
      </c>
      <c r="I420" s="37"/>
    </row>
    <row r="421" spans="1:9">
      <c r="A421" s="38" t="str">
        <f t="shared" si="31"/>
        <v/>
      </c>
      <c r="B421" s="39" t="str">
        <f t="shared" si="32"/>
        <v/>
      </c>
      <c r="C421" s="40" t="str">
        <f t="shared" si="33"/>
        <v/>
      </c>
      <c r="D421" s="41"/>
      <c r="E421" s="37"/>
      <c r="F421" s="41" t="str">
        <f>IF(A421="","",ROUND(IF($D$10="Daily",H420*((1+rate)^(B421-B420)-1),H420*rate),2))</f>
        <v/>
      </c>
      <c r="G421" s="41" t="str">
        <f t="shared" si="34"/>
        <v/>
      </c>
      <c r="H421" s="41" t="str">
        <f t="shared" si="35"/>
        <v/>
      </c>
      <c r="I421" s="37"/>
    </row>
    <row r="422" spans="1:9">
      <c r="A422" s="38" t="str">
        <f t="shared" si="31"/>
        <v/>
      </c>
      <c r="B422" s="39" t="str">
        <f t="shared" si="32"/>
        <v/>
      </c>
      <c r="C422" s="40" t="str">
        <f t="shared" si="33"/>
        <v/>
      </c>
      <c r="D422" s="41"/>
      <c r="E422" s="37"/>
      <c r="F422" s="41" t="str">
        <f>IF(A422="","",ROUND(IF($D$10="Daily",H421*((1+rate)^(B422-B421)-1),H421*rate),2))</f>
        <v/>
      </c>
      <c r="G422" s="41" t="str">
        <f t="shared" si="34"/>
        <v/>
      </c>
      <c r="H422" s="41" t="str">
        <f t="shared" si="35"/>
        <v/>
      </c>
      <c r="I422" s="37"/>
    </row>
    <row r="423" spans="1:9">
      <c r="A423" s="38" t="str">
        <f t="shared" si="31"/>
        <v/>
      </c>
      <c r="B423" s="39" t="str">
        <f t="shared" si="32"/>
        <v/>
      </c>
      <c r="C423" s="40" t="str">
        <f t="shared" si="33"/>
        <v/>
      </c>
      <c r="D423" s="41"/>
      <c r="E423" s="37"/>
      <c r="F423" s="41" t="str">
        <f>IF(A423="","",ROUND(IF($D$10="Daily",H422*((1+rate)^(B423-B422)-1),H422*rate),2))</f>
        <v/>
      </c>
      <c r="G423" s="41" t="str">
        <f t="shared" si="34"/>
        <v/>
      </c>
      <c r="H423" s="41" t="str">
        <f t="shared" si="35"/>
        <v/>
      </c>
      <c r="I423" s="37"/>
    </row>
    <row r="424" spans="1:9">
      <c r="A424" s="38" t="str">
        <f t="shared" si="31"/>
        <v/>
      </c>
      <c r="B424" s="39" t="str">
        <f t="shared" si="32"/>
        <v/>
      </c>
      <c r="C424" s="40" t="str">
        <f t="shared" si="33"/>
        <v/>
      </c>
      <c r="D424" s="41"/>
      <c r="E424" s="37"/>
      <c r="F424" s="41" t="str">
        <f>IF(A424="","",ROUND(IF($D$10="Daily",H423*((1+rate)^(B424-B423)-1),H423*rate),2))</f>
        <v/>
      </c>
      <c r="G424" s="41" t="str">
        <f t="shared" si="34"/>
        <v/>
      </c>
      <c r="H424" s="41" t="str">
        <f t="shared" si="35"/>
        <v/>
      </c>
      <c r="I424" s="37"/>
    </row>
    <row r="425" spans="1:9">
      <c r="A425" s="38" t="str">
        <f t="shared" si="31"/>
        <v/>
      </c>
      <c r="B425" s="39" t="str">
        <f t="shared" si="32"/>
        <v/>
      </c>
      <c r="C425" s="40" t="str">
        <f t="shared" si="33"/>
        <v/>
      </c>
      <c r="D425" s="41"/>
      <c r="E425" s="37"/>
      <c r="F425" s="41" t="str">
        <f>IF(A425="","",ROUND(IF($D$10="Daily",H424*((1+rate)^(B425-B424)-1),H424*rate),2))</f>
        <v/>
      </c>
      <c r="G425" s="41" t="str">
        <f t="shared" si="34"/>
        <v/>
      </c>
      <c r="H425" s="41" t="str">
        <f t="shared" si="35"/>
        <v/>
      </c>
      <c r="I425" s="37"/>
    </row>
    <row r="426" spans="1:9">
      <c r="A426" s="38" t="str">
        <f t="shared" si="31"/>
        <v/>
      </c>
      <c r="B426" s="39" t="str">
        <f t="shared" si="32"/>
        <v/>
      </c>
      <c r="C426" s="40" t="str">
        <f t="shared" si="33"/>
        <v/>
      </c>
      <c r="D426" s="41"/>
      <c r="E426" s="37"/>
      <c r="F426" s="41" t="str">
        <f>IF(A426="","",ROUND(IF($D$10="Daily",H425*((1+rate)^(B426-B425)-1),H425*rate),2))</f>
        <v/>
      </c>
      <c r="G426" s="41" t="str">
        <f t="shared" si="34"/>
        <v/>
      </c>
      <c r="H426" s="41" t="str">
        <f t="shared" si="35"/>
        <v/>
      </c>
      <c r="I426" s="37"/>
    </row>
    <row r="427" spans="1:9">
      <c r="A427" s="38" t="str">
        <f t="shared" si="31"/>
        <v/>
      </c>
      <c r="B427" s="39" t="str">
        <f t="shared" si="32"/>
        <v/>
      </c>
      <c r="C427" s="40" t="str">
        <f t="shared" si="33"/>
        <v/>
      </c>
      <c r="D427" s="41"/>
      <c r="E427" s="37"/>
      <c r="F427" s="41" t="str">
        <f>IF(A427="","",ROUND(IF($D$10="Daily",H426*((1+rate)^(B427-B426)-1),H426*rate),2))</f>
        <v/>
      </c>
      <c r="G427" s="41" t="str">
        <f t="shared" si="34"/>
        <v/>
      </c>
      <c r="H427" s="41" t="str">
        <f t="shared" si="35"/>
        <v/>
      </c>
      <c r="I427" s="37"/>
    </row>
    <row r="428" spans="1:9">
      <c r="A428" s="38" t="str">
        <f t="shared" si="31"/>
        <v/>
      </c>
      <c r="B428" s="39" t="str">
        <f t="shared" si="32"/>
        <v/>
      </c>
      <c r="C428" s="40" t="str">
        <f t="shared" si="33"/>
        <v/>
      </c>
      <c r="D428" s="41"/>
      <c r="E428" s="37"/>
      <c r="F428" s="41" t="str">
        <f>IF(A428="","",ROUND(IF($D$10="Daily",H427*((1+rate)^(B428-B427)-1),H427*rate),2))</f>
        <v/>
      </c>
      <c r="G428" s="41" t="str">
        <f t="shared" si="34"/>
        <v/>
      </c>
      <c r="H428" s="41" t="str">
        <f t="shared" si="35"/>
        <v/>
      </c>
      <c r="I428" s="37"/>
    </row>
    <row r="429" spans="1:9">
      <c r="A429" s="38" t="str">
        <f t="shared" si="31"/>
        <v/>
      </c>
      <c r="B429" s="39" t="str">
        <f t="shared" si="32"/>
        <v/>
      </c>
      <c r="C429" s="40" t="str">
        <f t="shared" si="33"/>
        <v/>
      </c>
      <c r="D429" s="41"/>
      <c r="E429" s="37"/>
      <c r="F429" s="41" t="str">
        <f>IF(A429="","",ROUND(IF($D$10="Daily",H428*((1+rate)^(B429-B428)-1),H428*rate),2))</f>
        <v/>
      </c>
      <c r="G429" s="41" t="str">
        <f t="shared" si="34"/>
        <v/>
      </c>
      <c r="H429" s="41" t="str">
        <f t="shared" si="35"/>
        <v/>
      </c>
      <c r="I429" s="37"/>
    </row>
    <row r="430" spans="1:9">
      <c r="A430" s="38" t="str">
        <f t="shared" si="31"/>
        <v/>
      </c>
      <c r="B430" s="39" t="str">
        <f t="shared" si="32"/>
        <v/>
      </c>
      <c r="C430" s="40" t="str">
        <f t="shared" si="33"/>
        <v/>
      </c>
      <c r="D430" s="41"/>
      <c r="E430" s="37"/>
      <c r="F430" s="41" t="str">
        <f>IF(A430="","",ROUND(IF($D$10="Daily",H429*((1+rate)^(B430-B429)-1),H429*rate),2))</f>
        <v/>
      </c>
      <c r="G430" s="41" t="str">
        <f t="shared" si="34"/>
        <v/>
      </c>
      <c r="H430" s="41" t="str">
        <f t="shared" si="35"/>
        <v/>
      </c>
      <c r="I430" s="37"/>
    </row>
    <row r="431" spans="1:9">
      <c r="A431" s="38" t="str">
        <f t="shared" si="31"/>
        <v/>
      </c>
      <c r="B431" s="39" t="str">
        <f t="shared" si="32"/>
        <v/>
      </c>
      <c r="C431" s="40" t="str">
        <f t="shared" si="33"/>
        <v/>
      </c>
      <c r="D431" s="41"/>
      <c r="E431" s="37"/>
      <c r="F431" s="41" t="str">
        <f>IF(A431="","",ROUND(IF($D$10="Daily",H430*((1+rate)^(B431-B430)-1),H430*rate),2))</f>
        <v/>
      </c>
      <c r="G431" s="41" t="str">
        <f t="shared" si="34"/>
        <v/>
      </c>
      <c r="H431" s="41" t="str">
        <f t="shared" si="35"/>
        <v/>
      </c>
      <c r="I431" s="37"/>
    </row>
    <row r="432" spans="1:9">
      <c r="A432" s="38" t="str">
        <f t="shared" si="31"/>
        <v/>
      </c>
      <c r="B432" s="39" t="str">
        <f t="shared" si="32"/>
        <v/>
      </c>
      <c r="C432" s="40" t="str">
        <f t="shared" si="33"/>
        <v/>
      </c>
      <c r="D432" s="41"/>
      <c r="E432" s="37"/>
      <c r="F432" s="41" t="str">
        <f>IF(A432="","",ROUND(IF($D$10="Daily",H431*((1+rate)^(B432-B431)-1),H431*rate),2))</f>
        <v/>
      </c>
      <c r="G432" s="41" t="str">
        <f t="shared" si="34"/>
        <v/>
      </c>
      <c r="H432" s="41" t="str">
        <f t="shared" si="35"/>
        <v/>
      </c>
      <c r="I432" s="37"/>
    </row>
    <row r="433" spans="1:9">
      <c r="A433" s="38" t="str">
        <f t="shared" si="31"/>
        <v/>
      </c>
      <c r="B433" s="39" t="str">
        <f t="shared" si="32"/>
        <v/>
      </c>
      <c r="C433" s="40" t="str">
        <f t="shared" si="33"/>
        <v/>
      </c>
      <c r="D433" s="41"/>
      <c r="E433" s="37"/>
      <c r="F433" s="41" t="str">
        <f>IF(A433="","",ROUND(IF($D$10="Daily",H432*((1+rate)^(B433-B432)-1),H432*rate),2))</f>
        <v/>
      </c>
      <c r="G433" s="41" t="str">
        <f t="shared" si="34"/>
        <v/>
      </c>
      <c r="H433" s="41" t="str">
        <f t="shared" si="35"/>
        <v/>
      </c>
      <c r="I433" s="37"/>
    </row>
    <row r="434" spans="1:9">
      <c r="A434" s="38" t="str">
        <f t="shared" si="31"/>
        <v/>
      </c>
      <c r="B434" s="39" t="str">
        <f t="shared" si="32"/>
        <v/>
      </c>
      <c r="C434" s="40" t="str">
        <f t="shared" si="33"/>
        <v/>
      </c>
      <c r="D434" s="41"/>
      <c r="E434" s="37"/>
      <c r="F434" s="41" t="str">
        <f>IF(A434="","",ROUND(IF($D$10="Daily",H433*((1+rate)^(B434-B433)-1),H433*rate),2))</f>
        <v/>
      </c>
      <c r="G434" s="41" t="str">
        <f t="shared" si="34"/>
        <v/>
      </c>
      <c r="H434" s="41" t="str">
        <f t="shared" si="35"/>
        <v/>
      </c>
      <c r="I434" s="37"/>
    </row>
    <row r="435" spans="1:9">
      <c r="A435" s="38" t="str">
        <f t="shared" si="31"/>
        <v/>
      </c>
      <c r="B435" s="39" t="str">
        <f t="shared" si="32"/>
        <v/>
      </c>
      <c r="C435" s="40" t="str">
        <f t="shared" si="33"/>
        <v/>
      </c>
      <c r="D435" s="41"/>
      <c r="E435" s="37"/>
      <c r="F435" s="41" t="str">
        <f>IF(A435="","",ROUND(IF($D$10="Daily",H434*((1+rate)^(B435-B434)-1),H434*rate),2))</f>
        <v/>
      </c>
      <c r="G435" s="41" t="str">
        <f t="shared" si="34"/>
        <v/>
      </c>
      <c r="H435" s="41" t="str">
        <f t="shared" si="35"/>
        <v/>
      </c>
      <c r="I435" s="37"/>
    </row>
    <row r="436" spans="1:9">
      <c r="A436" s="38" t="str">
        <f t="shared" si="31"/>
        <v/>
      </c>
      <c r="B436" s="39" t="str">
        <f t="shared" si="32"/>
        <v/>
      </c>
      <c r="C436" s="40" t="str">
        <f t="shared" si="33"/>
        <v/>
      </c>
      <c r="D436" s="41"/>
      <c r="E436" s="37"/>
      <c r="F436" s="41" t="str">
        <f>IF(A436="","",ROUND(IF($D$10="Daily",H435*((1+rate)^(B436-B435)-1),H435*rate),2))</f>
        <v/>
      </c>
      <c r="G436" s="41" t="str">
        <f t="shared" si="34"/>
        <v/>
      </c>
      <c r="H436" s="41" t="str">
        <f t="shared" si="35"/>
        <v/>
      </c>
      <c r="I436" s="37"/>
    </row>
    <row r="437" spans="1:9">
      <c r="A437" s="38" t="str">
        <f t="shared" si="31"/>
        <v/>
      </c>
      <c r="B437" s="39" t="str">
        <f t="shared" si="32"/>
        <v/>
      </c>
      <c r="C437" s="40" t="str">
        <f t="shared" si="33"/>
        <v/>
      </c>
      <c r="D437" s="41"/>
      <c r="E437" s="37"/>
      <c r="F437" s="41" t="str">
        <f>IF(A437="","",ROUND(IF($D$10="Daily",H436*((1+rate)^(B437-B436)-1),H436*rate),2))</f>
        <v/>
      </c>
      <c r="G437" s="41" t="str">
        <f t="shared" si="34"/>
        <v/>
      </c>
      <c r="H437" s="41" t="str">
        <f t="shared" si="35"/>
        <v/>
      </c>
      <c r="I437" s="37"/>
    </row>
    <row r="438" spans="1:9">
      <c r="A438" s="38" t="str">
        <f t="shared" si="31"/>
        <v/>
      </c>
      <c r="B438" s="39" t="str">
        <f t="shared" si="32"/>
        <v/>
      </c>
      <c r="C438" s="40" t="str">
        <f t="shared" si="33"/>
        <v/>
      </c>
      <c r="D438" s="41"/>
      <c r="E438" s="37"/>
      <c r="F438" s="41" t="str">
        <f>IF(A438="","",ROUND(IF($D$10="Daily",H437*((1+rate)^(B438-B437)-1),H437*rate),2))</f>
        <v/>
      </c>
      <c r="G438" s="41" t="str">
        <f t="shared" si="34"/>
        <v/>
      </c>
      <c r="H438" s="41" t="str">
        <f t="shared" si="35"/>
        <v/>
      </c>
      <c r="I438" s="37"/>
    </row>
    <row r="439" spans="1:9">
      <c r="A439" s="38" t="str">
        <f t="shared" si="31"/>
        <v/>
      </c>
      <c r="B439" s="39" t="str">
        <f t="shared" si="32"/>
        <v/>
      </c>
      <c r="C439" s="40" t="str">
        <f t="shared" si="33"/>
        <v/>
      </c>
      <c r="D439" s="41"/>
      <c r="E439" s="37"/>
      <c r="F439" s="41" t="str">
        <f>IF(A439="","",ROUND(IF($D$10="Daily",H438*((1+rate)^(B439-B438)-1),H438*rate),2))</f>
        <v/>
      </c>
      <c r="G439" s="41" t="str">
        <f t="shared" si="34"/>
        <v/>
      </c>
      <c r="H439" s="41" t="str">
        <f t="shared" si="35"/>
        <v/>
      </c>
      <c r="I439" s="37"/>
    </row>
    <row r="440" spans="1:9">
      <c r="A440" s="38" t="str">
        <f t="shared" si="31"/>
        <v/>
      </c>
      <c r="B440" s="39" t="str">
        <f t="shared" si="32"/>
        <v/>
      </c>
      <c r="C440" s="40" t="str">
        <f t="shared" si="33"/>
        <v/>
      </c>
      <c r="D440" s="41"/>
      <c r="E440" s="37"/>
      <c r="F440" s="41" t="str">
        <f>IF(A440="","",ROUND(IF($D$10="Daily",H439*((1+rate)^(B440-B439)-1),H439*rate),2))</f>
        <v/>
      </c>
      <c r="G440" s="41" t="str">
        <f t="shared" si="34"/>
        <v/>
      </c>
      <c r="H440" s="41" t="str">
        <f t="shared" si="35"/>
        <v/>
      </c>
      <c r="I440" s="37"/>
    </row>
    <row r="441" spans="1:9">
      <c r="A441" s="38" t="str">
        <f t="shared" si="31"/>
        <v/>
      </c>
      <c r="B441" s="39" t="str">
        <f t="shared" si="32"/>
        <v/>
      </c>
      <c r="C441" s="40" t="str">
        <f t="shared" si="33"/>
        <v/>
      </c>
      <c r="D441" s="41"/>
      <c r="E441" s="37"/>
      <c r="F441" s="41" t="str">
        <f>IF(A441="","",ROUND(IF($D$10="Daily",H440*((1+rate)^(B441-B440)-1),H440*rate),2))</f>
        <v/>
      </c>
      <c r="G441" s="41" t="str">
        <f t="shared" si="34"/>
        <v/>
      </c>
      <c r="H441" s="41" t="str">
        <f t="shared" si="35"/>
        <v/>
      </c>
      <c r="I441" s="37"/>
    </row>
    <row r="442" spans="1:9">
      <c r="A442" s="38" t="str">
        <f t="shared" si="31"/>
        <v/>
      </c>
      <c r="B442" s="39" t="str">
        <f t="shared" si="32"/>
        <v/>
      </c>
      <c r="C442" s="40" t="str">
        <f t="shared" si="33"/>
        <v/>
      </c>
      <c r="D442" s="41"/>
      <c r="E442" s="37"/>
      <c r="F442" s="41" t="str">
        <f>IF(A442="","",ROUND(IF($D$10="Daily",H441*((1+rate)^(B442-B441)-1),H441*rate),2))</f>
        <v/>
      </c>
      <c r="G442" s="41" t="str">
        <f t="shared" si="34"/>
        <v/>
      </c>
      <c r="H442" s="41" t="str">
        <f t="shared" si="35"/>
        <v/>
      </c>
      <c r="I442" s="37"/>
    </row>
    <row r="443" spans="1:9">
      <c r="A443" s="38" t="str">
        <f t="shared" si="31"/>
        <v/>
      </c>
      <c r="B443" s="39" t="str">
        <f t="shared" si="32"/>
        <v/>
      </c>
      <c r="C443" s="40" t="str">
        <f t="shared" si="33"/>
        <v/>
      </c>
      <c r="D443" s="41"/>
      <c r="E443" s="37"/>
      <c r="F443" s="41" t="str">
        <f>IF(A443="","",ROUND(IF($D$10="Daily",H442*((1+rate)^(B443-B442)-1),H442*rate),2))</f>
        <v/>
      </c>
      <c r="G443" s="41" t="str">
        <f t="shared" si="34"/>
        <v/>
      </c>
      <c r="H443" s="41" t="str">
        <f t="shared" si="35"/>
        <v/>
      </c>
      <c r="I443" s="37"/>
    </row>
    <row r="444" spans="1:9">
      <c r="A444" s="38" t="str">
        <f t="shared" si="31"/>
        <v/>
      </c>
      <c r="B444" s="39" t="str">
        <f t="shared" si="32"/>
        <v/>
      </c>
      <c r="C444" s="40" t="str">
        <f t="shared" si="33"/>
        <v/>
      </c>
      <c r="D444" s="41"/>
      <c r="E444" s="37"/>
      <c r="F444" s="41" t="str">
        <f>IF(A444="","",ROUND(IF($D$10="Daily",H443*((1+rate)^(B444-B443)-1),H443*rate),2))</f>
        <v/>
      </c>
      <c r="G444" s="41" t="str">
        <f t="shared" si="34"/>
        <v/>
      </c>
      <c r="H444" s="41" t="str">
        <f t="shared" si="35"/>
        <v/>
      </c>
      <c r="I444" s="37"/>
    </row>
    <row r="445" spans="1:9">
      <c r="A445" s="38" t="str">
        <f t="shared" si="31"/>
        <v/>
      </c>
      <c r="B445" s="39" t="str">
        <f t="shared" si="32"/>
        <v/>
      </c>
      <c r="C445" s="40" t="str">
        <f t="shared" si="33"/>
        <v/>
      </c>
      <c r="D445" s="41"/>
      <c r="E445" s="37"/>
      <c r="F445" s="41" t="str">
        <f>IF(A445="","",ROUND(IF($D$10="Daily",H444*((1+rate)^(B445-B444)-1),H444*rate),2))</f>
        <v/>
      </c>
      <c r="G445" s="41" t="str">
        <f t="shared" si="34"/>
        <v/>
      </c>
      <c r="H445" s="41" t="str">
        <f t="shared" si="35"/>
        <v/>
      </c>
      <c r="I445" s="37"/>
    </row>
    <row r="446" spans="1:9">
      <c r="A446" s="38" t="str">
        <f t="shared" si="31"/>
        <v/>
      </c>
      <c r="B446" s="39" t="str">
        <f t="shared" si="32"/>
        <v/>
      </c>
      <c r="C446" s="40" t="str">
        <f t="shared" si="33"/>
        <v/>
      </c>
      <c r="D446" s="41"/>
      <c r="E446" s="37"/>
      <c r="F446" s="41" t="str">
        <f>IF(A446="","",ROUND(IF($D$10="Daily",H445*((1+rate)^(B446-B445)-1),H445*rate),2))</f>
        <v/>
      </c>
      <c r="G446" s="41" t="str">
        <f t="shared" si="34"/>
        <v/>
      </c>
      <c r="H446" s="41" t="str">
        <f t="shared" si="35"/>
        <v/>
      </c>
      <c r="I446" s="37"/>
    </row>
    <row r="447" spans="1:9">
      <c r="A447" s="38" t="str">
        <f t="shared" si="31"/>
        <v/>
      </c>
      <c r="B447" s="39" t="str">
        <f t="shared" si="32"/>
        <v/>
      </c>
      <c r="C447" s="40" t="str">
        <f t="shared" si="33"/>
        <v/>
      </c>
      <c r="D447" s="41"/>
      <c r="E447" s="37"/>
      <c r="F447" s="41" t="str">
        <f>IF(A447="","",ROUND(IF($D$10="Daily",H446*((1+rate)^(B447-B446)-1),H446*rate),2))</f>
        <v/>
      </c>
      <c r="G447" s="41" t="str">
        <f t="shared" si="34"/>
        <v/>
      </c>
      <c r="H447" s="41" t="str">
        <f t="shared" si="35"/>
        <v/>
      </c>
      <c r="I447" s="37"/>
    </row>
    <row r="448" spans="1:9">
      <c r="A448" s="38" t="str">
        <f t="shared" si="31"/>
        <v/>
      </c>
      <c r="B448" s="39" t="str">
        <f t="shared" si="32"/>
        <v/>
      </c>
      <c r="C448" s="40" t="str">
        <f t="shared" si="33"/>
        <v/>
      </c>
      <c r="D448" s="41"/>
      <c r="E448" s="37"/>
      <c r="F448" s="41" t="str">
        <f>IF(A448="","",ROUND(IF($D$10="Daily",H447*((1+rate)^(B448-B447)-1),H447*rate),2))</f>
        <v/>
      </c>
      <c r="G448" s="41" t="str">
        <f t="shared" si="34"/>
        <v/>
      </c>
      <c r="H448" s="41" t="str">
        <f t="shared" si="35"/>
        <v/>
      </c>
      <c r="I448" s="37"/>
    </row>
    <row r="449" spans="1:9">
      <c r="A449" s="38" t="str">
        <f t="shared" si="31"/>
        <v/>
      </c>
      <c r="B449" s="39" t="str">
        <f t="shared" si="32"/>
        <v/>
      </c>
      <c r="C449" s="40" t="str">
        <f t="shared" si="33"/>
        <v/>
      </c>
      <c r="D449" s="41"/>
      <c r="E449" s="37"/>
      <c r="F449" s="41" t="str">
        <f>IF(A449="","",ROUND(IF($D$10="Daily",H448*((1+rate)^(B449-B448)-1),H448*rate),2))</f>
        <v/>
      </c>
      <c r="G449" s="41" t="str">
        <f t="shared" si="34"/>
        <v/>
      </c>
      <c r="H449" s="41" t="str">
        <f t="shared" si="35"/>
        <v/>
      </c>
      <c r="I449" s="37"/>
    </row>
    <row r="450" spans="1:9">
      <c r="A450" s="38" t="str">
        <f t="shared" si="31"/>
        <v/>
      </c>
      <c r="B450" s="39" t="str">
        <f t="shared" si="32"/>
        <v/>
      </c>
      <c r="C450" s="40" t="str">
        <f t="shared" si="33"/>
        <v/>
      </c>
      <c r="D450" s="41"/>
      <c r="E450" s="37"/>
      <c r="F450" s="41" t="str">
        <f>IF(A450="","",ROUND(IF($D$10="Daily",H449*((1+rate)^(B450-B449)-1),H449*rate),2))</f>
        <v/>
      </c>
      <c r="G450" s="41" t="str">
        <f t="shared" si="34"/>
        <v/>
      </c>
      <c r="H450" s="41" t="str">
        <f t="shared" si="35"/>
        <v/>
      </c>
      <c r="I450" s="37"/>
    </row>
    <row r="451" spans="1:9">
      <c r="A451" s="38" t="str">
        <f t="shared" si="31"/>
        <v/>
      </c>
      <c r="B451" s="39" t="str">
        <f t="shared" si="32"/>
        <v/>
      </c>
      <c r="C451" s="40" t="str">
        <f t="shared" si="33"/>
        <v/>
      </c>
      <c r="D451" s="41"/>
      <c r="E451" s="37"/>
      <c r="F451" s="41" t="str">
        <f>IF(A451="","",ROUND(IF($D$10="Daily",H450*((1+rate)^(B451-B450)-1),H450*rate),2))</f>
        <v/>
      </c>
      <c r="G451" s="41" t="str">
        <f t="shared" si="34"/>
        <v/>
      </c>
      <c r="H451" s="41" t="str">
        <f t="shared" si="35"/>
        <v/>
      </c>
      <c r="I451" s="37"/>
    </row>
    <row r="452" spans="1:9">
      <c r="A452" s="38" t="str">
        <f t="shared" si="31"/>
        <v/>
      </c>
      <c r="B452" s="39" t="str">
        <f t="shared" si="32"/>
        <v/>
      </c>
      <c r="C452" s="40" t="str">
        <f t="shared" si="33"/>
        <v/>
      </c>
      <c r="D452" s="41"/>
      <c r="E452" s="37"/>
      <c r="F452" s="41" t="str">
        <f>IF(A452="","",ROUND(IF($D$10="Daily",H451*((1+rate)^(B452-B451)-1),H451*rate),2))</f>
        <v/>
      </c>
      <c r="G452" s="41" t="str">
        <f t="shared" si="34"/>
        <v/>
      </c>
      <c r="H452" s="41" t="str">
        <f t="shared" si="35"/>
        <v/>
      </c>
      <c r="I452" s="37"/>
    </row>
    <row r="453" spans="1:9">
      <c r="A453" s="38" t="str">
        <f t="shared" si="31"/>
        <v/>
      </c>
      <c r="B453" s="39" t="str">
        <f t="shared" si="32"/>
        <v/>
      </c>
      <c r="C453" s="40" t="str">
        <f t="shared" si="33"/>
        <v/>
      </c>
      <c r="D453" s="41"/>
      <c r="E453" s="37"/>
      <c r="F453" s="41" t="str">
        <f>IF(A453="","",ROUND(IF($D$10="Daily",H452*((1+rate)^(B453-B452)-1),H452*rate),2))</f>
        <v/>
      </c>
      <c r="G453" s="41" t="str">
        <f t="shared" si="34"/>
        <v/>
      </c>
      <c r="H453" s="41" t="str">
        <f t="shared" si="35"/>
        <v/>
      </c>
      <c r="I453" s="37"/>
    </row>
    <row r="454" spans="1:9">
      <c r="A454" s="38" t="str">
        <f t="shared" si="31"/>
        <v/>
      </c>
      <c r="B454" s="39" t="str">
        <f t="shared" si="32"/>
        <v/>
      </c>
      <c r="C454" s="40" t="str">
        <f t="shared" si="33"/>
        <v/>
      </c>
      <c r="D454" s="41"/>
      <c r="E454" s="37"/>
      <c r="F454" s="41" t="str">
        <f>IF(A454="","",ROUND(IF($D$10="Daily",H453*((1+rate)^(B454-B453)-1),H453*rate),2))</f>
        <v/>
      </c>
      <c r="G454" s="41" t="str">
        <f t="shared" si="34"/>
        <v/>
      </c>
      <c r="H454" s="41" t="str">
        <f t="shared" si="35"/>
        <v/>
      </c>
      <c r="I454" s="37"/>
    </row>
    <row r="455" spans="1:9">
      <c r="A455" s="38" t="str">
        <f t="shared" si="31"/>
        <v/>
      </c>
      <c r="B455" s="39" t="str">
        <f t="shared" si="32"/>
        <v/>
      </c>
      <c r="C455" s="40" t="str">
        <f t="shared" si="33"/>
        <v/>
      </c>
      <c r="D455" s="41"/>
      <c r="E455" s="37"/>
      <c r="F455" s="41" t="str">
        <f>IF(A455="","",ROUND(IF($D$10="Daily",H454*((1+rate)^(B455-B454)-1),H454*rate),2))</f>
        <v/>
      </c>
      <c r="G455" s="41" t="str">
        <f t="shared" si="34"/>
        <v/>
      </c>
      <c r="H455" s="41" t="str">
        <f t="shared" si="35"/>
        <v/>
      </c>
      <c r="I455" s="37"/>
    </row>
    <row r="456" spans="1:9">
      <c r="A456" s="38" t="str">
        <f t="shared" si="31"/>
        <v/>
      </c>
      <c r="B456" s="39" t="str">
        <f t="shared" si="32"/>
        <v/>
      </c>
      <c r="C456" s="40" t="str">
        <f t="shared" si="33"/>
        <v/>
      </c>
      <c r="D456" s="41"/>
      <c r="E456" s="37"/>
      <c r="F456" s="41" t="str">
        <f>IF(A456="","",ROUND(IF($D$10="Daily",H455*((1+rate)^(B456-B455)-1),H455*rate),2))</f>
        <v/>
      </c>
      <c r="G456" s="41" t="str">
        <f t="shared" si="34"/>
        <v/>
      </c>
      <c r="H456" s="41" t="str">
        <f t="shared" si="35"/>
        <v/>
      </c>
      <c r="I456" s="37"/>
    </row>
    <row r="457" spans="1:9">
      <c r="A457" s="38" t="str">
        <f t="shared" si="31"/>
        <v/>
      </c>
      <c r="B457" s="39" t="str">
        <f t="shared" si="32"/>
        <v/>
      </c>
      <c r="C457" s="40" t="str">
        <f t="shared" si="33"/>
        <v/>
      </c>
      <c r="D457" s="41"/>
      <c r="E457" s="37"/>
      <c r="F457" s="41" t="str">
        <f>IF(A457="","",ROUND(IF($D$10="Daily",H456*((1+rate)^(B457-B456)-1),H456*rate),2))</f>
        <v/>
      </c>
      <c r="G457" s="41" t="str">
        <f t="shared" si="34"/>
        <v/>
      </c>
      <c r="H457" s="41" t="str">
        <f t="shared" si="35"/>
        <v/>
      </c>
      <c r="I457" s="37"/>
    </row>
    <row r="458" spans="1:9">
      <c r="A458" s="38" t="str">
        <f t="shared" si="31"/>
        <v/>
      </c>
      <c r="B458" s="39" t="str">
        <f t="shared" si="32"/>
        <v/>
      </c>
      <c r="C458" s="40" t="str">
        <f t="shared" si="33"/>
        <v/>
      </c>
      <c r="D458" s="41"/>
      <c r="E458" s="37"/>
      <c r="F458" s="41" t="str">
        <f>IF(A458="","",ROUND(IF($D$10="Daily",H457*((1+rate)^(B458-B457)-1),H457*rate),2))</f>
        <v/>
      </c>
      <c r="G458" s="41" t="str">
        <f t="shared" si="34"/>
        <v/>
      </c>
      <c r="H458" s="41" t="str">
        <f t="shared" si="35"/>
        <v/>
      </c>
      <c r="I458" s="37"/>
    </row>
    <row r="459" spans="1:9">
      <c r="A459" s="38" t="str">
        <f t="shared" si="31"/>
        <v/>
      </c>
      <c r="B459" s="39" t="str">
        <f t="shared" si="32"/>
        <v/>
      </c>
      <c r="C459" s="40" t="str">
        <f t="shared" si="33"/>
        <v/>
      </c>
      <c r="D459" s="41"/>
      <c r="E459" s="37"/>
      <c r="F459" s="41" t="str">
        <f>IF(A459="","",ROUND(IF($D$10="Daily",H458*((1+rate)^(B459-B458)-1),H458*rate),2))</f>
        <v/>
      </c>
      <c r="G459" s="41" t="str">
        <f t="shared" si="34"/>
        <v/>
      </c>
      <c r="H459" s="41" t="str">
        <f t="shared" si="35"/>
        <v/>
      </c>
      <c r="I459" s="37"/>
    </row>
    <row r="460" spans="1:9">
      <c r="A460" s="38" t="str">
        <f t="shared" si="31"/>
        <v/>
      </c>
      <c r="B460" s="39" t="str">
        <f t="shared" si="32"/>
        <v/>
      </c>
      <c r="C460" s="40" t="str">
        <f t="shared" si="33"/>
        <v/>
      </c>
      <c r="D460" s="41"/>
      <c r="E460" s="37"/>
      <c r="F460" s="41" t="str">
        <f>IF(A460="","",ROUND(IF($D$10="Daily",H459*((1+rate)^(B460-B459)-1),H459*rate),2))</f>
        <v/>
      </c>
      <c r="G460" s="41" t="str">
        <f t="shared" si="34"/>
        <v/>
      </c>
      <c r="H460" s="41" t="str">
        <f t="shared" si="35"/>
        <v/>
      </c>
      <c r="I460" s="37"/>
    </row>
    <row r="461" spans="1:9">
      <c r="A461" s="38" t="str">
        <f t="shared" si="31"/>
        <v/>
      </c>
      <c r="B461" s="39" t="str">
        <f t="shared" si="32"/>
        <v/>
      </c>
      <c r="C461" s="40" t="str">
        <f t="shared" si="33"/>
        <v/>
      </c>
      <c r="D461" s="41"/>
      <c r="E461" s="37"/>
      <c r="F461" s="41" t="str">
        <f>IF(A461="","",ROUND(IF($D$10="Daily",H460*((1+rate)^(B461-B460)-1),H460*rate),2))</f>
        <v/>
      </c>
      <c r="G461" s="41" t="str">
        <f t="shared" si="34"/>
        <v/>
      </c>
      <c r="H461" s="41" t="str">
        <f t="shared" si="35"/>
        <v/>
      </c>
      <c r="I461" s="37"/>
    </row>
    <row r="462" spans="1:9">
      <c r="A462" s="38" t="str">
        <f t="shared" si="31"/>
        <v/>
      </c>
      <c r="B462" s="39" t="str">
        <f t="shared" si="32"/>
        <v/>
      </c>
      <c r="C462" s="40" t="str">
        <f t="shared" si="33"/>
        <v/>
      </c>
      <c r="D462" s="41"/>
      <c r="E462" s="37"/>
      <c r="F462" s="41" t="str">
        <f>IF(A462="","",ROUND(IF($D$10="Daily",H461*((1+rate)^(B462-B461)-1),H461*rate),2))</f>
        <v/>
      </c>
      <c r="G462" s="41" t="str">
        <f t="shared" si="34"/>
        <v/>
      </c>
      <c r="H462" s="41" t="str">
        <f t="shared" si="35"/>
        <v/>
      </c>
      <c r="I462" s="37"/>
    </row>
    <row r="463" spans="1:9">
      <c r="A463" s="38" t="str">
        <f t="shared" si="31"/>
        <v/>
      </c>
      <c r="B463" s="39" t="str">
        <f t="shared" si="32"/>
        <v/>
      </c>
      <c r="C463" s="40" t="str">
        <f t="shared" si="33"/>
        <v/>
      </c>
      <c r="D463" s="41"/>
      <c r="E463" s="37"/>
      <c r="F463" s="41" t="str">
        <f>IF(A463="","",ROUND(IF($D$10="Daily",H462*((1+rate)^(B463-B462)-1),H462*rate),2))</f>
        <v/>
      </c>
      <c r="G463" s="41" t="str">
        <f t="shared" si="34"/>
        <v/>
      </c>
      <c r="H463" s="41" t="str">
        <f t="shared" si="35"/>
        <v/>
      </c>
      <c r="I463" s="37"/>
    </row>
    <row r="464" spans="1:9">
      <c r="A464" s="38" t="str">
        <f t="shared" si="31"/>
        <v/>
      </c>
      <c r="B464" s="39" t="str">
        <f t="shared" si="32"/>
        <v/>
      </c>
      <c r="C464" s="40" t="str">
        <f t="shared" si="33"/>
        <v/>
      </c>
      <c r="D464" s="41"/>
      <c r="E464" s="37"/>
      <c r="F464" s="41" t="str">
        <f>IF(A464="","",ROUND(IF($D$10="Daily",H463*((1+rate)^(B464-B463)-1),H463*rate),2))</f>
        <v/>
      </c>
      <c r="G464" s="41" t="str">
        <f t="shared" si="34"/>
        <v/>
      </c>
      <c r="H464" s="41" t="str">
        <f t="shared" si="35"/>
        <v/>
      </c>
      <c r="I464" s="37"/>
    </row>
    <row r="465" spans="1:9">
      <c r="A465" s="38" t="str">
        <f t="shared" si="31"/>
        <v/>
      </c>
      <c r="B465" s="39" t="str">
        <f t="shared" si="32"/>
        <v/>
      </c>
      <c r="C465" s="40" t="str">
        <f t="shared" si="33"/>
        <v/>
      </c>
      <c r="D465" s="41"/>
      <c r="E465" s="37"/>
      <c r="F465" s="41" t="str">
        <f>IF(A465="","",ROUND(IF($D$10="Daily",H464*((1+rate)^(B465-B464)-1),H464*rate),2))</f>
        <v/>
      </c>
      <c r="G465" s="41" t="str">
        <f t="shared" si="34"/>
        <v/>
      </c>
      <c r="H465" s="41" t="str">
        <f t="shared" si="35"/>
        <v/>
      </c>
      <c r="I465" s="37"/>
    </row>
    <row r="466" spans="1:9">
      <c r="A466" s="38" t="str">
        <f t="shared" si="31"/>
        <v/>
      </c>
      <c r="B466" s="39" t="str">
        <f t="shared" si="32"/>
        <v/>
      </c>
      <c r="C466" s="40" t="str">
        <f t="shared" si="33"/>
        <v/>
      </c>
      <c r="D466" s="41"/>
      <c r="E466" s="37"/>
      <c r="F466" s="41" t="str">
        <f>IF(A466="","",ROUND(IF($D$10="Daily",H465*((1+rate)^(B466-B465)-1),H465*rate),2))</f>
        <v/>
      </c>
      <c r="G466" s="41" t="str">
        <f t="shared" si="34"/>
        <v/>
      </c>
      <c r="H466" s="41" t="str">
        <f t="shared" si="35"/>
        <v/>
      </c>
      <c r="I466" s="37"/>
    </row>
    <row r="467" spans="1:9">
      <c r="A467" s="38" t="str">
        <f t="shared" si="31"/>
        <v/>
      </c>
      <c r="B467" s="39" t="str">
        <f t="shared" si="32"/>
        <v/>
      </c>
      <c r="C467" s="40" t="str">
        <f t="shared" si="33"/>
        <v/>
      </c>
      <c r="D467" s="41"/>
      <c r="E467" s="37"/>
      <c r="F467" s="41" t="str">
        <f>IF(A467="","",ROUND(IF($D$10="Daily",H466*((1+rate)^(B467-B466)-1),H466*rate),2))</f>
        <v/>
      </c>
      <c r="G467" s="41" t="str">
        <f t="shared" si="34"/>
        <v/>
      </c>
      <c r="H467" s="41" t="str">
        <f t="shared" si="35"/>
        <v/>
      </c>
      <c r="I467" s="37"/>
    </row>
    <row r="468" spans="1:9">
      <c r="A468" s="38" t="str">
        <f t="shared" si="31"/>
        <v/>
      </c>
      <c r="B468" s="39" t="str">
        <f t="shared" si="32"/>
        <v/>
      </c>
      <c r="C468" s="40" t="str">
        <f t="shared" si="33"/>
        <v/>
      </c>
      <c r="D468" s="41"/>
      <c r="E468" s="37"/>
      <c r="F468" s="41" t="str">
        <f>IF(A468="","",ROUND(IF($D$10="Daily",H467*((1+rate)^(B468-B467)-1),H467*rate),2))</f>
        <v/>
      </c>
      <c r="G468" s="41" t="str">
        <f t="shared" si="34"/>
        <v/>
      </c>
      <c r="H468" s="41" t="str">
        <f t="shared" si="35"/>
        <v/>
      </c>
      <c r="I468" s="37"/>
    </row>
    <row r="469" spans="1:9">
      <c r="A469" s="38" t="str">
        <f t="shared" si="31"/>
        <v/>
      </c>
      <c r="B469" s="39" t="str">
        <f t="shared" si="32"/>
        <v/>
      </c>
      <c r="C469" s="40" t="str">
        <f t="shared" si="33"/>
        <v/>
      </c>
      <c r="D469" s="41"/>
      <c r="E469" s="37"/>
      <c r="F469" s="41" t="str">
        <f>IF(A469="","",ROUND(IF($D$10="Daily",H468*((1+rate)^(B469-B468)-1),H468*rate),2))</f>
        <v/>
      </c>
      <c r="G469" s="41" t="str">
        <f t="shared" si="34"/>
        <v/>
      </c>
      <c r="H469" s="41" t="str">
        <f t="shared" si="35"/>
        <v/>
      </c>
      <c r="I469" s="37"/>
    </row>
    <row r="470" spans="1:9">
      <c r="A470" s="38" t="str">
        <f t="shared" si="31"/>
        <v/>
      </c>
      <c r="B470" s="39" t="str">
        <f t="shared" si="32"/>
        <v/>
      </c>
      <c r="C470" s="40" t="str">
        <f t="shared" si="33"/>
        <v/>
      </c>
      <c r="D470" s="41"/>
      <c r="E470" s="37"/>
      <c r="F470" s="41" t="str">
        <f>IF(A470="","",ROUND(IF($D$10="Daily",H469*((1+rate)^(B470-B469)-1),H469*rate),2))</f>
        <v/>
      </c>
      <c r="G470" s="41" t="str">
        <f t="shared" si="34"/>
        <v/>
      </c>
      <c r="H470" s="41" t="str">
        <f t="shared" si="35"/>
        <v/>
      </c>
      <c r="I470" s="37"/>
    </row>
    <row r="471" spans="1:9">
      <c r="A471" s="38" t="str">
        <f t="shared" si="31"/>
        <v/>
      </c>
      <c r="B471" s="39" t="str">
        <f t="shared" si="32"/>
        <v/>
      </c>
      <c r="C471" s="40" t="str">
        <f t="shared" si="33"/>
        <v/>
      </c>
      <c r="D471" s="41"/>
      <c r="E471" s="37"/>
      <c r="F471" s="41" t="str">
        <f>IF(A471="","",ROUND(IF($D$10="Daily",H470*((1+rate)^(B471-B470)-1),H470*rate),2))</f>
        <v/>
      </c>
      <c r="G471" s="41" t="str">
        <f t="shared" si="34"/>
        <v/>
      </c>
      <c r="H471" s="41" t="str">
        <f t="shared" si="35"/>
        <v/>
      </c>
      <c r="I471" s="37"/>
    </row>
    <row r="472" spans="1:9">
      <c r="A472" s="38" t="str">
        <f t="shared" si="31"/>
        <v/>
      </c>
      <c r="B472" s="39" t="str">
        <f t="shared" si="32"/>
        <v/>
      </c>
      <c r="C472" s="40" t="str">
        <f t="shared" si="33"/>
        <v/>
      </c>
      <c r="D472" s="41"/>
      <c r="E472" s="37"/>
      <c r="F472" s="41" t="str">
        <f>IF(A472="","",ROUND(IF($D$10="Daily",H471*((1+rate)^(B472-B471)-1),H471*rate),2))</f>
        <v/>
      </c>
      <c r="G472" s="41" t="str">
        <f t="shared" si="34"/>
        <v/>
      </c>
      <c r="H472" s="41" t="str">
        <f t="shared" si="35"/>
        <v/>
      </c>
      <c r="I472" s="37"/>
    </row>
    <row r="473" spans="1:9">
      <c r="A473" s="38" t="str">
        <f t="shared" si="31"/>
        <v/>
      </c>
      <c r="B473" s="39" t="str">
        <f t="shared" si="32"/>
        <v/>
      </c>
      <c r="C473" s="40" t="str">
        <f t="shared" si="33"/>
        <v/>
      </c>
      <c r="D473" s="41"/>
      <c r="E473" s="37"/>
      <c r="F473" s="41" t="str">
        <f>IF(A473="","",ROUND(IF($D$10="Daily",H472*((1+rate)^(B473-B472)-1),H472*rate),2))</f>
        <v/>
      </c>
      <c r="G473" s="41" t="str">
        <f t="shared" si="34"/>
        <v/>
      </c>
      <c r="H473" s="41" t="str">
        <f t="shared" si="35"/>
        <v/>
      </c>
      <c r="I473" s="37"/>
    </row>
    <row r="474" spans="1:9">
      <c r="A474" s="38" t="str">
        <f t="shared" si="31"/>
        <v/>
      </c>
      <c r="B474" s="39" t="str">
        <f t="shared" si="32"/>
        <v/>
      </c>
      <c r="C474" s="40" t="str">
        <f t="shared" si="33"/>
        <v/>
      </c>
      <c r="D474" s="41"/>
      <c r="E474" s="37"/>
      <c r="F474" s="41" t="str">
        <f>IF(A474="","",ROUND(IF($D$10="Daily",H473*((1+rate)^(B474-B473)-1),H473*rate),2))</f>
        <v/>
      </c>
      <c r="G474" s="41" t="str">
        <f t="shared" si="34"/>
        <v/>
      </c>
      <c r="H474" s="41" t="str">
        <f t="shared" si="35"/>
        <v/>
      </c>
      <c r="I474" s="37"/>
    </row>
    <row r="475" spans="1:9">
      <c r="A475" s="38" t="str">
        <f t="shared" si="31"/>
        <v/>
      </c>
      <c r="B475" s="39" t="str">
        <f t="shared" si="32"/>
        <v/>
      </c>
      <c r="C475" s="40" t="str">
        <f t="shared" si="33"/>
        <v/>
      </c>
      <c r="D475" s="41"/>
      <c r="E475" s="37"/>
      <c r="F475" s="41" t="str">
        <f>IF(A475="","",ROUND(IF($D$10="Daily",H474*((1+rate)^(B475-B474)-1),H474*rate),2))</f>
        <v/>
      </c>
      <c r="G475" s="41" t="str">
        <f t="shared" si="34"/>
        <v/>
      </c>
      <c r="H475" s="41" t="str">
        <f t="shared" si="35"/>
        <v/>
      </c>
      <c r="I475" s="37"/>
    </row>
    <row r="476" spans="1:9">
      <c r="A476" s="38" t="str">
        <f t="shared" si="31"/>
        <v/>
      </c>
      <c r="B476" s="39" t="str">
        <f t="shared" si="32"/>
        <v/>
      </c>
      <c r="C476" s="40" t="str">
        <f t="shared" si="33"/>
        <v/>
      </c>
      <c r="D476" s="41"/>
      <c r="E476" s="37"/>
      <c r="F476" s="41" t="str">
        <f>IF(A476="","",ROUND(IF($D$10="Daily",H475*((1+rate)^(B476-B475)-1),H475*rate),2))</f>
        <v/>
      </c>
      <c r="G476" s="41" t="str">
        <f t="shared" si="34"/>
        <v/>
      </c>
      <c r="H476" s="41" t="str">
        <f t="shared" si="35"/>
        <v/>
      </c>
      <c r="I476" s="37"/>
    </row>
    <row r="477" spans="1:9">
      <c r="A477" s="38" t="str">
        <f t="shared" ref="A477:A540" si="36">IF(H476="","",IF(A476&gt;=$D$8*p,"",A476+1))</f>
        <v/>
      </c>
      <c r="B477" s="39" t="str">
        <f t="shared" ref="B477:B540" si="37">IF(A477="","",IF(p=52,B476+7,IF(p=26,B476+14,IF(p=24,IF(MOD(A477,2)=0,EDATE($D$9,A477/2),B476+14),IF(DAY(DATE(YEAR($D$9),MONTH($D$9)+(A477-1)*(12/p),DAY($D$9)))&lt;&gt;DAY($D$9),DATE(YEAR($D$9),MONTH($D$9)+A477*(12/p)+1,0),DATE(YEAR($D$9),MONTH($D$9)+A477*(12/p),DAY($D$9)))))))</f>
        <v/>
      </c>
      <c r="C477" s="40" t="str">
        <f t="shared" si="33"/>
        <v/>
      </c>
      <c r="D477" s="41"/>
      <c r="E477" s="37"/>
      <c r="F477" s="41" t="str">
        <f>IF(A477="","",ROUND(IF($D$10="Daily",H476*((1+rate)^(B477-B476)-1),H476*rate),2))</f>
        <v/>
      </c>
      <c r="G477" s="41" t="str">
        <f t="shared" si="34"/>
        <v/>
      </c>
      <c r="H477" s="41" t="str">
        <f t="shared" si="35"/>
        <v/>
      </c>
      <c r="I477" s="37"/>
    </row>
    <row r="478" spans="1:9">
      <c r="A478" s="38" t="str">
        <f t="shared" si="36"/>
        <v/>
      </c>
      <c r="B478" s="39" t="str">
        <f t="shared" si="37"/>
        <v/>
      </c>
      <c r="C478" s="40" t="str">
        <f t="shared" ref="C478:C541" si="38">IF(A478="","",IF(A478=$K$19,H477+F478,$K$18))</f>
        <v/>
      </c>
      <c r="D478" s="41"/>
      <c r="E478" s="37"/>
      <c r="F478" s="41" t="str">
        <f>IF(A478="","",ROUND(IF($D$10="Daily",H477*((1+rate)^(B478-B477)-1),H477*rate),2))</f>
        <v/>
      </c>
      <c r="G478" s="41" t="str">
        <f t="shared" ref="G478:G541" si="39">IF(B478="","",C478-F478+D478)</f>
        <v/>
      </c>
      <c r="H478" s="41" t="str">
        <f t="shared" ref="H478:H541" si="40">IF(A478="","",H477-G478)</f>
        <v/>
      </c>
      <c r="I478" s="37"/>
    </row>
    <row r="479" spans="1:9">
      <c r="A479" s="38" t="str">
        <f t="shared" si="36"/>
        <v/>
      </c>
      <c r="B479" s="39" t="str">
        <f t="shared" si="37"/>
        <v/>
      </c>
      <c r="C479" s="40" t="str">
        <f t="shared" si="38"/>
        <v/>
      </c>
      <c r="D479" s="41"/>
      <c r="E479" s="37"/>
      <c r="F479" s="41" t="str">
        <f>IF(A479="","",ROUND(IF($D$10="Daily",H478*((1+rate)^(B479-B478)-1),H478*rate),2))</f>
        <v/>
      </c>
      <c r="G479" s="41" t="str">
        <f t="shared" si="39"/>
        <v/>
      </c>
      <c r="H479" s="41" t="str">
        <f t="shared" si="40"/>
        <v/>
      </c>
      <c r="I479" s="37"/>
    </row>
    <row r="480" spans="1:9">
      <c r="A480" s="38" t="str">
        <f t="shared" si="36"/>
        <v/>
      </c>
      <c r="B480" s="39" t="str">
        <f t="shared" si="37"/>
        <v/>
      </c>
      <c r="C480" s="40" t="str">
        <f t="shared" si="38"/>
        <v/>
      </c>
      <c r="D480" s="41"/>
      <c r="E480" s="37"/>
      <c r="F480" s="41" t="str">
        <f>IF(A480="","",ROUND(IF($D$10="Daily",H479*((1+rate)^(B480-B479)-1),H479*rate),2))</f>
        <v/>
      </c>
      <c r="G480" s="41" t="str">
        <f t="shared" si="39"/>
        <v/>
      </c>
      <c r="H480" s="41" t="str">
        <f t="shared" si="40"/>
        <v/>
      </c>
      <c r="I480" s="37"/>
    </row>
    <row r="481" spans="1:9">
      <c r="A481" s="38" t="str">
        <f t="shared" si="36"/>
        <v/>
      </c>
      <c r="B481" s="39" t="str">
        <f t="shared" si="37"/>
        <v/>
      </c>
      <c r="C481" s="40" t="str">
        <f t="shared" si="38"/>
        <v/>
      </c>
      <c r="D481" s="41"/>
      <c r="E481" s="37"/>
      <c r="F481" s="41" t="str">
        <f>IF(A481="","",ROUND(IF($D$10="Daily",H480*((1+rate)^(B481-B480)-1),H480*rate),2))</f>
        <v/>
      </c>
      <c r="G481" s="41" t="str">
        <f t="shared" si="39"/>
        <v/>
      </c>
      <c r="H481" s="41" t="str">
        <f t="shared" si="40"/>
        <v/>
      </c>
      <c r="I481" s="37"/>
    </row>
    <row r="482" spans="1:9">
      <c r="A482" s="38" t="str">
        <f t="shared" si="36"/>
        <v/>
      </c>
      <c r="B482" s="39" t="str">
        <f t="shared" si="37"/>
        <v/>
      </c>
      <c r="C482" s="40" t="str">
        <f t="shared" si="38"/>
        <v/>
      </c>
      <c r="D482" s="41"/>
      <c r="E482" s="37"/>
      <c r="F482" s="41" t="str">
        <f>IF(A482="","",ROUND(IF($D$10="Daily",H481*((1+rate)^(B482-B481)-1),H481*rate),2))</f>
        <v/>
      </c>
      <c r="G482" s="41" t="str">
        <f t="shared" si="39"/>
        <v/>
      </c>
      <c r="H482" s="41" t="str">
        <f t="shared" si="40"/>
        <v/>
      </c>
      <c r="I482" s="37"/>
    </row>
    <row r="483" spans="1:9">
      <c r="A483" s="38" t="str">
        <f t="shared" si="36"/>
        <v/>
      </c>
      <c r="B483" s="39" t="str">
        <f t="shared" si="37"/>
        <v/>
      </c>
      <c r="C483" s="40" t="str">
        <f t="shared" si="38"/>
        <v/>
      </c>
      <c r="D483" s="41"/>
      <c r="E483" s="37"/>
      <c r="F483" s="41" t="str">
        <f>IF(A483="","",ROUND(IF($D$10="Daily",H482*((1+rate)^(B483-B482)-1),H482*rate),2))</f>
        <v/>
      </c>
      <c r="G483" s="41" t="str">
        <f t="shared" si="39"/>
        <v/>
      </c>
      <c r="H483" s="41" t="str">
        <f t="shared" si="40"/>
        <v/>
      </c>
      <c r="I483" s="37"/>
    </row>
    <row r="484" spans="1:9">
      <c r="A484" s="38" t="str">
        <f t="shared" si="36"/>
        <v/>
      </c>
      <c r="B484" s="39" t="str">
        <f t="shared" si="37"/>
        <v/>
      </c>
      <c r="C484" s="40" t="str">
        <f t="shared" si="38"/>
        <v/>
      </c>
      <c r="D484" s="41"/>
      <c r="E484" s="37"/>
      <c r="F484" s="41" t="str">
        <f>IF(A484="","",ROUND(IF($D$10="Daily",H483*((1+rate)^(B484-B483)-1),H483*rate),2))</f>
        <v/>
      </c>
      <c r="G484" s="41" t="str">
        <f t="shared" si="39"/>
        <v/>
      </c>
      <c r="H484" s="41" t="str">
        <f t="shared" si="40"/>
        <v/>
      </c>
      <c r="I484" s="37"/>
    </row>
    <row r="485" spans="1:9">
      <c r="A485" s="38" t="str">
        <f t="shared" si="36"/>
        <v/>
      </c>
      <c r="B485" s="39" t="str">
        <f t="shared" si="37"/>
        <v/>
      </c>
      <c r="C485" s="40" t="str">
        <f t="shared" si="38"/>
        <v/>
      </c>
      <c r="D485" s="41"/>
      <c r="E485" s="37"/>
      <c r="F485" s="41" t="str">
        <f>IF(A485="","",ROUND(IF($D$10="Daily",H484*((1+rate)^(B485-B484)-1),H484*rate),2))</f>
        <v/>
      </c>
      <c r="G485" s="41" t="str">
        <f t="shared" si="39"/>
        <v/>
      </c>
      <c r="H485" s="41" t="str">
        <f t="shared" si="40"/>
        <v/>
      </c>
      <c r="I485" s="37"/>
    </row>
    <row r="486" spans="1:9">
      <c r="A486" s="38" t="str">
        <f t="shared" si="36"/>
        <v/>
      </c>
      <c r="B486" s="39" t="str">
        <f t="shared" si="37"/>
        <v/>
      </c>
      <c r="C486" s="40" t="str">
        <f t="shared" si="38"/>
        <v/>
      </c>
      <c r="D486" s="41"/>
      <c r="E486" s="37"/>
      <c r="F486" s="41" t="str">
        <f>IF(A486="","",ROUND(IF($D$10="Daily",H485*((1+rate)^(B486-B485)-1),H485*rate),2))</f>
        <v/>
      </c>
      <c r="G486" s="41" t="str">
        <f t="shared" si="39"/>
        <v/>
      </c>
      <c r="H486" s="41" t="str">
        <f t="shared" si="40"/>
        <v/>
      </c>
      <c r="I486" s="37"/>
    </row>
    <row r="487" spans="1:9">
      <c r="A487" s="38" t="str">
        <f t="shared" si="36"/>
        <v/>
      </c>
      <c r="B487" s="39" t="str">
        <f t="shared" si="37"/>
        <v/>
      </c>
      <c r="C487" s="40" t="str">
        <f t="shared" si="38"/>
        <v/>
      </c>
      <c r="D487" s="41"/>
      <c r="E487" s="37"/>
      <c r="F487" s="41" t="str">
        <f>IF(A487="","",ROUND(IF($D$10="Daily",H486*((1+rate)^(B487-B486)-1),H486*rate),2))</f>
        <v/>
      </c>
      <c r="G487" s="41" t="str">
        <f t="shared" si="39"/>
        <v/>
      </c>
      <c r="H487" s="41" t="str">
        <f t="shared" si="40"/>
        <v/>
      </c>
      <c r="I487" s="37"/>
    </row>
    <row r="488" spans="1:9">
      <c r="A488" s="38" t="str">
        <f t="shared" si="36"/>
        <v/>
      </c>
      <c r="B488" s="39" t="str">
        <f t="shared" si="37"/>
        <v/>
      </c>
      <c r="C488" s="40" t="str">
        <f t="shared" si="38"/>
        <v/>
      </c>
      <c r="D488" s="41"/>
      <c r="E488" s="37"/>
      <c r="F488" s="41" t="str">
        <f>IF(A488="","",ROUND(IF($D$10="Daily",H487*((1+rate)^(B488-B487)-1),H487*rate),2))</f>
        <v/>
      </c>
      <c r="G488" s="41" t="str">
        <f t="shared" si="39"/>
        <v/>
      </c>
      <c r="H488" s="41" t="str">
        <f t="shared" si="40"/>
        <v/>
      </c>
      <c r="I488" s="37"/>
    </row>
    <row r="489" spans="1:9">
      <c r="A489" s="38" t="str">
        <f t="shared" si="36"/>
        <v/>
      </c>
      <c r="B489" s="39" t="str">
        <f t="shared" si="37"/>
        <v/>
      </c>
      <c r="C489" s="40" t="str">
        <f t="shared" si="38"/>
        <v/>
      </c>
      <c r="D489" s="41"/>
      <c r="E489" s="37"/>
      <c r="F489" s="41" t="str">
        <f>IF(A489="","",ROUND(IF($D$10="Daily",H488*((1+rate)^(B489-B488)-1),H488*rate),2))</f>
        <v/>
      </c>
      <c r="G489" s="41" t="str">
        <f t="shared" si="39"/>
        <v/>
      </c>
      <c r="H489" s="41" t="str">
        <f t="shared" si="40"/>
        <v/>
      </c>
      <c r="I489" s="37"/>
    </row>
    <row r="490" spans="1:9">
      <c r="A490" s="38" t="str">
        <f t="shared" si="36"/>
        <v/>
      </c>
      <c r="B490" s="39" t="str">
        <f t="shared" si="37"/>
        <v/>
      </c>
      <c r="C490" s="40" t="str">
        <f t="shared" si="38"/>
        <v/>
      </c>
      <c r="D490" s="41"/>
      <c r="E490" s="37"/>
      <c r="F490" s="41" t="str">
        <f>IF(A490="","",ROUND(IF($D$10="Daily",H489*((1+rate)^(B490-B489)-1),H489*rate),2))</f>
        <v/>
      </c>
      <c r="G490" s="41" t="str">
        <f t="shared" si="39"/>
        <v/>
      </c>
      <c r="H490" s="41" t="str">
        <f t="shared" si="40"/>
        <v/>
      </c>
      <c r="I490" s="37"/>
    </row>
    <row r="491" spans="1:9">
      <c r="A491" s="38" t="str">
        <f t="shared" si="36"/>
        <v/>
      </c>
      <c r="B491" s="39" t="str">
        <f t="shared" si="37"/>
        <v/>
      </c>
      <c r="C491" s="40" t="str">
        <f t="shared" si="38"/>
        <v/>
      </c>
      <c r="D491" s="41"/>
      <c r="E491" s="37"/>
      <c r="F491" s="41" t="str">
        <f>IF(A491="","",ROUND(IF($D$10="Daily",H490*((1+rate)^(B491-B490)-1),H490*rate),2))</f>
        <v/>
      </c>
      <c r="G491" s="41" t="str">
        <f t="shared" si="39"/>
        <v/>
      </c>
      <c r="H491" s="41" t="str">
        <f t="shared" si="40"/>
        <v/>
      </c>
      <c r="I491" s="37"/>
    </row>
    <row r="492" spans="1:9">
      <c r="A492" s="38" t="str">
        <f t="shared" si="36"/>
        <v/>
      </c>
      <c r="B492" s="39" t="str">
        <f t="shared" si="37"/>
        <v/>
      </c>
      <c r="C492" s="40" t="str">
        <f t="shared" si="38"/>
        <v/>
      </c>
      <c r="D492" s="41"/>
      <c r="E492" s="37"/>
      <c r="F492" s="41" t="str">
        <f>IF(A492="","",ROUND(IF($D$10="Daily",H491*((1+rate)^(B492-B491)-1),H491*rate),2))</f>
        <v/>
      </c>
      <c r="G492" s="41" t="str">
        <f t="shared" si="39"/>
        <v/>
      </c>
      <c r="H492" s="41" t="str">
        <f t="shared" si="40"/>
        <v/>
      </c>
      <c r="I492" s="37"/>
    </row>
    <row r="493" spans="1:9">
      <c r="A493" s="38" t="str">
        <f t="shared" si="36"/>
        <v/>
      </c>
      <c r="B493" s="39" t="str">
        <f t="shared" si="37"/>
        <v/>
      </c>
      <c r="C493" s="40" t="str">
        <f t="shared" si="38"/>
        <v/>
      </c>
      <c r="D493" s="41"/>
      <c r="E493" s="37"/>
      <c r="F493" s="41" t="str">
        <f>IF(A493="","",ROUND(IF($D$10="Daily",H492*((1+rate)^(B493-B492)-1),H492*rate),2))</f>
        <v/>
      </c>
      <c r="G493" s="41" t="str">
        <f t="shared" si="39"/>
        <v/>
      </c>
      <c r="H493" s="41" t="str">
        <f t="shared" si="40"/>
        <v/>
      </c>
      <c r="I493" s="37"/>
    </row>
    <row r="494" spans="1:9">
      <c r="A494" s="38" t="str">
        <f t="shared" si="36"/>
        <v/>
      </c>
      <c r="B494" s="39" t="str">
        <f t="shared" si="37"/>
        <v/>
      </c>
      <c r="C494" s="40" t="str">
        <f t="shared" si="38"/>
        <v/>
      </c>
      <c r="D494" s="41"/>
      <c r="E494" s="37"/>
      <c r="F494" s="41" t="str">
        <f>IF(A494="","",ROUND(IF($D$10="Daily",H493*((1+rate)^(B494-B493)-1),H493*rate),2))</f>
        <v/>
      </c>
      <c r="G494" s="41" t="str">
        <f t="shared" si="39"/>
        <v/>
      </c>
      <c r="H494" s="41" t="str">
        <f t="shared" si="40"/>
        <v/>
      </c>
      <c r="I494" s="37"/>
    </row>
    <row r="495" spans="1:9">
      <c r="A495" s="38" t="str">
        <f t="shared" si="36"/>
        <v/>
      </c>
      <c r="B495" s="39" t="str">
        <f t="shared" si="37"/>
        <v/>
      </c>
      <c r="C495" s="40" t="str">
        <f t="shared" si="38"/>
        <v/>
      </c>
      <c r="D495" s="41"/>
      <c r="E495" s="37"/>
      <c r="F495" s="41" t="str">
        <f>IF(A495="","",ROUND(IF($D$10="Daily",H494*((1+rate)^(B495-B494)-1),H494*rate),2))</f>
        <v/>
      </c>
      <c r="G495" s="41" t="str">
        <f t="shared" si="39"/>
        <v/>
      </c>
      <c r="H495" s="41" t="str">
        <f t="shared" si="40"/>
        <v/>
      </c>
      <c r="I495" s="37"/>
    </row>
    <row r="496" spans="1:9">
      <c r="A496" s="38" t="str">
        <f t="shared" si="36"/>
        <v/>
      </c>
      <c r="B496" s="39" t="str">
        <f t="shared" si="37"/>
        <v/>
      </c>
      <c r="C496" s="40" t="str">
        <f t="shared" si="38"/>
        <v/>
      </c>
      <c r="D496" s="41"/>
      <c r="E496" s="37"/>
      <c r="F496" s="41" t="str">
        <f>IF(A496="","",ROUND(IF($D$10="Daily",H495*((1+rate)^(B496-B495)-1),H495*rate),2))</f>
        <v/>
      </c>
      <c r="G496" s="41" t="str">
        <f t="shared" si="39"/>
        <v/>
      </c>
      <c r="H496" s="41" t="str">
        <f t="shared" si="40"/>
        <v/>
      </c>
      <c r="I496" s="37"/>
    </row>
    <row r="497" spans="1:9">
      <c r="A497" s="38" t="str">
        <f t="shared" si="36"/>
        <v/>
      </c>
      <c r="B497" s="39" t="str">
        <f t="shared" si="37"/>
        <v/>
      </c>
      <c r="C497" s="40" t="str">
        <f t="shared" si="38"/>
        <v/>
      </c>
      <c r="D497" s="41"/>
      <c r="E497" s="37"/>
      <c r="F497" s="41" t="str">
        <f>IF(A497="","",ROUND(IF($D$10="Daily",H496*((1+rate)^(B497-B496)-1),H496*rate),2))</f>
        <v/>
      </c>
      <c r="G497" s="41" t="str">
        <f t="shared" si="39"/>
        <v/>
      </c>
      <c r="H497" s="41" t="str">
        <f t="shared" si="40"/>
        <v/>
      </c>
      <c r="I497" s="37"/>
    </row>
    <row r="498" spans="1:9">
      <c r="A498" s="38" t="str">
        <f t="shared" si="36"/>
        <v/>
      </c>
      <c r="B498" s="39" t="str">
        <f t="shared" si="37"/>
        <v/>
      </c>
      <c r="C498" s="40" t="str">
        <f t="shared" si="38"/>
        <v/>
      </c>
      <c r="D498" s="41"/>
      <c r="E498" s="37"/>
      <c r="F498" s="41" t="str">
        <f>IF(A498="","",ROUND(IF($D$10="Daily",H497*((1+rate)^(B498-B497)-1),H497*rate),2))</f>
        <v/>
      </c>
      <c r="G498" s="41" t="str">
        <f t="shared" si="39"/>
        <v/>
      </c>
      <c r="H498" s="41" t="str">
        <f t="shared" si="40"/>
        <v/>
      </c>
      <c r="I498" s="37"/>
    </row>
    <row r="499" spans="1:9">
      <c r="A499" s="38" t="str">
        <f t="shared" si="36"/>
        <v/>
      </c>
      <c r="B499" s="39" t="str">
        <f t="shared" si="37"/>
        <v/>
      </c>
      <c r="C499" s="40" t="str">
        <f t="shared" si="38"/>
        <v/>
      </c>
      <c r="D499" s="41"/>
      <c r="E499" s="37"/>
      <c r="F499" s="41" t="str">
        <f>IF(A499="","",ROUND(IF($D$10="Daily",H498*((1+rate)^(B499-B498)-1),H498*rate),2))</f>
        <v/>
      </c>
      <c r="G499" s="41" t="str">
        <f t="shared" si="39"/>
        <v/>
      </c>
      <c r="H499" s="41" t="str">
        <f t="shared" si="40"/>
        <v/>
      </c>
      <c r="I499" s="37"/>
    </row>
    <row r="500" spans="1:9">
      <c r="A500" s="38" t="str">
        <f t="shared" si="36"/>
        <v/>
      </c>
      <c r="B500" s="39" t="str">
        <f t="shared" si="37"/>
        <v/>
      </c>
      <c r="C500" s="40" t="str">
        <f t="shared" si="38"/>
        <v/>
      </c>
      <c r="D500" s="41"/>
      <c r="E500" s="37"/>
      <c r="F500" s="41" t="str">
        <f>IF(A500="","",ROUND(IF($D$10="Daily",H499*((1+rate)^(B500-B499)-1),H499*rate),2))</f>
        <v/>
      </c>
      <c r="G500" s="41" t="str">
        <f t="shared" si="39"/>
        <v/>
      </c>
      <c r="H500" s="41" t="str">
        <f t="shared" si="40"/>
        <v/>
      </c>
      <c r="I500" s="37"/>
    </row>
    <row r="501" spans="1:9">
      <c r="A501" s="38" t="str">
        <f t="shared" si="36"/>
        <v/>
      </c>
      <c r="B501" s="39" t="str">
        <f t="shared" si="37"/>
        <v/>
      </c>
      <c r="C501" s="40" t="str">
        <f t="shared" si="38"/>
        <v/>
      </c>
      <c r="D501" s="41"/>
      <c r="E501" s="37"/>
      <c r="F501" s="41" t="str">
        <f>IF(A501="","",ROUND(IF($D$10="Daily",H500*((1+rate)^(B501-B500)-1),H500*rate),2))</f>
        <v/>
      </c>
      <c r="G501" s="41" t="str">
        <f t="shared" si="39"/>
        <v/>
      </c>
      <c r="H501" s="41" t="str">
        <f t="shared" si="40"/>
        <v/>
      </c>
      <c r="I501" s="37"/>
    </row>
    <row r="502" spans="1:9">
      <c r="A502" s="38" t="str">
        <f t="shared" si="36"/>
        <v/>
      </c>
      <c r="B502" s="39" t="str">
        <f t="shared" si="37"/>
        <v/>
      </c>
      <c r="C502" s="40" t="str">
        <f t="shared" si="38"/>
        <v/>
      </c>
      <c r="D502" s="41"/>
      <c r="E502" s="37"/>
      <c r="F502" s="41" t="str">
        <f>IF(A502="","",ROUND(IF($D$10="Daily",H501*((1+rate)^(B502-B501)-1),H501*rate),2))</f>
        <v/>
      </c>
      <c r="G502" s="41" t="str">
        <f t="shared" si="39"/>
        <v/>
      </c>
      <c r="H502" s="41" t="str">
        <f t="shared" si="40"/>
        <v/>
      </c>
      <c r="I502" s="37"/>
    </row>
    <row r="503" spans="1:9">
      <c r="A503" s="38" t="str">
        <f t="shared" si="36"/>
        <v/>
      </c>
      <c r="B503" s="39" t="str">
        <f t="shared" si="37"/>
        <v/>
      </c>
      <c r="C503" s="40" t="str">
        <f t="shared" si="38"/>
        <v/>
      </c>
      <c r="D503" s="41"/>
      <c r="E503" s="37"/>
      <c r="F503" s="41" t="str">
        <f>IF(A503="","",ROUND(IF($D$10="Daily",H502*((1+rate)^(B503-B502)-1),H502*rate),2))</f>
        <v/>
      </c>
      <c r="G503" s="41" t="str">
        <f t="shared" si="39"/>
        <v/>
      </c>
      <c r="H503" s="41" t="str">
        <f t="shared" si="40"/>
        <v/>
      </c>
      <c r="I503" s="37"/>
    </row>
    <row r="504" spans="1:9">
      <c r="A504" s="38" t="str">
        <f t="shared" si="36"/>
        <v/>
      </c>
      <c r="B504" s="39" t="str">
        <f t="shared" si="37"/>
        <v/>
      </c>
      <c r="C504" s="40" t="str">
        <f t="shared" si="38"/>
        <v/>
      </c>
      <c r="D504" s="41"/>
      <c r="E504" s="37"/>
      <c r="F504" s="41" t="str">
        <f>IF(A504="","",ROUND(IF($D$10="Daily",H503*((1+rate)^(B504-B503)-1),H503*rate),2))</f>
        <v/>
      </c>
      <c r="G504" s="41" t="str">
        <f t="shared" si="39"/>
        <v/>
      </c>
      <c r="H504" s="41" t="str">
        <f t="shared" si="40"/>
        <v/>
      </c>
      <c r="I504" s="37"/>
    </row>
    <row r="505" spans="1:9">
      <c r="A505" s="38" t="str">
        <f t="shared" si="36"/>
        <v/>
      </c>
      <c r="B505" s="39" t="str">
        <f t="shared" si="37"/>
        <v/>
      </c>
      <c r="C505" s="40" t="str">
        <f t="shared" si="38"/>
        <v/>
      </c>
      <c r="D505" s="41"/>
      <c r="E505" s="37"/>
      <c r="F505" s="41" t="str">
        <f>IF(A505="","",ROUND(IF($D$10="Daily",H504*((1+rate)^(B505-B504)-1),H504*rate),2))</f>
        <v/>
      </c>
      <c r="G505" s="41" t="str">
        <f t="shared" si="39"/>
        <v/>
      </c>
      <c r="H505" s="41" t="str">
        <f t="shared" si="40"/>
        <v/>
      </c>
      <c r="I505" s="37"/>
    </row>
    <row r="506" spans="1:9">
      <c r="A506" s="38" t="str">
        <f t="shared" si="36"/>
        <v/>
      </c>
      <c r="B506" s="39" t="str">
        <f t="shared" si="37"/>
        <v/>
      </c>
      <c r="C506" s="40" t="str">
        <f t="shared" si="38"/>
        <v/>
      </c>
      <c r="D506" s="41"/>
      <c r="E506" s="37"/>
      <c r="F506" s="41" t="str">
        <f>IF(A506="","",ROUND(IF($D$10="Daily",H505*((1+rate)^(B506-B505)-1),H505*rate),2))</f>
        <v/>
      </c>
      <c r="G506" s="41" t="str">
        <f t="shared" si="39"/>
        <v/>
      </c>
      <c r="H506" s="41" t="str">
        <f t="shared" si="40"/>
        <v/>
      </c>
      <c r="I506" s="37"/>
    </row>
    <row r="507" spans="1:9">
      <c r="A507" s="38" t="str">
        <f t="shared" si="36"/>
        <v/>
      </c>
      <c r="B507" s="39" t="str">
        <f t="shared" si="37"/>
        <v/>
      </c>
      <c r="C507" s="40" t="str">
        <f t="shared" si="38"/>
        <v/>
      </c>
      <c r="D507" s="41"/>
      <c r="E507" s="37"/>
      <c r="F507" s="41" t="str">
        <f>IF(A507="","",ROUND(IF($D$10="Daily",H506*((1+rate)^(B507-B506)-1),H506*rate),2))</f>
        <v/>
      </c>
      <c r="G507" s="41" t="str">
        <f t="shared" si="39"/>
        <v/>
      </c>
      <c r="H507" s="41" t="str">
        <f t="shared" si="40"/>
        <v/>
      </c>
      <c r="I507" s="37"/>
    </row>
    <row r="508" spans="1:9">
      <c r="A508" s="38" t="str">
        <f t="shared" si="36"/>
        <v/>
      </c>
      <c r="B508" s="39" t="str">
        <f t="shared" si="37"/>
        <v/>
      </c>
      <c r="C508" s="40" t="str">
        <f t="shared" si="38"/>
        <v/>
      </c>
      <c r="D508" s="41"/>
      <c r="E508" s="37"/>
      <c r="F508" s="41" t="str">
        <f>IF(A508="","",ROUND(IF($D$10="Daily",H507*((1+rate)^(B508-B507)-1),H507*rate),2))</f>
        <v/>
      </c>
      <c r="G508" s="41" t="str">
        <f t="shared" si="39"/>
        <v/>
      </c>
      <c r="H508" s="41" t="str">
        <f t="shared" si="40"/>
        <v/>
      </c>
      <c r="I508" s="37"/>
    </row>
    <row r="509" spans="1:9">
      <c r="A509" s="38" t="str">
        <f t="shared" si="36"/>
        <v/>
      </c>
      <c r="B509" s="39" t="str">
        <f t="shared" si="37"/>
        <v/>
      </c>
      <c r="C509" s="40" t="str">
        <f t="shared" si="38"/>
        <v/>
      </c>
      <c r="D509" s="41"/>
      <c r="E509" s="37"/>
      <c r="F509" s="41" t="str">
        <f>IF(A509="","",ROUND(IF($D$10="Daily",H508*((1+rate)^(B509-B508)-1),H508*rate),2))</f>
        <v/>
      </c>
      <c r="G509" s="41" t="str">
        <f t="shared" si="39"/>
        <v/>
      </c>
      <c r="H509" s="41" t="str">
        <f t="shared" si="40"/>
        <v/>
      </c>
      <c r="I509" s="37"/>
    </row>
    <row r="510" spans="1:9">
      <c r="A510" s="38" t="str">
        <f t="shared" si="36"/>
        <v/>
      </c>
      <c r="B510" s="39" t="str">
        <f t="shared" si="37"/>
        <v/>
      </c>
      <c r="C510" s="40" t="str">
        <f t="shared" si="38"/>
        <v/>
      </c>
      <c r="D510" s="41"/>
      <c r="E510" s="37"/>
      <c r="F510" s="41" t="str">
        <f>IF(A510="","",ROUND(IF($D$10="Daily",H509*((1+rate)^(B510-B509)-1),H509*rate),2))</f>
        <v/>
      </c>
      <c r="G510" s="41" t="str">
        <f t="shared" si="39"/>
        <v/>
      </c>
      <c r="H510" s="41" t="str">
        <f t="shared" si="40"/>
        <v/>
      </c>
      <c r="I510" s="37"/>
    </row>
    <row r="511" spans="1:9">
      <c r="A511" s="38" t="str">
        <f t="shared" si="36"/>
        <v/>
      </c>
      <c r="B511" s="39" t="str">
        <f t="shared" si="37"/>
        <v/>
      </c>
      <c r="C511" s="40" t="str">
        <f t="shared" si="38"/>
        <v/>
      </c>
      <c r="D511" s="41"/>
      <c r="E511" s="37"/>
      <c r="F511" s="41" t="str">
        <f>IF(A511="","",ROUND(IF($D$10="Daily",H510*((1+rate)^(B511-B510)-1),H510*rate),2))</f>
        <v/>
      </c>
      <c r="G511" s="41" t="str">
        <f t="shared" si="39"/>
        <v/>
      </c>
      <c r="H511" s="41" t="str">
        <f t="shared" si="40"/>
        <v/>
      </c>
      <c r="I511" s="37"/>
    </row>
    <row r="512" spans="1:9">
      <c r="A512" s="38" t="str">
        <f t="shared" si="36"/>
        <v/>
      </c>
      <c r="B512" s="39" t="str">
        <f t="shared" si="37"/>
        <v/>
      </c>
      <c r="C512" s="40" t="str">
        <f t="shared" si="38"/>
        <v/>
      </c>
      <c r="D512" s="41"/>
      <c r="E512" s="37"/>
      <c r="F512" s="41" t="str">
        <f>IF(A512="","",ROUND(IF($D$10="Daily",H511*((1+rate)^(B512-B511)-1),H511*rate),2))</f>
        <v/>
      </c>
      <c r="G512" s="41" t="str">
        <f t="shared" si="39"/>
        <v/>
      </c>
      <c r="H512" s="41" t="str">
        <f t="shared" si="40"/>
        <v/>
      </c>
      <c r="I512" s="37"/>
    </row>
    <row r="513" spans="1:9">
      <c r="A513" s="38" t="str">
        <f t="shared" si="36"/>
        <v/>
      </c>
      <c r="B513" s="39" t="str">
        <f t="shared" si="37"/>
        <v/>
      </c>
      <c r="C513" s="40" t="str">
        <f t="shared" si="38"/>
        <v/>
      </c>
      <c r="D513" s="41"/>
      <c r="E513" s="37"/>
      <c r="F513" s="41" t="str">
        <f>IF(A513="","",ROUND(IF($D$10="Daily",H512*((1+rate)^(B513-B512)-1),H512*rate),2))</f>
        <v/>
      </c>
      <c r="G513" s="41" t="str">
        <f t="shared" si="39"/>
        <v/>
      </c>
      <c r="H513" s="41" t="str">
        <f t="shared" si="40"/>
        <v/>
      </c>
      <c r="I513" s="37"/>
    </row>
    <row r="514" spans="1:9">
      <c r="A514" s="38" t="str">
        <f t="shared" si="36"/>
        <v/>
      </c>
      <c r="B514" s="39" t="str">
        <f t="shared" si="37"/>
        <v/>
      </c>
      <c r="C514" s="40" t="str">
        <f t="shared" si="38"/>
        <v/>
      </c>
      <c r="D514" s="41"/>
      <c r="E514" s="37"/>
      <c r="F514" s="41" t="str">
        <f>IF(A514="","",ROUND(IF($D$10="Daily",H513*((1+rate)^(B514-B513)-1),H513*rate),2))</f>
        <v/>
      </c>
      <c r="G514" s="41" t="str">
        <f t="shared" si="39"/>
        <v/>
      </c>
      <c r="H514" s="41" t="str">
        <f t="shared" si="40"/>
        <v/>
      </c>
      <c r="I514" s="37"/>
    </row>
    <row r="515" spans="1:9">
      <c r="A515" s="38" t="str">
        <f t="shared" si="36"/>
        <v/>
      </c>
      <c r="B515" s="39" t="str">
        <f t="shared" si="37"/>
        <v/>
      </c>
      <c r="C515" s="40" t="str">
        <f t="shared" si="38"/>
        <v/>
      </c>
      <c r="D515" s="41"/>
      <c r="E515" s="37"/>
      <c r="F515" s="41" t="str">
        <f>IF(A515="","",ROUND(IF($D$10="Daily",H514*((1+rate)^(B515-B514)-1),H514*rate),2))</f>
        <v/>
      </c>
      <c r="G515" s="41" t="str">
        <f t="shared" si="39"/>
        <v/>
      </c>
      <c r="H515" s="41" t="str">
        <f t="shared" si="40"/>
        <v/>
      </c>
      <c r="I515" s="37"/>
    </row>
    <row r="516" spans="1:9">
      <c r="A516" s="38" t="str">
        <f t="shared" si="36"/>
        <v/>
      </c>
      <c r="B516" s="39" t="str">
        <f t="shared" si="37"/>
        <v/>
      </c>
      <c r="C516" s="40" t="str">
        <f t="shared" si="38"/>
        <v/>
      </c>
      <c r="D516" s="41"/>
      <c r="E516" s="37"/>
      <c r="F516" s="41" t="str">
        <f>IF(A516="","",ROUND(IF($D$10="Daily",H515*((1+rate)^(B516-B515)-1),H515*rate),2))</f>
        <v/>
      </c>
      <c r="G516" s="41" t="str">
        <f t="shared" si="39"/>
        <v/>
      </c>
      <c r="H516" s="41" t="str">
        <f t="shared" si="40"/>
        <v/>
      </c>
      <c r="I516" s="37"/>
    </row>
    <row r="517" spans="1:9">
      <c r="A517" s="38" t="str">
        <f t="shared" si="36"/>
        <v/>
      </c>
      <c r="B517" s="39" t="str">
        <f t="shared" si="37"/>
        <v/>
      </c>
      <c r="C517" s="40" t="str">
        <f t="shared" si="38"/>
        <v/>
      </c>
      <c r="D517" s="41"/>
      <c r="E517" s="37"/>
      <c r="F517" s="41" t="str">
        <f>IF(A517="","",ROUND(IF($D$10="Daily",H516*((1+rate)^(B517-B516)-1),H516*rate),2))</f>
        <v/>
      </c>
      <c r="G517" s="41" t="str">
        <f t="shared" si="39"/>
        <v/>
      </c>
      <c r="H517" s="41" t="str">
        <f t="shared" si="40"/>
        <v/>
      </c>
      <c r="I517" s="37"/>
    </row>
    <row r="518" spans="1:9">
      <c r="A518" s="38" t="str">
        <f t="shared" si="36"/>
        <v/>
      </c>
      <c r="B518" s="39" t="str">
        <f t="shared" si="37"/>
        <v/>
      </c>
      <c r="C518" s="40" t="str">
        <f t="shared" si="38"/>
        <v/>
      </c>
      <c r="D518" s="41"/>
      <c r="E518" s="37"/>
      <c r="F518" s="41" t="str">
        <f>IF(A518="","",ROUND(IF($D$10="Daily",H517*((1+rate)^(B518-B517)-1),H517*rate),2))</f>
        <v/>
      </c>
      <c r="G518" s="41" t="str">
        <f t="shared" si="39"/>
        <v/>
      </c>
      <c r="H518" s="41" t="str">
        <f t="shared" si="40"/>
        <v/>
      </c>
      <c r="I518" s="37"/>
    </row>
    <row r="519" spans="1:9">
      <c r="A519" s="38" t="str">
        <f t="shared" si="36"/>
        <v/>
      </c>
      <c r="B519" s="39" t="str">
        <f t="shared" si="37"/>
        <v/>
      </c>
      <c r="C519" s="40" t="str">
        <f t="shared" si="38"/>
        <v/>
      </c>
      <c r="D519" s="41"/>
      <c r="E519" s="37"/>
      <c r="F519" s="41" t="str">
        <f>IF(A519="","",ROUND(IF($D$10="Daily",H518*((1+rate)^(B519-B518)-1),H518*rate),2))</f>
        <v/>
      </c>
      <c r="G519" s="41" t="str">
        <f t="shared" si="39"/>
        <v/>
      </c>
      <c r="H519" s="41" t="str">
        <f t="shared" si="40"/>
        <v/>
      </c>
      <c r="I519" s="37"/>
    </row>
    <row r="520" spans="1:9">
      <c r="A520" s="38" t="str">
        <f t="shared" si="36"/>
        <v/>
      </c>
      <c r="B520" s="39" t="str">
        <f t="shared" si="37"/>
        <v/>
      </c>
      <c r="C520" s="40" t="str">
        <f t="shared" si="38"/>
        <v/>
      </c>
      <c r="D520" s="41"/>
      <c r="E520" s="37"/>
      <c r="F520" s="41" t="str">
        <f>IF(A520="","",ROUND(IF($D$10="Daily",H519*((1+rate)^(B520-B519)-1),H519*rate),2))</f>
        <v/>
      </c>
      <c r="G520" s="41" t="str">
        <f t="shared" si="39"/>
        <v/>
      </c>
      <c r="H520" s="41" t="str">
        <f t="shared" si="40"/>
        <v/>
      </c>
      <c r="I520" s="37"/>
    </row>
    <row r="521" spans="1:9">
      <c r="A521" s="38" t="str">
        <f t="shared" si="36"/>
        <v/>
      </c>
      <c r="B521" s="39" t="str">
        <f t="shared" si="37"/>
        <v/>
      </c>
      <c r="C521" s="40" t="str">
        <f t="shared" si="38"/>
        <v/>
      </c>
      <c r="D521" s="41"/>
      <c r="E521" s="37"/>
      <c r="F521" s="41" t="str">
        <f>IF(A521="","",ROUND(IF($D$10="Daily",H520*((1+rate)^(B521-B520)-1),H520*rate),2))</f>
        <v/>
      </c>
      <c r="G521" s="41" t="str">
        <f t="shared" si="39"/>
        <v/>
      </c>
      <c r="H521" s="41" t="str">
        <f t="shared" si="40"/>
        <v/>
      </c>
      <c r="I521" s="37"/>
    </row>
    <row r="522" spans="1:9">
      <c r="A522" s="38" t="str">
        <f t="shared" si="36"/>
        <v/>
      </c>
      <c r="B522" s="39" t="str">
        <f t="shared" si="37"/>
        <v/>
      </c>
      <c r="C522" s="40" t="str">
        <f t="shared" si="38"/>
        <v/>
      </c>
      <c r="D522" s="41"/>
      <c r="E522" s="37"/>
      <c r="F522" s="41" t="str">
        <f>IF(A522="","",ROUND(IF($D$10="Daily",H521*((1+rate)^(B522-B521)-1),H521*rate),2))</f>
        <v/>
      </c>
      <c r="G522" s="41" t="str">
        <f t="shared" si="39"/>
        <v/>
      </c>
      <c r="H522" s="41" t="str">
        <f t="shared" si="40"/>
        <v/>
      </c>
      <c r="I522" s="37"/>
    </row>
    <row r="523" spans="1:9">
      <c r="A523" s="38" t="str">
        <f t="shared" si="36"/>
        <v/>
      </c>
      <c r="B523" s="39" t="str">
        <f t="shared" si="37"/>
        <v/>
      </c>
      <c r="C523" s="40" t="str">
        <f t="shared" si="38"/>
        <v/>
      </c>
      <c r="D523" s="41"/>
      <c r="E523" s="37"/>
      <c r="F523" s="41" t="str">
        <f>IF(A523="","",ROUND(IF($D$10="Daily",H522*((1+rate)^(B523-B522)-1),H522*rate),2))</f>
        <v/>
      </c>
      <c r="G523" s="41" t="str">
        <f t="shared" si="39"/>
        <v/>
      </c>
      <c r="H523" s="41" t="str">
        <f t="shared" si="40"/>
        <v/>
      </c>
      <c r="I523" s="37"/>
    </row>
    <row r="524" spans="1:9">
      <c r="A524" s="38" t="str">
        <f t="shared" si="36"/>
        <v/>
      </c>
      <c r="B524" s="39" t="str">
        <f t="shared" si="37"/>
        <v/>
      </c>
      <c r="C524" s="40" t="str">
        <f t="shared" si="38"/>
        <v/>
      </c>
      <c r="D524" s="41"/>
      <c r="E524" s="37"/>
      <c r="F524" s="41" t="str">
        <f>IF(A524="","",ROUND(IF($D$10="Daily",H523*((1+rate)^(B524-B523)-1),H523*rate),2))</f>
        <v/>
      </c>
      <c r="G524" s="41" t="str">
        <f t="shared" si="39"/>
        <v/>
      </c>
      <c r="H524" s="41" t="str">
        <f t="shared" si="40"/>
        <v/>
      </c>
      <c r="I524" s="37"/>
    </row>
    <row r="525" spans="1:9">
      <c r="A525" s="38" t="str">
        <f t="shared" si="36"/>
        <v/>
      </c>
      <c r="B525" s="39" t="str">
        <f t="shared" si="37"/>
        <v/>
      </c>
      <c r="C525" s="40" t="str">
        <f t="shared" si="38"/>
        <v/>
      </c>
      <c r="D525" s="41"/>
      <c r="E525" s="37"/>
      <c r="F525" s="41" t="str">
        <f>IF(A525="","",ROUND(IF($D$10="Daily",H524*((1+rate)^(B525-B524)-1),H524*rate),2))</f>
        <v/>
      </c>
      <c r="G525" s="41" t="str">
        <f t="shared" si="39"/>
        <v/>
      </c>
      <c r="H525" s="41" t="str">
        <f t="shared" si="40"/>
        <v/>
      </c>
      <c r="I525" s="37"/>
    </row>
    <row r="526" spans="1:9">
      <c r="A526" s="38" t="str">
        <f t="shared" si="36"/>
        <v/>
      </c>
      <c r="B526" s="39" t="str">
        <f t="shared" si="37"/>
        <v/>
      </c>
      <c r="C526" s="40" t="str">
        <f t="shared" si="38"/>
        <v/>
      </c>
      <c r="D526" s="41"/>
      <c r="E526" s="37"/>
      <c r="F526" s="41" t="str">
        <f>IF(A526="","",ROUND(IF($D$10="Daily",H525*((1+rate)^(B526-B525)-1),H525*rate),2))</f>
        <v/>
      </c>
      <c r="G526" s="41" t="str">
        <f t="shared" si="39"/>
        <v/>
      </c>
      <c r="H526" s="41" t="str">
        <f t="shared" si="40"/>
        <v/>
      </c>
      <c r="I526" s="37"/>
    </row>
    <row r="527" spans="1:9">
      <c r="A527" s="38" t="str">
        <f t="shared" si="36"/>
        <v/>
      </c>
      <c r="B527" s="39" t="str">
        <f t="shared" si="37"/>
        <v/>
      </c>
      <c r="C527" s="40" t="str">
        <f t="shared" si="38"/>
        <v/>
      </c>
      <c r="D527" s="41"/>
      <c r="E527" s="37"/>
      <c r="F527" s="41" t="str">
        <f>IF(A527="","",ROUND(IF($D$10="Daily",H526*((1+rate)^(B527-B526)-1),H526*rate),2))</f>
        <v/>
      </c>
      <c r="G527" s="41" t="str">
        <f t="shared" si="39"/>
        <v/>
      </c>
      <c r="H527" s="41" t="str">
        <f t="shared" si="40"/>
        <v/>
      </c>
      <c r="I527" s="37"/>
    </row>
    <row r="528" spans="1:9">
      <c r="A528" s="38" t="str">
        <f t="shared" si="36"/>
        <v/>
      </c>
      <c r="B528" s="39" t="str">
        <f t="shared" si="37"/>
        <v/>
      </c>
      <c r="C528" s="40" t="str">
        <f t="shared" si="38"/>
        <v/>
      </c>
      <c r="D528" s="41"/>
      <c r="E528" s="37"/>
      <c r="F528" s="41" t="str">
        <f>IF(A528="","",ROUND(IF($D$10="Daily",H527*((1+rate)^(B528-B527)-1),H527*rate),2))</f>
        <v/>
      </c>
      <c r="G528" s="41" t="str">
        <f t="shared" si="39"/>
        <v/>
      </c>
      <c r="H528" s="41" t="str">
        <f t="shared" si="40"/>
        <v/>
      </c>
      <c r="I528" s="37"/>
    </row>
    <row r="529" spans="1:9">
      <c r="A529" s="38" t="str">
        <f t="shared" si="36"/>
        <v/>
      </c>
      <c r="B529" s="39" t="str">
        <f t="shared" si="37"/>
        <v/>
      </c>
      <c r="C529" s="40" t="str">
        <f t="shared" si="38"/>
        <v/>
      </c>
      <c r="D529" s="41"/>
      <c r="E529" s="37"/>
      <c r="F529" s="41" t="str">
        <f>IF(A529="","",ROUND(IF($D$10="Daily",H528*((1+rate)^(B529-B528)-1),H528*rate),2))</f>
        <v/>
      </c>
      <c r="G529" s="41" t="str">
        <f t="shared" si="39"/>
        <v/>
      </c>
      <c r="H529" s="41" t="str">
        <f t="shared" si="40"/>
        <v/>
      </c>
      <c r="I529" s="37"/>
    </row>
    <row r="530" spans="1:9">
      <c r="A530" s="38" t="str">
        <f t="shared" si="36"/>
        <v/>
      </c>
      <c r="B530" s="39" t="str">
        <f t="shared" si="37"/>
        <v/>
      </c>
      <c r="C530" s="40" t="str">
        <f t="shared" si="38"/>
        <v/>
      </c>
      <c r="D530" s="41"/>
      <c r="E530" s="37"/>
      <c r="F530" s="41" t="str">
        <f>IF(A530="","",ROUND(IF($D$10="Daily",H529*((1+rate)^(B530-B529)-1),H529*rate),2))</f>
        <v/>
      </c>
      <c r="G530" s="41" t="str">
        <f t="shared" si="39"/>
        <v/>
      </c>
      <c r="H530" s="41" t="str">
        <f t="shared" si="40"/>
        <v/>
      </c>
      <c r="I530" s="37"/>
    </row>
    <row r="531" spans="1:9">
      <c r="A531" s="38" t="str">
        <f t="shared" si="36"/>
        <v/>
      </c>
      <c r="B531" s="39" t="str">
        <f t="shared" si="37"/>
        <v/>
      </c>
      <c r="C531" s="40" t="str">
        <f t="shared" si="38"/>
        <v/>
      </c>
      <c r="D531" s="41"/>
      <c r="E531" s="37"/>
      <c r="F531" s="41" t="str">
        <f>IF(A531="","",ROUND(IF($D$10="Daily",H530*((1+rate)^(B531-B530)-1),H530*rate),2))</f>
        <v/>
      </c>
      <c r="G531" s="41" t="str">
        <f t="shared" si="39"/>
        <v/>
      </c>
      <c r="H531" s="41" t="str">
        <f t="shared" si="40"/>
        <v/>
      </c>
      <c r="I531" s="37"/>
    </row>
    <row r="532" spans="1:9">
      <c r="A532" s="38" t="str">
        <f t="shared" si="36"/>
        <v/>
      </c>
      <c r="B532" s="39" t="str">
        <f t="shared" si="37"/>
        <v/>
      </c>
      <c r="C532" s="40" t="str">
        <f t="shared" si="38"/>
        <v/>
      </c>
      <c r="D532" s="41"/>
      <c r="E532" s="37"/>
      <c r="F532" s="41" t="str">
        <f>IF(A532="","",ROUND(IF($D$10="Daily",H531*((1+rate)^(B532-B531)-1),H531*rate),2))</f>
        <v/>
      </c>
      <c r="G532" s="41" t="str">
        <f t="shared" si="39"/>
        <v/>
      </c>
      <c r="H532" s="41" t="str">
        <f t="shared" si="40"/>
        <v/>
      </c>
      <c r="I532" s="37"/>
    </row>
    <row r="533" spans="1:9">
      <c r="A533" s="38" t="str">
        <f t="shared" si="36"/>
        <v/>
      </c>
      <c r="B533" s="39" t="str">
        <f t="shared" si="37"/>
        <v/>
      </c>
      <c r="C533" s="40" t="str">
        <f t="shared" si="38"/>
        <v/>
      </c>
      <c r="D533" s="41"/>
      <c r="E533" s="37"/>
      <c r="F533" s="41" t="str">
        <f>IF(A533="","",ROUND(IF($D$10="Daily",H532*((1+rate)^(B533-B532)-1),H532*rate),2))</f>
        <v/>
      </c>
      <c r="G533" s="41" t="str">
        <f t="shared" si="39"/>
        <v/>
      </c>
      <c r="H533" s="41" t="str">
        <f t="shared" si="40"/>
        <v/>
      </c>
      <c r="I533" s="37"/>
    </row>
    <row r="534" spans="1:9">
      <c r="A534" s="38" t="str">
        <f t="shared" si="36"/>
        <v/>
      </c>
      <c r="B534" s="39" t="str">
        <f t="shared" si="37"/>
        <v/>
      </c>
      <c r="C534" s="40" t="str">
        <f t="shared" si="38"/>
        <v/>
      </c>
      <c r="D534" s="41"/>
      <c r="E534" s="37"/>
      <c r="F534" s="41" t="str">
        <f>IF(A534="","",ROUND(IF($D$10="Daily",H533*((1+rate)^(B534-B533)-1),H533*rate),2))</f>
        <v/>
      </c>
      <c r="G534" s="41" t="str">
        <f t="shared" si="39"/>
        <v/>
      </c>
      <c r="H534" s="41" t="str">
        <f t="shared" si="40"/>
        <v/>
      </c>
      <c r="I534" s="37"/>
    </row>
    <row r="535" spans="1:9">
      <c r="A535" s="38" t="str">
        <f t="shared" si="36"/>
        <v/>
      </c>
      <c r="B535" s="39" t="str">
        <f t="shared" si="37"/>
        <v/>
      </c>
      <c r="C535" s="40" t="str">
        <f t="shared" si="38"/>
        <v/>
      </c>
      <c r="D535" s="41"/>
      <c r="E535" s="37"/>
      <c r="F535" s="41" t="str">
        <f>IF(A535="","",ROUND(IF($D$10="Daily",H534*((1+rate)^(B535-B534)-1),H534*rate),2))</f>
        <v/>
      </c>
      <c r="G535" s="41" t="str">
        <f t="shared" si="39"/>
        <v/>
      </c>
      <c r="H535" s="41" t="str">
        <f t="shared" si="40"/>
        <v/>
      </c>
      <c r="I535" s="37"/>
    </row>
    <row r="536" spans="1:9">
      <c r="A536" s="38" t="str">
        <f t="shared" si="36"/>
        <v/>
      </c>
      <c r="B536" s="39" t="str">
        <f t="shared" si="37"/>
        <v/>
      </c>
      <c r="C536" s="40" t="str">
        <f t="shared" si="38"/>
        <v/>
      </c>
      <c r="D536" s="41"/>
      <c r="E536" s="37"/>
      <c r="F536" s="41" t="str">
        <f>IF(A536="","",ROUND(IF($D$10="Daily",H535*((1+rate)^(B536-B535)-1),H535*rate),2))</f>
        <v/>
      </c>
      <c r="G536" s="41" t="str">
        <f t="shared" si="39"/>
        <v/>
      </c>
      <c r="H536" s="41" t="str">
        <f t="shared" si="40"/>
        <v/>
      </c>
      <c r="I536" s="37"/>
    </row>
    <row r="537" spans="1:9">
      <c r="A537" s="38" t="str">
        <f t="shared" si="36"/>
        <v/>
      </c>
      <c r="B537" s="39" t="str">
        <f t="shared" si="37"/>
        <v/>
      </c>
      <c r="C537" s="40" t="str">
        <f t="shared" si="38"/>
        <v/>
      </c>
      <c r="D537" s="41"/>
      <c r="E537" s="37"/>
      <c r="F537" s="41" t="str">
        <f>IF(A537="","",ROUND(IF($D$10="Daily",H536*((1+rate)^(B537-B536)-1),H536*rate),2))</f>
        <v/>
      </c>
      <c r="G537" s="41" t="str">
        <f t="shared" si="39"/>
        <v/>
      </c>
      <c r="H537" s="41" t="str">
        <f t="shared" si="40"/>
        <v/>
      </c>
      <c r="I537" s="37"/>
    </row>
    <row r="538" spans="1:9">
      <c r="A538" s="38" t="str">
        <f t="shared" si="36"/>
        <v/>
      </c>
      <c r="B538" s="39" t="str">
        <f t="shared" si="37"/>
        <v/>
      </c>
      <c r="C538" s="40" t="str">
        <f t="shared" si="38"/>
        <v/>
      </c>
      <c r="D538" s="41"/>
      <c r="E538" s="37"/>
      <c r="F538" s="41" t="str">
        <f>IF(A538="","",ROUND(IF($D$10="Daily",H537*((1+rate)^(B538-B537)-1),H537*rate),2))</f>
        <v/>
      </c>
      <c r="G538" s="41" t="str">
        <f t="shared" si="39"/>
        <v/>
      </c>
      <c r="H538" s="41" t="str">
        <f t="shared" si="40"/>
        <v/>
      </c>
      <c r="I538" s="37"/>
    </row>
    <row r="539" spans="1:9">
      <c r="A539" s="38" t="str">
        <f t="shared" si="36"/>
        <v/>
      </c>
      <c r="B539" s="39" t="str">
        <f t="shared" si="37"/>
        <v/>
      </c>
      <c r="C539" s="40" t="str">
        <f t="shared" si="38"/>
        <v/>
      </c>
      <c r="D539" s="41"/>
      <c r="E539" s="37"/>
      <c r="F539" s="41" t="str">
        <f>IF(A539="","",ROUND(IF($D$10="Daily",H538*((1+rate)^(B539-B538)-1),H538*rate),2))</f>
        <v/>
      </c>
      <c r="G539" s="41" t="str">
        <f t="shared" si="39"/>
        <v/>
      </c>
      <c r="H539" s="41" t="str">
        <f t="shared" si="40"/>
        <v/>
      </c>
      <c r="I539" s="37"/>
    </row>
    <row r="540" spans="1:9">
      <c r="A540" s="38" t="str">
        <f t="shared" si="36"/>
        <v/>
      </c>
      <c r="B540" s="39" t="str">
        <f t="shared" si="37"/>
        <v/>
      </c>
      <c r="C540" s="40" t="str">
        <f t="shared" si="38"/>
        <v/>
      </c>
      <c r="D540" s="41"/>
      <c r="E540" s="37"/>
      <c r="F540" s="41" t="str">
        <f>IF(A540="","",ROUND(IF($D$10="Daily",H539*((1+rate)^(B540-B539)-1),H539*rate),2))</f>
        <v/>
      </c>
      <c r="G540" s="41" t="str">
        <f t="shared" si="39"/>
        <v/>
      </c>
      <c r="H540" s="41" t="str">
        <f t="shared" si="40"/>
        <v/>
      </c>
      <c r="I540" s="37"/>
    </row>
    <row r="541" spans="1:9">
      <c r="A541" s="38" t="str">
        <f t="shared" ref="A541:A604" si="41">IF(H540="","",IF(A540&gt;=$D$8*p,"",A540+1))</f>
        <v/>
      </c>
      <c r="B541" s="39" t="str">
        <f t="shared" ref="B541:B604" si="42">IF(A541="","",IF(p=52,B540+7,IF(p=26,B540+14,IF(p=24,IF(MOD(A541,2)=0,EDATE($D$9,A541/2),B540+14),IF(DAY(DATE(YEAR($D$9),MONTH($D$9)+(A541-1)*(12/p),DAY($D$9)))&lt;&gt;DAY($D$9),DATE(YEAR($D$9),MONTH($D$9)+A541*(12/p)+1,0),DATE(YEAR($D$9),MONTH($D$9)+A541*(12/p),DAY($D$9)))))))</f>
        <v/>
      </c>
      <c r="C541" s="40" t="str">
        <f t="shared" si="38"/>
        <v/>
      </c>
      <c r="D541" s="41"/>
      <c r="E541" s="37"/>
      <c r="F541" s="41" t="str">
        <f>IF(A541="","",ROUND(IF($D$10="Daily",H540*((1+rate)^(B541-B540)-1),H540*rate),2))</f>
        <v/>
      </c>
      <c r="G541" s="41" t="str">
        <f t="shared" si="39"/>
        <v/>
      </c>
      <c r="H541" s="41" t="str">
        <f t="shared" si="40"/>
        <v/>
      </c>
      <c r="I541" s="37"/>
    </row>
    <row r="542" spans="1:9">
      <c r="A542" s="38" t="str">
        <f t="shared" si="41"/>
        <v/>
      </c>
      <c r="B542" s="39" t="str">
        <f t="shared" si="42"/>
        <v/>
      </c>
      <c r="C542" s="40" t="str">
        <f t="shared" ref="C542:C605" si="43">IF(A542="","",IF(A542=$K$19,H541+F542,$K$18))</f>
        <v/>
      </c>
      <c r="D542" s="41"/>
      <c r="E542" s="37"/>
      <c r="F542" s="41" t="str">
        <f>IF(A542="","",ROUND(IF($D$10="Daily",H541*((1+rate)^(B542-B541)-1),H541*rate),2))</f>
        <v/>
      </c>
      <c r="G542" s="41" t="str">
        <f t="shared" ref="G542:G605" si="44">IF(B542="","",C542-F542+D542)</f>
        <v/>
      </c>
      <c r="H542" s="41" t="str">
        <f t="shared" ref="H542:H605" si="45">IF(A542="","",H541-G542)</f>
        <v/>
      </c>
      <c r="I542" s="37"/>
    </row>
    <row r="543" spans="1:9">
      <c r="A543" s="38" t="str">
        <f t="shared" si="41"/>
        <v/>
      </c>
      <c r="B543" s="39" t="str">
        <f t="shared" si="42"/>
        <v/>
      </c>
      <c r="C543" s="40" t="str">
        <f t="shared" si="43"/>
        <v/>
      </c>
      <c r="D543" s="41"/>
      <c r="E543" s="37"/>
      <c r="F543" s="41" t="str">
        <f>IF(A543="","",ROUND(IF($D$10="Daily",H542*((1+rate)^(B543-B542)-1),H542*rate),2))</f>
        <v/>
      </c>
      <c r="G543" s="41" t="str">
        <f t="shared" si="44"/>
        <v/>
      </c>
      <c r="H543" s="41" t="str">
        <f t="shared" si="45"/>
        <v/>
      </c>
      <c r="I543" s="37"/>
    </row>
    <row r="544" spans="1:9">
      <c r="A544" s="38" t="str">
        <f t="shared" si="41"/>
        <v/>
      </c>
      <c r="B544" s="39" t="str">
        <f t="shared" si="42"/>
        <v/>
      </c>
      <c r="C544" s="40" t="str">
        <f t="shared" si="43"/>
        <v/>
      </c>
      <c r="D544" s="41"/>
      <c r="E544" s="37"/>
      <c r="F544" s="41" t="str">
        <f>IF(A544="","",ROUND(IF($D$10="Daily",H543*((1+rate)^(B544-B543)-1),H543*rate),2))</f>
        <v/>
      </c>
      <c r="G544" s="41" t="str">
        <f t="shared" si="44"/>
        <v/>
      </c>
      <c r="H544" s="41" t="str">
        <f t="shared" si="45"/>
        <v/>
      </c>
      <c r="I544" s="37"/>
    </row>
    <row r="545" spans="1:9">
      <c r="A545" s="38" t="str">
        <f t="shared" si="41"/>
        <v/>
      </c>
      <c r="B545" s="39" t="str">
        <f t="shared" si="42"/>
        <v/>
      </c>
      <c r="C545" s="40" t="str">
        <f t="shared" si="43"/>
        <v/>
      </c>
      <c r="D545" s="41"/>
      <c r="E545" s="37"/>
      <c r="F545" s="41" t="str">
        <f>IF(A545="","",ROUND(IF($D$10="Daily",H544*((1+rate)^(B545-B544)-1),H544*rate),2))</f>
        <v/>
      </c>
      <c r="G545" s="41" t="str">
        <f t="shared" si="44"/>
        <v/>
      </c>
      <c r="H545" s="41" t="str">
        <f t="shared" si="45"/>
        <v/>
      </c>
      <c r="I545" s="37"/>
    </row>
    <row r="546" spans="1:9">
      <c r="A546" s="38" t="str">
        <f t="shared" si="41"/>
        <v/>
      </c>
      <c r="B546" s="39" t="str">
        <f t="shared" si="42"/>
        <v/>
      </c>
      <c r="C546" s="40" t="str">
        <f t="shared" si="43"/>
        <v/>
      </c>
      <c r="D546" s="41"/>
      <c r="E546" s="37"/>
      <c r="F546" s="41" t="str">
        <f>IF(A546="","",ROUND(IF($D$10="Daily",H545*((1+rate)^(B546-B545)-1),H545*rate),2))</f>
        <v/>
      </c>
      <c r="G546" s="41" t="str">
        <f t="shared" si="44"/>
        <v/>
      </c>
      <c r="H546" s="41" t="str">
        <f t="shared" si="45"/>
        <v/>
      </c>
      <c r="I546" s="37"/>
    </row>
    <row r="547" spans="1:9">
      <c r="A547" s="38" t="str">
        <f t="shared" si="41"/>
        <v/>
      </c>
      <c r="B547" s="39" t="str">
        <f t="shared" si="42"/>
        <v/>
      </c>
      <c r="C547" s="40" t="str">
        <f t="shared" si="43"/>
        <v/>
      </c>
      <c r="D547" s="41"/>
      <c r="E547" s="37"/>
      <c r="F547" s="41" t="str">
        <f>IF(A547="","",ROUND(IF($D$10="Daily",H546*((1+rate)^(B547-B546)-1),H546*rate),2))</f>
        <v/>
      </c>
      <c r="G547" s="41" t="str">
        <f t="shared" si="44"/>
        <v/>
      </c>
      <c r="H547" s="41" t="str">
        <f t="shared" si="45"/>
        <v/>
      </c>
      <c r="I547" s="37"/>
    </row>
    <row r="548" spans="1:9">
      <c r="A548" s="38" t="str">
        <f t="shared" si="41"/>
        <v/>
      </c>
      <c r="B548" s="39" t="str">
        <f t="shared" si="42"/>
        <v/>
      </c>
      <c r="C548" s="40" t="str">
        <f t="shared" si="43"/>
        <v/>
      </c>
      <c r="D548" s="41"/>
      <c r="E548" s="37"/>
      <c r="F548" s="41" t="str">
        <f>IF(A548="","",ROUND(IF($D$10="Daily",H547*((1+rate)^(B548-B547)-1),H547*rate),2))</f>
        <v/>
      </c>
      <c r="G548" s="41" t="str">
        <f t="shared" si="44"/>
        <v/>
      </c>
      <c r="H548" s="41" t="str">
        <f t="shared" si="45"/>
        <v/>
      </c>
      <c r="I548" s="37"/>
    </row>
    <row r="549" spans="1:9">
      <c r="A549" s="38" t="str">
        <f t="shared" si="41"/>
        <v/>
      </c>
      <c r="B549" s="39" t="str">
        <f t="shared" si="42"/>
        <v/>
      </c>
      <c r="C549" s="40" t="str">
        <f t="shared" si="43"/>
        <v/>
      </c>
      <c r="D549" s="41"/>
      <c r="E549" s="37"/>
      <c r="F549" s="41" t="str">
        <f>IF(A549="","",ROUND(IF($D$10="Daily",H548*((1+rate)^(B549-B548)-1),H548*rate),2))</f>
        <v/>
      </c>
      <c r="G549" s="41" t="str">
        <f t="shared" si="44"/>
        <v/>
      </c>
      <c r="H549" s="41" t="str">
        <f t="shared" si="45"/>
        <v/>
      </c>
      <c r="I549" s="37"/>
    </row>
    <row r="550" spans="1:9">
      <c r="A550" s="38" t="str">
        <f t="shared" si="41"/>
        <v/>
      </c>
      <c r="B550" s="39" t="str">
        <f t="shared" si="42"/>
        <v/>
      </c>
      <c r="C550" s="40" t="str">
        <f t="shared" si="43"/>
        <v/>
      </c>
      <c r="D550" s="41"/>
      <c r="E550" s="37"/>
      <c r="F550" s="41" t="str">
        <f>IF(A550="","",ROUND(IF($D$10="Daily",H549*((1+rate)^(B550-B549)-1),H549*rate),2))</f>
        <v/>
      </c>
      <c r="G550" s="41" t="str">
        <f t="shared" si="44"/>
        <v/>
      </c>
      <c r="H550" s="41" t="str">
        <f t="shared" si="45"/>
        <v/>
      </c>
      <c r="I550" s="37"/>
    </row>
    <row r="551" spans="1:9">
      <c r="A551" s="38" t="str">
        <f t="shared" si="41"/>
        <v/>
      </c>
      <c r="B551" s="39" t="str">
        <f t="shared" si="42"/>
        <v/>
      </c>
      <c r="C551" s="40" t="str">
        <f t="shared" si="43"/>
        <v/>
      </c>
      <c r="D551" s="41"/>
      <c r="E551" s="37"/>
      <c r="F551" s="41" t="str">
        <f>IF(A551="","",ROUND(IF($D$10="Daily",H550*((1+rate)^(B551-B550)-1),H550*rate),2))</f>
        <v/>
      </c>
      <c r="G551" s="41" t="str">
        <f t="shared" si="44"/>
        <v/>
      </c>
      <c r="H551" s="41" t="str">
        <f t="shared" si="45"/>
        <v/>
      </c>
      <c r="I551" s="37"/>
    </row>
    <row r="552" spans="1:9">
      <c r="A552" s="38" t="str">
        <f t="shared" si="41"/>
        <v/>
      </c>
      <c r="B552" s="39" t="str">
        <f t="shared" si="42"/>
        <v/>
      </c>
      <c r="C552" s="40" t="str">
        <f t="shared" si="43"/>
        <v/>
      </c>
      <c r="D552" s="41"/>
      <c r="E552" s="37"/>
      <c r="F552" s="41" t="str">
        <f>IF(A552="","",ROUND(IF($D$10="Daily",H551*((1+rate)^(B552-B551)-1),H551*rate),2))</f>
        <v/>
      </c>
      <c r="G552" s="41" t="str">
        <f t="shared" si="44"/>
        <v/>
      </c>
      <c r="H552" s="41" t="str">
        <f t="shared" si="45"/>
        <v/>
      </c>
      <c r="I552" s="37"/>
    </row>
    <row r="553" spans="1:9">
      <c r="A553" s="38" t="str">
        <f t="shared" si="41"/>
        <v/>
      </c>
      <c r="B553" s="39" t="str">
        <f t="shared" si="42"/>
        <v/>
      </c>
      <c r="C553" s="40" t="str">
        <f t="shared" si="43"/>
        <v/>
      </c>
      <c r="D553" s="41"/>
      <c r="E553" s="37"/>
      <c r="F553" s="41" t="str">
        <f>IF(A553="","",ROUND(IF($D$10="Daily",H552*((1+rate)^(B553-B552)-1),H552*rate),2))</f>
        <v/>
      </c>
      <c r="G553" s="41" t="str">
        <f t="shared" si="44"/>
        <v/>
      </c>
      <c r="H553" s="41" t="str">
        <f t="shared" si="45"/>
        <v/>
      </c>
      <c r="I553" s="37"/>
    </row>
    <row r="554" spans="1:9">
      <c r="A554" s="38" t="str">
        <f t="shared" si="41"/>
        <v/>
      </c>
      <c r="B554" s="39" t="str">
        <f t="shared" si="42"/>
        <v/>
      </c>
      <c r="C554" s="40" t="str">
        <f t="shared" si="43"/>
        <v/>
      </c>
      <c r="D554" s="41"/>
      <c r="E554" s="37"/>
      <c r="F554" s="41" t="str">
        <f>IF(A554="","",ROUND(IF($D$10="Daily",H553*((1+rate)^(B554-B553)-1),H553*rate),2))</f>
        <v/>
      </c>
      <c r="G554" s="41" t="str">
        <f t="shared" si="44"/>
        <v/>
      </c>
      <c r="H554" s="41" t="str">
        <f t="shared" si="45"/>
        <v/>
      </c>
      <c r="I554" s="37"/>
    </row>
    <row r="555" spans="1:9">
      <c r="A555" s="38" t="str">
        <f t="shared" si="41"/>
        <v/>
      </c>
      <c r="B555" s="39" t="str">
        <f t="shared" si="42"/>
        <v/>
      </c>
      <c r="C555" s="40" t="str">
        <f t="shared" si="43"/>
        <v/>
      </c>
      <c r="D555" s="41"/>
      <c r="E555" s="37"/>
      <c r="F555" s="41" t="str">
        <f>IF(A555="","",ROUND(IF($D$10="Daily",H554*((1+rate)^(B555-B554)-1),H554*rate),2))</f>
        <v/>
      </c>
      <c r="G555" s="41" t="str">
        <f t="shared" si="44"/>
        <v/>
      </c>
      <c r="H555" s="41" t="str">
        <f t="shared" si="45"/>
        <v/>
      </c>
      <c r="I555" s="37"/>
    </row>
    <row r="556" spans="1:9">
      <c r="A556" s="38" t="str">
        <f t="shared" si="41"/>
        <v/>
      </c>
      <c r="B556" s="39" t="str">
        <f t="shared" si="42"/>
        <v/>
      </c>
      <c r="C556" s="40" t="str">
        <f t="shared" si="43"/>
        <v/>
      </c>
      <c r="D556" s="41"/>
      <c r="E556" s="37"/>
      <c r="F556" s="41" t="str">
        <f>IF(A556="","",ROUND(IF($D$10="Daily",H555*((1+rate)^(B556-B555)-1),H555*rate),2))</f>
        <v/>
      </c>
      <c r="G556" s="41" t="str">
        <f t="shared" si="44"/>
        <v/>
      </c>
      <c r="H556" s="41" t="str">
        <f t="shared" si="45"/>
        <v/>
      </c>
      <c r="I556" s="37"/>
    </row>
    <row r="557" spans="1:9">
      <c r="A557" s="38" t="str">
        <f t="shared" si="41"/>
        <v/>
      </c>
      <c r="B557" s="39" t="str">
        <f t="shared" si="42"/>
        <v/>
      </c>
      <c r="C557" s="40" t="str">
        <f t="shared" si="43"/>
        <v/>
      </c>
      <c r="D557" s="41"/>
      <c r="E557" s="37"/>
      <c r="F557" s="41" t="str">
        <f>IF(A557="","",ROUND(IF($D$10="Daily",H556*((1+rate)^(B557-B556)-1),H556*rate),2))</f>
        <v/>
      </c>
      <c r="G557" s="41" t="str">
        <f t="shared" si="44"/>
        <v/>
      </c>
      <c r="H557" s="41" t="str">
        <f t="shared" si="45"/>
        <v/>
      </c>
      <c r="I557" s="37"/>
    </row>
    <row r="558" spans="1:9">
      <c r="A558" s="38" t="str">
        <f t="shared" si="41"/>
        <v/>
      </c>
      <c r="B558" s="39" t="str">
        <f t="shared" si="42"/>
        <v/>
      </c>
      <c r="C558" s="40" t="str">
        <f t="shared" si="43"/>
        <v/>
      </c>
      <c r="D558" s="41"/>
      <c r="E558" s="37"/>
      <c r="F558" s="41" t="str">
        <f>IF(A558="","",ROUND(IF($D$10="Daily",H557*((1+rate)^(B558-B557)-1),H557*rate),2))</f>
        <v/>
      </c>
      <c r="G558" s="41" t="str">
        <f t="shared" si="44"/>
        <v/>
      </c>
      <c r="H558" s="41" t="str">
        <f t="shared" si="45"/>
        <v/>
      </c>
      <c r="I558" s="37"/>
    </row>
    <row r="559" spans="1:9">
      <c r="A559" s="38" t="str">
        <f t="shared" si="41"/>
        <v/>
      </c>
      <c r="B559" s="39" t="str">
        <f t="shared" si="42"/>
        <v/>
      </c>
      <c r="C559" s="40" t="str">
        <f t="shared" si="43"/>
        <v/>
      </c>
      <c r="D559" s="41"/>
      <c r="E559" s="37"/>
      <c r="F559" s="41" t="str">
        <f>IF(A559="","",ROUND(IF($D$10="Daily",H558*((1+rate)^(B559-B558)-1),H558*rate),2))</f>
        <v/>
      </c>
      <c r="G559" s="41" t="str">
        <f t="shared" si="44"/>
        <v/>
      </c>
      <c r="H559" s="41" t="str">
        <f t="shared" si="45"/>
        <v/>
      </c>
      <c r="I559" s="37"/>
    </row>
    <row r="560" spans="1:9">
      <c r="A560" s="38" t="str">
        <f t="shared" si="41"/>
        <v/>
      </c>
      <c r="B560" s="39" t="str">
        <f t="shared" si="42"/>
        <v/>
      </c>
      <c r="C560" s="40" t="str">
        <f t="shared" si="43"/>
        <v/>
      </c>
      <c r="D560" s="41"/>
      <c r="E560" s="37"/>
      <c r="F560" s="41" t="str">
        <f>IF(A560="","",ROUND(IF($D$10="Daily",H559*((1+rate)^(B560-B559)-1),H559*rate),2))</f>
        <v/>
      </c>
      <c r="G560" s="41" t="str">
        <f t="shared" si="44"/>
        <v/>
      </c>
      <c r="H560" s="41" t="str">
        <f t="shared" si="45"/>
        <v/>
      </c>
      <c r="I560" s="37"/>
    </row>
    <row r="561" spans="1:9">
      <c r="A561" s="38" t="str">
        <f t="shared" si="41"/>
        <v/>
      </c>
      <c r="B561" s="39" t="str">
        <f t="shared" si="42"/>
        <v/>
      </c>
      <c r="C561" s="40" t="str">
        <f t="shared" si="43"/>
        <v/>
      </c>
      <c r="D561" s="41"/>
      <c r="E561" s="37"/>
      <c r="F561" s="41" t="str">
        <f>IF(A561="","",ROUND(IF($D$10="Daily",H560*((1+rate)^(B561-B560)-1),H560*rate),2))</f>
        <v/>
      </c>
      <c r="G561" s="41" t="str">
        <f t="shared" si="44"/>
        <v/>
      </c>
      <c r="H561" s="41" t="str">
        <f t="shared" si="45"/>
        <v/>
      </c>
      <c r="I561" s="37"/>
    </row>
    <row r="562" spans="1:9">
      <c r="A562" s="38" t="str">
        <f t="shared" si="41"/>
        <v/>
      </c>
      <c r="B562" s="39" t="str">
        <f t="shared" si="42"/>
        <v/>
      </c>
      <c r="C562" s="40" t="str">
        <f t="shared" si="43"/>
        <v/>
      </c>
      <c r="D562" s="41"/>
      <c r="E562" s="37"/>
      <c r="F562" s="41" t="str">
        <f>IF(A562="","",ROUND(IF($D$10="Daily",H561*((1+rate)^(B562-B561)-1),H561*rate),2))</f>
        <v/>
      </c>
      <c r="G562" s="41" t="str">
        <f t="shared" si="44"/>
        <v/>
      </c>
      <c r="H562" s="41" t="str">
        <f t="shared" si="45"/>
        <v/>
      </c>
      <c r="I562" s="37"/>
    </row>
    <row r="563" spans="1:9">
      <c r="A563" s="38" t="str">
        <f t="shared" si="41"/>
        <v/>
      </c>
      <c r="B563" s="39" t="str">
        <f t="shared" si="42"/>
        <v/>
      </c>
      <c r="C563" s="40" t="str">
        <f t="shared" si="43"/>
        <v/>
      </c>
      <c r="D563" s="41"/>
      <c r="E563" s="37"/>
      <c r="F563" s="41" t="str">
        <f>IF(A563="","",ROUND(IF($D$10="Daily",H562*((1+rate)^(B563-B562)-1),H562*rate),2))</f>
        <v/>
      </c>
      <c r="G563" s="41" t="str">
        <f t="shared" si="44"/>
        <v/>
      </c>
      <c r="H563" s="41" t="str">
        <f t="shared" si="45"/>
        <v/>
      </c>
      <c r="I563" s="37"/>
    </row>
    <row r="564" spans="1:9">
      <c r="A564" s="38" t="str">
        <f t="shared" si="41"/>
        <v/>
      </c>
      <c r="B564" s="39" t="str">
        <f t="shared" si="42"/>
        <v/>
      </c>
      <c r="C564" s="40" t="str">
        <f t="shared" si="43"/>
        <v/>
      </c>
      <c r="D564" s="41"/>
      <c r="E564" s="37"/>
      <c r="F564" s="41" t="str">
        <f>IF(A564="","",ROUND(IF($D$10="Daily",H563*((1+rate)^(B564-B563)-1),H563*rate),2))</f>
        <v/>
      </c>
      <c r="G564" s="41" t="str">
        <f t="shared" si="44"/>
        <v/>
      </c>
      <c r="H564" s="41" t="str">
        <f t="shared" si="45"/>
        <v/>
      </c>
      <c r="I564" s="37"/>
    </row>
    <row r="565" spans="1:9">
      <c r="A565" s="38" t="str">
        <f t="shared" si="41"/>
        <v/>
      </c>
      <c r="B565" s="39" t="str">
        <f t="shared" si="42"/>
        <v/>
      </c>
      <c r="C565" s="40" t="str">
        <f t="shared" si="43"/>
        <v/>
      </c>
      <c r="D565" s="41"/>
      <c r="E565" s="37"/>
      <c r="F565" s="41" t="str">
        <f>IF(A565="","",ROUND(IF($D$10="Daily",H564*((1+rate)^(B565-B564)-1),H564*rate),2))</f>
        <v/>
      </c>
      <c r="G565" s="41" t="str">
        <f t="shared" si="44"/>
        <v/>
      </c>
      <c r="H565" s="41" t="str">
        <f t="shared" si="45"/>
        <v/>
      </c>
      <c r="I565" s="37"/>
    </row>
    <row r="566" spans="1:9">
      <c r="A566" s="38" t="str">
        <f t="shared" si="41"/>
        <v/>
      </c>
      <c r="B566" s="39" t="str">
        <f t="shared" si="42"/>
        <v/>
      </c>
      <c r="C566" s="40" t="str">
        <f t="shared" si="43"/>
        <v/>
      </c>
      <c r="D566" s="41"/>
      <c r="E566" s="37"/>
      <c r="F566" s="41" t="str">
        <f>IF(A566="","",ROUND(IF($D$10="Daily",H565*((1+rate)^(B566-B565)-1),H565*rate),2))</f>
        <v/>
      </c>
      <c r="G566" s="41" t="str">
        <f t="shared" si="44"/>
        <v/>
      </c>
      <c r="H566" s="41" t="str">
        <f t="shared" si="45"/>
        <v/>
      </c>
      <c r="I566" s="37"/>
    </row>
    <row r="567" spans="1:9">
      <c r="A567" s="38" t="str">
        <f t="shared" si="41"/>
        <v/>
      </c>
      <c r="B567" s="39" t="str">
        <f t="shared" si="42"/>
        <v/>
      </c>
      <c r="C567" s="40" t="str">
        <f t="shared" si="43"/>
        <v/>
      </c>
      <c r="D567" s="41"/>
      <c r="E567" s="37"/>
      <c r="F567" s="41" t="str">
        <f>IF(A567="","",ROUND(IF($D$10="Daily",H566*((1+rate)^(B567-B566)-1),H566*rate),2))</f>
        <v/>
      </c>
      <c r="G567" s="41" t="str">
        <f t="shared" si="44"/>
        <v/>
      </c>
      <c r="H567" s="41" t="str">
        <f t="shared" si="45"/>
        <v/>
      </c>
      <c r="I567" s="37"/>
    </row>
    <row r="568" spans="1:9">
      <c r="A568" s="38" t="str">
        <f t="shared" si="41"/>
        <v/>
      </c>
      <c r="B568" s="39" t="str">
        <f t="shared" si="42"/>
        <v/>
      </c>
      <c r="C568" s="40" t="str">
        <f t="shared" si="43"/>
        <v/>
      </c>
      <c r="D568" s="41"/>
      <c r="E568" s="37"/>
      <c r="F568" s="41" t="str">
        <f>IF(A568="","",ROUND(IF($D$10="Daily",H567*((1+rate)^(B568-B567)-1),H567*rate),2))</f>
        <v/>
      </c>
      <c r="G568" s="41" t="str">
        <f t="shared" si="44"/>
        <v/>
      </c>
      <c r="H568" s="41" t="str">
        <f t="shared" si="45"/>
        <v/>
      </c>
      <c r="I568" s="37"/>
    </row>
    <row r="569" spans="1:9">
      <c r="A569" s="38" t="str">
        <f t="shared" si="41"/>
        <v/>
      </c>
      <c r="B569" s="39" t="str">
        <f t="shared" si="42"/>
        <v/>
      </c>
      <c r="C569" s="40" t="str">
        <f t="shared" si="43"/>
        <v/>
      </c>
      <c r="D569" s="41"/>
      <c r="E569" s="37"/>
      <c r="F569" s="41" t="str">
        <f>IF(A569="","",ROUND(IF($D$10="Daily",H568*((1+rate)^(B569-B568)-1),H568*rate),2))</f>
        <v/>
      </c>
      <c r="G569" s="41" t="str">
        <f t="shared" si="44"/>
        <v/>
      </c>
      <c r="H569" s="41" t="str">
        <f t="shared" si="45"/>
        <v/>
      </c>
      <c r="I569" s="37"/>
    </row>
    <row r="570" spans="1:9">
      <c r="A570" s="38" t="str">
        <f t="shared" si="41"/>
        <v/>
      </c>
      <c r="B570" s="39" t="str">
        <f t="shared" si="42"/>
        <v/>
      </c>
      <c r="C570" s="40" t="str">
        <f t="shared" si="43"/>
        <v/>
      </c>
      <c r="D570" s="41"/>
      <c r="E570" s="37"/>
      <c r="F570" s="41" t="str">
        <f>IF(A570="","",ROUND(IF($D$10="Daily",H569*((1+rate)^(B570-B569)-1),H569*rate),2))</f>
        <v/>
      </c>
      <c r="G570" s="41" t="str">
        <f t="shared" si="44"/>
        <v/>
      </c>
      <c r="H570" s="41" t="str">
        <f t="shared" si="45"/>
        <v/>
      </c>
      <c r="I570" s="37"/>
    </row>
    <row r="571" spans="1:9">
      <c r="A571" s="38" t="str">
        <f t="shared" si="41"/>
        <v/>
      </c>
      <c r="B571" s="39" t="str">
        <f t="shared" si="42"/>
        <v/>
      </c>
      <c r="C571" s="40" t="str">
        <f t="shared" si="43"/>
        <v/>
      </c>
      <c r="D571" s="41"/>
      <c r="E571" s="37"/>
      <c r="F571" s="41" t="str">
        <f>IF(A571="","",ROUND(IF($D$10="Daily",H570*((1+rate)^(B571-B570)-1),H570*rate),2))</f>
        <v/>
      </c>
      <c r="G571" s="41" t="str">
        <f t="shared" si="44"/>
        <v/>
      </c>
      <c r="H571" s="41" t="str">
        <f t="shared" si="45"/>
        <v/>
      </c>
      <c r="I571" s="37"/>
    </row>
    <row r="572" spans="1:9">
      <c r="A572" s="38" t="str">
        <f t="shared" si="41"/>
        <v/>
      </c>
      <c r="B572" s="39" t="str">
        <f t="shared" si="42"/>
        <v/>
      </c>
      <c r="C572" s="40" t="str">
        <f t="shared" si="43"/>
        <v/>
      </c>
      <c r="D572" s="41"/>
      <c r="E572" s="37"/>
      <c r="F572" s="41" t="str">
        <f>IF(A572="","",ROUND(IF($D$10="Daily",H571*((1+rate)^(B572-B571)-1),H571*rate),2))</f>
        <v/>
      </c>
      <c r="G572" s="41" t="str">
        <f t="shared" si="44"/>
        <v/>
      </c>
      <c r="H572" s="41" t="str">
        <f t="shared" si="45"/>
        <v/>
      </c>
      <c r="I572" s="37"/>
    </row>
    <row r="573" spans="1:9">
      <c r="A573" s="38" t="str">
        <f t="shared" si="41"/>
        <v/>
      </c>
      <c r="B573" s="39" t="str">
        <f t="shared" si="42"/>
        <v/>
      </c>
      <c r="C573" s="40" t="str">
        <f t="shared" si="43"/>
        <v/>
      </c>
      <c r="D573" s="41"/>
      <c r="E573" s="37"/>
      <c r="F573" s="41" t="str">
        <f>IF(A573="","",ROUND(IF($D$10="Daily",H572*((1+rate)^(B573-B572)-1),H572*rate),2))</f>
        <v/>
      </c>
      <c r="G573" s="41" t="str">
        <f t="shared" si="44"/>
        <v/>
      </c>
      <c r="H573" s="41" t="str">
        <f t="shared" si="45"/>
        <v/>
      </c>
      <c r="I573" s="37"/>
    </row>
    <row r="574" spans="1:9">
      <c r="A574" s="38" t="str">
        <f t="shared" si="41"/>
        <v/>
      </c>
      <c r="B574" s="39" t="str">
        <f t="shared" si="42"/>
        <v/>
      </c>
      <c r="C574" s="40" t="str">
        <f t="shared" si="43"/>
        <v/>
      </c>
      <c r="D574" s="41"/>
      <c r="E574" s="37"/>
      <c r="F574" s="41" t="str">
        <f>IF(A574="","",ROUND(IF($D$10="Daily",H573*((1+rate)^(B574-B573)-1),H573*rate),2))</f>
        <v/>
      </c>
      <c r="G574" s="41" t="str">
        <f t="shared" si="44"/>
        <v/>
      </c>
      <c r="H574" s="41" t="str">
        <f t="shared" si="45"/>
        <v/>
      </c>
      <c r="I574" s="37"/>
    </row>
    <row r="575" spans="1:9">
      <c r="A575" s="38" t="str">
        <f t="shared" si="41"/>
        <v/>
      </c>
      <c r="B575" s="39" t="str">
        <f t="shared" si="42"/>
        <v/>
      </c>
      <c r="C575" s="40" t="str">
        <f t="shared" si="43"/>
        <v/>
      </c>
      <c r="D575" s="41"/>
      <c r="E575" s="37"/>
      <c r="F575" s="41" t="str">
        <f>IF(A575="","",ROUND(IF($D$10="Daily",H574*((1+rate)^(B575-B574)-1),H574*rate),2))</f>
        <v/>
      </c>
      <c r="G575" s="41" t="str">
        <f t="shared" si="44"/>
        <v/>
      </c>
      <c r="H575" s="41" t="str">
        <f t="shared" si="45"/>
        <v/>
      </c>
      <c r="I575" s="37"/>
    </row>
    <row r="576" spans="1:9">
      <c r="A576" s="38" t="str">
        <f t="shared" si="41"/>
        <v/>
      </c>
      <c r="B576" s="39" t="str">
        <f t="shared" si="42"/>
        <v/>
      </c>
      <c r="C576" s="40" t="str">
        <f t="shared" si="43"/>
        <v/>
      </c>
      <c r="D576" s="41"/>
      <c r="E576" s="37"/>
      <c r="F576" s="41" t="str">
        <f>IF(A576="","",ROUND(IF($D$10="Daily",H575*((1+rate)^(B576-B575)-1),H575*rate),2))</f>
        <v/>
      </c>
      <c r="G576" s="41" t="str">
        <f t="shared" si="44"/>
        <v/>
      </c>
      <c r="H576" s="41" t="str">
        <f t="shared" si="45"/>
        <v/>
      </c>
      <c r="I576" s="37"/>
    </row>
    <row r="577" spans="1:9">
      <c r="A577" s="38" t="str">
        <f t="shared" si="41"/>
        <v/>
      </c>
      <c r="B577" s="39" t="str">
        <f t="shared" si="42"/>
        <v/>
      </c>
      <c r="C577" s="40" t="str">
        <f t="shared" si="43"/>
        <v/>
      </c>
      <c r="D577" s="41"/>
      <c r="E577" s="37"/>
      <c r="F577" s="41" t="str">
        <f>IF(A577="","",ROUND(IF($D$10="Daily",H576*((1+rate)^(B577-B576)-1),H576*rate),2))</f>
        <v/>
      </c>
      <c r="G577" s="41" t="str">
        <f t="shared" si="44"/>
        <v/>
      </c>
      <c r="H577" s="41" t="str">
        <f t="shared" si="45"/>
        <v/>
      </c>
      <c r="I577" s="37"/>
    </row>
    <row r="578" spans="1:9">
      <c r="A578" s="38" t="str">
        <f t="shared" si="41"/>
        <v/>
      </c>
      <c r="B578" s="39" t="str">
        <f t="shared" si="42"/>
        <v/>
      </c>
      <c r="C578" s="40" t="str">
        <f t="shared" si="43"/>
        <v/>
      </c>
      <c r="D578" s="41"/>
      <c r="E578" s="37"/>
      <c r="F578" s="41" t="str">
        <f>IF(A578="","",ROUND(IF($D$10="Daily",H577*((1+rate)^(B578-B577)-1),H577*rate),2))</f>
        <v/>
      </c>
      <c r="G578" s="41" t="str">
        <f t="shared" si="44"/>
        <v/>
      </c>
      <c r="H578" s="41" t="str">
        <f t="shared" si="45"/>
        <v/>
      </c>
      <c r="I578" s="37"/>
    </row>
    <row r="579" spans="1:9">
      <c r="A579" s="38" t="str">
        <f t="shared" si="41"/>
        <v/>
      </c>
      <c r="B579" s="39" t="str">
        <f t="shared" si="42"/>
        <v/>
      </c>
      <c r="C579" s="40" t="str">
        <f t="shared" si="43"/>
        <v/>
      </c>
      <c r="D579" s="41"/>
      <c r="E579" s="37"/>
      <c r="F579" s="41" t="str">
        <f>IF(A579="","",ROUND(IF($D$10="Daily",H578*((1+rate)^(B579-B578)-1),H578*rate),2))</f>
        <v/>
      </c>
      <c r="G579" s="41" t="str">
        <f t="shared" si="44"/>
        <v/>
      </c>
      <c r="H579" s="41" t="str">
        <f t="shared" si="45"/>
        <v/>
      </c>
      <c r="I579" s="37"/>
    </row>
    <row r="580" spans="1:9">
      <c r="A580" s="38" t="str">
        <f t="shared" si="41"/>
        <v/>
      </c>
      <c r="B580" s="39" t="str">
        <f t="shared" si="42"/>
        <v/>
      </c>
      <c r="C580" s="40" t="str">
        <f t="shared" si="43"/>
        <v/>
      </c>
      <c r="D580" s="41"/>
      <c r="E580" s="37"/>
      <c r="F580" s="41" t="str">
        <f>IF(A580="","",ROUND(IF($D$10="Daily",H579*((1+rate)^(B580-B579)-1),H579*rate),2))</f>
        <v/>
      </c>
      <c r="G580" s="41" t="str">
        <f t="shared" si="44"/>
        <v/>
      </c>
      <c r="H580" s="41" t="str">
        <f t="shared" si="45"/>
        <v/>
      </c>
      <c r="I580" s="37"/>
    </row>
    <row r="581" spans="1:9">
      <c r="A581" s="38" t="str">
        <f t="shared" si="41"/>
        <v/>
      </c>
      <c r="B581" s="39" t="str">
        <f t="shared" si="42"/>
        <v/>
      </c>
      <c r="C581" s="40" t="str">
        <f t="shared" si="43"/>
        <v/>
      </c>
      <c r="D581" s="41"/>
      <c r="E581" s="37"/>
      <c r="F581" s="41" t="str">
        <f>IF(A581="","",ROUND(IF($D$10="Daily",H580*((1+rate)^(B581-B580)-1),H580*rate),2))</f>
        <v/>
      </c>
      <c r="G581" s="41" t="str">
        <f t="shared" si="44"/>
        <v/>
      </c>
      <c r="H581" s="41" t="str">
        <f t="shared" si="45"/>
        <v/>
      </c>
      <c r="I581" s="37"/>
    </row>
    <row r="582" spans="1:9">
      <c r="A582" s="38" t="str">
        <f t="shared" si="41"/>
        <v/>
      </c>
      <c r="B582" s="39" t="str">
        <f t="shared" si="42"/>
        <v/>
      </c>
      <c r="C582" s="40" t="str">
        <f t="shared" si="43"/>
        <v/>
      </c>
      <c r="D582" s="41"/>
      <c r="E582" s="37"/>
      <c r="F582" s="41" t="str">
        <f>IF(A582="","",ROUND(IF($D$10="Daily",H581*((1+rate)^(B582-B581)-1),H581*rate),2))</f>
        <v/>
      </c>
      <c r="G582" s="41" t="str">
        <f t="shared" si="44"/>
        <v/>
      </c>
      <c r="H582" s="41" t="str">
        <f t="shared" si="45"/>
        <v/>
      </c>
      <c r="I582" s="37"/>
    </row>
    <row r="583" spans="1:9">
      <c r="A583" s="38" t="str">
        <f t="shared" si="41"/>
        <v/>
      </c>
      <c r="B583" s="39" t="str">
        <f t="shared" si="42"/>
        <v/>
      </c>
      <c r="C583" s="40" t="str">
        <f t="shared" si="43"/>
        <v/>
      </c>
      <c r="D583" s="41"/>
      <c r="E583" s="37"/>
      <c r="F583" s="41" t="str">
        <f>IF(A583="","",ROUND(IF($D$10="Daily",H582*((1+rate)^(B583-B582)-1),H582*rate),2))</f>
        <v/>
      </c>
      <c r="G583" s="41" t="str">
        <f t="shared" si="44"/>
        <v/>
      </c>
      <c r="H583" s="41" t="str">
        <f t="shared" si="45"/>
        <v/>
      </c>
      <c r="I583" s="37"/>
    </row>
    <row r="584" spans="1:9">
      <c r="A584" s="38" t="str">
        <f t="shared" si="41"/>
        <v/>
      </c>
      <c r="B584" s="39" t="str">
        <f t="shared" si="42"/>
        <v/>
      </c>
      <c r="C584" s="40" t="str">
        <f t="shared" si="43"/>
        <v/>
      </c>
      <c r="D584" s="41"/>
      <c r="E584" s="37"/>
      <c r="F584" s="41" t="str">
        <f>IF(A584="","",ROUND(IF($D$10="Daily",H583*((1+rate)^(B584-B583)-1),H583*rate),2))</f>
        <v/>
      </c>
      <c r="G584" s="41" t="str">
        <f t="shared" si="44"/>
        <v/>
      </c>
      <c r="H584" s="41" t="str">
        <f t="shared" si="45"/>
        <v/>
      </c>
      <c r="I584" s="37"/>
    </row>
    <row r="585" spans="1:9">
      <c r="A585" s="38" t="str">
        <f t="shared" si="41"/>
        <v/>
      </c>
      <c r="B585" s="39" t="str">
        <f t="shared" si="42"/>
        <v/>
      </c>
      <c r="C585" s="40" t="str">
        <f t="shared" si="43"/>
        <v/>
      </c>
      <c r="D585" s="41"/>
      <c r="E585" s="37"/>
      <c r="F585" s="41" t="str">
        <f>IF(A585="","",ROUND(IF($D$10="Daily",H584*((1+rate)^(B585-B584)-1),H584*rate),2))</f>
        <v/>
      </c>
      <c r="G585" s="41" t="str">
        <f t="shared" si="44"/>
        <v/>
      </c>
      <c r="H585" s="41" t="str">
        <f t="shared" si="45"/>
        <v/>
      </c>
      <c r="I585" s="37"/>
    </row>
    <row r="586" spans="1:9">
      <c r="A586" s="38" t="str">
        <f t="shared" si="41"/>
        <v/>
      </c>
      <c r="B586" s="39" t="str">
        <f t="shared" si="42"/>
        <v/>
      </c>
      <c r="C586" s="40" t="str">
        <f t="shared" si="43"/>
        <v/>
      </c>
      <c r="D586" s="41"/>
      <c r="E586" s="37"/>
      <c r="F586" s="41" t="str">
        <f>IF(A586="","",ROUND(IF($D$10="Daily",H585*((1+rate)^(B586-B585)-1),H585*rate),2))</f>
        <v/>
      </c>
      <c r="G586" s="41" t="str">
        <f t="shared" si="44"/>
        <v/>
      </c>
      <c r="H586" s="41" t="str">
        <f t="shared" si="45"/>
        <v/>
      </c>
      <c r="I586" s="37"/>
    </row>
    <row r="587" spans="1:9">
      <c r="A587" s="38" t="str">
        <f t="shared" si="41"/>
        <v/>
      </c>
      <c r="B587" s="39" t="str">
        <f t="shared" si="42"/>
        <v/>
      </c>
      <c r="C587" s="40" t="str">
        <f t="shared" si="43"/>
        <v/>
      </c>
      <c r="D587" s="41"/>
      <c r="E587" s="37"/>
      <c r="F587" s="41" t="str">
        <f>IF(A587="","",ROUND(IF($D$10="Daily",H586*((1+rate)^(B587-B586)-1),H586*rate),2))</f>
        <v/>
      </c>
      <c r="G587" s="41" t="str">
        <f t="shared" si="44"/>
        <v/>
      </c>
      <c r="H587" s="41" t="str">
        <f t="shared" si="45"/>
        <v/>
      </c>
      <c r="I587" s="37"/>
    </row>
    <row r="588" spans="1:9">
      <c r="A588" s="38" t="str">
        <f t="shared" si="41"/>
        <v/>
      </c>
      <c r="B588" s="39" t="str">
        <f t="shared" si="42"/>
        <v/>
      </c>
      <c r="C588" s="40" t="str">
        <f t="shared" si="43"/>
        <v/>
      </c>
      <c r="D588" s="41"/>
      <c r="E588" s="37"/>
      <c r="F588" s="41" t="str">
        <f>IF(A588="","",ROUND(IF($D$10="Daily",H587*((1+rate)^(B588-B587)-1),H587*rate),2))</f>
        <v/>
      </c>
      <c r="G588" s="41" t="str">
        <f t="shared" si="44"/>
        <v/>
      </c>
      <c r="H588" s="41" t="str">
        <f t="shared" si="45"/>
        <v/>
      </c>
      <c r="I588" s="37"/>
    </row>
    <row r="589" spans="1:9">
      <c r="A589" s="38" t="str">
        <f t="shared" si="41"/>
        <v/>
      </c>
      <c r="B589" s="39" t="str">
        <f t="shared" si="42"/>
        <v/>
      </c>
      <c r="C589" s="40" t="str">
        <f t="shared" si="43"/>
        <v/>
      </c>
      <c r="D589" s="41"/>
      <c r="E589" s="37"/>
      <c r="F589" s="41" t="str">
        <f>IF(A589="","",ROUND(IF($D$10="Daily",H588*((1+rate)^(B589-B588)-1),H588*rate),2))</f>
        <v/>
      </c>
      <c r="G589" s="41" t="str">
        <f t="shared" si="44"/>
        <v/>
      </c>
      <c r="H589" s="41" t="str">
        <f t="shared" si="45"/>
        <v/>
      </c>
      <c r="I589" s="37"/>
    </row>
    <row r="590" spans="1:9">
      <c r="A590" s="38" t="str">
        <f t="shared" si="41"/>
        <v/>
      </c>
      <c r="B590" s="39" t="str">
        <f t="shared" si="42"/>
        <v/>
      </c>
      <c r="C590" s="40" t="str">
        <f t="shared" si="43"/>
        <v/>
      </c>
      <c r="D590" s="41"/>
      <c r="E590" s="37"/>
      <c r="F590" s="41" t="str">
        <f>IF(A590="","",ROUND(IF($D$10="Daily",H589*((1+rate)^(B590-B589)-1),H589*rate),2))</f>
        <v/>
      </c>
      <c r="G590" s="41" t="str">
        <f t="shared" si="44"/>
        <v/>
      </c>
      <c r="H590" s="41" t="str">
        <f t="shared" si="45"/>
        <v/>
      </c>
      <c r="I590" s="37"/>
    </row>
    <row r="591" spans="1:9">
      <c r="A591" s="38" t="str">
        <f t="shared" si="41"/>
        <v/>
      </c>
      <c r="B591" s="39" t="str">
        <f t="shared" si="42"/>
        <v/>
      </c>
      <c r="C591" s="40" t="str">
        <f t="shared" si="43"/>
        <v/>
      </c>
      <c r="D591" s="41"/>
      <c r="E591" s="37"/>
      <c r="F591" s="41" t="str">
        <f>IF(A591="","",ROUND(IF($D$10="Daily",H590*((1+rate)^(B591-B590)-1),H590*rate),2))</f>
        <v/>
      </c>
      <c r="G591" s="41" t="str">
        <f t="shared" si="44"/>
        <v/>
      </c>
      <c r="H591" s="41" t="str">
        <f t="shared" si="45"/>
        <v/>
      </c>
      <c r="I591" s="37"/>
    </row>
    <row r="592" spans="1:9">
      <c r="A592" s="38" t="str">
        <f t="shared" si="41"/>
        <v/>
      </c>
      <c r="B592" s="39" t="str">
        <f t="shared" si="42"/>
        <v/>
      </c>
      <c r="C592" s="40" t="str">
        <f t="shared" si="43"/>
        <v/>
      </c>
      <c r="D592" s="41"/>
      <c r="E592" s="37"/>
      <c r="F592" s="41" t="str">
        <f>IF(A592="","",ROUND(IF($D$10="Daily",H591*((1+rate)^(B592-B591)-1),H591*rate),2))</f>
        <v/>
      </c>
      <c r="G592" s="41" t="str">
        <f t="shared" si="44"/>
        <v/>
      </c>
      <c r="H592" s="41" t="str">
        <f t="shared" si="45"/>
        <v/>
      </c>
      <c r="I592" s="37"/>
    </row>
    <row r="593" spans="1:9">
      <c r="A593" s="38" t="str">
        <f t="shared" si="41"/>
        <v/>
      </c>
      <c r="B593" s="39" t="str">
        <f t="shared" si="42"/>
        <v/>
      </c>
      <c r="C593" s="40" t="str">
        <f t="shared" si="43"/>
        <v/>
      </c>
      <c r="D593" s="41"/>
      <c r="E593" s="37"/>
      <c r="F593" s="41" t="str">
        <f>IF(A593="","",ROUND(IF($D$10="Daily",H592*((1+rate)^(B593-B592)-1),H592*rate),2))</f>
        <v/>
      </c>
      <c r="G593" s="41" t="str">
        <f t="shared" si="44"/>
        <v/>
      </c>
      <c r="H593" s="41" t="str">
        <f t="shared" si="45"/>
        <v/>
      </c>
      <c r="I593" s="37"/>
    </row>
    <row r="594" spans="1:9">
      <c r="A594" s="38" t="str">
        <f t="shared" si="41"/>
        <v/>
      </c>
      <c r="B594" s="39" t="str">
        <f t="shared" si="42"/>
        <v/>
      </c>
      <c r="C594" s="40" t="str">
        <f t="shared" si="43"/>
        <v/>
      </c>
      <c r="D594" s="41"/>
      <c r="E594" s="37"/>
      <c r="F594" s="41" t="str">
        <f>IF(A594="","",ROUND(IF($D$10="Daily",H593*((1+rate)^(B594-B593)-1),H593*rate),2))</f>
        <v/>
      </c>
      <c r="G594" s="41" t="str">
        <f t="shared" si="44"/>
        <v/>
      </c>
      <c r="H594" s="41" t="str">
        <f t="shared" si="45"/>
        <v/>
      </c>
      <c r="I594" s="37"/>
    </row>
    <row r="595" spans="1:9">
      <c r="A595" s="38" t="str">
        <f t="shared" si="41"/>
        <v/>
      </c>
      <c r="B595" s="39" t="str">
        <f t="shared" si="42"/>
        <v/>
      </c>
      <c r="C595" s="40" t="str">
        <f t="shared" si="43"/>
        <v/>
      </c>
      <c r="D595" s="41"/>
      <c r="E595" s="37"/>
      <c r="F595" s="41" t="str">
        <f>IF(A595="","",ROUND(IF($D$10="Daily",H594*((1+rate)^(B595-B594)-1),H594*rate),2))</f>
        <v/>
      </c>
      <c r="G595" s="41" t="str">
        <f t="shared" si="44"/>
        <v/>
      </c>
      <c r="H595" s="41" t="str">
        <f t="shared" si="45"/>
        <v/>
      </c>
      <c r="I595" s="37"/>
    </row>
    <row r="596" spans="1:9">
      <c r="A596" s="38" t="str">
        <f t="shared" si="41"/>
        <v/>
      </c>
      <c r="B596" s="39" t="str">
        <f t="shared" si="42"/>
        <v/>
      </c>
      <c r="C596" s="40" t="str">
        <f t="shared" si="43"/>
        <v/>
      </c>
      <c r="D596" s="41"/>
      <c r="E596" s="37"/>
      <c r="F596" s="41" t="str">
        <f>IF(A596="","",ROUND(IF($D$10="Daily",H595*((1+rate)^(B596-B595)-1),H595*rate),2))</f>
        <v/>
      </c>
      <c r="G596" s="41" t="str">
        <f t="shared" si="44"/>
        <v/>
      </c>
      <c r="H596" s="41" t="str">
        <f t="shared" si="45"/>
        <v/>
      </c>
      <c r="I596" s="37"/>
    </row>
    <row r="597" spans="1:9">
      <c r="A597" s="38" t="str">
        <f t="shared" si="41"/>
        <v/>
      </c>
      <c r="B597" s="39" t="str">
        <f t="shared" si="42"/>
        <v/>
      </c>
      <c r="C597" s="40" t="str">
        <f t="shared" si="43"/>
        <v/>
      </c>
      <c r="D597" s="41"/>
      <c r="E597" s="37"/>
      <c r="F597" s="41" t="str">
        <f>IF(A597="","",ROUND(IF($D$10="Daily",H596*((1+rate)^(B597-B596)-1),H596*rate),2))</f>
        <v/>
      </c>
      <c r="G597" s="41" t="str">
        <f t="shared" si="44"/>
        <v/>
      </c>
      <c r="H597" s="41" t="str">
        <f t="shared" si="45"/>
        <v/>
      </c>
      <c r="I597" s="37"/>
    </row>
    <row r="598" spans="1:9">
      <c r="A598" s="38" t="str">
        <f t="shared" si="41"/>
        <v/>
      </c>
      <c r="B598" s="39" t="str">
        <f t="shared" si="42"/>
        <v/>
      </c>
      <c r="C598" s="40" t="str">
        <f t="shared" si="43"/>
        <v/>
      </c>
      <c r="D598" s="41"/>
      <c r="E598" s="37"/>
      <c r="F598" s="41" t="str">
        <f>IF(A598="","",ROUND(IF($D$10="Daily",H597*((1+rate)^(B598-B597)-1),H597*rate),2))</f>
        <v/>
      </c>
      <c r="G598" s="41" t="str">
        <f t="shared" si="44"/>
        <v/>
      </c>
      <c r="H598" s="41" t="str">
        <f t="shared" si="45"/>
        <v/>
      </c>
      <c r="I598" s="37"/>
    </row>
    <row r="599" spans="1:9">
      <c r="A599" s="38" t="str">
        <f t="shared" si="41"/>
        <v/>
      </c>
      <c r="B599" s="39" t="str">
        <f t="shared" si="42"/>
        <v/>
      </c>
      <c r="C599" s="40" t="str">
        <f t="shared" si="43"/>
        <v/>
      </c>
      <c r="D599" s="41"/>
      <c r="E599" s="37"/>
      <c r="F599" s="41" t="str">
        <f>IF(A599="","",ROUND(IF($D$10="Daily",H598*((1+rate)^(B599-B598)-1),H598*rate),2))</f>
        <v/>
      </c>
      <c r="G599" s="41" t="str">
        <f t="shared" si="44"/>
        <v/>
      </c>
      <c r="H599" s="41" t="str">
        <f t="shared" si="45"/>
        <v/>
      </c>
      <c r="I599" s="37"/>
    </row>
    <row r="600" spans="1:9">
      <c r="A600" s="38" t="str">
        <f t="shared" si="41"/>
        <v/>
      </c>
      <c r="B600" s="39" t="str">
        <f t="shared" si="42"/>
        <v/>
      </c>
      <c r="C600" s="40" t="str">
        <f t="shared" si="43"/>
        <v/>
      </c>
      <c r="D600" s="41"/>
      <c r="E600" s="37"/>
      <c r="F600" s="41" t="str">
        <f>IF(A600="","",ROUND(IF($D$10="Daily",H599*((1+rate)^(B600-B599)-1),H599*rate),2))</f>
        <v/>
      </c>
      <c r="G600" s="41" t="str">
        <f t="shared" si="44"/>
        <v/>
      </c>
      <c r="H600" s="41" t="str">
        <f t="shared" si="45"/>
        <v/>
      </c>
      <c r="I600" s="37"/>
    </row>
    <row r="601" spans="1:9">
      <c r="A601" s="38" t="str">
        <f t="shared" si="41"/>
        <v/>
      </c>
      <c r="B601" s="39" t="str">
        <f t="shared" si="42"/>
        <v/>
      </c>
      <c r="C601" s="40" t="str">
        <f t="shared" si="43"/>
        <v/>
      </c>
      <c r="D601" s="41"/>
      <c r="E601" s="37"/>
      <c r="F601" s="41" t="str">
        <f>IF(A601="","",ROUND(IF($D$10="Daily",H600*((1+rate)^(B601-B600)-1),H600*rate),2))</f>
        <v/>
      </c>
      <c r="G601" s="41" t="str">
        <f t="shared" si="44"/>
        <v/>
      </c>
      <c r="H601" s="41" t="str">
        <f t="shared" si="45"/>
        <v/>
      </c>
      <c r="I601" s="37"/>
    </row>
    <row r="602" spans="1:9">
      <c r="A602" s="38" t="str">
        <f t="shared" si="41"/>
        <v/>
      </c>
      <c r="B602" s="39" t="str">
        <f t="shared" si="42"/>
        <v/>
      </c>
      <c r="C602" s="40" t="str">
        <f t="shared" si="43"/>
        <v/>
      </c>
      <c r="D602" s="41"/>
      <c r="E602" s="37"/>
      <c r="F602" s="41" t="str">
        <f>IF(A602="","",ROUND(IF($D$10="Daily",H601*((1+rate)^(B602-B601)-1),H601*rate),2))</f>
        <v/>
      </c>
      <c r="G602" s="41" t="str">
        <f t="shared" si="44"/>
        <v/>
      </c>
      <c r="H602" s="41" t="str">
        <f t="shared" si="45"/>
        <v/>
      </c>
      <c r="I602" s="37"/>
    </row>
    <row r="603" spans="1:9">
      <c r="A603" s="38" t="str">
        <f t="shared" si="41"/>
        <v/>
      </c>
      <c r="B603" s="39" t="str">
        <f t="shared" si="42"/>
        <v/>
      </c>
      <c r="C603" s="40" t="str">
        <f t="shared" si="43"/>
        <v/>
      </c>
      <c r="D603" s="41"/>
      <c r="E603" s="37"/>
      <c r="F603" s="41" t="str">
        <f>IF(A603="","",ROUND(IF($D$10="Daily",H602*((1+rate)^(B603-B602)-1),H602*rate),2))</f>
        <v/>
      </c>
      <c r="G603" s="41" t="str">
        <f t="shared" si="44"/>
        <v/>
      </c>
      <c r="H603" s="41" t="str">
        <f t="shared" si="45"/>
        <v/>
      </c>
      <c r="I603" s="37"/>
    </row>
    <row r="604" spans="1:9">
      <c r="A604" s="38" t="str">
        <f t="shared" si="41"/>
        <v/>
      </c>
      <c r="B604" s="39" t="str">
        <f t="shared" si="42"/>
        <v/>
      </c>
      <c r="C604" s="40" t="str">
        <f t="shared" si="43"/>
        <v/>
      </c>
      <c r="D604" s="41"/>
      <c r="E604" s="37"/>
      <c r="F604" s="41" t="str">
        <f>IF(A604="","",ROUND(IF($D$10="Daily",H603*((1+rate)^(B604-B603)-1),H603*rate),2))</f>
        <v/>
      </c>
      <c r="G604" s="41" t="str">
        <f t="shared" si="44"/>
        <v/>
      </c>
      <c r="H604" s="41" t="str">
        <f t="shared" si="45"/>
        <v/>
      </c>
      <c r="I604" s="37"/>
    </row>
    <row r="605" spans="1:9">
      <c r="A605" s="38" t="str">
        <f t="shared" ref="A605:A668" si="46">IF(H604="","",IF(A604&gt;=$D$8*p,"",A604+1))</f>
        <v/>
      </c>
      <c r="B605" s="39" t="str">
        <f t="shared" ref="B605:B668" si="47">IF(A605="","",IF(p=52,B604+7,IF(p=26,B604+14,IF(p=24,IF(MOD(A605,2)=0,EDATE($D$9,A605/2),B604+14),IF(DAY(DATE(YEAR($D$9),MONTH($D$9)+(A605-1)*(12/p),DAY($D$9)))&lt;&gt;DAY($D$9),DATE(YEAR($D$9),MONTH($D$9)+A605*(12/p)+1,0),DATE(YEAR($D$9),MONTH($D$9)+A605*(12/p),DAY($D$9)))))))</f>
        <v/>
      </c>
      <c r="C605" s="40" t="str">
        <f t="shared" si="43"/>
        <v/>
      </c>
      <c r="D605" s="41"/>
      <c r="E605" s="37"/>
      <c r="F605" s="41" t="str">
        <f>IF(A605="","",ROUND(IF($D$10="Daily",H604*((1+rate)^(B605-B604)-1),H604*rate),2))</f>
        <v/>
      </c>
      <c r="G605" s="41" t="str">
        <f t="shared" si="44"/>
        <v/>
      </c>
      <c r="H605" s="41" t="str">
        <f t="shared" si="45"/>
        <v/>
      </c>
      <c r="I605" s="37"/>
    </row>
    <row r="606" spans="1:9">
      <c r="A606" s="38" t="str">
        <f t="shared" si="46"/>
        <v/>
      </c>
      <c r="B606" s="39" t="str">
        <f t="shared" si="47"/>
        <v/>
      </c>
      <c r="C606" s="40" t="str">
        <f t="shared" ref="C606:C669" si="48">IF(A606="","",IF(A606=$K$19,H605+F606,$K$18))</f>
        <v/>
      </c>
      <c r="D606" s="41"/>
      <c r="E606" s="37"/>
      <c r="F606" s="41" t="str">
        <f>IF(A606="","",ROUND(IF($D$10="Daily",H605*((1+rate)^(B606-B605)-1),H605*rate),2))</f>
        <v/>
      </c>
      <c r="G606" s="41" t="str">
        <f t="shared" ref="G606:G669" si="49">IF(B606="","",C606-F606+D606)</f>
        <v/>
      </c>
      <c r="H606" s="41" t="str">
        <f t="shared" ref="H606:H669" si="50">IF(A606="","",H605-G606)</f>
        <v/>
      </c>
      <c r="I606" s="37"/>
    </row>
    <row r="607" spans="1:9">
      <c r="A607" s="38" t="str">
        <f t="shared" si="46"/>
        <v/>
      </c>
      <c r="B607" s="39" t="str">
        <f t="shared" si="47"/>
        <v/>
      </c>
      <c r="C607" s="40" t="str">
        <f t="shared" si="48"/>
        <v/>
      </c>
      <c r="D607" s="41"/>
      <c r="E607" s="37"/>
      <c r="F607" s="41" t="str">
        <f>IF(A607="","",ROUND(IF($D$10="Daily",H606*((1+rate)^(B607-B606)-1),H606*rate),2))</f>
        <v/>
      </c>
      <c r="G607" s="41" t="str">
        <f t="shared" si="49"/>
        <v/>
      </c>
      <c r="H607" s="41" t="str">
        <f t="shared" si="50"/>
        <v/>
      </c>
      <c r="I607" s="37"/>
    </row>
    <row r="608" spans="1:9">
      <c r="A608" s="38" t="str">
        <f t="shared" si="46"/>
        <v/>
      </c>
      <c r="B608" s="39" t="str">
        <f t="shared" si="47"/>
        <v/>
      </c>
      <c r="C608" s="40" t="str">
        <f t="shared" si="48"/>
        <v/>
      </c>
      <c r="D608" s="41"/>
      <c r="E608" s="37"/>
      <c r="F608" s="41" t="str">
        <f>IF(A608="","",ROUND(IF($D$10="Daily",H607*((1+rate)^(B608-B607)-1),H607*rate),2))</f>
        <v/>
      </c>
      <c r="G608" s="41" t="str">
        <f t="shared" si="49"/>
        <v/>
      </c>
      <c r="H608" s="41" t="str">
        <f t="shared" si="50"/>
        <v/>
      </c>
      <c r="I608" s="37"/>
    </row>
    <row r="609" spans="1:9">
      <c r="A609" s="38" t="str">
        <f t="shared" si="46"/>
        <v/>
      </c>
      <c r="B609" s="39" t="str">
        <f t="shared" si="47"/>
        <v/>
      </c>
      <c r="C609" s="40" t="str">
        <f t="shared" si="48"/>
        <v/>
      </c>
      <c r="D609" s="41"/>
      <c r="E609" s="37"/>
      <c r="F609" s="41" t="str">
        <f>IF(A609="","",ROUND(IF($D$10="Daily",H608*((1+rate)^(B609-B608)-1),H608*rate),2))</f>
        <v/>
      </c>
      <c r="G609" s="41" t="str">
        <f t="shared" si="49"/>
        <v/>
      </c>
      <c r="H609" s="41" t="str">
        <f t="shared" si="50"/>
        <v/>
      </c>
      <c r="I609" s="37"/>
    </row>
    <row r="610" spans="1:9">
      <c r="A610" s="38" t="str">
        <f t="shared" si="46"/>
        <v/>
      </c>
      <c r="B610" s="39" t="str">
        <f t="shared" si="47"/>
        <v/>
      </c>
      <c r="C610" s="40" t="str">
        <f t="shared" si="48"/>
        <v/>
      </c>
      <c r="D610" s="41"/>
      <c r="E610" s="37"/>
      <c r="F610" s="41" t="str">
        <f>IF(A610="","",ROUND(IF($D$10="Daily",H609*((1+rate)^(B610-B609)-1),H609*rate),2))</f>
        <v/>
      </c>
      <c r="G610" s="41" t="str">
        <f t="shared" si="49"/>
        <v/>
      </c>
      <c r="H610" s="41" t="str">
        <f t="shared" si="50"/>
        <v/>
      </c>
      <c r="I610" s="37"/>
    </row>
    <row r="611" spans="1:9">
      <c r="A611" s="38" t="str">
        <f t="shared" si="46"/>
        <v/>
      </c>
      <c r="B611" s="39" t="str">
        <f t="shared" si="47"/>
        <v/>
      </c>
      <c r="C611" s="40" t="str">
        <f t="shared" si="48"/>
        <v/>
      </c>
      <c r="D611" s="41"/>
      <c r="E611" s="37"/>
      <c r="F611" s="41" t="str">
        <f>IF(A611="","",ROUND(IF($D$10="Daily",H610*((1+rate)^(B611-B610)-1),H610*rate),2))</f>
        <v/>
      </c>
      <c r="G611" s="41" t="str">
        <f t="shared" si="49"/>
        <v/>
      </c>
      <c r="H611" s="41" t="str">
        <f t="shared" si="50"/>
        <v/>
      </c>
      <c r="I611" s="37"/>
    </row>
    <row r="612" spans="1:9">
      <c r="A612" s="38" t="str">
        <f t="shared" si="46"/>
        <v/>
      </c>
      <c r="B612" s="39" t="str">
        <f t="shared" si="47"/>
        <v/>
      </c>
      <c r="C612" s="40" t="str">
        <f t="shared" si="48"/>
        <v/>
      </c>
      <c r="D612" s="41"/>
      <c r="E612" s="37"/>
      <c r="F612" s="41" t="str">
        <f>IF(A612="","",ROUND(IF($D$10="Daily",H611*((1+rate)^(B612-B611)-1),H611*rate),2))</f>
        <v/>
      </c>
      <c r="G612" s="41" t="str">
        <f t="shared" si="49"/>
        <v/>
      </c>
      <c r="H612" s="41" t="str">
        <f t="shared" si="50"/>
        <v/>
      </c>
      <c r="I612" s="37"/>
    </row>
    <row r="613" spans="1:9">
      <c r="A613" s="38" t="str">
        <f t="shared" si="46"/>
        <v/>
      </c>
      <c r="B613" s="39" t="str">
        <f t="shared" si="47"/>
        <v/>
      </c>
      <c r="C613" s="40" t="str">
        <f t="shared" si="48"/>
        <v/>
      </c>
      <c r="D613" s="41"/>
      <c r="E613" s="37"/>
      <c r="F613" s="41" t="str">
        <f>IF(A613="","",ROUND(IF($D$10="Daily",H612*((1+rate)^(B613-B612)-1),H612*rate),2))</f>
        <v/>
      </c>
      <c r="G613" s="41" t="str">
        <f t="shared" si="49"/>
        <v/>
      </c>
      <c r="H613" s="41" t="str">
        <f t="shared" si="50"/>
        <v/>
      </c>
      <c r="I613" s="37"/>
    </row>
    <row r="614" spans="1:9">
      <c r="A614" s="38" t="str">
        <f t="shared" si="46"/>
        <v/>
      </c>
      <c r="B614" s="39" t="str">
        <f t="shared" si="47"/>
        <v/>
      </c>
      <c r="C614" s="40" t="str">
        <f t="shared" si="48"/>
        <v/>
      </c>
      <c r="D614" s="41"/>
      <c r="E614" s="37"/>
      <c r="F614" s="41" t="str">
        <f>IF(A614="","",ROUND(IF($D$10="Daily",H613*((1+rate)^(B614-B613)-1),H613*rate),2))</f>
        <v/>
      </c>
      <c r="G614" s="41" t="str">
        <f t="shared" si="49"/>
        <v/>
      </c>
      <c r="H614" s="41" t="str">
        <f t="shared" si="50"/>
        <v/>
      </c>
      <c r="I614" s="37"/>
    </row>
    <row r="615" spans="1:9">
      <c r="A615" s="38" t="str">
        <f t="shared" si="46"/>
        <v/>
      </c>
      <c r="B615" s="39" t="str">
        <f t="shared" si="47"/>
        <v/>
      </c>
      <c r="C615" s="40" t="str">
        <f t="shared" si="48"/>
        <v/>
      </c>
      <c r="D615" s="41"/>
      <c r="E615" s="37"/>
      <c r="F615" s="41" t="str">
        <f>IF(A615="","",ROUND(IF($D$10="Daily",H614*((1+rate)^(B615-B614)-1),H614*rate),2))</f>
        <v/>
      </c>
      <c r="G615" s="41" t="str">
        <f t="shared" si="49"/>
        <v/>
      </c>
      <c r="H615" s="41" t="str">
        <f t="shared" si="50"/>
        <v/>
      </c>
      <c r="I615" s="37"/>
    </row>
    <row r="616" spans="1:9">
      <c r="A616" s="38" t="str">
        <f t="shared" si="46"/>
        <v/>
      </c>
      <c r="B616" s="39" t="str">
        <f t="shared" si="47"/>
        <v/>
      </c>
      <c r="C616" s="40" t="str">
        <f t="shared" si="48"/>
        <v/>
      </c>
      <c r="D616" s="41"/>
      <c r="E616" s="37"/>
      <c r="F616" s="41" t="str">
        <f>IF(A616="","",ROUND(IF($D$10="Daily",H615*((1+rate)^(B616-B615)-1),H615*rate),2))</f>
        <v/>
      </c>
      <c r="G616" s="41" t="str">
        <f t="shared" si="49"/>
        <v/>
      </c>
      <c r="H616" s="41" t="str">
        <f t="shared" si="50"/>
        <v/>
      </c>
      <c r="I616" s="37"/>
    </row>
    <row r="617" spans="1:9">
      <c r="A617" s="38" t="str">
        <f t="shared" si="46"/>
        <v/>
      </c>
      <c r="B617" s="39" t="str">
        <f t="shared" si="47"/>
        <v/>
      </c>
      <c r="C617" s="40" t="str">
        <f t="shared" si="48"/>
        <v/>
      </c>
      <c r="D617" s="41"/>
      <c r="E617" s="37"/>
      <c r="F617" s="41" t="str">
        <f>IF(A617="","",ROUND(IF($D$10="Daily",H616*((1+rate)^(B617-B616)-1),H616*rate),2))</f>
        <v/>
      </c>
      <c r="G617" s="41" t="str">
        <f t="shared" si="49"/>
        <v/>
      </c>
      <c r="H617" s="41" t="str">
        <f t="shared" si="50"/>
        <v/>
      </c>
      <c r="I617" s="37"/>
    </row>
    <row r="618" spans="1:9">
      <c r="A618" s="38" t="str">
        <f t="shared" si="46"/>
        <v/>
      </c>
      <c r="B618" s="39" t="str">
        <f t="shared" si="47"/>
        <v/>
      </c>
      <c r="C618" s="40" t="str">
        <f t="shared" si="48"/>
        <v/>
      </c>
      <c r="D618" s="41"/>
      <c r="E618" s="37"/>
      <c r="F618" s="41" t="str">
        <f>IF(A618="","",ROUND(IF($D$10="Daily",H617*((1+rate)^(B618-B617)-1),H617*rate),2))</f>
        <v/>
      </c>
      <c r="G618" s="41" t="str">
        <f t="shared" si="49"/>
        <v/>
      </c>
      <c r="H618" s="41" t="str">
        <f t="shared" si="50"/>
        <v/>
      </c>
      <c r="I618" s="37"/>
    </row>
    <row r="619" spans="1:9">
      <c r="A619" s="38" t="str">
        <f t="shared" si="46"/>
        <v/>
      </c>
      <c r="B619" s="39" t="str">
        <f t="shared" si="47"/>
        <v/>
      </c>
      <c r="C619" s="40" t="str">
        <f t="shared" si="48"/>
        <v/>
      </c>
      <c r="D619" s="41"/>
      <c r="E619" s="37"/>
      <c r="F619" s="41" t="str">
        <f>IF(A619="","",ROUND(IF($D$10="Daily",H618*((1+rate)^(B619-B618)-1),H618*rate),2))</f>
        <v/>
      </c>
      <c r="G619" s="41" t="str">
        <f t="shared" si="49"/>
        <v/>
      </c>
      <c r="H619" s="41" t="str">
        <f t="shared" si="50"/>
        <v/>
      </c>
      <c r="I619" s="37"/>
    </row>
    <row r="620" spans="1:9">
      <c r="A620" s="38" t="str">
        <f t="shared" si="46"/>
        <v/>
      </c>
      <c r="B620" s="39" t="str">
        <f t="shared" si="47"/>
        <v/>
      </c>
      <c r="C620" s="40" t="str">
        <f t="shared" si="48"/>
        <v/>
      </c>
      <c r="D620" s="41"/>
      <c r="E620" s="37"/>
      <c r="F620" s="41" t="str">
        <f>IF(A620="","",ROUND(IF($D$10="Daily",H619*((1+rate)^(B620-B619)-1),H619*rate),2))</f>
        <v/>
      </c>
      <c r="G620" s="41" t="str">
        <f t="shared" si="49"/>
        <v/>
      </c>
      <c r="H620" s="41" t="str">
        <f t="shared" si="50"/>
        <v/>
      </c>
      <c r="I620" s="37"/>
    </row>
    <row r="621" spans="1:9">
      <c r="A621" s="38" t="str">
        <f t="shared" si="46"/>
        <v/>
      </c>
      <c r="B621" s="39" t="str">
        <f t="shared" si="47"/>
        <v/>
      </c>
      <c r="C621" s="40" t="str">
        <f t="shared" si="48"/>
        <v/>
      </c>
      <c r="D621" s="41"/>
      <c r="E621" s="37"/>
      <c r="F621" s="41" t="str">
        <f>IF(A621="","",ROUND(IF($D$10="Daily",H620*((1+rate)^(B621-B620)-1),H620*rate),2))</f>
        <v/>
      </c>
      <c r="G621" s="41" t="str">
        <f t="shared" si="49"/>
        <v/>
      </c>
      <c r="H621" s="41" t="str">
        <f t="shared" si="50"/>
        <v/>
      </c>
      <c r="I621" s="37"/>
    </row>
    <row r="622" spans="1:9">
      <c r="A622" s="38" t="str">
        <f t="shared" si="46"/>
        <v/>
      </c>
      <c r="B622" s="39" t="str">
        <f t="shared" si="47"/>
        <v/>
      </c>
      <c r="C622" s="40" t="str">
        <f t="shared" si="48"/>
        <v/>
      </c>
      <c r="D622" s="41"/>
      <c r="E622" s="37"/>
      <c r="F622" s="41" t="str">
        <f>IF(A622="","",ROUND(IF($D$10="Daily",H621*((1+rate)^(B622-B621)-1),H621*rate),2))</f>
        <v/>
      </c>
      <c r="G622" s="41" t="str">
        <f t="shared" si="49"/>
        <v/>
      </c>
      <c r="H622" s="41" t="str">
        <f t="shared" si="50"/>
        <v/>
      </c>
      <c r="I622" s="37"/>
    </row>
    <row r="623" spans="1:9">
      <c r="A623" s="38" t="str">
        <f t="shared" si="46"/>
        <v/>
      </c>
      <c r="B623" s="39" t="str">
        <f t="shared" si="47"/>
        <v/>
      </c>
      <c r="C623" s="40" t="str">
        <f t="shared" si="48"/>
        <v/>
      </c>
      <c r="D623" s="41"/>
      <c r="E623" s="37"/>
      <c r="F623" s="41" t="str">
        <f>IF(A623="","",ROUND(IF($D$10="Daily",H622*((1+rate)^(B623-B622)-1),H622*rate),2))</f>
        <v/>
      </c>
      <c r="G623" s="41" t="str">
        <f t="shared" si="49"/>
        <v/>
      </c>
      <c r="H623" s="41" t="str">
        <f t="shared" si="50"/>
        <v/>
      </c>
      <c r="I623" s="37"/>
    </row>
    <row r="624" spans="1:9">
      <c r="A624" s="38" t="str">
        <f t="shared" si="46"/>
        <v/>
      </c>
      <c r="B624" s="39" t="str">
        <f t="shared" si="47"/>
        <v/>
      </c>
      <c r="C624" s="40" t="str">
        <f t="shared" si="48"/>
        <v/>
      </c>
      <c r="D624" s="41"/>
      <c r="E624" s="37"/>
      <c r="F624" s="41" t="str">
        <f>IF(A624="","",ROUND(IF($D$10="Daily",H623*((1+rate)^(B624-B623)-1),H623*rate),2))</f>
        <v/>
      </c>
      <c r="G624" s="41" t="str">
        <f t="shared" si="49"/>
        <v/>
      </c>
      <c r="H624" s="41" t="str">
        <f t="shared" si="50"/>
        <v/>
      </c>
      <c r="I624" s="37"/>
    </row>
    <row r="625" spans="1:9">
      <c r="A625" s="38" t="str">
        <f t="shared" si="46"/>
        <v/>
      </c>
      <c r="B625" s="39" t="str">
        <f t="shared" si="47"/>
        <v/>
      </c>
      <c r="C625" s="40" t="str">
        <f t="shared" si="48"/>
        <v/>
      </c>
      <c r="D625" s="41"/>
      <c r="E625" s="37"/>
      <c r="F625" s="41" t="str">
        <f>IF(A625="","",ROUND(IF($D$10="Daily",H624*((1+rate)^(B625-B624)-1),H624*rate),2))</f>
        <v/>
      </c>
      <c r="G625" s="41" t="str">
        <f t="shared" si="49"/>
        <v/>
      </c>
      <c r="H625" s="41" t="str">
        <f t="shared" si="50"/>
        <v/>
      </c>
      <c r="I625" s="37"/>
    </row>
    <row r="626" spans="1:9">
      <c r="A626" s="38" t="str">
        <f t="shared" si="46"/>
        <v/>
      </c>
      <c r="B626" s="39" t="str">
        <f t="shared" si="47"/>
        <v/>
      </c>
      <c r="C626" s="40" t="str">
        <f t="shared" si="48"/>
        <v/>
      </c>
      <c r="D626" s="41"/>
      <c r="E626" s="37"/>
      <c r="F626" s="41" t="str">
        <f>IF(A626="","",ROUND(IF($D$10="Daily",H625*((1+rate)^(B626-B625)-1),H625*rate),2))</f>
        <v/>
      </c>
      <c r="G626" s="41" t="str">
        <f t="shared" si="49"/>
        <v/>
      </c>
      <c r="H626" s="41" t="str">
        <f t="shared" si="50"/>
        <v/>
      </c>
      <c r="I626" s="37"/>
    </row>
    <row r="627" spans="1:9">
      <c r="A627" s="38" t="str">
        <f t="shared" si="46"/>
        <v/>
      </c>
      <c r="B627" s="39" t="str">
        <f t="shared" si="47"/>
        <v/>
      </c>
      <c r="C627" s="40" t="str">
        <f t="shared" si="48"/>
        <v/>
      </c>
      <c r="D627" s="41"/>
      <c r="E627" s="37"/>
      <c r="F627" s="41" t="str">
        <f>IF(A627="","",ROUND(IF($D$10="Daily",H626*((1+rate)^(B627-B626)-1),H626*rate),2))</f>
        <v/>
      </c>
      <c r="G627" s="41" t="str">
        <f t="shared" si="49"/>
        <v/>
      </c>
      <c r="H627" s="41" t="str">
        <f t="shared" si="50"/>
        <v/>
      </c>
      <c r="I627" s="37"/>
    </row>
    <row r="628" spans="1:9">
      <c r="A628" s="38" t="str">
        <f t="shared" si="46"/>
        <v/>
      </c>
      <c r="B628" s="39" t="str">
        <f t="shared" si="47"/>
        <v/>
      </c>
      <c r="C628" s="40" t="str">
        <f t="shared" si="48"/>
        <v/>
      </c>
      <c r="D628" s="41"/>
      <c r="E628" s="37"/>
      <c r="F628" s="41" t="str">
        <f>IF(A628="","",ROUND(IF($D$10="Daily",H627*((1+rate)^(B628-B627)-1),H627*rate),2))</f>
        <v/>
      </c>
      <c r="G628" s="41" t="str">
        <f t="shared" si="49"/>
        <v/>
      </c>
      <c r="H628" s="41" t="str">
        <f t="shared" si="50"/>
        <v/>
      </c>
      <c r="I628" s="37"/>
    </row>
    <row r="629" spans="1:9">
      <c r="A629" s="38" t="str">
        <f t="shared" si="46"/>
        <v/>
      </c>
      <c r="B629" s="39" t="str">
        <f t="shared" si="47"/>
        <v/>
      </c>
      <c r="C629" s="40" t="str">
        <f t="shared" si="48"/>
        <v/>
      </c>
      <c r="D629" s="41"/>
      <c r="E629" s="37"/>
      <c r="F629" s="41" t="str">
        <f>IF(A629="","",ROUND(IF($D$10="Daily",H628*((1+rate)^(B629-B628)-1),H628*rate),2))</f>
        <v/>
      </c>
      <c r="G629" s="41" t="str">
        <f t="shared" si="49"/>
        <v/>
      </c>
      <c r="H629" s="41" t="str">
        <f t="shared" si="50"/>
        <v/>
      </c>
      <c r="I629" s="37"/>
    </row>
    <row r="630" spans="1:9">
      <c r="A630" s="38" t="str">
        <f t="shared" si="46"/>
        <v/>
      </c>
      <c r="B630" s="39" t="str">
        <f t="shared" si="47"/>
        <v/>
      </c>
      <c r="C630" s="40" t="str">
        <f t="shared" si="48"/>
        <v/>
      </c>
      <c r="D630" s="41"/>
      <c r="E630" s="37"/>
      <c r="F630" s="41" t="str">
        <f>IF(A630="","",ROUND(IF($D$10="Daily",H629*((1+rate)^(B630-B629)-1),H629*rate),2))</f>
        <v/>
      </c>
      <c r="G630" s="41" t="str">
        <f t="shared" si="49"/>
        <v/>
      </c>
      <c r="H630" s="41" t="str">
        <f t="shared" si="50"/>
        <v/>
      </c>
      <c r="I630" s="37"/>
    </row>
    <row r="631" spans="1:9">
      <c r="A631" s="38" t="str">
        <f t="shared" si="46"/>
        <v/>
      </c>
      <c r="B631" s="39" t="str">
        <f t="shared" si="47"/>
        <v/>
      </c>
      <c r="C631" s="40" t="str">
        <f t="shared" si="48"/>
        <v/>
      </c>
      <c r="D631" s="41"/>
      <c r="E631" s="37"/>
      <c r="F631" s="41" t="str">
        <f>IF(A631="","",ROUND(IF($D$10="Daily",H630*((1+rate)^(B631-B630)-1),H630*rate),2))</f>
        <v/>
      </c>
      <c r="G631" s="41" t="str">
        <f t="shared" si="49"/>
        <v/>
      </c>
      <c r="H631" s="41" t="str">
        <f t="shared" si="50"/>
        <v/>
      </c>
      <c r="I631" s="37"/>
    </row>
    <row r="632" spans="1:9">
      <c r="A632" s="38" t="str">
        <f t="shared" si="46"/>
        <v/>
      </c>
      <c r="B632" s="39" t="str">
        <f t="shared" si="47"/>
        <v/>
      </c>
      <c r="C632" s="40" t="str">
        <f t="shared" si="48"/>
        <v/>
      </c>
      <c r="D632" s="41"/>
      <c r="E632" s="37"/>
      <c r="F632" s="41" t="str">
        <f>IF(A632="","",ROUND(IF($D$10="Daily",H631*((1+rate)^(B632-B631)-1),H631*rate),2))</f>
        <v/>
      </c>
      <c r="G632" s="41" t="str">
        <f t="shared" si="49"/>
        <v/>
      </c>
      <c r="H632" s="41" t="str">
        <f t="shared" si="50"/>
        <v/>
      </c>
      <c r="I632" s="37"/>
    </row>
    <row r="633" spans="1:9">
      <c r="A633" s="38" t="str">
        <f t="shared" si="46"/>
        <v/>
      </c>
      <c r="B633" s="39" t="str">
        <f t="shared" si="47"/>
        <v/>
      </c>
      <c r="C633" s="40" t="str">
        <f t="shared" si="48"/>
        <v/>
      </c>
      <c r="D633" s="41"/>
      <c r="E633" s="37"/>
      <c r="F633" s="41" t="str">
        <f>IF(A633="","",ROUND(IF($D$10="Daily",H632*((1+rate)^(B633-B632)-1),H632*rate),2))</f>
        <v/>
      </c>
      <c r="G633" s="41" t="str">
        <f t="shared" si="49"/>
        <v/>
      </c>
      <c r="H633" s="41" t="str">
        <f t="shared" si="50"/>
        <v/>
      </c>
      <c r="I633" s="37"/>
    </row>
    <row r="634" spans="1:9">
      <c r="A634" s="38" t="str">
        <f t="shared" si="46"/>
        <v/>
      </c>
      <c r="B634" s="39" t="str">
        <f t="shared" si="47"/>
        <v/>
      </c>
      <c r="C634" s="40" t="str">
        <f t="shared" si="48"/>
        <v/>
      </c>
      <c r="D634" s="41"/>
      <c r="E634" s="37"/>
      <c r="F634" s="41" t="str">
        <f>IF(A634="","",ROUND(IF($D$10="Daily",H633*((1+rate)^(B634-B633)-1),H633*rate),2))</f>
        <v/>
      </c>
      <c r="G634" s="41" t="str">
        <f t="shared" si="49"/>
        <v/>
      </c>
      <c r="H634" s="41" t="str">
        <f t="shared" si="50"/>
        <v/>
      </c>
      <c r="I634" s="37"/>
    </row>
    <row r="635" spans="1:9">
      <c r="A635" s="38" t="str">
        <f t="shared" si="46"/>
        <v/>
      </c>
      <c r="B635" s="39" t="str">
        <f t="shared" si="47"/>
        <v/>
      </c>
      <c r="C635" s="40" t="str">
        <f t="shared" si="48"/>
        <v/>
      </c>
      <c r="D635" s="41"/>
      <c r="E635" s="37"/>
      <c r="F635" s="41" t="str">
        <f>IF(A635="","",ROUND(IF($D$10="Daily",H634*((1+rate)^(B635-B634)-1),H634*rate),2))</f>
        <v/>
      </c>
      <c r="G635" s="41" t="str">
        <f t="shared" si="49"/>
        <v/>
      </c>
      <c r="H635" s="41" t="str">
        <f t="shared" si="50"/>
        <v/>
      </c>
      <c r="I635" s="37"/>
    </row>
    <row r="636" spans="1:9">
      <c r="A636" s="38" t="str">
        <f t="shared" si="46"/>
        <v/>
      </c>
      <c r="B636" s="39" t="str">
        <f t="shared" si="47"/>
        <v/>
      </c>
      <c r="C636" s="40" t="str">
        <f t="shared" si="48"/>
        <v/>
      </c>
      <c r="D636" s="41"/>
      <c r="E636" s="37"/>
      <c r="F636" s="41" t="str">
        <f>IF(A636="","",ROUND(IF($D$10="Daily",H635*((1+rate)^(B636-B635)-1),H635*rate),2))</f>
        <v/>
      </c>
      <c r="G636" s="41" t="str">
        <f t="shared" si="49"/>
        <v/>
      </c>
      <c r="H636" s="41" t="str">
        <f t="shared" si="50"/>
        <v/>
      </c>
      <c r="I636" s="37"/>
    </row>
    <row r="637" spans="1:9">
      <c r="A637" s="38" t="str">
        <f t="shared" si="46"/>
        <v/>
      </c>
      <c r="B637" s="39" t="str">
        <f t="shared" si="47"/>
        <v/>
      </c>
      <c r="C637" s="40" t="str">
        <f t="shared" si="48"/>
        <v/>
      </c>
      <c r="D637" s="41"/>
      <c r="E637" s="37"/>
      <c r="F637" s="41" t="str">
        <f>IF(A637="","",ROUND(IF($D$10="Daily",H636*((1+rate)^(B637-B636)-1),H636*rate),2))</f>
        <v/>
      </c>
      <c r="G637" s="41" t="str">
        <f t="shared" si="49"/>
        <v/>
      </c>
      <c r="H637" s="41" t="str">
        <f t="shared" si="50"/>
        <v/>
      </c>
      <c r="I637" s="37"/>
    </row>
    <row r="638" spans="1:9">
      <c r="A638" s="38" t="str">
        <f t="shared" si="46"/>
        <v/>
      </c>
      <c r="B638" s="39" t="str">
        <f t="shared" si="47"/>
        <v/>
      </c>
      <c r="C638" s="40" t="str">
        <f t="shared" si="48"/>
        <v/>
      </c>
      <c r="D638" s="41"/>
      <c r="E638" s="37"/>
      <c r="F638" s="41" t="str">
        <f>IF(A638="","",ROUND(IF($D$10="Daily",H637*((1+rate)^(B638-B637)-1),H637*rate),2))</f>
        <v/>
      </c>
      <c r="G638" s="41" t="str">
        <f t="shared" si="49"/>
        <v/>
      </c>
      <c r="H638" s="41" t="str">
        <f t="shared" si="50"/>
        <v/>
      </c>
      <c r="I638" s="37"/>
    </row>
    <row r="639" spans="1:9">
      <c r="A639" s="38" t="str">
        <f t="shared" si="46"/>
        <v/>
      </c>
      <c r="B639" s="39" t="str">
        <f t="shared" si="47"/>
        <v/>
      </c>
      <c r="C639" s="40" t="str">
        <f t="shared" si="48"/>
        <v/>
      </c>
      <c r="D639" s="41"/>
      <c r="E639" s="37"/>
      <c r="F639" s="41" t="str">
        <f>IF(A639="","",ROUND(IF($D$10="Daily",H638*((1+rate)^(B639-B638)-1),H638*rate),2))</f>
        <v/>
      </c>
      <c r="G639" s="41" t="str">
        <f t="shared" si="49"/>
        <v/>
      </c>
      <c r="H639" s="41" t="str">
        <f t="shared" si="50"/>
        <v/>
      </c>
      <c r="I639" s="37"/>
    </row>
    <row r="640" spans="1:9">
      <c r="A640" s="38" t="str">
        <f t="shared" si="46"/>
        <v/>
      </c>
      <c r="B640" s="39" t="str">
        <f t="shared" si="47"/>
        <v/>
      </c>
      <c r="C640" s="40" t="str">
        <f t="shared" si="48"/>
        <v/>
      </c>
      <c r="D640" s="41"/>
      <c r="E640" s="37"/>
      <c r="F640" s="41" t="str">
        <f>IF(A640="","",ROUND(IF($D$10="Daily",H639*((1+rate)^(B640-B639)-1),H639*rate),2))</f>
        <v/>
      </c>
      <c r="G640" s="41" t="str">
        <f t="shared" si="49"/>
        <v/>
      </c>
      <c r="H640" s="41" t="str">
        <f t="shared" si="50"/>
        <v/>
      </c>
      <c r="I640" s="37"/>
    </row>
    <row r="641" spans="1:9">
      <c r="A641" s="38" t="str">
        <f t="shared" si="46"/>
        <v/>
      </c>
      <c r="B641" s="39" t="str">
        <f t="shared" si="47"/>
        <v/>
      </c>
      <c r="C641" s="40" t="str">
        <f t="shared" si="48"/>
        <v/>
      </c>
      <c r="D641" s="41"/>
      <c r="E641" s="37"/>
      <c r="F641" s="41" t="str">
        <f>IF(A641="","",ROUND(IF($D$10="Daily",H640*((1+rate)^(B641-B640)-1),H640*rate),2))</f>
        <v/>
      </c>
      <c r="G641" s="41" t="str">
        <f t="shared" si="49"/>
        <v/>
      </c>
      <c r="H641" s="41" t="str">
        <f t="shared" si="50"/>
        <v/>
      </c>
      <c r="I641" s="37"/>
    </row>
    <row r="642" spans="1:9">
      <c r="A642" s="38" t="str">
        <f t="shared" si="46"/>
        <v/>
      </c>
      <c r="B642" s="39" t="str">
        <f t="shared" si="47"/>
        <v/>
      </c>
      <c r="C642" s="40" t="str">
        <f t="shared" si="48"/>
        <v/>
      </c>
      <c r="D642" s="41"/>
      <c r="E642" s="37"/>
      <c r="F642" s="41" t="str">
        <f>IF(A642="","",ROUND(IF($D$10="Daily",H641*((1+rate)^(B642-B641)-1),H641*rate),2))</f>
        <v/>
      </c>
      <c r="G642" s="41" t="str">
        <f t="shared" si="49"/>
        <v/>
      </c>
      <c r="H642" s="41" t="str">
        <f t="shared" si="50"/>
        <v/>
      </c>
      <c r="I642" s="37"/>
    </row>
    <row r="643" spans="1:9">
      <c r="A643" s="38" t="str">
        <f t="shared" si="46"/>
        <v/>
      </c>
      <c r="B643" s="39" t="str">
        <f t="shared" si="47"/>
        <v/>
      </c>
      <c r="C643" s="40" t="str">
        <f t="shared" si="48"/>
        <v/>
      </c>
      <c r="D643" s="41"/>
      <c r="E643" s="37"/>
      <c r="F643" s="41" t="str">
        <f>IF(A643="","",ROUND(IF($D$10="Daily",H642*((1+rate)^(B643-B642)-1),H642*rate),2))</f>
        <v/>
      </c>
      <c r="G643" s="41" t="str">
        <f t="shared" si="49"/>
        <v/>
      </c>
      <c r="H643" s="41" t="str">
        <f t="shared" si="50"/>
        <v/>
      </c>
      <c r="I643" s="37"/>
    </row>
    <row r="644" spans="1:9">
      <c r="A644" s="38" t="str">
        <f t="shared" si="46"/>
        <v/>
      </c>
      <c r="B644" s="39" t="str">
        <f t="shared" si="47"/>
        <v/>
      </c>
      <c r="C644" s="40" t="str">
        <f t="shared" si="48"/>
        <v/>
      </c>
      <c r="D644" s="41"/>
      <c r="E644" s="37"/>
      <c r="F644" s="41" t="str">
        <f>IF(A644="","",ROUND(IF($D$10="Daily",H643*((1+rate)^(B644-B643)-1),H643*rate),2))</f>
        <v/>
      </c>
      <c r="G644" s="41" t="str">
        <f t="shared" si="49"/>
        <v/>
      </c>
      <c r="H644" s="41" t="str">
        <f t="shared" si="50"/>
        <v/>
      </c>
      <c r="I644" s="37"/>
    </row>
    <row r="645" spans="1:9">
      <c r="A645" s="38" t="str">
        <f t="shared" si="46"/>
        <v/>
      </c>
      <c r="B645" s="39" t="str">
        <f t="shared" si="47"/>
        <v/>
      </c>
      <c r="C645" s="40" t="str">
        <f t="shared" si="48"/>
        <v/>
      </c>
      <c r="D645" s="41"/>
      <c r="E645" s="37"/>
      <c r="F645" s="41" t="str">
        <f>IF(A645="","",ROUND(IF($D$10="Daily",H644*((1+rate)^(B645-B644)-1),H644*rate),2))</f>
        <v/>
      </c>
      <c r="G645" s="41" t="str">
        <f t="shared" si="49"/>
        <v/>
      </c>
      <c r="H645" s="41" t="str">
        <f t="shared" si="50"/>
        <v/>
      </c>
      <c r="I645" s="37"/>
    </row>
    <row r="646" spans="1:9">
      <c r="A646" s="38" t="str">
        <f t="shared" si="46"/>
        <v/>
      </c>
      <c r="B646" s="39" t="str">
        <f t="shared" si="47"/>
        <v/>
      </c>
      <c r="C646" s="40" t="str">
        <f t="shared" si="48"/>
        <v/>
      </c>
      <c r="D646" s="41"/>
      <c r="E646" s="37"/>
      <c r="F646" s="41" t="str">
        <f>IF(A646="","",ROUND(IF($D$10="Daily",H645*((1+rate)^(B646-B645)-1),H645*rate),2))</f>
        <v/>
      </c>
      <c r="G646" s="41" t="str">
        <f t="shared" si="49"/>
        <v/>
      </c>
      <c r="H646" s="41" t="str">
        <f t="shared" si="50"/>
        <v/>
      </c>
      <c r="I646" s="37"/>
    </row>
    <row r="647" spans="1:9">
      <c r="A647" s="38" t="str">
        <f t="shared" si="46"/>
        <v/>
      </c>
      <c r="B647" s="39" t="str">
        <f t="shared" si="47"/>
        <v/>
      </c>
      <c r="C647" s="40" t="str">
        <f t="shared" si="48"/>
        <v/>
      </c>
      <c r="D647" s="41"/>
      <c r="E647" s="37"/>
      <c r="F647" s="41" t="str">
        <f>IF(A647="","",ROUND(IF($D$10="Daily",H646*((1+rate)^(B647-B646)-1),H646*rate),2))</f>
        <v/>
      </c>
      <c r="G647" s="41" t="str">
        <f t="shared" si="49"/>
        <v/>
      </c>
      <c r="H647" s="41" t="str">
        <f t="shared" si="50"/>
        <v/>
      </c>
      <c r="I647" s="37"/>
    </row>
    <row r="648" spans="1:9">
      <c r="A648" s="38" t="str">
        <f t="shared" si="46"/>
        <v/>
      </c>
      <c r="B648" s="39" t="str">
        <f t="shared" si="47"/>
        <v/>
      </c>
      <c r="C648" s="40" t="str">
        <f t="shared" si="48"/>
        <v/>
      </c>
      <c r="D648" s="41"/>
      <c r="E648" s="37"/>
      <c r="F648" s="41" t="str">
        <f>IF(A648="","",ROUND(IF($D$10="Daily",H647*((1+rate)^(B648-B647)-1),H647*rate),2))</f>
        <v/>
      </c>
      <c r="G648" s="41" t="str">
        <f t="shared" si="49"/>
        <v/>
      </c>
      <c r="H648" s="41" t="str">
        <f t="shared" si="50"/>
        <v/>
      </c>
      <c r="I648" s="37"/>
    </row>
    <row r="649" spans="1:9">
      <c r="A649" s="38" t="str">
        <f t="shared" si="46"/>
        <v/>
      </c>
      <c r="B649" s="39" t="str">
        <f t="shared" si="47"/>
        <v/>
      </c>
      <c r="C649" s="40" t="str">
        <f t="shared" si="48"/>
        <v/>
      </c>
      <c r="D649" s="41"/>
      <c r="E649" s="37"/>
      <c r="F649" s="41" t="str">
        <f>IF(A649="","",ROUND(IF($D$10="Daily",H648*((1+rate)^(B649-B648)-1),H648*rate),2))</f>
        <v/>
      </c>
      <c r="G649" s="41" t="str">
        <f t="shared" si="49"/>
        <v/>
      </c>
      <c r="H649" s="41" t="str">
        <f t="shared" si="50"/>
        <v/>
      </c>
      <c r="I649" s="37"/>
    </row>
    <row r="650" spans="1:9">
      <c r="A650" s="38" t="str">
        <f t="shared" si="46"/>
        <v/>
      </c>
      <c r="B650" s="39" t="str">
        <f t="shared" si="47"/>
        <v/>
      </c>
      <c r="C650" s="40" t="str">
        <f t="shared" si="48"/>
        <v/>
      </c>
      <c r="D650" s="41"/>
      <c r="E650" s="37"/>
      <c r="F650" s="41" t="str">
        <f>IF(A650="","",ROUND(IF($D$10="Daily",H649*((1+rate)^(B650-B649)-1),H649*rate),2))</f>
        <v/>
      </c>
      <c r="G650" s="41" t="str">
        <f t="shared" si="49"/>
        <v/>
      </c>
      <c r="H650" s="41" t="str">
        <f t="shared" si="50"/>
        <v/>
      </c>
      <c r="I650" s="37"/>
    </row>
    <row r="651" spans="1:9">
      <c r="A651" s="38" t="str">
        <f t="shared" si="46"/>
        <v/>
      </c>
      <c r="B651" s="39" t="str">
        <f t="shared" si="47"/>
        <v/>
      </c>
      <c r="C651" s="40" t="str">
        <f t="shared" si="48"/>
        <v/>
      </c>
      <c r="D651" s="41"/>
      <c r="E651" s="37"/>
      <c r="F651" s="41" t="str">
        <f>IF(A651="","",ROUND(IF($D$10="Daily",H650*((1+rate)^(B651-B650)-1),H650*rate),2))</f>
        <v/>
      </c>
      <c r="G651" s="41" t="str">
        <f t="shared" si="49"/>
        <v/>
      </c>
      <c r="H651" s="41" t="str">
        <f t="shared" si="50"/>
        <v/>
      </c>
      <c r="I651" s="37"/>
    </row>
    <row r="652" spans="1:9">
      <c r="A652" s="38" t="str">
        <f t="shared" si="46"/>
        <v/>
      </c>
      <c r="B652" s="39" t="str">
        <f t="shared" si="47"/>
        <v/>
      </c>
      <c r="C652" s="40" t="str">
        <f t="shared" si="48"/>
        <v/>
      </c>
      <c r="D652" s="41"/>
      <c r="E652" s="37"/>
      <c r="F652" s="41" t="str">
        <f>IF(A652="","",ROUND(IF($D$10="Daily",H651*((1+rate)^(B652-B651)-1),H651*rate),2))</f>
        <v/>
      </c>
      <c r="G652" s="41" t="str">
        <f t="shared" si="49"/>
        <v/>
      </c>
      <c r="H652" s="41" t="str">
        <f t="shared" si="50"/>
        <v/>
      </c>
      <c r="I652" s="37"/>
    </row>
    <row r="653" spans="1:9">
      <c r="A653" s="38" t="str">
        <f t="shared" si="46"/>
        <v/>
      </c>
      <c r="B653" s="39" t="str">
        <f t="shared" si="47"/>
        <v/>
      </c>
      <c r="C653" s="40" t="str">
        <f t="shared" si="48"/>
        <v/>
      </c>
      <c r="D653" s="41"/>
      <c r="E653" s="37"/>
      <c r="F653" s="41" t="str">
        <f>IF(A653="","",ROUND(IF($D$10="Daily",H652*((1+rate)^(B653-B652)-1),H652*rate),2))</f>
        <v/>
      </c>
      <c r="G653" s="41" t="str">
        <f t="shared" si="49"/>
        <v/>
      </c>
      <c r="H653" s="41" t="str">
        <f t="shared" si="50"/>
        <v/>
      </c>
      <c r="I653" s="37"/>
    </row>
    <row r="654" spans="1:9">
      <c r="A654" s="38" t="str">
        <f t="shared" si="46"/>
        <v/>
      </c>
      <c r="B654" s="39" t="str">
        <f t="shared" si="47"/>
        <v/>
      </c>
      <c r="C654" s="40" t="str">
        <f t="shared" si="48"/>
        <v/>
      </c>
      <c r="D654" s="41"/>
      <c r="E654" s="37"/>
      <c r="F654" s="41" t="str">
        <f>IF(A654="","",ROUND(IF($D$10="Daily",H653*((1+rate)^(B654-B653)-1),H653*rate),2))</f>
        <v/>
      </c>
      <c r="G654" s="41" t="str">
        <f t="shared" si="49"/>
        <v/>
      </c>
      <c r="H654" s="41" t="str">
        <f t="shared" si="50"/>
        <v/>
      </c>
      <c r="I654" s="37"/>
    </row>
    <row r="655" spans="1:9">
      <c r="A655" s="38" t="str">
        <f t="shared" si="46"/>
        <v/>
      </c>
      <c r="B655" s="39" t="str">
        <f t="shared" si="47"/>
        <v/>
      </c>
      <c r="C655" s="40" t="str">
        <f t="shared" si="48"/>
        <v/>
      </c>
      <c r="D655" s="41"/>
      <c r="E655" s="37"/>
      <c r="F655" s="41" t="str">
        <f>IF(A655="","",ROUND(IF($D$10="Daily",H654*((1+rate)^(B655-B654)-1),H654*rate),2))</f>
        <v/>
      </c>
      <c r="G655" s="41" t="str">
        <f t="shared" si="49"/>
        <v/>
      </c>
      <c r="H655" s="41" t="str">
        <f t="shared" si="50"/>
        <v/>
      </c>
      <c r="I655" s="37"/>
    </row>
    <row r="656" spans="1:9">
      <c r="A656" s="38" t="str">
        <f t="shared" si="46"/>
        <v/>
      </c>
      <c r="B656" s="39" t="str">
        <f t="shared" si="47"/>
        <v/>
      </c>
      <c r="C656" s="40" t="str">
        <f t="shared" si="48"/>
        <v/>
      </c>
      <c r="D656" s="41"/>
      <c r="E656" s="37"/>
      <c r="F656" s="41" t="str">
        <f>IF(A656="","",ROUND(IF($D$10="Daily",H655*((1+rate)^(B656-B655)-1),H655*rate),2))</f>
        <v/>
      </c>
      <c r="G656" s="41" t="str">
        <f t="shared" si="49"/>
        <v/>
      </c>
      <c r="H656" s="41" t="str">
        <f t="shared" si="50"/>
        <v/>
      </c>
      <c r="I656" s="37"/>
    </row>
    <row r="657" spans="1:9">
      <c r="A657" s="38" t="str">
        <f t="shared" si="46"/>
        <v/>
      </c>
      <c r="B657" s="39" t="str">
        <f t="shared" si="47"/>
        <v/>
      </c>
      <c r="C657" s="40" t="str">
        <f t="shared" si="48"/>
        <v/>
      </c>
      <c r="D657" s="41"/>
      <c r="E657" s="37"/>
      <c r="F657" s="41" t="str">
        <f>IF(A657="","",ROUND(IF($D$10="Daily",H656*((1+rate)^(B657-B656)-1),H656*rate),2))</f>
        <v/>
      </c>
      <c r="G657" s="41" t="str">
        <f t="shared" si="49"/>
        <v/>
      </c>
      <c r="H657" s="41" t="str">
        <f t="shared" si="50"/>
        <v/>
      </c>
      <c r="I657" s="37"/>
    </row>
    <row r="658" spans="1:9">
      <c r="A658" s="38" t="str">
        <f t="shared" si="46"/>
        <v/>
      </c>
      <c r="B658" s="39" t="str">
        <f t="shared" si="47"/>
        <v/>
      </c>
      <c r="C658" s="40" t="str">
        <f t="shared" si="48"/>
        <v/>
      </c>
      <c r="D658" s="41"/>
      <c r="E658" s="37"/>
      <c r="F658" s="41" t="str">
        <f>IF(A658="","",ROUND(IF($D$10="Daily",H657*((1+rate)^(B658-B657)-1),H657*rate),2))</f>
        <v/>
      </c>
      <c r="G658" s="41" t="str">
        <f t="shared" si="49"/>
        <v/>
      </c>
      <c r="H658" s="41" t="str">
        <f t="shared" si="50"/>
        <v/>
      </c>
      <c r="I658" s="37"/>
    </row>
    <row r="659" spans="1:9">
      <c r="A659" s="38" t="str">
        <f t="shared" si="46"/>
        <v/>
      </c>
      <c r="B659" s="39" t="str">
        <f t="shared" si="47"/>
        <v/>
      </c>
      <c r="C659" s="40" t="str">
        <f t="shared" si="48"/>
        <v/>
      </c>
      <c r="D659" s="41"/>
      <c r="E659" s="37"/>
      <c r="F659" s="41" t="str">
        <f>IF(A659="","",ROUND(IF($D$10="Daily",H658*((1+rate)^(B659-B658)-1),H658*rate),2))</f>
        <v/>
      </c>
      <c r="G659" s="41" t="str">
        <f t="shared" si="49"/>
        <v/>
      </c>
      <c r="H659" s="41" t="str">
        <f t="shared" si="50"/>
        <v/>
      </c>
      <c r="I659" s="37"/>
    </row>
    <row r="660" spans="1:9">
      <c r="A660" s="38" t="str">
        <f t="shared" si="46"/>
        <v/>
      </c>
      <c r="B660" s="39" t="str">
        <f t="shared" si="47"/>
        <v/>
      </c>
      <c r="C660" s="40" t="str">
        <f t="shared" si="48"/>
        <v/>
      </c>
      <c r="D660" s="41"/>
      <c r="E660" s="37"/>
      <c r="F660" s="41" t="str">
        <f>IF(A660="","",ROUND(IF($D$10="Daily",H659*((1+rate)^(B660-B659)-1),H659*rate),2))</f>
        <v/>
      </c>
      <c r="G660" s="41" t="str">
        <f t="shared" si="49"/>
        <v/>
      </c>
      <c r="H660" s="41" t="str">
        <f t="shared" si="50"/>
        <v/>
      </c>
      <c r="I660" s="37"/>
    </row>
    <row r="661" spans="1:9">
      <c r="A661" s="38" t="str">
        <f t="shared" si="46"/>
        <v/>
      </c>
      <c r="B661" s="39" t="str">
        <f t="shared" si="47"/>
        <v/>
      </c>
      <c r="C661" s="40" t="str">
        <f t="shared" si="48"/>
        <v/>
      </c>
      <c r="D661" s="41"/>
      <c r="E661" s="37"/>
      <c r="F661" s="41" t="str">
        <f>IF(A661="","",ROUND(IF($D$10="Daily",H660*((1+rate)^(B661-B660)-1),H660*rate),2))</f>
        <v/>
      </c>
      <c r="G661" s="41" t="str">
        <f t="shared" si="49"/>
        <v/>
      </c>
      <c r="H661" s="41" t="str">
        <f t="shared" si="50"/>
        <v/>
      </c>
      <c r="I661" s="37"/>
    </row>
    <row r="662" spans="1:9">
      <c r="A662" s="38" t="str">
        <f t="shared" si="46"/>
        <v/>
      </c>
      <c r="B662" s="39" t="str">
        <f t="shared" si="47"/>
        <v/>
      </c>
      <c r="C662" s="40" t="str">
        <f t="shared" si="48"/>
        <v/>
      </c>
      <c r="D662" s="41"/>
      <c r="E662" s="37"/>
      <c r="F662" s="41" t="str">
        <f>IF(A662="","",ROUND(IF($D$10="Daily",H661*((1+rate)^(B662-B661)-1),H661*rate),2))</f>
        <v/>
      </c>
      <c r="G662" s="41" t="str">
        <f t="shared" si="49"/>
        <v/>
      </c>
      <c r="H662" s="41" t="str">
        <f t="shared" si="50"/>
        <v/>
      </c>
      <c r="I662" s="37"/>
    </row>
    <row r="663" spans="1:9">
      <c r="A663" s="38" t="str">
        <f t="shared" si="46"/>
        <v/>
      </c>
      <c r="B663" s="39" t="str">
        <f t="shared" si="47"/>
        <v/>
      </c>
      <c r="C663" s="40" t="str">
        <f t="shared" si="48"/>
        <v/>
      </c>
      <c r="D663" s="41"/>
      <c r="E663" s="37"/>
      <c r="F663" s="41" t="str">
        <f>IF(A663="","",ROUND(IF($D$10="Daily",H662*((1+rate)^(B663-B662)-1),H662*rate),2))</f>
        <v/>
      </c>
      <c r="G663" s="41" t="str">
        <f t="shared" si="49"/>
        <v/>
      </c>
      <c r="H663" s="41" t="str">
        <f t="shared" si="50"/>
        <v/>
      </c>
      <c r="I663" s="37"/>
    </row>
    <row r="664" spans="1:9">
      <c r="A664" s="38" t="str">
        <f t="shared" si="46"/>
        <v/>
      </c>
      <c r="B664" s="39" t="str">
        <f t="shared" si="47"/>
        <v/>
      </c>
      <c r="C664" s="40" t="str">
        <f t="shared" si="48"/>
        <v/>
      </c>
      <c r="D664" s="41"/>
      <c r="E664" s="37"/>
      <c r="F664" s="41" t="str">
        <f>IF(A664="","",ROUND(IF($D$10="Daily",H663*((1+rate)^(B664-B663)-1),H663*rate),2))</f>
        <v/>
      </c>
      <c r="G664" s="41" t="str">
        <f t="shared" si="49"/>
        <v/>
      </c>
      <c r="H664" s="41" t="str">
        <f t="shared" si="50"/>
        <v/>
      </c>
      <c r="I664" s="37"/>
    </row>
    <row r="665" spans="1:9">
      <c r="A665" s="38" t="str">
        <f t="shared" si="46"/>
        <v/>
      </c>
      <c r="B665" s="39" t="str">
        <f t="shared" si="47"/>
        <v/>
      </c>
      <c r="C665" s="40" t="str">
        <f t="shared" si="48"/>
        <v/>
      </c>
      <c r="D665" s="41"/>
      <c r="E665" s="37"/>
      <c r="F665" s="41" t="str">
        <f>IF(A665="","",ROUND(IF($D$10="Daily",H664*((1+rate)^(B665-B664)-1),H664*rate),2))</f>
        <v/>
      </c>
      <c r="G665" s="41" t="str">
        <f t="shared" si="49"/>
        <v/>
      </c>
      <c r="H665" s="41" t="str">
        <f t="shared" si="50"/>
        <v/>
      </c>
      <c r="I665" s="37"/>
    </row>
    <row r="666" spans="1:9">
      <c r="A666" s="38" t="str">
        <f t="shared" si="46"/>
        <v/>
      </c>
      <c r="B666" s="39" t="str">
        <f t="shared" si="47"/>
        <v/>
      </c>
      <c r="C666" s="40" t="str">
        <f t="shared" si="48"/>
        <v/>
      </c>
      <c r="D666" s="41"/>
      <c r="E666" s="37"/>
      <c r="F666" s="41" t="str">
        <f>IF(A666="","",ROUND(IF($D$10="Daily",H665*((1+rate)^(B666-B665)-1),H665*rate),2))</f>
        <v/>
      </c>
      <c r="G666" s="41" t="str">
        <f t="shared" si="49"/>
        <v/>
      </c>
      <c r="H666" s="41" t="str">
        <f t="shared" si="50"/>
        <v/>
      </c>
      <c r="I666" s="37"/>
    </row>
    <row r="667" spans="1:9">
      <c r="A667" s="38" t="str">
        <f t="shared" si="46"/>
        <v/>
      </c>
      <c r="B667" s="39" t="str">
        <f t="shared" si="47"/>
        <v/>
      </c>
      <c r="C667" s="40" t="str">
        <f t="shared" si="48"/>
        <v/>
      </c>
      <c r="D667" s="41"/>
      <c r="E667" s="37"/>
      <c r="F667" s="41" t="str">
        <f>IF(A667="","",ROUND(IF($D$10="Daily",H666*((1+rate)^(B667-B666)-1),H666*rate),2))</f>
        <v/>
      </c>
      <c r="G667" s="41" t="str">
        <f t="shared" si="49"/>
        <v/>
      </c>
      <c r="H667" s="41" t="str">
        <f t="shared" si="50"/>
        <v/>
      </c>
      <c r="I667" s="37"/>
    </row>
    <row r="668" spans="1:9">
      <c r="A668" s="38" t="str">
        <f t="shared" si="46"/>
        <v/>
      </c>
      <c r="B668" s="39" t="str">
        <f t="shared" si="47"/>
        <v/>
      </c>
      <c r="C668" s="40" t="str">
        <f t="shared" si="48"/>
        <v/>
      </c>
      <c r="D668" s="41"/>
      <c r="E668" s="37"/>
      <c r="F668" s="41" t="str">
        <f>IF(A668="","",ROUND(IF($D$10="Daily",H667*((1+rate)^(B668-B667)-1),H667*rate),2))</f>
        <v/>
      </c>
      <c r="G668" s="41" t="str">
        <f t="shared" si="49"/>
        <v/>
      </c>
      <c r="H668" s="41" t="str">
        <f t="shared" si="50"/>
        <v/>
      </c>
      <c r="I668" s="37"/>
    </row>
    <row r="669" spans="1:9">
      <c r="A669" s="38" t="str">
        <f t="shared" ref="A669:A732" si="51">IF(H668="","",IF(A668&gt;=$D$8*p,"",A668+1))</f>
        <v/>
      </c>
      <c r="B669" s="39" t="str">
        <f t="shared" ref="B669:B732" si="52">IF(A669="","",IF(p=52,B668+7,IF(p=26,B668+14,IF(p=24,IF(MOD(A669,2)=0,EDATE($D$9,A669/2),B668+14),IF(DAY(DATE(YEAR($D$9),MONTH($D$9)+(A669-1)*(12/p),DAY($D$9)))&lt;&gt;DAY($D$9),DATE(YEAR($D$9),MONTH($D$9)+A669*(12/p)+1,0),DATE(YEAR($D$9),MONTH($D$9)+A669*(12/p),DAY($D$9)))))))</f>
        <v/>
      </c>
      <c r="C669" s="40" t="str">
        <f t="shared" si="48"/>
        <v/>
      </c>
      <c r="D669" s="41"/>
      <c r="E669" s="37"/>
      <c r="F669" s="41" t="str">
        <f>IF(A669="","",ROUND(IF($D$10="Daily",H668*((1+rate)^(B669-B668)-1),H668*rate),2))</f>
        <v/>
      </c>
      <c r="G669" s="41" t="str">
        <f t="shared" si="49"/>
        <v/>
      </c>
      <c r="H669" s="41" t="str">
        <f t="shared" si="50"/>
        <v/>
      </c>
      <c r="I669" s="37"/>
    </row>
    <row r="670" spans="1:9">
      <c r="A670" s="38" t="str">
        <f t="shared" si="51"/>
        <v/>
      </c>
      <c r="B670" s="39" t="str">
        <f t="shared" si="52"/>
        <v/>
      </c>
      <c r="C670" s="40" t="str">
        <f t="shared" ref="C670:C733" si="53">IF(A670="","",IF(A670=$K$19,H669+F670,$K$18))</f>
        <v/>
      </c>
      <c r="D670" s="41" t="str">
        <f>IF(A670="","",SUM(C$27:C670)+PV)</f>
        <v/>
      </c>
      <c r="E670" s="37"/>
      <c r="F670" s="41" t="str">
        <f>IF(A670="","",ROUND(IF($D$10="Daily",H669*((1+rate)^(B670-B669)-1),H669*rate),2))</f>
        <v/>
      </c>
      <c r="G670" s="41" t="str">
        <f t="shared" ref="G670:G733" si="54">IF(B670="","",C670-F670+D670)</f>
        <v/>
      </c>
      <c r="H670" s="41" t="str">
        <f t="shared" ref="H670:H733" si="55">IF(A670="","",H669-G670)</f>
        <v/>
      </c>
      <c r="I670" s="37"/>
    </row>
    <row r="671" spans="1:9">
      <c r="A671" s="38" t="str">
        <f t="shared" si="51"/>
        <v/>
      </c>
      <c r="B671" s="39" t="str">
        <f t="shared" si="52"/>
        <v/>
      </c>
      <c r="C671" s="40" t="str">
        <f t="shared" si="53"/>
        <v/>
      </c>
      <c r="D671" s="41" t="str">
        <f>IF(A671="","",SUM(C$27:C671)+PV)</f>
        <v/>
      </c>
      <c r="E671" s="37"/>
      <c r="F671" s="41" t="str">
        <f>IF(A671="","",ROUND(IF($D$10="Daily",H670*((1+rate)^(B671-B670)-1),H670*rate),2))</f>
        <v/>
      </c>
      <c r="G671" s="41" t="str">
        <f t="shared" si="54"/>
        <v/>
      </c>
      <c r="H671" s="41" t="str">
        <f t="shared" si="55"/>
        <v/>
      </c>
      <c r="I671" s="37"/>
    </row>
    <row r="672" spans="1:9">
      <c r="A672" s="38" t="str">
        <f t="shared" si="51"/>
        <v/>
      </c>
      <c r="B672" s="39" t="str">
        <f t="shared" si="52"/>
        <v/>
      </c>
      <c r="C672" s="40" t="str">
        <f t="shared" si="53"/>
        <v/>
      </c>
      <c r="D672" s="41" t="str">
        <f>IF(A672="","",SUM(C$27:C672)+PV)</f>
        <v/>
      </c>
      <c r="E672" s="37"/>
      <c r="F672" s="41" t="str">
        <f>IF(A672="","",ROUND(IF($D$10="Daily",H671*((1+rate)^(B672-B671)-1),H671*rate),2))</f>
        <v/>
      </c>
      <c r="G672" s="41" t="str">
        <f t="shared" si="54"/>
        <v/>
      </c>
      <c r="H672" s="41" t="str">
        <f t="shared" si="55"/>
        <v/>
      </c>
      <c r="I672" s="37"/>
    </row>
    <row r="673" spans="1:9">
      <c r="A673" s="38" t="str">
        <f t="shared" si="51"/>
        <v/>
      </c>
      <c r="B673" s="39" t="str">
        <f t="shared" si="52"/>
        <v/>
      </c>
      <c r="C673" s="40" t="str">
        <f t="shared" si="53"/>
        <v/>
      </c>
      <c r="D673" s="41" t="str">
        <f>IF(A673="","",SUM(C$27:C673)+PV)</f>
        <v/>
      </c>
      <c r="E673" s="37"/>
      <c r="F673" s="41" t="str">
        <f>IF(A673="","",ROUND(IF($D$10="Daily",H672*((1+rate)^(B673-B672)-1),H672*rate),2))</f>
        <v/>
      </c>
      <c r="G673" s="41" t="str">
        <f t="shared" si="54"/>
        <v/>
      </c>
      <c r="H673" s="41" t="str">
        <f t="shared" si="55"/>
        <v/>
      </c>
      <c r="I673" s="37"/>
    </row>
    <row r="674" spans="1:9">
      <c r="A674" s="38" t="str">
        <f t="shared" si="51"/>
        <v/>
      </c>
      <c r="B674" s="39" t="str">
        <f t="shared" si="52"/>
        <v/>
      </c>
      <c r="C674" s="40" t="str">
        <f t="shared" si="53"/>
        <v/>
      </c>
      <c r="D674" s="41" t="str">
        <f>IF(A674="","",SUM(C$27:C674)+PV)</f>
        <v/>
      </c>
      <c r="E674" s="37"/>
      <c r="F674" s="41" t="str">
        <f>IF(A674="","",ROUND(IF($D$10="Daily",H673*((1+rate)^(B674-B673)-1),H673*rate),2))</f>
        <v/>
      </c>
      <c r="G674" s="41" t="str">
        <f t="shared" si="54"/>
        <v/>
      </c>
      <c r="H674" s="41" t="str">
        <f t="shared" si="55"/>
        <v/>
      </c>
      <c r="I674" s="37"/>
    </row>
    <row r="675" spans="1:9">
      <c r="A675" s="38" t="str">
        <f t="shared" si="51"/>
        <v/>
      </c>
      <c r="B675" s="39" t="str">
        <f t="shared" si="52"/>
        <v/>
      </c>
      <c r="C675" s="40" t="str">
        <f t="shared" si="53"/>
        <v/>
      </c>
      <c r="D675" s="41" t="str">
        <f>IF(A675="","",SUM(C$27:C675)+PV)</f>
        <v/>
      </c>
      <c r="E675" s="37"/>
      <c r="F675" s="41" t="str">
        <f>IF(A675="","",ROUND(IF($D$10="Daily",H674*((1+rate)^(B675-B674)-1),H674*rate),2))</f>
        <v/>
      </c>
      <c r="G675" s="41" t="str">
        <f t="shared" si="54"/>
        <v/>
      </c>
      <c r="H675" s="41" t="str">
        <f t="shared" si="55"/>
        <v/>
      </c>
      <c r="I675" s="37"/>
    </row>
    <row r="676" spans="1:9">
      <c r="A676" s="38" t="str">
        <f t="shared" si="51"/>
        <v/>
      </c>
      <c r="B676" s="39" t="str">
        <f t="shared" si="52"/>
        <v/>
      </c>
      <c r="C676" s="40" t="str">
        <f t="shared" si="53"/>
        <v/>
      </c>
      <c r="D676" s="41" t="str">
        <f>IF(A676="","",SUM(C$27:C676)+PV)</f>
        <v/>
      </c>
      <c r="E676" s="37"/>
      <c r="F676" s="41" t="str">
        <f>IF(A676="","",ROUND(IF($D$10="Daily",H675*((1+rate)^(B676-B675)-1),H675*rate),2))</f>
        <v/>
      </c>
      <c r="G676" s="41" t="str">
        <f t="shared" si="54"/>
        <v/>
      </c>
      <c r="H676" s="41" t="str">
        <f t="shared" si="55"/>
        <v/>
      </c>
      <c r="I676" s="37"/>
    </row>
    <row r="677" spans="1:9">
      <c r="A677" s="38" t="str">
        <f t="shared" si="51"/>
        <v/>
      </c>
      <c r="B677" s="39" t="str">
        <f t="shared" si="52"/>
        <v/>
      </c>
      <c r="C677" s="40" t="str">
        <f t="shared" si="53"/>
        <v/>
      </c>
      <c r="D677" s="41" t="str">
        <f>IF(A677="","",SUM(C$27:C677)+PV)</f>
        <v/>
      </c>
      <c r="E677" s="37"/>
      <c r="F677" s="41" t="str">
        <f>IF(A677="","",ROUND(IF($D$10="Daily",H676*((1+rate)^(B677-B676)-1),H676*rate),2))</f>
        <v/>
      </c>
      <c r="G677" s="41" t="str">
        <f t="shared" si="54"/>
        <v/>
      </c>
      <c r="H677" s="41" t="str">
        <f t="shared" si="55"/>
        <v/>
      </c>
      <c r="I677" s="37"/>
    </row>
    <row r="678" spans="1:9">
      <c r="A678" s="38" t="str">
        <f t="shared" si="51"/>
        <v/>
      </c>
      <c r="B678" s="39" t="str">
        <f t="shared" si="52"/>
        <v/>
      </c>
      <c r="C678" s="40" t="str">
        <f t="shared" si="53"/>
        <v/>
      </c>
      <c r="D678" s="41" t="str">
        <f>IF(A678="","",SUM(C$27:C678)+PV)</f>
        <v/>
      </c>
      <c r="E678" s="37"/>
      <c r="F678" s="41" t="str">
        <f>IF(A678="","",ROUND(IF($D$10="Daily",H677*((1+rate)^(B678-B677)-1),H677*rate),2))</f>
        <v/>
      </c>
      <c r="G678" s="41" t="str">
        <f t="shared" si="54"/>
        <v/>
      </c>
      <c r="H678" s="41" t="str">
        <f t="shared" si="55"/>
        <v/>
      </c>
      <c r="I678" s="37"/>
    </row>
    <row r="679" spans="1:9">
      <c r="A679" s="38" t="str">
        <f t="shared" si="51"/>
        <v/>
      </c>
      <c r="B679" s="39" t="str">
        <f t="shared" si="52"/>
        <v/>
      </c>
      <c r="C679" s="40" t="str">
        <f t="shared" si="53"/>
        <v/>
      </c>
      <c r="D679" s="41" t="str">
        <f>IF(A679="","",SUM(C$27:C679)+PV)</f>
        <v/>
      </c>
      <c r="E679" s="37"/>
      <c r="F679" s="41" t="str">
        <f>IF(A679="","",ROUND(IF($D$10="Daily",H678*((1+rate)^(B679-B678)-1),H678*rate),2))</f>
        <v/>
      </c>
      <c r="G679" s="41" t="str">
        <f t="shared" si="54"/>
        <v/>
      </c>
      <c r="H679" s="41" t="str">
        <f t="shared" si="55"/>
        <v/>
      </c>
      <c r="I679" s="37"/>
    </row>
    <row r="680" spans="1:9">
      <c r="A680" s="38" t="str">
        <f t="shared" si="51"/>
        <v/>
      </c>
      <c r="B680" s="39" t="str">
        <f t="shared" si="52"/>
        <v/>
      </c>
      <c r="C680" s="40" t="str">
        <f t="shared" si="53"/>
        <v/>
      </c>
      <c r="D680" s="41" t="str">
        <f>IF(A680="","",SUM(C$27:C680)+PV)</f>
        <v/>
      </c>
      <c r="E680" s="37"/>
      <c r="F680" s="41" t="str">
        <f>IF(A680="","",ROUND(IF($D$10="Daily",H679*((1+rate)^(B680-B679)-1),H679*rate),2))</f>
        <v/>
      </c>
      <c r="G680" s="41" t="str">
        <f t="shared" si="54"/>
        <v/>
      </c>
      <c r="H680" s="41" t="str">
        <f t="shared" si="55"/>
        <v/>
      </c>
      <c r="I680" s="37"/>
    </row>
    <row r="681" spans="1:9">
      <c r="A681" s="38" t="str">
        <f t="shared" si="51"/>
        <v/>
      </c>
      <c r="B681" s="39" t="str">
        <f t="shared" si="52"/>
        <v/>
      </c>
      <c r="C681" s="40" t="str">
        <f t="shared" si="53"/>
        <v/>
      </c>
      <c r="D681" s="41" t="str">
        <f>IF(A681="","",SUM(C$27:C681)+PV)</f>
        <v/>
      </c>
      <c r="E681" s="37"/>
      <c r="F681" s="41" t="str">
        <f>IF(A681="","",ROUND(IF($D$10="Daily",H680*((1+rate)^(B681-B680)-1),H680*rate),2))</f>
        <v/>
      </c>
      <c r="G681" s="41" t="str">
        <f t="shared" si="54"/>
        <v/>
      </c>
      <c r="H681" s="41" t="str">
        <f t="shared" si="55"/>
        <v/>
      </c>
      <c r="I681" s="37"/>
    </row>
    <row r="682" spans="1:9">
      <c r="A682" s="38" t="str">
        <f t="shared" si="51"/>
        <v/>
      </c>
      <c r="B682" s="39" t="str">
        <f t="shared" si="52"/>
        <v/>
      </c>
      <c r="C682" s="40" t="str">
        <f t="shared" si="53"/>
        <v/>
      </c>
      <c r="D682" s="41" t="str">
        <f>IF(A682="","",SUM(C$27:C682)+PV)</f>
        <v/>
      </c>
      <c r="E682" s="37"/>
      <c r="F682" s="41" t="str">
        <f>IF(A682="","",ROUND(IF($D$10="Daily",H681*((1+rate)^(B682-B681)-1),H681*rate),2))</f>
        <v/>
      </c>
      <c r="G682" s="41" t="str">
        <f t="shared" si="54"/>
        <v/>
      </c>
      <c r="H682" s="41" t="str">
        <f t="shared" si="55"/>
        <v/>
      </c>
      <c r="I682" s="37"/>
    </row>
    <row r="683" spans="1:9">
      <c r="A683" s="38" t="str">
        <f t="shared" si="51"/>
        <v/>
      </c>
      <c r="B683" s="39" t="str">
        <f t="shared" si="52"/>
        <v/>
      </c>
      <c r="C683" s="40" t="str">
        <f t="shared" si="53"/>
        <v/>
      </c>
      <c r="D683" s="41" t="str">
        <f>IF(A683="","",SUM(C$27:C683)+PV)</f>
        <v/>
      </c>
      <c r="E683" s="37"/>
      <c r="F683" s="41" t="str">
        <f>IF(A683="","",ROUND(IF($D$10="Daily",H682*((1+rate)^(B683-B682)-1),H682*rate),2))</f>
        <v/>
      </c>
      <c r="G683" s="41" t="str">
        <f t="shared" si="54"/>
        <v/>
      </c>
      <c r="H683" s="41" t="str">
        <f t="shared" si="55"/>
        <v/>
      </c>
      <c r="I683" s="37"/>
    </row>
    <row r="684" spans="1:9">
      <c r="A684" s="38" t="str">
        <f t="shared" si="51"/>
        <v/>
      </c>
      <c r="B684" s="39" t="str">
        <f t="shared" si="52"/>
        <v/>
      </c>
      <c r="C684" s="40" t="str">
        <f t="shared" si="53"/>
        <v/>
      </c>
      <c r="D684" s="41" t="str">
        <f>IF(A684="","",SUM(C$27:C684)+PV)</f>
        <v/>
      </c>
      <c r="E684" s="37"/>
      <c r="F684" s="41" t="str">
        <f>IF(A684="","",ROUND(IF($D$10="Daily",H683*((1+rate)^(B684-B683)-1),H683*rate),2))</f>
        <v/>
      </c>
      <c r="G684" s="41" t="str">
        <f t="shared" si="54"/>
        <v/>
      </c>
      <c r="H684" s="41" t="str">
        <f t="shared" si="55"/>
        <v/>
      </c>
      <c r="I684" s="37"/>
    </row>
    <row r="685" spans="1:9">
      <c r="A685" s="38" t="str">
        <f t="shared" si="51"/>
        <v/>
      </c>
      <c r="B685" s="39" t="str">
        <f t="shared" si="52"/>
        <v/>
      </c>
      <c r="C685" s="40" t="str">
        <f t="shared" si="53"/>
        <v/>
      </c>
      <c r="D685" s="41" t="str">
        <f>IF(A685="","",SUM(C$27:C685)+PV)</f>
        <v/>
      </c>
      <c r="E685" s="37"/>
      <c r="F685" s="41" t="str">
        <f>IF(A685="","",ROUND(IF($D$10="Daily",H684*((1+rate)^(B685-B684)-1),H684*rate),2))</f>
        <v/>
      </c>
      <c r="G685" s="41" t="str">
        <f t="shared" si="54"/>
        <v/>
      </c>
      <c r="H685" s="41" t="str">
        <f t="shared" si="55"/>
        <v/>
      </c>
      <c r="I685" s="37"/>
    </row>
    <row r="686" spans="1:9">
      <c r="A686" s="38" t="str">
        <f t="shared" si="51"/>
        <v/>
      </c>
      <c r="B686" s="39" t="str">
        <f t="shared" si="52"/>
        <v/>
      </c>
      <c r="C686" s="40" t="str">
        <f t="shared" si="53"/>
        <v/>
      </c>
      <c r="D686" s="41" t="str">
        <f>IF(A686="","",SUM(C$27:C686)+PV)</f>
        <v/>
      </c>
      <c r="E686" s="37"/>
      <c r="F686" s="41" t="str">
        <f>IF(A686="","",ROUND(IF($D$10="Daily",H685*((1+rate)^(B686-B685)-1),H685*rate),2))</f>
        <v/>
      </c>
      <c r="G686" s="41" t="str">
        <f t="shared" si="54"/>
        <v/>
      </c>
      <c r="H686" s="41" t="str">
        <f t="shared" si="55"/>
        <v/>
      </c>
      <c r="I686" s="37"/>
    </row>
    <row r="687" spans="1:9">
      <c r="A687" s="38" t="str">
        <f t="shared" si="51"/>
        <v/>
      </c>
      <c r="B687" s="39" t="str">
        <f t="shared" si="52"/>
        <v/>
      </c>
      <c r="C687" s="40" t="str">
        <f t="shared" si="53"/>
        <v/>
      </c>
      <c r="D687" s="41" t="str">
        <f>IF(A687="","",SUM(C$27:C687)+PV)</f>
        <v/>
      </c>
      <c r="E687" s="37"/>
      <c r="F687" s="41" t="str">
        <f>IF(A687="","",ROUND(IF($D$10="Daily",H686*((1+rate)^(B687-B686)-1),H686*rate),2))</f>
        <v/>
      </c>
      <c r="G687" s="41" t="str">
        <f t="shared" si="54"/>
        <v/>
      </c>
      <c r="H687" s="41" t="str">
        <f t="shared" si="55"/>
        <v/>
      </c>
      <c r="I687" s="37"/>
    </row>
    <row r="688" spans="1:9">
      <c r="A688" s="38" t="str">
        <f t="shared" si="51"/>
        <v/>
      </c>
      <c r="B688" s="39" t="str">
        <f t="shared" si="52"/>
        <v/>
      </c>
      <c r="C688" s="40" t="str">
        <f t="shared" si="53"/>
        <v/>
      </c>
      <c r="D688" s="41" t="str">
        <f>IF(A688="","",SUM(C$27:C688)+PV)</f>
        <v/>
      </c>
      <c r="E688" s="37"/>
      <c r="F688" s="41" t="str">
        <f>IF(A688="","",ROUND(IF($D$10="Daily",H687*((1+rate)^(B688-B687)-1),H687*rate),2))</f>
        <v/>
      </c>
      <c r="G688" s="41" t="str">
        <f t="shared" si="54"/>
        <v/>
      </c>
      <c r="H688" s="41" t="str">
        <f t="shared" si="55"/>
        <v/>
      </c>
      <c r="I688" s="37"/>
    </row>
    <row r="689" spans="1:9">
      <c r="A689" s="38" t="str">
        <f t="shared" si="51"/>
        <v/>
      </c>
      <c r="B689" s="39" t="str">
        <f t="shared" si="52"/>
        <v/>
      </c>
      <c r="C689" s="40" t="str">
        <f t="shared" si="53"/>
        <v/>
      </c>
      <c r="D689" s="41" t="str">
        <f>IF(A689="","",SUM(C$27:C689)+PV)</f>
        <v/>
      </c>
      <c r="E689" s="37"/>
      <c r="F689" s="41" t="str">
        <f>IF(A689="","",ROUND(IF($D$10="Daily",H688*((1+rate)^(B689-B688)-1),H688*rate),2))</f>
        <v/>
      </c>
      <c r="G689" s="41" t="str">
        <f t="shared" si="54"/>
        <v/>
      </c>
      <c r="H689" s="41" t="str">
        <f t="shared" si="55"/>
        <v/>
      </c>
      <c r="I689" s="37"/>
    </row>
    <row r="690" spans="1:9">
      <c r="A690" s="38" t="str">
        <f t="shared" si="51"/>
        <v/>
      </c>
      <c r="B690" s="39" t="str">
        <f t="shared" si="52"/>
        <v/>
      </c>
      <c r="C690" s="40" t="str">
        <f t="shared" si="53"/>
        <v/>
      </c>
      <c r="D690" s="41" t="str">
        <f>IF(A690="","",SUM(C$27:C690)+PV)</f>
        <v/>
      </c>
      <c r="E690" s="37"/>
      <c r="F690" s="41" t="str">
        <f>IF(A690="","",ROUND(IF($D$10="Daily",H689*((1+rate)^(B690-B689)-1),H689*rate),2))</f>
        <v/>
      </c>
      <c r="G690" s="41" t="str">
        <f t="shared" si="54"/>
        <v/>
      </c>
      <c r="H690" s="41" t="str">
        <f t="shared" si="55"/>
        <v/>
      </c>
      <c r="I690" s="37"/>
    </row>
    <row r="691" spans="1:9">
      <c r="A691" s="38" t="str">
        <f t="shared" si="51"/>
        <v/>
      </c>
      <c r="B691" s="39" t="str">
        <f t="shared" si="52"/>
        <v/>
      </c>
      <c r="C691" s="40" t="str">
        <f t="shared" si="53"/>
        <v/>
      </c>
      <c r="D691" s="41" t="str">
        <f>IF(A691="","",SUM(C$27:C691)+PV)</f>
        <v/>
      </c>
      <c r="E691" s="37"/>
      <c r="F691" s="41" t="str">
        <f>IF(A691="","",ROUND(IF($D$10="Daily",H690*((1+rate)^(B691-B690)-1),H690*rate),2))</f>
        <v/>
      </c>
      <c r="G691" s="41" t="str">
        <f t="shared" si="54"/>
        <v/>
      </c>
      <c r="H691" s="41" t="str">
        <f t="shared" si="55"/>
        <v/>
      </c>
      <c r="I691" s="37"/>
    </row>
    <row r="692" spans="1:9">
      <c r="A692" s="38" t="str">
        <f t="shared" si="51"/>
        <v/>
      </c>
      <c r="B692" s="39" t="str">
        <f t="shared" si="52"/>
        <v/>
      </c>
      <c r="C692" s="40" t="str">
        <f t="shared" si="53"/>
        <v/>
      </c>
      <c r="D692" s="41" t="str">
        <f>IF(A692="","",SUM(C$27:C692)+PV)</f>
        <v/>
      </c>
      <c r="E692" s="37"/>
      <c r="F692" s="41" t="str">
        <f>IF(A692="","",ROUND(IF($D$10="Daily",H691*((1+rate)^(B692-B691)-1),H691*rate),2))</f>
        <v/>
      </c>
      <c r="G692" s="41" t="str">
        <f t="shared" si="54"/>
        <v/>
      </c>
      <c r="H692" s="41" t="str">
        <f t="shared" si="55"/>
        <v/>
      </c>
      <c r="I692" s="37"/>
    </row>
    <row r="693" spans="1:9">
      <c r="A693" s="38" t="str">
        <f t="shared" si="51"/>
        <v/>
      </c>
      <c r="B693" s="39" t="str">
        <f t="shared" si="52"/>
        <v/>
      </c>
      <c r="C693" s="40" t="str">
        <f t="shared" si="53"/>
        <v/>
      </c>
      <c r="D693" s="41" t="str">
        <f>IF(A693="","",SUM(C$27:C693)+PV)</f>
        <v/>
      </c>
      <c r="E693" s="37"/>
      <c r="F693" s="41" t="str">
        <f>IF(A693="","",ROUND(IF($D$10="Daily",H692*((1+rate)^(B693-B692)-1),H692*rate),2))</f>
        <v/>
      </c>
      <c r="G693" s="41" t="str">
        <f t="shared" si="54"/>
        <v/>
      </c>
      <c r="H693" s="41" t="str">
        <f t="shared" si="55"/>
        <v/>
      </c>
      <c r="I693" s="37"/>
    </row>
    <row r="694" spans="1:9">
      <c r="A694" s="38" t="str">
        <f t="shared" si="51"/>
        <v/>
      </c>
      <c r="B694" s="39" t="str">
        <f t="shared" si="52"/>
        <v/>
      </c>
      <c r="C694" s="40" t="str">
        <f t="shared" si="53"/>
        <v/>
      </c>
      <c r="D694" s="41" t="str">
        <f>IF(A694="","",SUM(C$27:C694)+PV)</f>
        <v/>
      </c>
      <c r="E694" s="37"/>
      <c r="F694" s="41" t="str">
        <f>IF(A694="","",ROUND(IF($D$10="Daily",H693*((1+rate)^(B694-B693)-1),H693*rate),2))</f>
        <v/>
      </c>
      <c r="G694" s="41" t="str">
        <f t="shared" si="54"/>
        <v/>
      </c>
      <c r="H694" s="41" t="str">
        <f t="shared" si="55"/>
        <v/>
      </c>
      <c r="I694" s="37"/>
    </row>
    <row r="695" spans="1:9">
      <c r="A695" s="38" t="str">
        <f t="shared" si="51"/>
        <v/>
      </c>
      <c r="B695" s="39" t="str">
        <f t="shared" si="52"/>
        <v/>
      </c>
      <c r="C695" s="40" t="str">
        <f t="shared" si="53"/>
        <v/>
      </c>
      <c r="D695" s="41" t="str">
        <f>IF(A695="","",SUM(C$27:C695)+PV)</f>
        <v/>
      </c>
      <c r="E695" s="37"/>
      <c r="F695" s="41" t="str">
        <f>IF(A695="","",ROUND(IF($D$10="Daily",H694*((1+rate)^(B695-B694)-1),H694*rate),2))</f>
        <v/>
      </c>
      <c r="G695" s="41" t="str">
        <f t="shared" si="54"/>
        <v/>
      </c>
      <c r="H695" s="41" t="str">
        <f t="shared" si="55"/>
        <v/>
      </c>
      <c r="I695" s="37"/>
    </row>
    <row r="696" spans="1:9">
      <c r="A696" s="38" t="str">
        <f t="shared" si="51"/>
        <v/>
      </c>
      <c r="B696" s="39" t="str">
        <f t="shared" si="52"/>
        <v/>
      </c>
      <c r="C696" s="40" t="str">
        <f t="shared" si="53"/>
        <v/>
      </c>
      <c r="D696" s="41" t="str">
        <f>IF(A696="","",SUM(C$27:C696)+PV)</f>
        <v/>
      </c>
      <c r="E696" s="37"/>
      <c r="F696" s="41" t="str">
        <f>IF(A696="","",ROUND(IF($D$10="Daily",H695*((1+rate)^(B696-B695)-1),H695*rate),2))</f>
        <v/>
      </c>
      <c r="G696" s="41" t="str">
        <f t="shared" si="54"/>
        <v/>
      </c>
      <c r="H696" s="41" t="str">
        <f t="shared" si="55"/>
        <v/>
      </c>
      <c r="I696" s="37"/>
    </row>
    <row r="697" spans="1:9">
      <c r="A697" s="38" t="str">
        <f t="shared" si="51"/>
        <v/>
      </c>
      <c r="B697" s="39" t="str">
        <f t="shared" si="52"/>
        <v/>
      </c>
      <c r="C697" s="40" t="str">
        <f t="shared" si="53"/>
        <v/>
      </c>
      <c r="D697" s="41" t="str">
        <f>IF(A697="","",SUM(C$27:C697)+PV)</f>
        <v/>
      </c>
      <c r="E697" s="37"/>
      <c r="F697" s="41" t="str">
        <f>IF(A697="","",ROUND(IF($D$10="Daily",H696*((1+rate)^(B697-B696)-1),H696*rate),2))</f>
        <v/>
      </c>
      <c r="G697" s="41" t="str">
        <f t="shared" si="54"/>
        <v/>
      </c>
      <c r="H697" s="41" t="str">
        <f t="shared" si="55"/>
        <v/>
      </c>
      <c r="I697" s="37"/>
    </row>
    <row r="698" spans="1:9">
      <c r="A698" s="38" t="str">
        <f t="shared" si="51"/>
        <v/>
      </c>
      <c r="B698" s="39" t="str">
        <f t="shared" si="52"/>
        <v/>
      </c>
      <c r="C698" s="40" t="str">
        <f t="shared" si="53"/>
        <v/>
      </c>
      <c r="D698" s="41" t="str">
        <f>IF(A698="","",SUM(C$27:C698)+PV)</f>
        <v/>
      </c>
      <c r="E698" s="37"/>
      <c r="F698" s="41" t="str">
        <f>IF(A698="","",ROUND(IF($D$10="Daily",H697*((1+rate)^(B698-B697)-1),H697*rate),2))</f>
        <v/>
      </c>
      <c r="G698" s="41" t="str">
        <f t="shared" si="54"/>
        <v/>
      </c>
      <c r="H698" s="41" t="str">
        <f t="shared" si="55"/>
        <v/>
      </c>
      <c r="I698" s="37"/>
    </row>
    <row r="699" spans="1:9">
      <c r="A699" s="38" t="str">
        <f t="shared" si="51"/>
        <v/>
      </c>
      <c r="B699" s="39" t="str">
        <f t="shared" si="52"/>
        <v/>
      </c>
      <c r="C699" s="40" t="str">
        <f t="shared" si="53"/>
        <v/>
      </c>
      <c r="D699" s="41" t="str">
        <f>IF(A699="","",SUM(C$27:C699)+PV)</f>
        <v/>
      </c>
      <c r="E699" s="37"/>
      <c r="F699" s="41" t="str">
        <f>IF(A699="","",ROUND(IF($D$10="Daily",H698*((1+rate)^(B699-B698)-1),H698*rate),2))</f>
        <v/>
      </c>
      <c r="G699" s="41" t="str">
        <f t="shared" si="54"/>
        <v/>
      </c>
      <c r="H699" s="41" t="str">
        <f t="shared" si="55"/>
        <v/>
      </c>
      <c r="I699" s="37"/>
    </row>
    <row r="700" spans="1:9">
      <c r="A700" s="38" t="str">
        <f t="shared" si="51"/>
        <v/>
      </c>
      <c r="B700" s="39" t="str">
        <f t="shared" si="52"/>
        <v/>
      </c>
      <c r="C700" s="40" t="str">
        <f t="shared" si="53"/>
        <v/>
      </c>
      <c r="D700" s="41" t="str">
        <f>IF(A700="","",SUM(C$27:C700)+PV)</f>
        <v/>
      </c>
      <c r="E700" s="37"/>
      <c r="F700" s="41" t="str">
        <f>IF(A700="","",ROUND(IF($D$10="Daily",H699*((1+rate)^(B700-B699)-1),H699*rate),2))</f>
        <v/>
      </c>
      <c r="G700" s="41" t="str">
        <f t="shared" si="54"/>
        <v/>
      </c>
      <c r="H700" s="41" t="str">
        <f t="shared" si="55"/>
        <v/>
      </c>
      <c r="I700" s="37"/>
    </row>
    <row r="701" spans="1:9">
      <c r="A701" s="38" t="str">
        <f t="shared" si="51"/>
        <v/>
      </c>
      <c r="B701" s="39" t="str">
        <f t="shared" si="52"/>
        <v/>
      </c>
      <c r="C701" s="40" t="str">
        <f t="shared" si="53"/>
        <v/>
      </c>
      <c r="D701" s="41" t="str">
        <f>IF(A701="","",SUM(C$27:C701)+PV)</f>
        <v/>
      </c>
      <c r="E701" s="37"/>
      <c r="F701" s="41" t="str">
        <f>IF(A701="","",ROUND(IF($D$10="Daily",H700*((1+rate)^(B701-B700)-1),H700*rate),2))</f>
        <v/>
      </c>
      <c r="G701" s="41" t="str">
        <f t="shared" si="54"/>
        <v/>
      </c>
      <c r="H701" s="41" t="str">
        <f t="shared" si="55"/>
        <v/>
      </c>
      <c r="I701" s="37"/>
    </row>
    <row r="702" spans="1:9">
      <c r="A702" s="38" t="str">
        <f t="shared" si="51"/>
        <v/>
      </c>
      <c r="B702" s="39" t="str">
        <f t="shared" si="52"/>
        <v/>
      </c>
      <c r="C702" s="40" t="str">
        <f t="shared" si="53"/>
        <v/>
      </c>
      <c r="D702" s="41" t="str">
        <f>IF(A702="","",SUM(C$27:C702)+PV)</f>
        <v/>
      </c>
      <c r="E702" s="37"/>
      <c r="F702" s="41" t="str">
        <f>IF(A702="","",ROUND(IF($D$10="Daily",H701*((1+rate)^(B702-B701)-1),H701*rate),2))</f>
        <v/>
      </c>
      <c r="G702" s="41" t="str">
        <f t="shared" si="54"/>
        <v/>
      </c>
      <c r="H702" s="41" t="str">
        <f t="shared" si="55"/>
        <v/>
      </c>
      <c r="I702" s="37"/>
    </row>
    <row r="703" spans="1:9">
      <c r="A703" s="38" t="str">
        <f t="shared" si="51"/>
        <v/>
      </c>
      <c r="B703" s="39" t="str">
        <f t="shared" si="52"/>
        <v/>
      </c>
      <c r="C703" s="40" t="str">
        <f t="shared" si="53"/>
        <v/>
      </c>
      <c r="D703" s="41" t="str">
        <f>IF(A703="","",SUM(C$27:C703)+PV)</f>
        <v/>
      </c>
      <c r="E703" s="37"/>
      <c r="F703" s="41" t="str">
        <f>IF(A703="","",ROUND(IF($D$10="Daily",H702*((1+rate)^(B703-B702)-1),H702*rate),2))</f>
        <v/>
      </c>
      <c r="G703" s="41" t="str">
        <f t="shared" si="54"/>
        <v/>
      </c>
      <c r="H703" s="41" t="str">
        <f t="shared" si="55"/>
        <v/>
      </c>
      <c r="I703" s="37"/>
    </row>
    <row r="704" spans="1:9">
      <c r="A704" s="38" t="str">
        <f t="shared" si="51"/>
        <v/>
      </c>
      <c r="B704" s="39" t="str">
        <f t="shared" si="52"/>
        <v/>
      </c>
      <c r="C704" s="40" t="str">
        <f t="shared" si="53"/>
        <v/>
      </c>
      <c r="D704" s="41" t="str">
        <f>IF(A704="","",SUM(C$27:C704)+PV)</f>
        <v/>
      </c>
      <c r="E704" s="37"/>
      <c r="F704" s="41" t="str">
        <f>IF(A704="","",ROUND(IF($D$10="Daily",H703*((1+rate)^(B704-B703)-1),H703*rate),2))</f>
        <v/>
      </c>
      <c r="G704" s="41" t="str">
        <f t="shared" si="54"/>
        <v/>
      </c>
      <c r="H704" s="41" t="str">
        <f t="shared" si="55"/>
        <v/>
      </c>
      <c r="I704" s="37"/>
    </row>
    <row r="705" spans="1:9">
      <c r="A705" s="38" t="str">
        <f t="shared" si="51"/>
        <v/>
      </c>
      <c r="B705" s="39" t="str">
        <f t="shared" si="52"/>
        <v/>
      </c>
      <c r="C705" s="40" t="str">
        <f t="shared" si="53"/>
        <v/>
      </c>
      <c r="D705" s="41" t="str">
        <f>IF(A705="","",SUM(C$27:C705)+PV)</f>
        <v/>
      </c>
      <c r="E705" s="37"/>
      <c r="F705" s="41" t="str">
        <f>IF(A705="","",ROUND(IF($D$10="Daily",H704*((1+rate)^(B705-B704)-1),H704*rate),2))</f>
        <v/>
      </c>
      <c r="G705" s="41" t="str">
        <f t="shared" si="54"/>
        <v/>
      </c>
      <c r="H705" s="41" t="str">
        <f t="shared" si="55"/>
        <v/>
      </c>
      <c r="I705" s="37"/>
    </row>
    <row r="706" spans="1:9">
      <c r="A706" s="38" t="str">
        <f t="shared" si="51"/>
        <v/>
      </c>
      <c r="B706" s="39" t="str">
        <f t="shared" si="52"/>
        <v/>
      </c>
      <c r="C706" s="40" t="str">
        <f t="shared" si="53"/>
        <v/>
      </c>
      <c r="D706" s="41" t="str">
        <f>IF(A706="","",SUM(C$27:C706)+PV)</f>
        <v/>
      </c>
      <c r="E706" s="37"/>
      <c r="F706" s="41" t="str">
        <f>IF(A706="","",ROUND(IF($D$10="Daily",H705*((1+rate)^(B706-B705)-1),H705*rate),2))</f>
        <v/>
      </c>
      <c r="G706" s="41" t="str">
        <f t="shared" si="54"/>
        <v/>
      </c>
      <c r="H706" s="41" t="str">
        <f t="shared" si="55"/>
        <v/>
      </c>
      <c r="I706" s="37"/>
    </row>
    <row r="707" spans="1:9">
      <c r="A707" s="38" t="str">
        <f t="shared" si="51"/>
        <v/>
      </c>
      <c r="B707" s="39" t="str">
        <f t="shared" si="52"/>
        <v/>
      </c>
      <c r="C707" s="40" t="str">
        <f t="shared" si="53"/>
        <v/>
      </c>
      <c r="D707" s="41" t="str">
        <f>IF(A707="","",SUM(C$27:C707)+PV)</f>
        <v/>
      </c>
      <c r="E707" s="37"/>
      <c r="F707" s="41" t="str">
        <f>IF(A707="","",ROUND(IF($D$10="Daily",H706*((1+rate)^(B707-B706)-1),H706*rate),2))</f>
        <v/>
      </c>
      <c r="G707" s="41" t="str">
        <f t="shared" si="54"/>
        <v/>
      </c>
      <c r="H707" s="41" t="str">
        <f t="shared" si="55"/>
        <v/>
      </c>
      <c r="I707" s="37"/>
    </row>
    <row r="708" spans="1:9">
      <c r="A708" s="38" t="str">
        <f t="shared" si="51"/>
        <v/>
      </c>
      <c r="B708" s="39" t="str">
        <f t="shared" si="52"/>
        <v/>
      </c>
      <c r="C708" s="40" t="str">
        <f t="shared" si="53"/>
        <v/>
      </c>
      <c r="D708" s="41" t="str">
        <f>IF(A708="","",SUM(C$27:C708)+PV)</f>
        <v/>
      </c>
      <c r="E708" s="37"/>
      <c r="F708" s="41" t="str">
        <f>IF(A708="","",ROUND(IF($D$10="Daily",H707*((1+rate)^(B708-B707)-1),H707*rate),2))</f>
        <v/>
      </c>
      <c r="G708" s="41" t="str">
        <f t="shared" si="54"/>
        <v/>
      </c>
      <c r="H708" s="41" t="str">
        <f t="shared" si="55"/>
        <v/>
      </c>
      <c r="I708" s="37"/>
    </row>
    <row r="709" spans="1:9">
      <c r="A709" s="38" t="str">
        <f t="shared" si="51"/>
        <v/>
      </c>
      <c r="B709" s="39" t="str">
        <f t="shared" si="52"/>
        <v/>
      </c>
      <c r="C709" s="40" t="str">
        <f t="shared" si="53"/>
        <v/>
      </c>
      <c r="D709" s="41" t="str">
        <f>IF(A709="","",SUM(C$27:C709)+PV)</f>
        <v/>
      </c>
      <c r="E709" s="37"/>
      <c r="F709" s="41" t="str">
        <f>IF(A709="","",ROUND(IF($D$10="Daily",H708*((1+rate)^(B709-B708)-1),H708*rate),2))</f>
        <v/>
      </c>
      <c r="G709" s="41" t="str">
        <f t="shared" si="54"/>
        <v/>
      </c>
      <c r="H709" s="41" t="str">
        <f t="shared" si="55"/>
        <v/>
      </c>
      <c r="I709" s="37"/>
    </row>
    <row r="710" spans="1:9">
      <c r="A710" s="38" t="str">
        <f t="shared" si="51"/>
        <v/>
      </c>
      <c r="B710" s="39" t="str">
        <f t="shared" si="52"/>
        <v/>
      </c>
      <c r="C710" s="40" t="str">
        <f t="shared" si="53"/>
        <v/>
      </c>
      <c r="D710" s="41" t="str">
        <f>IF(A710="","",SUM(C$27:C710)+PV)</f>
        <v/>
      </c>
      <c r="E710" s="37"/>
      <c r="F710" s="41" t="str">
        <f>IF(A710="","",ROUND(IF($D$10="Daily",H709*((1+rate)^(B710-B709)-1),H709*rate),2))</f>
        <v/>
      </c>
      <c r="G710" s="41" t="str">
        <f t="shared" si="54"/>
        <v/>
      </c>
      <c r="H710" s="41" t="str">
        <f t="shared" si="55"/>
        <v/>
      </c>
      <c r="I710" s="37"/>
    </row>
    <row r="711" spans="1:9">
      <c r="A711" s="38" t="str">
        <f t="shared" si="51"/>
        <v/>
      </c>
      <c r="B711" s="39" t="str">
        <f t="shared" si="52"/>
        <v/>
      </c>
      <c r="C711" s="40" t="str">
        <f t="shared" si="53"/>
        <v/>
      </c>
      <c r="D711" s="41" t="str">
        <f>IF(A711="","",SUM(C$27:C711)+PV)</f>
        <v/>
      </c>
      <c r="E711" s="37"/>
      <c r="F711" s="41" t="str">
        <f>IF(A711="","",ROUND(IF($D$10="Daily",H710*((1+rate)^(B711-B710)-1),H710*rate),2))</f>
        <v/>
      </c>
      <c r="G711" s="41" t="str">
        <f t="shared" si="54"/>
        <v/>
      </c>
      <c r="H711" s="41" t="str">
        <f t="shared" si="55"/>
        <v/>
      </c>
      <c r="I711" s="37"/>
    </row>
    <row r="712" spans="1:9">
      <c r="A712" s="38" t="str">
        <f t="shared" si="51"/>
        <v/>
      </c>
      <c r="B712" s="39" t="str">
        <f t="shared" si="52"/>
        <v/>
      </c>
      <c r="C712" s="40" t="str">
        <f t="shared" si="53"/>
        <v/>
      </c>
      <c r="D712" s="41" t="str">
        <f>IF(A712="","",SUM(C$27:C712)+PV)</f>
        <v/>
      </c>
      <c r="E712" s="37"/>
      <c r="F712" s="41" t="str">
        <f>IF(A712="","",ROUND(IF($D$10="Daily",H711*((1+rate)^(B712-B711)-1),H711*rate),2))</f>
        <v/>
      </c>
      <c r="G712" s="41" t="str">
        <f t="shared" si="54"/>
        <v/>
      </c>
      <c r="H712" s="41" t="str">
        <f t="shared" si="55"/>
        <v/>
      </c>
      <c r="I712" s="37"/>
    </row>
    <row r="713" spans="1:9">
      <c r="A713" s="38" t="str">
        <f t="shared" si="51"/>
        <v/>
      </c>
      <c r="B713" s="39" t="str">
        <f t="shared" si="52"/>
        <v/>
      </c>
      <c r="C713" s="40" t="str">
        <f t="shared" si="53"/>
        <v/>
      </c>
      <c r="D713" s="41" t="str">
        <f>IF(A713="","",SUM(C$27:C713)+PV)</f>
        <v/>
      </c>
      <c r="E713" s="37"/>
      <c r="F713" s="41" t="str">
        <f>IF(A713="","",ROUND(IF($D$10="Daily",H712*((1+rate)^(B713-B712)-1),H712*rate),2))</f>
        <v/>
      </c>
      <c r="G713" s="41" t="str">
        <f t="shared" si="54"/>
        <v/>
      </c>
      <c r="H713" s="41" t="str">
        <f t="shared" si="55"/>
        <v/>
      </c>
      <c r="I713" s="37"/>
    </row>
    <row r="714" spans="1:9">
      <c r="A714" s="38" t="str">
        <f t="shared" si="51"/>
        <v/>
      </c>
      <c r="B714" s="39" t="str">
        <f t="shared" si="52"/>
        <v/>
      </c>
      <c r="C714" s="40" t="str">
        <f t="shared" si="53"/>
        <v/>
      </c>
      <c r="D714" s="41" t="str">
        <f>IF(A714="","",SUM(C$27:C714)+PV)</f>
        <v/>
      </c>
      <c r="E714" s="37"/>
      <c r="F714" s="41" t="str">
        <f>IF(A714="","",ROUND(IF($D$10="Daily",H713*((1+rate)^(B714-B713)-1),H713*rate),2))</f>
        <v/>
      </c>
      <c r="G714" s="41" t="str">
        <f t="shared" si="54"/>
        <v/>
      </c>
      <c r="H714" s="41" t="str">
        <f t="shared" si="55"/>
        <v/>
      </c>
      <c r="I714" s="37"/>
    </row>
    <row r="715" spans="1:9">
      <c r="A715" s="38" t="str">
        <f t="shared" si="51"/>
        <v/>
      </c>
      <c r="B715" s="39" t="str">
        <f t="shared" si="52"/>
        <v/>
      </c>
      <c r="C715" s="40" t="str">
        <f t="shared" si="53"/>
        <v/>
      </c>
      <c r="D715" s="41" t="str">
        <f>IF(A715="","",SUM(C$27:C715)+PV)</f>
        <v/>
      </c>
      <c r="E715" s="37"/>
      <c r="F715" s="41" t="str">
        <f>IF(A715="","",ROUND(IF($D$10="Daily",H714*((1+rate)^(B715-B714)-1),H714*rate),2))</f>
        <v/>
      </c>
      <c r="G715" s="41" t="str">
        <f t="shared" si="54"/>
        <v/>
      </c>
      <c r="H715" s="41" t="str">
        <f t="shared" si="55"/>
        <v/>
      </c>
      <c r="I715" s="37"/>
    </row>
    <row r="716" spans="1:9">
      <c r="A716" s="38" t="str">
        <f t="shared" si="51"/>
        <v/>
      </c>
      <c r="B716" s="39" t="str">
        <f t="shared" si="52"/>
        <v/>
      </c>
      <c r="C716" s="40" t="str">
        <f t="shared" si="53"/>
        <v/>
      </c>
      <c r="D716" s="41" t="str">
        <f>IF(A716="","",SUM(C$27:C716)+PV)</f>
        <v/>
      </c>
      <c r="E716" s="37"/>
      <c r="F716" s="41" t="str">
        <f>IF(A716="","",ROUND(IF($D$10="Daily",H715*((1+rate)^(B716-B715)-1),H715*rate),2))</f>
        <v/>
      </c>
      <c r="G716" s="41" t="str">
        <f t="shared" si="54"/>
        <v/>
      </c>
      <c r="H716" s="41" t="str">
        <f t="shared" si="55"/>
        <v/>
      </c>
      <c r="I716" s="37"/>
    </row>
    <row r="717" spans="1:9">
      <c r="A717" s="38" t="str">
        <f t="shared" si="51"/>
        <v/>
      </c>
      <c r="B717" s="39" t="str">
        <f t="shared" si="52"/>
        <v/>
      </c>
      <c r="C717" s="40" t="str">
        <f t="shared" si="53"/>
        <v/>
      </c>
      <c r="D717" s="41" t="str">
        <f>IF(A717="","",SUM(C$27:C717)+PV)</f>
        <v/>
      </c>
      <c r="E717" s="37"/>
      <c r="F717" s="41" t="str">
        <f>IF(A717="","",ROUND(IF($D$10="Daily",H716*((1+rate)^(B717-B716)-1),H716*rate),2))</f>
        <v/>
      </c>
      <c r="G717" s="41" t="str">
        <f t="shared" si="54"/>
        <v/>
      </c>
      <c r="H717" s="41" t="str">
        <f t="shared" si="55"/>
        <v/>
      </c>
      <c r="I717" s="37"/>
    </row>
    <row r="718" spans="1:9">
      <c r="A718" s="38" t="str">
        <f t="shared" si="51"/>
        <v/>
      </c>
      <c r="B718" s="39" t="str">
        <f t="shared" si="52"/>
        <v/>
      </c>
      <c r="C718" s="40" t="str">
        <f t="shared" si="53"/>
        <v/>
      </c>
      <c r="D718" s="41" t="str">
        <f>IF(A718="","",SUM(C$27:C718)+PV)</f>
        <v/>
      </c>
      <c r="E718" s="37"/>
      <c r="F718" s="41" t="str">
        <f>IF(A718="","",ROUND(IF($D$10="Daily",H717*((1+rate)^(B718-B717)-1),H717*rate),2))</f>
        <v/>
      </c>
      <c r="G718" s="41" t="str">
        <f t="shared" si="54"/>
        <v/>
      </c>
      <c r="H718" s="41" t="str">
        <f t="shared" si="55"/>
        <v/>
      </c>
      <c r="I718" s="37"/>
    </row>
    <row r="719" spans="1:9">
      <c r="A719" s="38" t="str">
        <f t="shared" si="51"/>
        <v/>
      </c>
      <c r="B719" s="39" t="str">
        <f t="shared" si="52"/>
        <v/>
      </c>
      <c r="C719" s="40" t="str">
        <f t="shared" si="53"/>
        <v/>
      </c>
      <c r="D719" s="41" t="str">
        <f>IF(A719="","",SUM(C$27:C719)+PV)</f>
        <v/>
      </c>
      <c r="E719" s="37"/>
      <c r="F719" s="41" t="str">
        <f>IF(A719="","",ROUND(IF($D$10="Daily",H718*((1+rate)^(B719-B718)-1),H718*rate),2))</f>
        <v/>
      </c>
      <c r="G719" s="41" t="str">
        <f t="shared" si="54"/>
        <v/>
      </c>
      <c r="H719" s="41" t="str">
        <f t="shared" si="55"/>
        <v/>
      </c>
      <c r="I719" s="37"/>
    </row>
    <row r="720" spans="1:9">
      <c r="A720" s="38" t="str">
        <f t="shared" si="51"/>
        <v/>
      </c>
      <c r="B720" s="39" t="str">
        <f t="shared" si="52"/>
        <v/>
      </c>
      <c r="C720" s="40" t="str">
        <f t="shared" si="53"/>
        <v/>
      </c>
      <c r="D720" s="41" t="str">
        <f>IF(A720="","",SUM(C$27:C720)+PV)</f>
        <v/>
      </c>
      <c r="E720" s="37"/>
      <c r="F720" s="41" t="str">
        <f>IF(A720="","",ROUND(IF($D$10="Daily",H719*((1+rate)^(B720-B719)-1),H719*rate),2))</f>
        <v/>
      </c>
      <c r="G720" s="41" t="str">
        <f t="shared" si="54"/>
        <v/>
      </c>
      <c r="H720" s="41" t="str">
        <f t="shared" si="55"/>
        <v/>
      </c>
      <c r="I720" s="37"/>
    </row>
    <row r="721" spans="1:9">
      <c r="A721" s="38" t="str">
        <f t="shared" si="51"/>
        <v/>
      </c>
      <c r="B721" s="39" t="str">
        <f t="shared" si="52"/>
        <v/>
      </c>
      <c r="C721" s="40" t="str">
        <f t="shared" si="53"/>
        <v/>
      </c>
      <c r="D721" s="41" t="str">
        <f>IF(A721="","",SUM(C$27:C721)+PV)</f>
        <v/>
      </c>
      <c r="E721" s="37"/>
      <c r="F721" s="41" t="str">
        <f>IF(A721="","",ROUND(IF($D$10="Daily",H720*((1+rate)^(B721-B720)-1),H720*rate),2))</f>
        <v/>
      </c>
      <c r="G721" s="41" t="str">
        <f t="shared" si="54"/>
        <v/>
      </c>
      <c r="H721" s="41" t="str">
        <f t="shared" si="55"/>
        <v/>
      </c>
      <c r="I721" s="37"/>
    </row>
    <row r="722" spans="1:9">
      <c r="A722" s="38" t="str">
        <f t="shared" si="51"/>
        <v/>
      </c>
      <c r="B722" s="39" t="str">
        <f t="shared" si="52"/>
        <v/>
      </c>
      <c r="C722" s="40" t="str">
        <f t="shared" si="53"/>
        <v/>
      </c>
      <c r="D722" s="41" t="str">
        <f>IF(A722="","",SUM(C$27:C722)+PV)</f>
        <v/>
      </c>
      <c r="E722" s="37"/>
      <c r="F722" s="41" t="str">
        <f>IF(A722="","",ROUND(IF($D$10="Daily",H721*((1+rate)^(B722-B721)-1),H721*rate),2))</f>
        <v/>
      </c>
      <c r="G722" s="41" t="str">
        <f t="shared" si="54"/>
        <v/>
      </c>
      <c r="H722" s="41" t="str">
        <f t="shared" si="55"/>
        <v/>
      </c>
      <c r="I722" s="37"/>
    </row>
    <row r="723" spans="1:9">
      <c r="A723" s="38" t="str">
        <f t="shared" si="51"/>
        <v/>
      </c>
      <c r="B723" s="39" t="str">
        <f t="shared" si="52"/>
        <v/>
      </c>
      <c r="C723" s="40" t="str">
        <f t="shared" si="53"/>
        <v/>
      </c>
      <c r="D723" s="41" t="str">
        <f>IF(A723="","",SUM(C$27:C723)+PV)</f>
        <v/>
      </c>
      <c r="E723" s="37"/>
      <c r="F723" s="41" t="str">
        <f>IF(A723="","",ROUND(IF($D$10="Daily",H722*((1+rate)^(B723-B722)-1),H722*rate),2))</f>
        <v/>
      </c>
      <c r="G723" s="41" t="str">
        <f t="shared" si="54"/>
        <v/>
      </c>
      <c r="H723" s="41" t="str">
        <f t="shared" si="55"/>
        <v/>
      </c>
      <c r="I723" s="37"/>
    </row>
    <row r="724" spans="1:9">
      <c r="A724" s="38" t="str">
        <f t="shared" si="51"/>
        <v/>
      </c>
      <c r="B724" s="39" t="str">
        <f t="shared" si="52"/>
        <v/>
      </c>
      <c r="C724" s="40" t="str">
        <f t="shared" si="53"/>
        <v/>
      </c>
      <c r="D724" s="41" t="str">
        <f>IF(A724="","",SUM(C$27:C724)+PV)</f>
        <v/>
      </c>
      <c r="E724" s="37"/>
      <c r="F724" s="41" t="str">
        <f>IF(A724="","",ROUND(IF($D$10="Daily",H723*((1+rate)^(B724-B723)-1),H723*rate),2))</f>
        <v/>
      </c>
      <c r="G724" s="41" t="str">
        <f t="shared" si="54"/>
        <v/>
      </c>
      <c r="H724" s="41" t="str">
        <f t="shared" si="55"/>
        <v/>
      </c>
      <c r="I724" s="37"/>
    </row>
    <row r="725" spans="1:9">
      <c r="A725" s="38" t="str">
        <f t="shared" si="51"/>
        <v/>
      </c>
      <c r="B725" s="39" t="str">
        <f t="shared" si="52"/>
        <v/>
      </c>
      <c r="C725" s="40" t="str">
        <f t="shared" si="53"/>
        <v/>
      </c>
      <c r="D725" s="41" t="str">
        <f>IF(A725="","",SUM(C$27:C725)+PV)</f>
        <v/>
      </c>
      <c r="E725" s="37"/>
      <c r="F725" s="41" t="str">
        <f>IF(A725="","",ROUND(IF($D$10="Daily",H724*((1+rate)^(B725-B724)-1),H724*rate),2))</f>
        <v/>
      </c>
      <c r="G725" s="41" t="str">
        <f t="shared" si="54"/>
        <v/>
      </c>
      <c r="H725" s="41" t="str">
        <f t="shared" si="55"/>
        <v/>
      </c>
      <c r="I725" s="37"/>
    </row>
    <row r="726" spans="1:9">
      <c r="A726" s="38" t="str">
        <f t="shared" si="51"/>
        <v/>
      </c>
      <c r="B726" s="39" t="str">
        <f t="shared" si="52"/>
        <v/>
      </c>
      <c r="C726" s="40" t="str">
        <f t="shared" si="53"/>
        <v/>
      </c>
      <c r="D726" s="41" t="str">
        <f>IF(A726="","",SUM(C$27:C726)+PV)</f>
        <v/>
      </c>
      <c r="E726" s="37"/>
      <c r="F726" s="41" t="str">
        <f>IF(A726="","",ROUND(IF($D$10="Daily",H725*((1+rate)^(B726-B725)-1),H725*rate),2))</f>
        <v/>
      </c>
      <c r="G726" s="41" t="str">
        <f t="shared" si="54"/>
        <v/>
      </c>
      <c r="H726" s="41" t="str">
        <f t="shared" si="55"/>
        <v/>
      </c>
      <c r="I726" s="37"/>
    </row>
    <row r="727" spans="1:9">
      <c r="A727" s="38" t="str">
        <f t="shared" si="51"/>
        <v/>
      </c>
      <c r="B727" s="39" t="str">
        <f t="shared" si="52"/>
        <v/>
      </c>
      <c r="C727" s="40" t="str">
        <f t="shared" si="53"/>
        <v/>
      </c>
      <c r="D727" s="41" t="str">
        <f>IF(A727="","",SUM(C$27:C727)+PV)</f>
        <v/>
      </c>
      <c r="E727" s="37"/>
      <c r="F727" s="41" t="str">
        <f>IF(A727="","",ROUND(IF($D$10="Daily",H726*((1+rate)^(B727-B726)-1),H726*rate),2))</f>
        <v/>
      </c>
      <c r="G727" s="41" t="str">
        <f t="shared" si="54"/>
        <v/>
      </c>
      <c r="H727" s="41" t="str">
        <f t="shared" si="55"/>
        <v/>
      </c>
      <c r="I727" s="37"/>
    </row>
    <row r="728" spans="1:9">
      <c r="A728" s="38" t="str">
        <f t="shared" si="51"/>
        <v/>
      </c>
      <c r="B728" s="39" t="str">
        <f t="shared" si="52"/>
        <v/>
      </c>
      <c r="C728" s="40" t="str">
        <f t="shared" si="53"/>
        <v/>
      </c>
      <c r="D728" s="41" t="str">
        <f>IF(A728="","",SUM(C$27:C728)+PV)</f>
        <v/>
      </c>
      <c r="E728" s="37"/>
      <c r="F728" s="41" t="str">
        <f>IF(A728="","",ROUND(IF($D$10="Daily",H727*((1+rate)^(B728-B727)-1),H727*rate),2))</f>
        <v/>
      </c>
      <c r="G728" s="41" t="str">
        <f t="shared" si="54"/>
        <v/>
      </c>
      <c r="H728" s="41" t="str">
        <f t="shared" si="55"/>
        <v/>
      </c>
      <c r="I728" s="37"/>
    </row>
    <row r="729" spans="1:9">
      <c r="A729" s="38" t="str">
        <f t="shared" si="51"/>
        <v/>
      </c>
      <c r="B729" s="39" t="str">
        <f t="shared" si="52"/>
        <v/>
      </c>
      <c r="C729" s="40" t="str">
        <f t="shared" si="53"/>
        <v/>
      </c>
      <c r="D729" s="41" t="str">
        <f>IF(A729="","",SUM(C$27:C729)+PV)</f>
        <v/>
      </c>
      <c r="E729" s="37"/>
      <c r="F729" s="41" t="str">
        <f>IF(A729="","",ROUND(IF($D$10="Daily",H728*((1+rate)^(B729-B728)-1),H728*rate),2))</f>
        <v/>
      </c>
      <c r="G729" s="41" t="str">
        <f t="shared" si="54"/>
        <v/>
      </c>
      <c r="H729" s="41" t="str">
        <f t="shared" si="55"/>
        <v/>
      </c>
      <c r="I729" s="37"/>
    </row>
    <row r="730" spans="1:9">
      <c r="A730" s="38" t="str">
        <f t="shared" si="51"/>
        <v/>
      </c>
      <c r="B730" s="39" t="str">
        <f t="shared" si="52"/>
        <v/>
      </c>
      <c r="C730" s="40" t="str">
        <f t="shared" si="53"/>
        <v/>
      </c>
      <c r="D730" s="41" t="str">
        <f>IF(A730="","",SUM(C$27:C730)+PV)</f>
        <v/>
      </c>
      <c r="E730" s="37"/>
      <c r="F730" s="41" t="str">
        <f>IF(A730="","",ROUND(IF($D$10="Daily",H729*((1+rate)^(B730-B729)-1),H729*rate),2))</f>
        <v/>
      </c>
      <c r="G730" s="41" t="str">
        <f t="shared" si="54"/>
        <v/>
      </c>
      <c r="H730" s="41" t="str">
        <f t="shared" si="55"/>
        <v/>
      </c>
      <c r="I730" s="37"/>
    </row>
    <row r="731" spans="1:9">
      <c r="A731" s="38" t="str">
        <f t="shared" si="51"/>
        <v/>
      </c>
      <c r="B731" s="39" t="str">
        <f t="shared" si="52"/>
        <v/>
      </c>
      <c r="C731" s="40" t="str">
        <f t="shared" si="53"/>
        <v/>
      </c>
      <c r="D731" s="41" t="str">
        <f>IF(A731="","",SUM(C$27:C731)+PV)</f>
        <v/>
      </c>
      <c r="E731" s="37"/>
      <c r="F731" s="41" t="str">
        <f>IF(A731="","",ROUND(IF($D$10="Daily",H730*((1+rate)^(B731-B730)-1),H730*rate),2))</f>
        <v/>
      </c>
      <c r="G731" s="41" t="str">
        <f t="shared" si="54"/>
        <v/>
      </c>
      <c r="H731" s="41" t="str">
        <f t="shared" si="55"/>
        <v/>
      </c>
      <c r="I731" s="37"/>
    </row>
    <row r="732" spans="1:9">
      <c r="A732" s="38" t="str">
        <f t="shared" si="51"/>
        <v/>
      </c>
      <c r="B732" s="39" t="str">
        <f t="shared" si="52"/>
        <v/>
      </c>
      <c r="C732" s="40" t="str">
        <f t="shared" si="53"/>
        <v/>
      </c>
      <c r="D732" s="41" t="str">
        <f>IF(A732="","",SUM(C$27:C732)+PV)</f>
        <v/>
      </c>
      <c r="E732" s="37"/>
      <c r="F732" s="41" t="str">
        <f>IF(A732="","",ROUND(IF($D$10="Daily",H731*((1+rate)^(B732-B731)-1),H731*rate),2))</f>
        <v/>
      </c>
      <c r="G732" s="41" t="str">
        <f t="shared" si="54"/>
        <v/>
      </c>
      <c r="H732" s="41" t="str">
        <f t="shared" si="55"/>
        <v/>
      </c>
      <c r="I732" s="37"/>
    </row>
    <row r="733" spans="1:9">
      <c r="A733" s="38" t="str">
        <f t="shared" ref="A733:A796" si="56">IF(H732="","",IF(A732&gt;=$D$8*p,"",A732+1))</f>
        <v/>
      </c>
      <c r="B733" s="39" t="str">
        <f t="shared" ref="B733:B796" si="57">IF(A733="","",IF(p=52,B732+7,IF(p=26,B732+14,IF(p=24,IF(MOD(A733,2)=0,EDATE($D$9,A733/2),B732+14),IF(DAY(DATE(YEAR($D$9),MONTH($D$9)+(A733-1)*(12/p),DAY($D$9)))&lt;&gt;DAY($D$9),DATE(YEAR($D$9),MONTH($D$9)+A733*(12/p)+1,0),DATE(YEAR($D$9),MONTH($D$9)+A733*(12/p),DAY($D$9)))))))</f>
        <v/>
      </c>
      <c r="C733" s="40" t="str">
        <f t="shared" si="53"/>
        <v/>
      </c>
      <c r="D733" s="41" t="str">
        <f>IF(A733="","",SUM(C$27:C733)+PV)</f>
        <v/>
      </c>
      <c r="E733" s="37"/>
      <c r="F733" s="41" t="str">
        <f>IF(A733="","",ROUND(IF($D$10="Daily",H732*((1+rate)^(B733-B732)-1),H732*rate),2))</f>
        <v/>
      </c>
      <c r="G733" s="41" t="str">
        <f t="shared" si="54"/>
        <v/>
      </c>
      <c r="H733" s="41" t="str">
        <f t="shared" si="55"/>
        <v/>
      </c>
      <c r="I733" s="37"/>
    </row>
    <row r="734" spans="1:9">
      <c r="A734" s="38" t="str">
        <f t="shared" si="56"/>
        <v/>
      </c>
      <c r="B734" s="39" t="str">
        <f t="shared" si="57"/>
        <v/>
      </c>
      <c r="C734" s="40" t="str">
        <f t="shared" ref="C734:C797" si="58">IF(A734="","",IF(A734=$K$19,H733+F734,$K$18))</f>
        <v/>
      </c>
      <c r="D734" s="41" t="str">
        <f>IF(A734="","",SUM(C$27:C734)+PV)</f>
        <v/>
      </c>
      <c r="E734" s="37"/>
      <c r="F734" s="41" t="str">
        <f>IF(A734="","",ROUND(IF($D$10="Daily",H733*((1+rate)^(B734-B733)-1),H733*rate),2))</f>
        <v/>
      </c>
      <c r="G734" s="41" t="str">
        <f t="shared" ref="G734:G797" si="59">IF(B734="","",C734-F734+D734)</f>
        <v/>
      </c>
      <c r="H734" s="41" t="str">
        <f t="shared" ref="H734:H797" si="60">IF(A734="","",H733-G734)</f>
        <v/>
      </c>
      <c r="I734" s="37"/>
    </row>
    <row r="735" spans="1:9">
      <c r="A735" s="38" t="str">
        <f t="shared" si="56"/>
        <v/>
      </c>
      <c r="B735" s="39" t="str">
        <f t="shared" si="57"/>
        <v/>
      </c>
      <c r="C735" s="40" t="str">
        <f t="shared" si="58"/>
        <v/>
      </c>
      <c r="D735" s="41" t="str">
        <f>IF(A735="","",SUM(C$27:C735)+PV)</f>
        <v/>
      </c>
      <c r="E735" s="37"/>
      <c r="F735" s="41" t="str">
        <f>IF(A735="","",ROUND(IF($D$10="Daily",H734*((1+rate)^(B735-B734)-1),H734*rate),2))</f>
        <v/>
      </c>
      <c r="G735" s="41" t="str">
        <f t="shared" si="59"/>
        <v/>
      </c>
      <c r="H735" s="41" t="str">
        <f t="shared" si="60"/>
        <v/>
      </c>
      <c r="I735" s="37"/>
    </row>
    <row r="736" spans="1:9">
      <c r="A736" s="38" t="str">
        <f t="shared" si="56"/>
        <v/>
      </c>
      <c r="B736" s="39" t="str">
        <f t="shared" si="57"/>
        <v/>
      </c>
      <c r="C736" s="40" t="str">
        <f t="shared" si="58"/>
        <v/>
      </c>
      <c r="D736" s="41" t="str">
        <f>IF(A736="","",SUM(C$27:C736)+PV)</f>
        <v/>
      </c>
      <c r="E736" s="37"/>
      <c r="F736" s="41" t="str">
        <f>IF(A736="","",ROUND(IF($D$10="Daily",H735*((1+rate)^(B736-B735)-1),H735*rate),2))</f>
        <v/>
      </c>
      <c r="G736" s="41" t="str">
        <f t="shared" si="59"/>
        <v/>
      </c>
      <c r="H736" s="41" t="str">
        <f t="shared" si="60"/>
        <v/>
      </c>
      <c r="I736" s="37"/>
    </row>
    <row r="737" spans="1:9">
      <c r="A737" s="38" t="str">
        <f t="shared" si="56"/>
        <v/>
      </c>
      <c r="B737" s="39" t="str">
        <f t="shared" si="57"/>
        <v/>
      </c>
      <c r="C737" s="40" t="str">
        <f t="shared" si="58"/>
        <v/>
      </c>
      <c r="D737" s="41" t="str">
        <f>IF(A737="","",SUM(C$27:C737)+PV)</f>
        <v/>
      </c>
      <c r="E737" s="37"/>
      <c r="F737" s="41" t="str">
        <f>IF(A737="","",ROUND(IF($D$10="Daily",H736*((1+rate)^(B737-B736)-1),H736*rate),2))</f>
        <v/>
      </c>
      <c r="G737" s="41" t="str">
        <f t="shared" si="59"/>
        <v/>
      </c>
      <c r="H737" s="41" t="str">
        <f t="shared" si="60"/>
        <v/>
      </c>
      <c r="I737" s="37"/>
    </row>
    <row r="738" spans="1:9">
      <c r="A738" s="38" t="str">
        <f t="shared" si="56"/>
        <v/>
      </c>
      <c r="B738" s="39" t="str">
        <f t="shared" si="57"/>
        <v/>
      </c>
      <c r="C738" s="40" t="str">
        <f t="shared" si="58"/>
        <v/>
      </c>
      <c r="D738" s="41" t="str">
        <f>IF(A738="","",SUM(C$27:C738)+PV)</f>
        <v/>
      </c>
      <c r="E738" s="37"/>
      <c r="F738" s="41" t="str">
        <f>IF(A738="","",ROUND(IF($D$10="Daily",H737*((1+rate)^(B738-B737)-1),H737*rate),2))</f>
        <v/>
      </c>
      <c r="G738" s="41" t="str">
        <f t="shared" si="59"/>
        <v/>
      </c>
      <c r="H738" s="41" t="str">
        <f t="shared" si="60"/>
        <v/>
      </c>
      <c r="I738" s="37"/>
    </row>
    <row r="739" spans="1:9">
      <c r="A739" s="38" t="str">
        <f t="shared" si="56"/>
        <v/>
      </c>
      <c r="B739" s="39" t="str">
        <f t="shared" si="57"/>
        <v/>
      </c>
      <c r="C739" s="40" t="str">
        <f t="shared" si="58"/>
        <v/>
      </c>
      <c r="D739" s="41" t="str">
        <f>IF(A739="","",SUM(C$27:C739)+PV)</f>
        <v/>
      </c>
      <c r="E739" s="37"/>
      <c r="F739" s="41" t="str">
        <f>IF(A739="","",ROUND(IF($D$10="Daily",H738*((1+rate)^(B739-B738)-1),H738*rate),2))</f>
        <v/>
      </c>
      <c r="G739" s="41" t="str">
        <f t="shared" si="59"/>
        <v/>
      </c>
      <c r="H739" s="41" t="str">
        <f t="shared" si="60"/>
        <v/>
      </c>
      <c r="I739" s="37"/>
    </row>
    <row r="740" spans="1:9">
      <c r="A740" s="38" t="str">
        <f t="shared" si="56"/>
        <v/>
      </c>
      <c r="B740" s="39" t="str">
        <f t="shared" si="57"/>
        <v/>
      </c>
      <c r="C740" s="40" t="str">
        <f t="shared" si="58"/>
        <v/>
      </c>
      <c r="D740" s="41" t="str">
        <f>IF(A740="","",SUM(C$27:C740)+PV)</f>
        <v/>
      </c>
      <c r="E740" s="37"/>
      <c r="F740" s="41" t="str">
        <f>IF(A740="","",ROUND(IF($D$10="Daily",H739*((1+rate)^(B740-B739)-1),H739*rate),2))</f>
        <v/>
      </c>
      <c r="G740" s="41" t="str">
        <f t="shared" si="59"/>
        <v/>
      </c>
      <c r="H740" s="41" t="str">
        <f t="shared" si="60"/>
        <v/>
      </c>
      <c r="I740" s="37"/>
    </row>
    <row r="741" spans="1:9">
      <c r="A741" s="38" t="str">
        <f t="shared" si="56"/>
        <v/>
      </c>
      <c r="B741" s="39" t="str">
        <f t="shared" si="57"/>
        <v/>
      </c>
      <c r="C741" s="40" t="str">
        <f t="shared" si="58"/>
        <v/>
      </c>
      <c r="D741" s="41" t="str">
        <f>IF(A741="","",SUM(C$27:C741)+PV)</f>
        <v/>
      </c>
      <c r="E741" s="37"/>
      <c r="F741" s="41" t="str">
        <f>IF(A741="","",ROUND(IF($D$10="Daily",H740*((1+rate)^(B741-B740)-1),H740*rate),2))</f>
        <v/>
      </c>
      <c r="G741" s="41" t="str">
        <f t="shared" si="59"/>
        <v/>
      </c>
      <c r="H741" s="41" t="str">
        <f t="shared" si="60"/>
        <v/>
      </c>
      <c r="I741" s="37"/>
    </row>
    <row r="742" spans="1:9">
      <c r="A742" s="38" t="str">
        <f t="shared" si="56"/>
        <v/>
      </c>
      <c r="B742" s="39" t="str">
        <f t="shared" si="57"/>
        <v/>
      </c>
      <c r="C742" s="40" t="str">
        <f t="shared" si="58"/>
        <v/>
      </c>
      <c r="D742" s="41" t="str">
        <f>IF(A742="","",SUM(C$27:C742)+PV)</f>
        <v/>
      </c>
      <c r="E742" s="37"/>
      <c r="F742" s="41" t="str">
        <f>IF(A742="","",ROUND(IF($D$10="Daily",H741*((1+rate)^(B742-B741)-1),H741*rate),2))</f>
        <v/>
      </c>
      <c r="G742" s="41" t="str">
        <f t="shared" si="59"/>
        <v/>
      </c>
      <c r="H742" s="41" t="str">
        <f t="shared" si="60"/>
        <v/>
      </c>
      <c r="I742" s="37"/>
    </row>
    <row r="743" spans="1:9">
      <c r="A743" s="38" t="str">
        <f t="shared" si="56"/>
        <v/>
      </c>
      <c r="B743" s="39" t="str">
        <f t="shared" si="57"/>
        <v/>
      </c>
      <c r="C743" s="40" t="str">
        <f t="shared" si="58"/>
        <v/>
      </c>
      <c r="D743" s="41" t="str">
        <f>IF(A743="","",SUM(C$27:C743)+PV)</f>
        <v/>
      </c>
      <c r="E743" s="37"/>
      <c r="F743" s="41" t="str">
        <f>IF(A743="","",ROUND(IF($D$10="Daily",H742*((1+rate)^(B743-B742)-1),H742*rate),2))</f>
        <v/>
      </c>
      <c r="G743" s="41" t="str">
        <f t="shared" si="59"/>
        <v/>
      </c>
      <c r="H743" s="41" t="str">
        <f t="shared" si="60"/>
        <v/>
      </c>
      <c r="I743" s="37"/>
    </row>
    <row r="744" spans="1:9">
      <c r="A744" s="38" t="str">
        <f t="shared" si="56"/>
        <v/>
      </c>
      <c r="B744" s="39" t="str">
        <f t="shared" si="57"/>
        <v/>
      </c>
      <c r="C744" s="40" t="str">
        <f t="shared" si="58"/>
        <v/>
      </c>
      <c r="D744" s="41" t="str">
        <f>IF(A744="","",SUM(C$27:C744)+PV)</f>
        <v/>
      </c>
      <c r="E744" s="37"/>
      <c r="F744" s="41" t="str">
        <f>IF(A744="","",ROUND(IF($D$10="Daily",H743*((1+rate)^(B744-B743)-1),H743*rate),2))</f>
        <v/>
      </c>
      <c r="G744" s="41" t="str">
        <f t="shared" si="59"/>
        <v/>
      </c>
      <c r="H744" s="41" t="str">
        <f t="shared" si="60"/>
        <v/>
      </c>
      <c r="I744" s="37"/>
    </row>
    <row r="745" spans="1:9">
      <c r="A745" s="38" t="str">
        <f t="shared" si="56"/>
        <v/>
      </c>
      <c r="B745" s="39" t="str">
        <f t="shared" si="57"/>
        <v/>
      </c>
      <c r="C745" s="40" t="str">
        <f t="shared" si="58"/>
        <v/>
      </c>
      <c r="D745" s="41" t="str">
        <f>IF(A745="","",SUM(C$27:C745)+PV)</f>
        <v/>
      </c>
      <c r="E745" s="37"/>
      <c r="F745" s="41" t="str">
        <f>IF(A745="","",ROUND(IF($D$10="Daily",H744*((1+rate)^(B745-B744)-1),H744*rate),2))</f>
        <v/>
      </c>
      <c r="G745" s="41" t="str">
        <f t="shared" si="59"/>
        <v/>
      </c>
      <c r="H745" s="41" t="str">
        <f t="shared" si="60"/>
        <v/>
      </c>
      <c r="I745" s="37"/>
    </row>
    <row r="746" spans="1:9">
      <c r="A746" s="38" t="str">
        <f t="shared" si="56"/>
        <v/>
      </c>
      <c r="B746" s="39" t="str">
        <f t="shared" si="57"/>
        <v/>
      </c>
      <c r="C746" s="40" t="str">
        <f t="shared" si="58"/>
        <v/>
      </c>
      <c r="D746" s="41" t="str">
        <f>IF(A746="","",SUM(C$27:C746)+PV)</f>
        <v/>
      </c>
      <c r="E746" s="37"/>
      <c r="F746" s="41" t="str">
        <f>IF(A746="","",ROUND(IF($D$10="Daily",H745*((1+rate)^(B746-B745)-1),H745*rate),2))</f>
        <v/>
      </c>
      <c r="G746" s="41" t="str">
        <f t="shared" si="59"/>
        <v/>
      </c>
      <c r="H746" s="41" t="str">
        <f t="shared" si="60"/>
        <v/>
      </c>
      <c r="I746" s="37"/>
    </row>
    <row r="747" spans="1:9">
      <c r="A747" s="38" t="str">
        <f t="shared" si="56"/>
        <v/>
      </c>
      <c r="B747" s="39" t="str">
        <f t="shared" si="57"/>
        <v/>
      </c>
      <c r="C747" s="40" t="str">
        <f t="shared" si="58"/>
        <v/>
      </c>
      <c r="D747" s="41" t="str">
        <f>IF(A747="","",SUM(C$27:C747)+PV)</f>
        <v/>
      </c>
      <c r="E747" s="37"/>
      <c r="F747" s="41" t="str">
        <f>IF(A747="","",ROUND(IF($D$10="Daily",H746*((1+rate)^(B747-B746)-1),H746*rate),2))</f>
        <v/>
      </c>
      <c r="G747" s="41" t="str">
        <f t="shared" si="59"/>
        <v/>
      </c>
      <c r="H747" s="41" t="str">
        <f t="shared" si="60"/>
        <v/>
      </c>
      <c r="I747" s="37"/>
    </row>
    <row r="748" spans="1:9">
      <c r="A748" s="38" t="str">
        <f t="shared" si="56"/>
        <v/>
      </c>
      <c r="B748" s="39" t="str">
        <f t="shared" si="57"/>
        <v/>
      </c>
      <c r="C748" s="40" t="str">
        <f t="shared" si="58"/>
        <v/>
      </c>
      <c r="D748" s="41" t="str">
        <f>IF(A748="","",SUM(C$27:C748)+PV)</f>
        <v/>
      </c>
      <c r="E748" s="37"/>
      <c r="F748" s="41" t="str">
        <f>IF(A748="","",ROUND(IF($D$10="Daily",H747*((1+rate)^(B748-B747)-1),H747*rate),2))</f>
        <v/>
      </c>
      <c r="G748" s="41" t="str">
        <f t="shared" si="59"/>
        <v/>
      </c>
      <c r="H748" s="41" t="str">
        <f t="shared" si="60"/>
        <v/>
      </c>
      <c r="I748" s="37"/>
    </row>
    <row r="749" spans="1:9">
      <c r="A749" s="38" t="str">
        <f t="shared" si="56"/>
        <v/>
      </c>
      <c r="B749" s="39" t="str">
        <f t="shared" si="57"/>
        <v/>
      </c>
      <c r="C749" s="40" t="str">
        <f t="shared" si="58"/>
        <v/>
      </c>
      <c r="D749" s="41" t="str">
        <f>IF(A749="","",SUM(C$27:C749)+PV)</f>
        <v/>
      </c>
      <c r="E749" s="37"/>
      <c r="F749" s="41" t="str">
        <f>IF(A749="","",ROUND(IF($D$10="Daily",H748*((1+rate)^(B749-B748)-1),H748*rate),2))</f>
        <v/>
      </c>
      <c r="G749" s="41" t="str">
        <f t="shared" si="59"/>
        <v/>
      </c>
      <c r="H749" s="41" t="str">
        <f t="shared" si="60"/>
        <v/>
      </c>
      <c r="I749" s="37"/>
    </row>
    <row r="750" spans="1:9">
      <c r="A750" s="38" t="str">
        <f t="shared" si="56"/>
        <v/>
      </c>
      <c r="B750" s="39" t="str">
        <f t="shared" si="57"/>
        <v/>
      </c>
      <c r="C750" s="40" t="str">
        <f t="shared" si="58"/>
        <v/>
      </c>
      <c r="D750" s="41" t="str">
        <f>IF(A750="","",SUM(C$27:C750)+PV)</f>
        <v/>
      </c>
      <c r="E750" s="37"/>
      <c r="F750" s="41" t="str">
        <f>IF(A750="","",ROUND(IF($D$10="Daily",H749*((1+rate)^(B750-B749)-1),H749*rate),2))</f>
        <v/>
      </c>
      <c r="G750" s="41" t="str">
        <f t="shared" si="59"/>
        <v/>
      </c>
      <c r="H750" s="41" t="str">
        <f t="shared" si="60"/>
        <v/>
      </c>
      <c r="I750" s="37"/>
    </row>
    <row r="751" spans="1:9">
      <c r="A751" s="38" t="str">
        <f t="shared" si="56"/>
        <v/>
      </c>
      <c r="B751" s="39" t="str">
        <f t="shared" si="57"/>
        <v/>
      </c>
      <c r="C751" s="40" t="str">
        <f t="shared" si="58"/>
        <v/>
      </c>
      <c r="D751" s="41" t="str">
        <f>IF(A751="","",SUM(C$27:C751)+PV)</f>
        <v/>
      </c>
      <c r="E751" s="37"/>
      <c r="F751" s="41" t="str">
        <f>IF(A751="","",ROUND(IF($D$10="Daily",H750*((1+rate)^(B751-B750)-1),H750*rate),2))</f>
        <v/>
      </c>
      <c r="G751" s="41" t="str">
        <f t="shared" si="59"/>
        <v/>
      </c>
      <c r="H751" s="41" t="str">
        <f t="shared" si="60"/>
        <v/>
      </c>
      <c r="I751" s="37"/>
    </row>
    <row r="752" spans="1:9">
      <c r="A752" s="38" t="str">
        <f t="shared" si="56"/>
        <v/>
      </c>
      <c r="B752" s="39" t="str">
        <f t="shared" si="57"/>
        <v/>
      </c>
      <c r="C752" s="40" t="str">
        <f t="shared" si="58"/>
        <v/>
      </c>
      <c r="D752" s="41" t="str">
        <f>IF(A752="","",SUM(C$27:C752)+PV)</f>
        <v/>
      </c>
      <c r="E752" s="37"/>
      <c r="F752" s="41" t="str">
        <f>IF(A752="","",ROUND(IF($D$10="Daily",H751*((1+rate)^(B752-B751)-1),H751*rate),2))</f>
        <v/>
      </c>
      <c r="G752" s="41" t="str">
        <f t="shared" si="59"/>
        <v/>
      </c>
      <c r="H752" s="41" t="str">
        <f t="shared" si="60"/>
        <v/>
      </c>
      <c r="I752" s="37"/>
    </row>
    <row r="753" spans="1:9">
      <c r="A753" s="38" t="str">
        <f t="shared" si="56"/>
        <v/>
      </c>
      <c r="B753" s="39" t="str">
        <f t="shared" si="57"/>
        <v/>
      </c>
      <c r="C753" s="40" t="str">
        <f t="shared" si="58"/>
        <v/>
      </c>
      <c r="D753" s="41" t="str">
        <f>IF(A753="","",SUM(C$27:C753)+PV)</f>
        <v/>
      </c>
      <c r="E753" s="37"/>
      <c r="F753" s="41" t="str">
        <f>IF(A753="","",ROUND(IF($D$10="Daily",H752*((1+rate)^(B753-B752)-1),H752*rate),2))</f>
        <v/>
      </c>
      <c r="G753" s="41" t="str">
        <f t="shared" si="59"/>
        <v/>
      </c>
      <c r="H753" s="41" t="str">
        <f t="shared" si="60"/>
        <v/>
      </c>
      <c r="I753" s="37"/>
    </row>
    <row r="754" spans="1:9">
      <c r="A754" s="38" t="str">
        <f t="shared" si="56"/>
        <v/>
      </c>
      <c r="B754" s="39" t="str">
        <f t="shared" si="57"/>
        <v/>
      </c>
      <c r="C754" s="40" t="str">
        <f t="shared" si="58"/>
        <v/>
      </c>
      <c r="D754" s="41" t="str">
        <f>IF(A754="","",SUM(C$27:C754)+PV)</f>
        <v/>
      </c>
      <c r="E754" s="37"/>
      <c r="F754" s="41" t="str">
        <f>IF(A754="","",ROUND(IF($D$10="Daily",H753*((1+rate)^(B754-B753)-1),H753*rate),2))</f>
        <v/>
      </c>
      <c r="G754" s="41" t="str">
        <f t="shared" si="59"/>
        <v/>
      </c>
      <c r="H754" s="41" t="str">
        <f t="shared" si="60"/>
        <v/>
      </c>
      <c r="I754" s="37"/>
    </row>
    <row r="755" spans="1:9">
      <c r="A755" s="38" t="str">
        <f t="shared" si="56"/>
        <v/>
      </c>
      <c r="B755" s="39" t="str">
        <f t="shared" si="57"/>
        <v/>
      </c>
      <c r="C755" s="40" t="str">
        <f t="shared" si="58"/>
        <v/>
      </c>
      <c r="D755" s="41" t="str">
        <f>IF(A755="","",SUM(C$27:C755)+PV)</f>
        <v/>
      </c>
      <c r="E755" s="37"/>
      <c r="F755" s="41" t="str">
        <f>IF(A755="","",ROUND(IF($D$10="Daily",H754*((1+rate)^(B755-B754)-1),H754*rate),2))</f>
        <v/>
      </c>
      <c r="G755" s="41" t="str">
        <f t="shared" si="59"/>
        <v/>
      </c>
      <c r="H755" s="41" t="str">
        <f t="shared" si="60"/>
        <v/>
      </c>
      <c r="I755" s="37"/>
    </row>
    <row r="756" spans="1:9">
      <c r="A756" s="38" t="str">
        <f t="shared" si="56"/>
        <v/>
      </c>
      <c r="B756" s="39" t="str">
        <f t="shared" si="57"/>
        <v/>
      </c>
      <c r="C756" s="40" t="str">
        <f t="shared" si="58"/>
        <v/>
      </c>
      <c r="D756" s="41" t="str">
        <f>IF(A756="","",SUM(C$27:C756)+PV)</f>
        <v/>
      </c>
      <c r="E756" s="37"/>
      <c r="F756" s="41" t="str">
        <f>IF(A756="","",ROUND(IF($D$10="Daily",H755*((1+rate)^(B756-B755)-1),H755*rate),2))</f>
        <v/>
      </c>
      <c r="G756" s="41" t="str">
        <f t="shared" si="59"/>
        <v/>
      </c>
      <c r="H756" s="41" t="str">
        <f t="shared" si="60"/>
        <v/>
      </c>
      <c r="I756" s="37"/>
    </row>
    <row r="757" spans="1:9">
      <c r="A757" s="38" t="str">
        <f t="shared" si="56"/>
        <v/>
      </c>
      <c r="B757" s="39" t="str">
        <f t="shared" si="57"/>
        <v/>
      </c>
      <c r="C757" s="40" t="str">
        <f t="shared" si="58"/>
        <v/>
      </c>
      <c r="D757" s="41" t="str">
        <f>IF(A757="","",SUM(C$27:C757)+PV)</f>
        <v/>
      </c>
      <c r="E757" s="37"/>
      <c r="F757" s="41" t="str">
        <f>IF(A757="","",ROUND(IF($D$10="Daily",H756*((1+rate)^(B757-B756)-1),H756*rate),2))</f>
        <v/>
      </c>
      <c r="G757" s="41" t="str">
        <f t="shared" si="59"/>
        <v/>
      </c>
      <c r="H757" s="41" t="str">
        <f t="shared" si="60"/>
        <v/>
      </c>
      <c r="I757" s="37"/>
    </row>
    <row r="758" spans="1:9">
      <c r="A758" s="38" t="str">
        <f t="shared" si="56"/>
        <v/>
      </c>
      <c r="B758" s="39" t="str">
        <f t="shared" si="57"/>
        <v/>
      </c>
      <c r="C758" s="40" t="str">
        <f t="shared" si="58"/>
        <v/>
      </c>
      <c r="D758" s="41" t="str">
        <f>IF(A758="","",SUM(C$27:C758)+PV)</f>
        <v/>
      </c>
      <c r="E758" s="37"/>
      <c r="F758" s="41" t="str">
        <f>IF(A758="","",ROUND(IF($D$10="Daily",H757*((1+rate)^(B758-B757)-1),H757*rate),2))</f>
        <v/>
      </c>
      <c r="G758" s="41" t="str">
        <f t="shared" si="59"/>
        <v/>
      </c>
      <c r="H758" s="41" t="str">
        <f t="shared" si="60"/>
        <v/>
      </c>
      <c r="I758" s="37"/>
    </row>
    <row r="759" spans="1:9">
      <c r="A759" s="38" t="str">
        <f t="shared" si="56"/>
        <v/>
      </c>
      <c r="B759" s="39" t="str">
        <f t="shared" si="57"/>
        <v/>
      </c>
      <c r="C759" s="40" t="str">
        <f t="shared" si="58"/>
        <v/>
      </c>
      <c r="D759" s="41" t="str">
        <f>IF(A759="","",SUM(C$27:C759)+PV)</f>
        <v/>
      </c>
      <c r="E759" s="37"/>
      <c r="F759" s="41" t="str">
        <f>IF(A759="","",ROUND(IF($D$10="Daily",H758*((1+rate)^(B759-B758)-1),H758*rate),2))</f>
        <v/>
      </c>
      <c r="G759" s="41" t="str">
        <f t="shared" si="59"/>
        <v/>
      </c>
      <c r="H759" s="41" t="str">
        <f t="shared" si="60"/>
        <v/>
      </c>
      <c r="I759" s="37"/>
    </row>
    <row r="760" spans="1:9">
      <c r="A760" s="38" t="str">
        <f t="shared" si="56"/>
        <v/>
      </c>
      <c r="B760" s="39" t="str">
        <f t="shared" si="57"/>
        <v/>
      </c>
      <c r="C760" s="40" t="str">
        <f t="shared" si="58"/>
        <v/>
      </c>
      <c r="D760" s="41" t="str">
        <f>IF(A760="","",SUM(C$27:C760)+PV)</f>
        <v/>
      </c>
      <c r="E760" s="37"/>
      <c r="F760" s="41" t="str">
        <f>IF(A760="","",ROUND(IF($D$10="Daily",H759*((1+rate)^(B760-B759)-1),H759*rate),2))</f>
        <v/>
      </c>
      <c r="G760" s="41" t="str">
        <f t="shared" si="59"/>
        <v/>
      </c>
      <c r="H760" s="41" t="str">
        <f t="shared" si="60"/>
        <v/>
      </c>
      <c r="I760" s="37"/>
    </row>
    <row r="761" spans="1:9">
      <c r="A761" s="38" t="str">
        <f t="shared" si="56"/>
        <v/>
      </c>
      <c r="B761" s="39" t="str">
        <f t="shared" si="57"/>
        <v/>
      </c>
      <c r="C761" s="40" t="str">
        <f t="shared" si="58"/>
        <v/>
      </c>
      <c r="D761" s="41" t="str">
        <f>IF(A761="","",SUM(C$27:C761)+PV)</f>
        <v/>
      </c>
      <c r="E761" s="37"/>
      <c r="F761" s="41" t="str">
        <f>IF(A761="","",ROUND(IF($D$10="Daily",H760*((1+rate)^(B761-B760)-1),H760*rate),2))</f>
        <v/>
      </c>
      <c r="G761" s="41" t="str">
        <f t="shared" si="59"/>
        <v/>
      </c>
      <c r="H761" s="41" t="str">
        <f t="shared" si="60"/>
        <v/>
      </c>
      <c r="I761" s="37"/>
    </row>
    <row r="762" spans="1:9">
      <c r="A762" s="38" t="str">
        <f t="shared" si="56"/>
        <v/>
      </c>
      <c r="B762" s="39" t="str">
        <f t="shared" si="57"/>
        <v/>
      </c>
      <c r="C762" s="40" t="str">
        <f t="shared" si="58"/>
        <v/>
      </c>
      <c r="D762" s="41" t="str">
        <f>IF(A762="","",SUM(C$27:C762)+PV)</f>
        <v/>
      </c>
      <c r="E762" s="37"/>
      <c r="F762" s="41" t="str">
        <f>IF(A762="","",ROUND(IF($D$10="Daily",H761*((1+rate)^(B762-B761)-1),H761*rate),2))</f>
        <v/>
      </c>
      <c r="G762" s="41" t="str">
        <f t="shared" si="59"/>
        <v/>
      </c>
      <c r="H762" s="41" t="str">
        <f t="shared" si="60"/>
        <v/>
      </c>
      <c r="I762" s="37"/>
    </row>
    <row r="763" spans="1:9">
      <c r="A763" s="38" t="str">
        <f t="shared" si="56"/>
        <v/>
      </c>
      <c r="B763" s="39" t="str">
        <f t="shared" si="57"/>
        <v/>
      </c>
      <c r="C763" s="40" t="str">
        <f t="shared" si="58"/>
        <v/>
      </c>
      <c r="D763" s="41" t="str">
        <f>IF(A763="","",SUM(C$27:C763)+PV)</f>
        <v/>
      </c>
      <c r="E763" s="37"/>
      <c r="F763" s="41" t="str">
        <f>IF(A763="","",ROUND(IF($D$10="Daily",H762*((1+rate)^(B763-B762)-1),H762*rate),2))</f>
        <v/>
      </c>
      <c r="G763" s="41" t="str">
        <f t="shared" si="59"/>
        <v/>
      </c>
      <c r="H763" s="41" t="str">
        <f t="shared" si="60"/>
        <v/>
      </c>
      <c r="I763" s="37"/>
    </row>
    <row r="764" spans="1:9">
      <c r="A764" s="38" t="str">
        <f t="shared" si="56"/>
        <v/>
      </c>
      <c r="B764" s="39" t="str">
        <f t="shared" si="57"/>
        <v/>
      </c>
      <c r="C764" s="40" t="str">
        <f t="shared" si="58"/>
        <v/>
      </c>
      <c r="D764" s="41" t="str">
        <f>IF(A764="","",SUM(C$27:C764)+PV)</f>
        <v/>
      </c>
      <c r="E764" s="37"/>
      <c r="F764" s="41" t="str">
        <f>IF(A764="","",ROUND(IF($D$10="Daily",H763*((1+rate)^(B764-B763)-1),H763*rate),2))</f>
        <v/>
      </c>
      <c r="G764" s="41" t="str">
        <f t="shared" si="59"/>
        <v/>
      </c>
      <c r="H764" s="41" t="str">
        <f t="shared" si="60"/>
        <v/>
      </c>
      <c r="I764" s="37"/>
    </row>
    <row r="765" spans="1:9">
      <c r="A765" s="38" t="str">
        <f t="shared" si="56"/>
        <v/>
      </c>
      <c r="B765" s="39" t="str">
        <f t="shared" si="57"/>
        <v/>
      </c>
      <c r="C765" s="40" t="str">
        <f t="shared" si="58"/>
        <v/>
      </c>
      <c r="D765" s="41" t="str">
        <f>IF(A765="","",SUM(C$27:C765)+PV)</f>
        <v/>
      </c>
      <c r="E765" s="37"/>
      <c r="F765" s="41" t="str">
        <f>IF(A765="","",ROUND(IF($D$10="Daily",H764*((1+rate)^(B765-B764)-1),H764*rate),2))</f>
        <v/>
      </c>
      <c r="G765" s="41" t="str">
        <f t="shared" si="59"/>
        <v/>
      </c>
      <c r="H765" s="41" t="str">
        <f t="shared" si="60"/>
        <v/>
      </c>
      <c r="I765" s="37"/>
    </row>
    <row r="766" spans="1:9">
      <c r="A766" s="38" t="str">
        <f t="shared" si="56"/>
        <v/>
      </c>
      <c r="B766" s="39" t="str">
        <f t="shared" si="57"/>
        <v/>
      </c>
      <c r="C766" s="40" t="str">
        <f t="shared" si="58"/>
        <v/>
      </c>
      <c r="D766" s="41" t="str">
        <f>IF(A766="","",SUM(C$27:C766)+PV)</f>
        <v/>
      </c>
      <c r="E766" s="37"/>
      <c r="F766" s="41" t="str">
        <f>IF(A766="","",ROUND(IF($D$10="Daily",H765*((1+rate)^(B766-B765)-1),H765*rate),2))</f>
        <v/>
      </c>
      <c r="G766" s="41" t="str">
        <f t="shared" si="59"/>
        <v/>
      </c>
      <c r="H766" s="41" t="str">
        <f t="shared" si="60"/>
        <v/>
      </c>
      <c r="I766" s="37"/>
    </row>
    <row r="767" spans="1:9">
      <c r="A767" s="38" t="str">
        <f t="shared" si="56"/>
        <v/>
      </c>
      <c r="B767" s="39" t="str">
        <f t="shared" si="57"/>
        <v/>
      </c>
      <c r="C767" s="40" t="str">
        <f t="shared" si="58"/>
        <v/>
      </c>
      <c r="D767" s="41" t="str">
        <f>IF(A767="","",SUM(C$27:C767)+PV)</f>
        <v/>
      </c>
      <c r="E767" s="37"/>
      <c r="F767" s="41" t="str">
        <f>IF(A767="","",ROUND(IF($D$10="Daily",H766*((1+rate)^(B767-B766)-1),H766*rate),2))</f>
        <v/>
      </c>
      <c r="G767" s="41" t="str">
        <f t="shared" si="59"/>
        <v/>
      </c>
      <c r="H767" s="41" t="str">
        <f t="shared" si="60"/>
        <v/>
      </c>
      <c r="I767" s="37"/>
    </row>
    <row r="768" spans="1:9">
      <c r="A768" s="38" t="str">
        <f t="shared" si="56"/>
        <v/>
      </c>
      <c r="B768" s="39" t="str">
        <f t="shared" si="57"/>
        <v/>
      </c>
      <c r="C768" s="40" t="str">
        <f t="shared" si="58"/>
        <v/>
      </c>
      <c r="D768" s="41" t="str">
        <f>IF(A768="","",SUM(C$27:C768)+PV)</f>
        <v/>
      </c>
      <c r="E768" s="37"/>
      <c r="F768" s="41" t="str">
        <f>IF(A768="","",ROUND(IF($D$10="Daily",H767*((1+rate)^(B768-B767)-1),H767*rate),2))</f>
        <v/>
      </c>
      <c r="G768" s="41" t="str">
        <f t="shared" si="59"/>
        <v/>
      </c>
      <c r="H768" s="41" t="str">
        <f t="shared" si="60"/>
        <v/>
      </c>
      <c r="I768" s="37"/>
    </row>
    <row r="769" spans="1:9">
      <c r="A769" s="38" t="str">
        <f t="shared" si="56"/>
        <v/>
      </c>
      <c r="B769" s="39" t="str">
        <f t="shared" si="57"/>
        <v/>
      </c>
      <c r="C769" s="40" t="str">
        <f t="shared" si="58"/>
        <v/>
      </c>
      <c r="D769" s="41" t="str">
        <f>IF(A769="","",SUM(C$27:C769)+PV)</f>
        <v/>
      </c>
      <c r="E769" s="37"/>
      <c r="F769" s="41" t="str">
        <f>IF(A769="","",ROUND(IF($D$10="Daily",H768*((1+rate)^(B769-B768)-1),H768*rate),2))</f>
        <v/>
      </c>
      <c r="G769" s="41" t="str">
        <f t="shared" si="59"/>
        <v/>
      </c>
      <c r="H769" s="41" t="str">
        <f t="shared" si="60"/>
        <v/>
      </c>
      <c r="I769" s="37"/>
    </row>
    <row r="770" spans="1:9">
      <c r="A770" s="38" t="str">
        <f t="shared" si="56"/>
        <v/>
      </c>
      <c r="B770" s="39" t="str">
        <f t="shared" si="57"/>
        <v/>
      </c>
      <c r="C770" s="40" t="str">
        <f t="shared" si="58"/>
        <v/>
      </c>
      <c r="D770" s="41" t="str">
        <f>IF(A770="","",SUM(C$27:C770)+PV)</f>
        <v/>
      </c>
      <c r="E770" s="37"/>
      <c r="F770" s="41" t="str">
        <f>IF(A770="","",ROUND(IF($D$10="Daily",H769*((1+rate)^(B770-B769)-1),H769*rate),2))</f>
        <v/>
      </c>
      <c r="G770" s="41" t="str">
        <f t="shared" si="59"/>
        <v/>
      </c>
      <c r="H770" s="41" t="str">
        <f t="shared" si="60"/>
        <v/>
      </c>
      <c r="I770" s="37"/>
    </row>
    <row r="771" spans="1:9">
      <c r="A771" s="38" t="str">
        <f t="shared" si="56"/>
        <v/>
      </c>
      <c r="B771" s="39" t="str">
        <f t="shared" si="57"/>
        <v/>
      </c>
      <c r="C771" s="40" t="str">
        <f t="shared" si="58"/>
        <v/>
      </c>
      <c r="D771" s="41" t="str">
        <f>IF(A771="","",SUM(C$27:C771)+PV)</f>
        <v/>
      </c>
      <c r="E771" s="37"/>
      <c r="F771" s="41" t="str">
        <f>IF(A771="","",ROUND(IF($D$10="Daily",H770*((1+rate)^(B771-B770)-1),H770*rate),2))</f>
        <v/>
      </c>
      <c r="G771" s="41" t="str">
        <f t="shared" si="59"/>
        <v/>
      </c>
      <c r="H771" s="41" t="str">
        <f t="shared" si="60"/>
        <v/>
      </c>
      <c r="I771" s="37"/>
    </row>
    <row r="772" spans="1:9">
      <c r="A772" s="38" t="str">
        <f t="shared" si="56"/>
        <v/>
      </c>
      <c r="B772" s="39" t="str">
        <f t="shared" si="57"/>
        <v/>
      </c>
      <c r="C772" s="40" t="str">
        <f t="shared" si="58"/>
        <v/>
      </c>
      <c r="D772" s="41" t="str">
        <f>IF(A772="","",SUM(C$27:C772)+PV)</f>
        <v/>
      </c>
      <c r="E772" s="37"/>
      <c r="F772" s="41" t="str">
        <f>IF(A772="","",ROUND(IF($D$10="Daily",H771*((1+rate)^(B772-B771)-1),H771*rate),2))</f>
        <v/>
      </c>
      <c r="G772" s="41" t="str">
        <f t="shared" si="59"/>
        <v/>
      </c>
      <c r="H772" s="41" t="str">
        <f t="shared" si="60"/>
        <v/>
      </c>
      <c r="I772" s="37"/>
    </row>
    <row r="773" spans="1:9">
      <c r="A773" s="38" t="str">
        <f t="shared" si="56"/>
        <v/>
      </c>
      <c r="B773" s="39" t="str">
        <f t="shared" si="57"/>
        <v/>
      </c>
      <c r="C773" s="40" t="str">
        <f t="shared" si="58"/>
        <v/>
      </c>
      <c r="D773" s="41" t="str">
        <f>IF(A773="","",SUM(C$27:C773)+PV)</f>
        <v/>
      </c>
      <c r="E773" s="37"/>
      <c r="F773" s="41" t="str">
        <f>IF(A773="","",ROUND(IF($D$10="Daily",H772*((1+rate)^(B773-B772)-1),H772*rate),2))</f>
        <v/>
      </c>
      <c r="G773" s="41" t="str">
        <f t="shared" si="59"/>
        <v/>
      </c>
      <c r="H773" s="41" t="str">
        <f t="shared" si="60"/>
        <v/>
      </c>
      <c r="I773" s="37"/>
    </row>
    <row r="774" spans="1:9">
      <c r="A774" s="38" t="str">
        <f t="shared" si="56"/>
        <v/>
      </c>
      <c r="B774" s="39" t="str">
        <f t="shared" si="57"/>
        <v/>
      </c>
      <c r="C774" s="40" t="str">
        <f t="shared" si="58"/>
        <v/>
      </c>
      <c r="D774" s="41" t="str">
        <f>IF(A774="","",SUM(C$27:C774)+PV)</f>
        <v/>
      </c>
      <c r="E774" s="37"/>
      <c r="F774" s="41" t="str">
        <f>IF(A774="","",ROUND(IF($D$10="Daily",H773*((1+rate)^(B774-B773)-1),H773*rate),2))</f>
        <v/>
      </c>
      <c r="G774" s="41" t="str">
        <f t="shared" si="59"/>
        <v/>
      </c>
      <c r="H774" s="41" t="str">
        <f t="shared" si="60"/>
        <v/>
      </c>
      <c r="I774" s="37"/>
    </row>
    <row r="775" spans="1:9">
      <c r="A775" s="38" t="str">
        <f t="shared" si="56"/>
        <v/>
      </c>
      <c r="B775" s="39" t="str">
        <f t="shared" si="57"/>
        <v/>
      </c>
      <c r="C775" s="40" t="str">
        <f t="shared" si="58"/>
        <v/>
      </c>
      <c r="D775" s="41" t="str">
        <f>IF(A775="","",SUM(C$27:C775)+PV)</f>
        <v/>
      </c>
      <c r="E775" s="37"/>
      <c r="F775" s="41" t="str">
        <f>IF(A775="","",ROUND(IF($D$10="Daily",H774*((1+rate)^(B775-B774)-1),H774*rate),2))</f>
        <v/>
      </c>
      <c r="G775" s="41" t="str">
        <f t="shared" si="59"/>
        <v/>
      </c>
      <c r="H775" s="41" t="str">
        <f t="shared" si="60"/>
        <v/>
      </c>
      <c r="I775" s="37"/>
    </row>
    <row r="776" spans="1:9">
      <c r="A776" s="38" t="str">
        <f t="shared" si="56"/>
        <v/>
      </c>
      <c r="B776" s="39" t="str">
        <f t="shared" si="57"/>
        <v/>
      </c>
      <c r="C776" s="40" t="str">
        <f t="shared" si="58"/>
        <v/>
      </c>
      <c r="D776" s="41" t="str">
        <f>IF(A776="","",SUM(C$27:C776)+PV)</f>
        <v/>
      </c>
      <c r="E776" s="37"/>
      <c r="F776" s="41" t="str">
        <f>IF(A776="","",ROUND(IF($D$10="Daily",H775*((1+rate)^(B776-B775)-1),H775*rate),2))</f>
        <v/>
      </c>
      <c r="G776" s="41" t="str">
        <f t="shared" si="59"/>
        <v/>
      </c>
      <c r="H776" s="41" t="str">
        <f t="shared" si="60"/>
        <v/>
      </c>
      <c r="I776" s="37"/>
    </row>
    <row r="777" spans="1:9">
      <c r="A777" s="38" t="str">
        <f t="shared" si="56"/>
        <v/>
      </c>
      <c r="B777" s="39" t="str">
        <f t="shared" si="57"/>
        <v/>
      </c>
      <c r="C777" s="40" t="str">
        <f t="shared" si="58"/>
        <v/>
      </c>
      <c r="D777" s="41" t="str">
        <f>IF(A777="","",SUM(C$27:C777)+PV)</f>
        <v/>
      </c>
      <c r="E777" s="37"/>
      <c r="F777" s="41" t="str">
        <f>IF(A777="","",ROUND(IF($D$10="Daily",H776*((1+rate)^(B777-B776)-1),H776*rate),2))</f>
        <v/>
      </c>
      <c r="G777" s="41" t="str">
        <f t="shared" si="59"/>
        <v/>
      </c>
      <c r="H777" s="41" t="str">
        <f t="shared" si="60"/>
        <v/>
      </c>
      <c r="I777" s="37"/>
    </row>
    <row r="778" spans="1:9">
      <c r="A778" s="38" t="str">
        <f t="shared" si="56"/>
        <v/>
      </c>
      <c r="B778" s="39" t="str">
        <f t="shared" si="57"/>
        <v/>
      </c>
      <c r="C778" s="40" t="str">
        <f t="shared" si="58"/>
        <v/>
      </c>
      <c r="D778" s="41" t="str">
        <f>IF(A778="","",SUM(C$27:C778)+PV)</f>
        <v/>
      </c>
      <c r="E778" s="37"/>
      <c r="F778" s="41" t="str">
        <f>IF(A778="","",ROUND(IF($D$10="Daily",H777*((1+rate)^(B778-B777)-1),H777*rate),2))</f>
        <v/>
      </c>
      <c r="G778" s="41" t="str">
        <f t="shared" si="59"/>
        <v/>
      </c>
      <c r="H778" s="41" t="str">
        <f t="shared" si="60"/>
        <v/>
      </c>
      <c r="I778" s="37"/>
    </row>
    <row r="779" spans="1:9">
      <c r="A779" s="38" t="str">
        <f t="shared" si="56"/>
        <v/>
      </c>
      <c r="B779" s="39" t="str">
        <f t="shared" si="57"/>
        <v/>
      </c>
      <c r="C779" s="40" t="str">
        <f t="shared" si="58"/>
        <v/>
      </c>
      <c r="D779" s="41" t="str">
        <f>IF(A779="","",SUM(C$27:C779)+PV)</f>
        <v/>
      </c>
      <c r="E779" s="37"/>
      <c r="F779" s="41" t="str">
        <f>IF(A779="","",ROUND(IF($D$10="Daily",H778*((1+rate)^(B779-B778)-1),H778*rate),2))</f>
        <v/>
      </c>
      <c r="G779" s="41" t="str">
        <f t="shared" si="59"/>
        <v/>
      </c>
      <c r="H779" s="41" t="str">
        <f t="shared" si="60"/>
        <v/>
      </c>
      <c r="I779" s="37"/>
    </row>
    <row r="780" spans="1:9">
      <c r="A780" s="38" t="str">
        <f t="shared" si="56"/>
        <v/>
      </c>
      <c r="B780" s="39" t="str">
        <f t="shared" si="57"/>
        <v/>
      </c>
      <c r="C780" s="40" t="str">
        <f t="shared" si="58"/>
        <v/>
      </c>
      <c r="D780" s="41" t="str">
        <f>IF(A780="","",SUM(C$27:C780)+PV)</f>
        <v/>
      </c>
      <c r="E780" s="37"/>
      <c r="F780" s="41" t="str">
        <f>IF(A780="","",ROUND(IF($D$10="Daily",H779*((1+rate)^(B780-B779)-1),H779*rate),2))</f>
        <v/>
      </c>
      <c r="G780" s="41" t="str">
        <f t="shared" si="59"/>
        <v/>
      </c>
      <c r="H780" s="41" t="str">
        <f t="shared" si="60"/>
        <v/>
      </c>
      <c r="I780" s="37"/>
    </row>
    <row r="781" spans="1:9">
      <c r="A781" s="38" t="str">
        <f t="shared" si="56"/>
        <v/>
      </c>
      <c r="B781" s="39" t="str">
        <f t="shared" si="57"/>
        <v/>
      </c>
      <c r="C781" s="40" t="str">
        <f t="shared" si="58"/>
        <v/>
      </c>
      <c r="D781" s="41" t="str">
        <f>IF(A781="","",SUM(C$27:C781)+PV)</f>
        <v/>
      </c>
      <c r="E781" s="37"/>
      <c r="F781" s="41" t="str">
        <f>IF(A781="","",ROUND(IF($D$10="Daily",H780*((1+rate)^(B781-B780)-1),H780*rate),2))</f>
        <v/>
      </c>
      <c r="G781" s="41" t="str">
        <f t="shared" si="59"/>
        <v/>
      </c>
      <c r="H781" s="41" t="str">
        <f t="shared" si="60"/>
        <v/>
      </c>
      <c r="I781" s="37"/>
    </row>
    <row r="782" spans="1:9">
      <c r="A782" s="38" t="str">
        <f t="shared" si="56"/>
        <v/>
      </c>
      <c r="B782" s="39" t="str">
        <f t="shared" si="57"/>
        <v/>
      </c>
      <c r="C782" s="40" t="str">
        <f t="shared" si="58"/>
        <v/>
      </c>
      <c r="D782" s="41" t="str">
        <f>IF(A782="","",SUM(C$27:C782)+PV)</f>
        <v/>
      </c>
      <c r="E782" s="37"/>
      <c r="F782" s="41" t="str">
        <f>IF(A782="","",ROUND(IF($D$10="Daily",H781*((1+rate)^(B782-B781)-1),H781*rate),2))</f>
        <v/>
      </c>
      <c r="G782" s="41" t="str">
        <f t="shared" si="59"/>
        <v/>
      </c>
      <c r="H782" s="41" t="str">
        <f t="shared" si="60"/>
        <v/>
      </c>
      <c r="I782" s="37"/>
    </row>
    <row r="783" spans="1:9">
      <c r="A783" s="38" t="str">
        <f t="shared" si="56"/>
        <v/>
      </c>
      <c r="B783" s="39" t="str">
        <f t="shared" si="57"/>
        <v/>
      </c>
      <c r="C783" s="40" t="str">
        <f t="shared" si="58"/>
        <v/>
      </c>
      <c r="D783" s="41" t="str">
        <f>IF(A783="","",SUM(C$27:C783)+PV)</f>
        <v/>
      </c>
      <c r="E783" s="37"/>
      <c r="F783" s="41" t="str">
        <f>IF(A783="","",ROUND(IF($D$10="Daily",H782*((1+rate)^(B783-B782)-1),H782*rate),2))</f>
        <v/>
      </c>
      <c r="G783" s="41" t="str">
        <f t="shared" si="59"/>
        <v/>
      </c>
      <c r="H783" s="41" t="str">
        <f t="shared" si="60"/>
        <v/>
      </c>
      <c r="I783" s="37"/>
    </row>
    <row r="784" spans="1:9">
      <c r="A784" s="38" t="str">
        <f t="shared" si="56"/>
        <v/>
      </c>
      <c r="B784" s="39" t="str">
        <f t="shared" si="57"/>
        <v/>
      </c>
      <c r="C784" s="40" t="str">
        <f t="shared" si="58"/>
        <v/>
      </c>
      <c r="D784" s="41" t="str">
        <f>IF(A784="","",SUM(C$27:C784)+PV)</f>
        <v/>
      </c>
      <c r="E784" s="37"/>
      <c r="F784" s="41" t="str">
        <f>IF(A784="","",ROUND(IF($D$10="Daily",H783*((1+rate)^(B784-B783)-1),H783*rate),2))</f>
        <v/>
      </c>
      <c r="G784" s="41" t="str">
        <f t="shared" si="59"/>
        <v/>
      </c>
      <c r="H784" s="41" t="str">
        <f t="shared" si="60"/>
        <v/>
      </c>
      <c r="I784" s="37"/>
    </row>
    <row r="785" spans="1:9">
      <c r="A785" s="38" t="str">
        <f t="shared" si="56"/>
        <v/>
      </c>
      <c r="B785" s="39" t="str">
        <f t="shared" si="57"/>
        <v/>
      </c>
      <c r="C785" s="40" t="str">
        <f t="shared" si="58"/>
        <v/>
      </c>
      <c r="D785" s="41" t="str">
        <f>IF(A785="","",SUM(C$27:C785)+PV)</f>
        <v/>
      </c>
      <c r="E785" s="37"/>
      <c r="F785" s="41" t="str">
        <f>IF(A785="","",ROUND(IF($D$10="Daily",H784*((1+rate)^(B785-B784)-1),H784*rate),2))</f>
        <v/>
      </c>
      <c r="G785" s="41" t="str">
        <f t="shared" si="59"/>
        <v/>
      </c>
      <c r="H785" s="41" t="str">
        <f t="shared" si="60"/>
        <v/>
      </c>
      <c r="I785" s="37"/>
    </row>
    <row r="786" spans="1:9">
      <c r="A786" s="38" t="str">
        <f t="shared" si="56"/>
        <v/>
      </c>
      <c r="B786" s="39" t="str">
        <f t="shared" si="57"/>
        <v/>
      </c>
      <c r="C786" s="40" t="str">
        <f t="shared" si="58"/>
        <v/>
      </c>
      <c r="D786" s="41" t="str">
        <f>IF(A786="","",SUM(C$27:C786)+PV)</f>
        <v/>
      </c>
      <c r="E786" s="37"/>
      <c r="F786" s="41" t="str">
        <f>IF(A786="","",ROUND(IF($D$10="Daily",H785*((1+rate)^(B786-B785)-1),H785*rate),2))</f>
        <v/>
      </c>
      <c r="G786" s="41" t="str">
        <f t="shared" si="59"/>
        <v/>
      </c>
      <c r="H786" s="41" t="str">
        <f t="shared" si="60"/>
        <v/>
      </c>
      <c r="I786" s="37"/>
    </row>
    <row r="787" spans="1:9">
      <c r="A787" s="38" t="str">
        <f t="shared" si="56"/>
        <v/>
      </c>
      <c r="B787" s="39" t="str">
        <f t="shared" si="57"/>
        <v/>
      </c>
      <c r="C787" s="40" t="str">
        <f t="shared" si="58"/>
        <v/>
      </c>
      <c r="D787" s="41" t="str">
        <f>IF(A787="","",SUM(C$27:C787)+PV)</f>
        <v/>
      </c>
      <c r="E787" s="37"/>
      <c r="F787" s="41" t="str">
        <f>IF(A787="","",ROUND(IF($D$10="Daily",H786*((1+rate)^(B787-B786)-1),H786*rate),2))</f>
        <v/>
      </c>
      <c r="G787" s="41" t="str">
        <f t="shared" si="59"/>
        <v/>
      </c>
      <c r="H787" s="41" t="str">
        <f t="shared" si="60"/>
        <v/>
      </c>
      <c r="I787" s="37"/>
    </row>
    <row r="788" spans="1:9">
      <c r="A788" s="38" t="str">
        <f t="shared" si="56"/>
        <v/>
      </c>
      <c r="B788" s="39" t="str">
        <f t="shared" si="57"/>
        <v/>
      </c>
      <c r="C788" s="40" t="str">
        <f t="shared" si="58"/>
        <v/>
      </c>
      <c r="D788" s="41" t="str">
        <f>IF(A788="","",SUM(C$27:C788)+PV)</f>
        <v/>
      </c>
      <c r="E788" s="37"/>
      <c r="F788" s="41" t="str">
        <f>IF(A788="","",ROUND(IF($D$10="Daily",H787*((1+rate)^(B788-B787)-1),H787*rate),2))</f>
        <v/>
      </c>
      <c r="G788" s="41" t="str">
        <f t="shared" si="59"/>
        <v/>
      </c>
      <c r="H788" s="41" t="str">
        <f t="shared" si="60"/>
        <v/>
      </c>
      <c r="I788" s="37"/>
    </row>
    <row r="789" spans="1:9">
      <c r="A789" s="38" t="str">
        <f t="shared" si="56"/>
        <v/>
      </c>
      <c r="B789" s="39" t="str">
        <f t="shared" si="57"/>
        <v/>
      </c>
      <c r="C789" s="40" t="str">
        <f t="shared" si="58"/>
        <v/>
      </c>
      <c r="D789" s="41" t="str">
        <f>IF(A789="","",SUM(C$27:C789)+PV)</f>
        <v/>
      </c>
      <c r="E789" s="37"/>
      <c r="F789" s="41" t="str">
        <f>IF(A789="","",ROUND(IF($D$10="Daily",H788*((1+rate)^(B789-B788)-1),H788*rate),2))</f>
        <v/>
      </c>
      <c r="G789" s="41" t="str">
        <f t="shared" si="59"/>
        <v/>
      </c>
      <c r="H789" s="41" t="str">
        <f t="shared" si="60"/>
        <v/>
      </c>
      <c r="I789" s="37"/>
    </row>
    <row r="790" spans="1:9">
      <c r="A790" s="38" t="str">
        <f t="shared" si="56"/>
        <v/>
      </c>
      <c r="B790" s="39" t="str">
        <f t="shared" si="57"/>
        <v/>
      </c>
      <c r="C790" s="40" t="str">
        <f t="shared" si="58"/>
        <v/>
      </c>
      <c r="D790" s="41" t="str">
        <f>IF(A790="","",SUM(C$27:C790)+PV)</f>
        <v/>
      </c>
      <c r="E790" s="37"/>
      <c r="F790" s="41" t="str">
        <f>IF(A790="","",ROUND(IF($D$10="Daily",H789*((1+rate)^(B790-B789)-1),H789*rate),2))</f>
        <v/>
      </c>
      <c r="G790" s="41" t="str">
        <f t="shared" si="59"/>
        <v/>
      </c>
      <c r="H790" s="41" t="str">
        <f t="shared" si="60"/>
        <v/>
      </c>
      <c r="I790" s="37"/>
    </row>
    <row r="791" spans="1:9">
      <c r="A791" s="38" t="str">
        <f t="shared" si="56"/>
        <v/>
      </c>
      <c r="B791" s="39" t="str">
        <f t="shared" si="57"/>
        <v/>
      </c>
      <c r="C791" s="40" t="str">
        <f t="shared" si="58"/>
        <v/>
      </c>
      <c r="D791" s="41" t="str">
        <f>IF(A791="","",SUM(C$27:C791)+PV)</f>
        <v/>
      </c>
      <c r="E791" s="37"/>
      <c r="F791" s="41" t="str">
        <f>IF(A791="","",ROUND(IF($D$10="Daily",H790*((1+rate)^(B791-B790)-1),H790*rate),2))</f>
        <v/>
      </c>
      <c r="G791" s="41" t="str">
        <f t="shared" si="59"/>
        <v/>
      </c>
      <c r="H791" s="41" t="str">
        <f t="shared" si="60"/>
        <v/>
      </c>
      <c r="I791" s="37"/>
    </row>
    <row r="792" spans="1:9">
      <c r="A792" s="38" t="str">
        <f t="shared" si="56"/>
        <v/>
      </c>
      <c r="B792" s="39" t="str">
        <f t="shared" si="57"/>
        <v/>
      </c>
      <c r="C792" s="40" t="str">
        <f t="shared" si="58"/>
        <v/>
      </c>
      <c r="D792" s="41" t="str">
        <f>IF(A792="","",SUM(C$27:C792)+PV)</f>
        <v/>
      </c>
      <c r="E792" s="37"/>
      <c r="F792" s="41" t="str">
        <f>IF(A792="","",ROUND(IF($D$10="Daily",H791*((1+rate)^(B792-B791)-1),H791*rate),2))</f>
        <v/>
      </c>
      <c r="G792" s="41" t="str">
        <f t="shared" si="59"/>
        <v/>
      </c>
      <c r="H792" s="41" t="str">
        <f t="shared" si="60"/>
        <v/>
      </c>
      <c r="I792" s="37"/>
    </row>
    <row r="793" spans="1:9">
      <c r="A793" s="38" t="str">
        <f t="shared" si="56"/>
        <v/>
      </c>
      <c r="B793" s="39" t="str">
        <f t="shared" si="57"/>
        <v/>
      </c>
      <c r="C793" s="40" t="str">
        <f t="shared" si="58"/>
        <v/>
      </c>
      <c r="D793" s="41" t="str">
        <f>IF(A793="","",SUM(C$27:C793)+PV)</f>
        <v/>
      </c>
      <c r="E793" s="37"/>
      <c r="F793" s="41" t="str">
        <f>IF(A793="","",ROUND(IF($D$10="Daily",H792*((1+rate)^(B793-B792)-1),H792*rate),2))</f>
        <v/>
      </c>
      <c r="G793" s="41" t="str">
        <f t="shared" si="59"/>
        <v/>
      </c>
      <c r="H793" s="41" t="str">
        <f t="shared" si="60"/>
        <v/>
      </c>
      <c r="I793" s="37"/>
    </row>
    <row r="794" spans="1:9">
      <c r="A794" s="38" t="str">
        <f t="shared" si="56"/>
        <v/>
      </c>
      <c r="B794" s="39" t="str">
        <f t="shared" si="57"/>
        <v/>
      </c>
      <c r="C794" s="40" t="str">
        <f t="shared" si="58"/>
        <v/>
      </c>
      <c r="D794" s="41" t="str">
        <f>IF(A794="","",SUM(C$27:C794)+PV)</f>
        <v/>
      </c>
      <c r="E794" s="37"/>
      <c r="F794" s="41" t="str">
        <f>IF(A794="","",ROUND(IF($D$10="Daily",H793*((1+rate)^(B794-B793)-1),H793*rate),2))</f>
        <v/>
      </c>
      <c r="G794" s="41" t="str">
        <f t="shared" si="59"/>
        <v/>
      </c>
      <c r="H794" s="41" t="str">
        <f t="shared" si="60"/>
        <v/>
      </c>
      <c r="I794" s="37"/>
    </row>
    <row r="795" spans="1:9">
      <c r="A795" s="38" t="str">
        <f t="shared" si="56"/>
        <v/>
      </c>
      <c r="B795" s="39" t="str">
        <f t="shared" si="57"/>
        <v/>
      </c>
      <c r="C795" s="40" t="str">
        <f t="shared" si="58"/>
        <v/>
      </c>
      <c r="D795" s="41" t="str">
        <f>IF(A795="","",SUM(C$27:C795)+PV)</f>
        <v/>
      </c>
      <c r="E795" s="37"/>
      <c r="F795" s="41" t="str">
        <f>IF(A795="","",ROUND(IF($D$10="Daily",H794*((1+rate)^(B795-B794)-1),H794*rate),2))</f>
        <v/>
      </c>
      <c r="G795" s="41" t="str">
        <f t="shared" si="59"/>
        <v/>
      </c>
      <c r="H795" s="41" t="str">
        <f t="shared" si="60"/>
        <v/>
      </c>
      <c r="I795" s="37"/>
    </row>
    <row r="796" spans="1:9">
      <c r="A796" s="38" t="str">
        <f t="shared" si="56"/>
        <v/>
      </c>
      <c r="B796" s="39" t="str">
        <f t="shared" si="57"/>
        <v/>
      </c>
      <c r="C796" s="40" t="str">
        <f t="shared" si="58"/>
        <v/>
      </c>
      <c r="D796" s="41" t="str">
        <f>IF(A796="","",SUM(C$27:C796)+PV)</f>
        <v/>
      </c>
      <c r="E796" s="37"/>
      <c r="F796" s="41" t="str">
        <f>IF(A796="","",ROUND(IF($D$10="Daily",H795*((1+rate)^(B796-B795)-1),H795*rate),2))</f>
        <v/>
      </c>
      <c r="G796" s="41" t="str">
        <f t="shared" si="59"/>
        <v/>
      </c>
      <c r="H796" s="41" t="str">
        <f t="shared" si="60"/>
        <v/>
      </c>
      <c r="I796" s="37"/>
    </row>
    <row r="797" spans="1:9">
      <c r="A797" s="38" t="str">
        <f t="shared" ref="A797:A808" si="61">IF(H796="","",IF(A796&gt;=$D$8*p,"",A796+1))</f>
        <v/>
      </c>
      <c r="B797" s="39" t="str">
        <f t="shared" ref="B797:B808" si="62">IF(A797="","",IF(p=52,B796+7,IF(p=26,B796+14,IF(p=24,IF(MOD(A797,2)=0,EDATE($D$9,A797/2),B796+14),IF(DAY(DATE(YEAR($D$9),MONTH($D$9)+(A797-1)*(12/p),DAY($D$9)))&lt;&gt;DAY($D$9),DATE(YEAR($D$9),MONTH($D$9)+A797*(12/p)+1,0),DATE(YEAR($D$9),MONTH($D$9)+A797*(12/p),DAY($D$9)))))))</f>
        <v/>
      </c>
      <c r="C797" s="40" t="str">
        <f t="shared" si="58"/>
        <v/>
      </c>
      <c r="D797" s="41" t="str">
        <f>IF(A797="","",SUM(C$27:C797)+PV)</f>
        <v/>
      </c>
      <c r="E797" s="37"/>
      <c r="F797" s="41" t="str">
        <f>IF(A797="","",ROUND(IF($D$10="Daily",H796*((1+rate)^(B797-B796)-1),H796*rate),2))</f>
        <v/>
      </c>
      <c r="G797" s="41" t="str">
        <f t="shared" si="59"/>
        <v/>
      </c>
      <c r="H797" s="41" t="str">
        <f t="shared" si="60"/>
        <v/>
      </c>
      <c r="I797" s="37"/>
    </row>
    <row r="798" spans="1:9">
      <c r="A798" s="38" t="str">
        <f t="shared" si="61"/>
        <v/>
      </c>
      <c r="B798" s="39" t="str">
        <f t="shared" si="62"/>
        <v/>
      </c>
      <c r="C798" s="40" t="str">
        <f t="shared" ref="C798:C808" si="63">IF(A798="","",IF(A798=$K$19,H797+F798,$K$18))</f>
        <v/>
      </c>
      <c r="D798" s="41" t="str">
        <f>IF(A798="","",SUM(C$27:C798)+PV)</f>
        <v/>
      </c>
      <c r="E798" s="37"/>
      <c r="F798" s="41" t="str">
        <f>IF(A798="","",ROUND(IF($D$10="Daily",H797*((1+rate)^(B798-B797)-1),H797*rate),2))</f>
        <v/>
      </c>
      <c r="G798" s="41" t="str">
        <f t="shared" ref="G798:G808" si="64">IF(B798="","",C798-F798+D798)</f>
        <v/>
      </c>
      <c r="H798" s="41" t="str">
        <f t="shared" ref="H798:H808" si="65">IF(A798="","",H797-G798)</f>
        <v/>
      </c>
      <c r="I798" s="37"/>
    </row>
    <row r="799" spans="1:9">
      <c r="A799" s="38" t="str">
        <f t="shared" si="61"/>
        <v/>
      </c>
      <c r="B799" s="39" t="str">
        <f t="shared" si="62"/>
        <v/>
      </c>
      <c r="C799" s="40" t="str">
        <f t="shared" si="63"/>
        <v/>
      </c>
      <c r="D799" s="41" t="str">
        <f>IF(A799="","",SUM(C$27:C799)+PV)</f>
        <v/>
      </c>
      <c r="E799" s="37"/>
      <c r="F799" s="41" t="str">
        <f>IF(A799="","",ROUND(IF($D$10="Daily",H798*((1+rate)^(B799-B798)-1),H798*rate),2))</f>
        <v/>
      </c>
      <c r="G799" s="41" t="str">
        <f t="shared" si="64"/>
        <v/>
      </c>
      <c r="H799" s="41" t="str">
        <f t="shared" si="65"/>
        <v/>
      </c>
      <c r="I799" s="37"/>
    </row>
    <row r="800" spans="1:9">
      <c r="A800" s="38" t="str">
        <f t="shared" si="61"/>
        <v/>
      </c>
      <c r="B800" s="39" t="str">
        <f t="shared" si="62"/>
        <v/>
      </c>
      <c r="C800" s="40" t="str">
        <f t="shared" si="63"/>
        <v/>
      </c>
      <c r="D800" s="41" t="str">
        <f>IF(A800="","",SUM(C$27:C800)+PV)</f>
        <v/>
      </c>
      <c r="E800" s="37"/>
      <c r="F800" s="41" t="str">
        <f>IF(A800="","",ROUND(IF($D$10="Daily",H799*((1+rate)^(B800-B799)-1),H799*rate),2))</f>
        <v/>
      </c>
      <c r="G800" s="41" t="str">
        <f t="shared" si="64"/>
        <v/>
      </c>
      <c r="H800" s="41" t="str">
        <f t="shared" si="65"/>
        <v/>
      </c>
      <c r="I800" s="37"/>
    </row>
    <row r="801" spans="1:9">
      <c r="A801" s="38" t="str">
        <f t="shared" si="61"/>
        <v/>
      </c>
      <c r="B801" s="39" t="str">
        <f t="shared" si="62"/>
        <v/>
      </c>
      <c r="C801" s="40" t="str">
        <f t="shared" si="63"/>
        <v/>
      </c>
      <c r="D801" s="41" t="str">
        <f>IF(A801="","",SUM(C$27:C801)+PV)</f>
        <v/>
      </c>
      <c r="E801" s="37"/>
      <c r="F801" s="41" t="str">
        <f>IF(A801="","",ROUND(IF($D$10="Daily",H800*((1+rate)^(B801-B800)-1),H800*rate),2))</f>
        <v/>
      </c>
      <c r="G801" s="41" t="str">
        <f t="shared" si="64"/>
        <v/>
      </c>
      <c r="H801" s="41" t="str">
        <f t="shared" si="65"/>
        <v/>
      </c>
      <c r="I801" s="37"/>
    </row>
    <row r="802" spans="1:9">
      <c r="A802" s="38" t="str">
        <f t="shared" si="61"/>
        <v/>
      </c>
      <c r="B802" s="39" t="str">
        <f t="shared" si="62"/>
        <v/>
      </c>
      <c r="C802" s="40" t="str">
        <f t="shared" si="63"/>
        <v/>
      </c>
      <c r="D802" s="41" t="str">
        <f>IF(A802="","",SUM(C$27:C802)+PV)</f>
        <v/>
      </c>
      <c r="E802" s="37"/>
      <c r="F802" s="41" t="str">
        <f>IF(A802="","",ROUND(IF($D$10="Daily",H801*((1+rate)^(B802-B801)-1),H801*rate),2))</f>
        <v/>
      </c>
      <c r="G802" s="41" t="str">
        <f t="shared" si="64"/>
        <v/>
      </c>
      <c r="H802" s="41" t="str">
        <f t="shared" si="65"/>
        <v/>
      </c>
      <c r="I802" s="37"/>
    </row>
    <row r="803" spans="1:9">
      <c r="A803" s="38" t="str">
        <f t="shared" si="61"/>
        <v/>
      </c>
      <c r="B803" s="39" t="str">
        <f t="shared" si="62"/>
        <v/>
      </c>
      <c r="C803" s="40" t="str">
        <f t="shared" si="63"/>
        <v/>
      </c>
      <c r="D803" s="41" t="str">
        <f>IF(A803="","",SUM(C$27:C803)+PV)</f>
        <v/>
      </c>
      <c r="E803" s="37"/>
      <c r="F803" s="41" t="str">
        <f>IF(A803="","",ROUND(IF($D$10="Daily",H802*((1+rate)^(B803-B802)-1),H802*rate),2))</f>
        <v/>
      </c>
      <c r="G803" s="41" t="str">
        <f t="shared" si="64"/>
        <v/>
      </c>
      <c r="H803" s="41" t="str">
        <f t="shared" si="65"/>
        <v/>
      </c>
      <c r="I803" s="37"/>
    </row>
    <row r="804" spans="1:9">
      <c r="A804" s="38" t="str">
        <f t="shared" si="61"/>
        <v/>
      </c>
      <c r="B804" s="39" t="str">
        <f t="shared" si="62"/>
        <v/>
      </c>
      <c r="C804" s="40" t="str">
        <f t="shared" si="63"/>
        <v/>
      </c>
      <c r="D804" s="41" t="str">
        <f>IF(A804="","",SUM(C$27:C804)+PV)</f>
        <v/>
      </c>
      <c r="E804" s="37"/>
      <c r="F804" s="41" t="str">
        <f>IF(A804="","",ROUND(IF($D$10="Daily",H803*((1+rate)^(B804-B803)-1),H803*rate),2))</f>
        <v/>
      </c>
      <c r="G804" s="41" t="str">
        <f t="shared" si="64"/>
        <v/>
      </c>
      <c r="H804" s="41" t="str">
        <f t="shared" si="65"/>
        <v/>
      </c>
      <c r="I804" s="37"/>
    </row>
    <row r="805" spans="1:9">
      <c r="A805" s="38" t="str">
        <f t="shared" si="61"/>
        <v/>
      </c>
      <c r="B805" s="39" t="str">
        <f t="shared" si="62"/>
        <v/>
      </c>
      <c r="C805" s="40" t="str">
        <f t="shared" si="63"/>
        <v/>
      </c>
      <c r="D805" s="41" t="str">
        <f>IF(A805="","",SUM(C$27:C805)+PV)</f>
        <v/>
      </c>
      <c r="E805" s="37"/>
      <c r="F805" s="41" t="str">
        <f>IF(A805="","",ROUND(IF($D$10="Daily",H804*((1+rate)^(B805-B804)-1),H804*rate),2))</f>
        <v/>
      </c>
      <c r="G805" s="41" t="str">
        <f t="shared" si="64"/>
        <v/>
      </c>
      <c r="H805" s="41" t="str">
        <f t="shared" si="65"/>
        <v/>
      </c>
      <c r="I805" s="37"/>
    </row>
    <row r="806" spans="1:9">
      <c r="A806" s="38" t="str">
        <f t="shared" si="61"/>
        <v/>
      </c>
      <c r="B806" s="39" t="str">
        <f t="shared" si="62"/>
        <v/>
      </c>
      <c r="C806" s="40" t="str">
        <f t="shared" si="63"/>
        <v/>
      </c>
      <c r="D806" s="41" t="str">
        <f>IF(A806="","",SUM(C$27:C806)+PV)</f>
        <v/>
      </c>
      <c r="E806" s="37"/>
      <c r="F806" s="41" t="str">
        <f>IF(A806="","",ROUND(IF($D$10="Daily",H805*((1+rate)^(B806-B805)-1),H805*rate),2))</f>
        <v/>
      </c>
      <c r="G806" s="41" t="str">
        <f t="shared" si="64"/>
        <v/>
      </c>
      <c r="H806" s="41" t="str">
        <f t="shared" si="65"/>
        <v/>
      </c>
      <c r="I806" s="37"/>
    </row>
    <row r="807" spans="1:9">
      <c r="A807" s="38" t="str">
        <f t="shared" si="61"/>
        <v/>
      </c>
      <c r="B807" s="39" t="str">
        <f t="shared" si="62"/>
        <v/>
      </c>
      <c r="C807" s="40" t="str">
        <f t="shared" si="63"/>
        <v/>
      </c>
      <c r="D807" s="41" t="str">
        <f>IF(A807="","",SUM(C$27:C807)+PV)</f>
        <v/>
      </c>
      <c r="E807" s="37"/>
      <c r="F807" s="41" t="str">
        <f>IF(A807="","",ROUND(IF($D$10="Daily",H806*((1+rate)^(B807-B806)-1),H806*rate),2))</f>
        <v/>
      </c>
      <c r="G807" s="41" t="str">
        <f t="shared" si="64"/>
        <v/>
      </c>
      <c r="H807" s="41" t="str">
        <f t="shared" si="65"/>
        <v/>
      </c>
      <c r="I807" s="37"/>
    </row>
    <row r="808" spans="1:9">
      <c r="A808" s="38" t="str">
        <f t="shared" si="61"/>
        <v/>
      </c>
      <c r="B808" s="39" t="str">
        <f t="shared" si="62"/>
        <v/>
      </c>
      <c r="C808" s="40" t="str">
        <f t="shared" si="63"/>
        <v/>
      </c>
      <c r="D808" s="41" t="str">
        <f>IF(A808="","",SUM(C$27:C808)+PV)</f>
        <v/>
      </c>
      <c r="E808" s="37"/>
      <c r="F808" s="41" t="str">
        <f>IF(A808="","",ROUND(IF($D$10="Daily",H807*((1+rate)^(B808-B807)-1),H807*rate),2))</f>
        <v/>
      </c>
      <c r="G808" s="41" t="str">
        <f t="shared" si="64"/>
        <v/>
      </c>
      <c r="H808" s="41" t="str">
        <f t="shared" si="65"/>
        <v/>
      </c>
      <c r="I808" s="37"/>
    </row>
    <row r="809" spans="1:9">
      <c r="A809" s="46"/>
      <c r="B809" s="47"/>
      <c r="C809" s="47"/>
      <c r="D809" s="46"/>
      <c r="E809" s="46"/>
      <c r="F809" s="46"/>
      <c r="G809" s="46"/>
      <c r="H809" s="46"/>
      <c r="I809" s="46"/>
    </row>
  </sheetData>
  <mergeCells count="3">
    <mergeCell ref="A2:F2"/>
    <mergeCell ref="A4:E4"/>
    <mergeCell ref="F4:H4"/>
  </mergeCells>
  <conditionalFormatting sqref="A28:H809">
    <cfRule type="expression" dxfId="1" priority="2">
      <formula>MOD($A28,$K$15)=0</formula>
    </cfRule>
  </conditionalFormatting>
  <conditionalFormatting sqref="J29">
    <cfRule type="expression" dxfId="0" priority="1">
      <formula>MOD($A29,$K$15)=0</formula>
    </cfRule>
  </conditionalFormatting>
  <dataValidations count="3">
    <dataValidation type="list" showInputMessage="1" showErrorMessage="1" sqref="D11" xr:uid="{7C2FA53A-FE19-4D74-A27F-BE532D37DA29}">
      <formula1>$J$5:$J$12</formula1>
    </dataValidation>
    <dataValidation type="list" showInputMessage="1" showErrorMessage="1" sqref="D10" xr:uid="{261C4EA8-B1D7-436C-9D1B-BB1976F23C2C}">
      <formula1>$J$5:$J$14</formula1>
    </dataValidation>
    <dataValidation type="list" allowBlank="1" showInputMessage="1" showErrorMessage="1" sqref="D12" xr:uid="{8B9045F2-2AC5-49AB-A509-D052DFE1398E}">
      <formula1>$R$1:$R$2</formula1>
    </dataValidation>
  </dataValidations>
  <pageMargins left="0.7" right="0.7" top="0.75" bottom="0.75" header="0.3" footer="0.3"/>
  <pageSetup scale="43" orientation="portrait" horizontalDpi="4294967293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91cd9fc-20d8-458d-a802-20a051ee79f3">
      <Terms xmlns="http://schemas.microsoft.com/office/infopath/2007/PartnerControls"/>
    </lcf76f155ced4ddcb4097134ff3c332f>
    <TaxCatchAll xmlns="a38ce3e7-982c-43f8-a9c8-778fa121a5e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A083B714C61E4EA7C76AE4658E969F" ma:contentTypeVersion="16" ma:contentTypeDescription="Create a new document." ma:contentTypeScope="" ma:versionID="d9bf6c6d3d84df8b5d30b0dbc6a284c4">
  <xsd:schema xmlns:xsd="http://www.w3.org/2001/XMLSchema" xmlns:xs="http://www.w3.org/2001/XMLSchema" xmlns:p="http://schemas.microsoft.com/office/2006/metadata/properties" xmlns:ns2="a38ce3e7-982c-43f8-a9c8-778fa121a5e5" xmlns:ns3="791cd9fc-20d8-458d-a802-20a051ee79f3" targetNamespace="http://schemas.microsoft.com/office/2006/metadata/properties" ma:root="true" ma:fieldsID="5ec0d9943e78293f2d15e58cf27c5d2d" ns2:_="" ns3:_="">
    <xsd:import namespace="a38ce3e7-982c-43f8-a9c8-778fa121a5e5"/>
    <xsd:import namespace="791cd9fc-20d8-458d-a802-20a051ee79f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8ce3e7-982c-43f8-a9c8-778fa121a5e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0a44a26-21e2-49c3-bc65-1151fee63c17}" ma:internalName="TaxCatchAll" ma:showField="CatchAllData" ma:web="a38ce3e7-982c-43f8-a9c8-778fa121a5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1cd9fc-20d8-458d-a802-20a051ee79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cbb6333-fe0e-442b-a23f-8084ada569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81CF73-56B6-49CB-8140-8CBA246C8B14}">
  <ds:schemaRefs>
    <ds:schemaRef ds:uri="http://schemas.microsoft.com/office/2006/metadata/properties"/>
    <ds:schemaRef ds:uri="http://schemas.microsoft.com/office/infopath/2007/PartnerControls"/>
    <ds:schemaRef ds:uri="791cd9fc-20d8-458d-a802-20a051ee79f3"/>
    <ds:schemaRef ds:uri="a38ce3e7-982c-43f8-a9c8-778fa121a5e5"/>
  </ds:schemaRefs>
</ds:datastoreItem>
</file>

<file path=customXml/itemProps2.xml><?xml version="1.0" encoding="utf-8"?>
<ds:datastoreItem xmlns:ds="http://schemas.openxmlformats.org/officeDocument/2006/customXml" ds:itemID="{A2260AD3-E454-4123-8BE1-98F530ECCB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D0A265-188B-45A7-AA9F-79E628301D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8ce3e7-982c-43f8-a9c8-778fa121a5e5"/>
    <ds:schemaRef ds:uri="791cd9fc-20d8-458d-a802-20a051ee79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Loan Amortization Schedule</vt:lpstr>
      <vt:lpstr>'Loan Amortization Schedule'!A</vt:lpstr>
      <vt:lpstr>'Loan Amortization Schedule'!i</vt:lpstr>
      <vt:lpstr>'Loan Amortization Schedule'!n</vt:lpstr>
      <vt:lpstr>'Loan Amortization Schedule'!p</vt:lpstr>
      <vt:lpstr>'Loan Amortization Schedule'!PV</vt:lpstr>
      <vt:lpstr>'Loan Amortization Schedule'!rate</vt:lpstr>
      <vt:lpstr>'Loan Amortization Schedule'!t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 Strawbridge</dc:creator>
  <cp:keywords/>
  <dc:description/>
  <cp:lastModifiedBy>Eric Strawbridge</cp:lastModifiedBy>
  <cp:revision/>
  <dcterms:created xsi:type="dcterms:W3CDTF">2021-04-07T14:47:57Z</dcterms:created>
  <dcterms:modified xsi:type="dcterms:W3CDTF">2024-10-17T17:33:13Z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0x010100C1A083B714C61E4EA7C76AE4658E969F</vt:lpwstr>
  </property>
</Properties>
</file>