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bsite Content\Upload to Level1\Finance Toolkit\"/>
    </mc:Choice>
  </mc:AlternateContent>
  <xr:revisionPtr revIDLastSave="0" documentId="13_ncr:1_{9BD5FD90-83D6-47BE-9472-7661F583D921}" xr6:coauthVersionLast="47" xr6:coauthVersionMax="47" xr10:uidLastSave="{00000000-0000-0000-0000-000000000000}"/>
  <bookViews>
    <workbookView xWindow="-110" yWindow="-110" windowWidth="19420" windowHeight="10300" xr2:uid="{65F7A2F0-4EFA-4B3C-8D97-40C14C4CF45B}"/>
  </bookViews>
  <sheets>
    <sheet name="Compounded 401K Simulation" sheetId="2" r:id="rId1"/>
  </sheets>
  <definedNames>
    <definedName name="A" localSheetId="0">'Compounded 401K Simulation'!#REF!</definedName>
    <definedName name="i" localSheetId="0">'Compounded 401K Simulation'!$D$7</definedName>
    <definedName name="n" localSheetId="0">'Compounded 401K Simulation'!$K$15</definedName>
    <definedName name="p" localSheetId="0">'Compounded 401K Simulation'!$K$14</definedName>
    <definedName name="PV" localSheetId="0">'Compounded 401K Simulation'!$D$6</definedName>
    <definedName name="rate" localSheetId="0">'Compounded 401K Simulation'!$H$6</definedName>
    <definedName name="t" localSheetId="0">'Compounded 401K Simulation'!$D$8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2" l="1"/>
  <c r="K14" i="2"/>
  <c r="I28" i="2"/>
  <c r="H28" i="2"/>
  <c r="E28" i="2"/>
  <c r="B28" i="2"/>
  <c r="G6" i="2"/>
  <c r="A29" i="2" l="1"/>
  <c r="H6" i="2"/>
  <c r="E12" i="2"/>
  <c r="B29" i="2" l="1"/>
  <c r="C29" i="2" s="1"/>
  <c r="D29" i="2" s="1"/>
  <c r="G29" i="2"/>
  <c r="E29" i="2" l="1"/>
  <c r="I29" i="2"/>
  <c r="A30" i="2" s="1"/>
  <c r="H29" i="2"/>
  <c r="G30" i="2" l="1"/>
  <c r="B30" i="2"/>
  <c r="C30" i="2" s="1"/>
  <c r="D30" i="2" s="1"/>
  <c r="E30" i="2" l="1"/>
  <c r="I30" i="2" l="1"/>
  <c r="A31" i="2" s="1"/>
  <c r="G31" i="2" s="1"/>
  <c r="H30" i="2"/>
  <c r="B31" i="2" l="1"/>
  <c r="C31" i="2" s="1"/>
  <c r="D31" i="2" s="1"/>
  <c r="I31" i="2" s="1"/>
  <c r="A32" i="2" s="1"/>
  <c r="E31" i="2" l="1"/>
  <c r="H31" i="2"/>
  <c r="B32" i="2"/>
  <c r="C32" i="2" s="1"/>
  <c r="D32" i="2" s="1"/>
  <c r="G32" i="2"/>
  <c r="E32" i="2" l="1"/>
  <c r="H32" i="2" l="1"/>
  <c r="I32" i="2"/>
  <c r="A33" i="2" s="1"/>
  <c r="G33" i="2" s="1"/>
  <c r="B33" i="2" l="1"/>
  <c r="C33" i="2" s="1"/>
  <c r="D33" i="2" s="1"/>
  <c r="E33" i="2" l="1"/>
  <c r="H33" i="2"/>
  <c r="I33" i="2"/>
  <c r="A34" i="2" s="1"/>
  <c r="G34" i="2" s="1"/>
  <c r="B34" i="2" l="1"/>
  <c r="C34" i="2" s="1"/>
  <c r="D34" i="2" s="1"/>
  <c r="H34" i="2" l="1"/>
  <c r="E34" i="2"/>
  <c r="I34" i="2"/>
  <c r="A35" i="2" s="1"/>
  <c r="B35" i="2" s="1"/>
  <c r="C35" i="2" s="1"/>
  <c r="D35" i="2" s="1"/>
  <c r="G35" i="2" l="1"/>
  <c r="E35" i="2"/>
  <c r="H35" i="2"/>
  <c r="I35" i="2" l="1"/>
  <c r="A36" i="2" s="1"/>
  <c r="G36" i="2" l="1"/>
  <c r="B36" i="2"/>
  <c r="C36" i="2" s="1"/>
  <c r="D36" i="2" s="1"/>
  <c r="H36" i="2" l="1"/>
  <c r="I36" i="2"/>
  <c r="A37" i="2" s="1"/>
  <c r="G37" i="2" s="1"/>
  <c r="E36" i="2"/>
  <c r="B37" i="2" l="1"/>
  <c r="C37" i="2" s="1"/>
  <c r="D37" i="2" s="1"/>
  <c r="E37" i="2" l="1"/>
  <c r="H37" i="2"/>
  <c r="I37" i="2"/>
  <c r="A38" i="2" s="1"/>
  <c r="B38" i="2" s="1"/>
  <c r="C38" i="2" s="1"/>
  <c r="D38" i="2" l="1"/>
  <c r="G38" i="2"/>
  <c r="E38" i="2"/>
  <c r="H38" i="2" l="1"/>
  <c r="I38" i="2"/>
  <c r="A39" i="2" s="1"/>
  <c r="G39" i="2"/>
  <c r="B39" i="2"/>
  <c r="C39" i="2" s="1"/>
  <c r="D39" i="2" s="1"/>
  <c r="E39" i="2" s="1"/>
  <c r="I39" i="2" l="1"/>
  <c r="A40" i="2" s="1"/>
  <c r="H39" i="2"/>
  <c r="G40" i="2"/>
  <c r="B40" i="2"/>
  <c r="C40" i="2" s="1"/>
  <c r="D40" i="2" l="1"/>
  <c r="I40" i="2"/>
  <c r="A41" i="2" s="1"/>
  <c r="H40" i="2"/>
  <c r="E40" i="2"/>
  <c r="B41" i="2" l="1"/>
  <c r="C41" i="2" s="1"/>
  <c r="D41" i="2" s="1"/>
  <c r="G41" i="2"/>
  <c r="I41" i="2" l="1"/>
  <c r="A42" i="2" s="1"/>
  <c r="H41" i="2"/>
  <c r="E41" i="2"/>
  <c r="B42" i="2" l="1"/>
  <c r="C42" i="2" s="1"/>
  <c r="D42" i="2" s="1"/>
  <c r="G42" i="2"/>
  <c r="H42" i="2" l="1"/>
  <c r="E42" i="2"/>
  <c r="I42" i="2"/>
  <c r="A43" i="2" s="1"/>
  <c r="G43" i="2" l="1"/>
  <c r="B43" i="2"/>
  <c r="C43" i="2" s="1"/>
  <c r="D43" i="2" s="1"/>
  <c r="H43" i="2" l="1"/>
  <c r="I43" i="2" l="1"/>
  <c r="A44" i="2" s="1"/>
  <c r="E43" i="2"/>
  <c r="G44" i="2" l="1"/>
  <c r="B44" i="2"/>
  <c r="C44" i="2" s="1"/>
  <c r="D44" i="2" s="1"/>
  <c r="H44" i="2" l="1"/>
  <c r="I44" i="2"/>
  <c r="A45" i="2" s="1"/>
  <c r="E44" i="2"/>
  <c r="G45" i="2" l="1"/>
  <c r="B45" i="2"/>
  <c r="C45" i="2" s="1"/>
  <c r="D45" i="2" s="1"/>
  <c r="H45" i="2" l="1"/>
  <c r="I45" i="2"/>
  <c r="A46" i="2" s="1"/>
  <c r="E45" i="2"/>
  <c r="G46" i="2" l="1"/>
  <c r="B46" i="2"/>
  <c r="C46" i="2" s="1"/>
  <c r="D46" i="2" s="1"/>
  <c r="H46" i="2" l="1"/>
  <c r="E46" i="2"/>
  <c r="I46" i="2"/>
  <c r="A47" i="2" s="1"/>
  <c r="G47" i="2" l="1"/>
  <c r="B47" i="2"/>
  <c r="C47" i="2" s="1"/>
  <c r="D47" i="2" s="1"/>
  <c r="H47" i="2" l="1"/>
  <c r="I47" i="2"/>
  <c r="A48" i="2" s="1"/>
  <c r="E47" i="2"/>
  <c r="B48" i="2" l="1"/>
  <c r="C48" i="2" s="1"/>
  <c r="D48" i="2" s="1"/>
  <c r="G48" i="2"/>
  <c r="H48" i="2" l="1"/>
  <c r="I48" i="2"/>
  <c r="A49" i="2" s="1"/>
  <c r="E48" i="2"/>
  <c r="B49" i="2" l="1"/>
  <c r="C49" i="2" s="1"/>
  <c r="D49" i="2" s="1"/>
  <c r="G49" i="2"/>
  <c r="H49" i="2" l="1"/>
  <c r="E49" i="2"/>
  <c r="I49" i="2"/>
  <c r="A50" i="2" s="1"/>
  <c r="G50" i="2" l="1"/>
  <c r="B50" i="2"/>
  <c r="C50" i="2" s="1"/>
  <c r="D50" i="2" s="1"/>
  <c r="H50" i="2" l="1"/>
  <c r="I50" i="2"/>
  <c r="A51" i="2" s="1"/>
  <c r="E50" i="2"/>
  <c r="B51" i="2" l="1"/>
  <c r="C51" i="2" s="1"/>
  <c r="D51" i="2" s="1"/>
  <c r="G51" i="2"/>
  <c r="H51" i="2" l="1"/>
  <c r="E51" i="2"/>
  <c r="I51" i="2"/>
  <c r="A52" i="2" s="1"/>
  <c r="G52" i="2" l="1"/>
  <c r="B52" i="2"/>
  <c r="C52" i="2" s="1"/>
  <c r="D52" i="2" s="1"/>
  <c r="H52" i="2" l="1"/>
  <c r="I52" i="2"/>
  <c r="A53" i="2" s="1"/>
  <c r="E52" i="2"/>
  <c r="G53" i="2" l="1"/>
  <c r="B53" i="2"/>
  <c r="C53" i="2" s="1"/>
  <c r="D53" i="2" s="1"/>
  <c r="H53" i="2" l="1"/>
  <c r="I53" i="2"/>
  <c r="A54" i="2" s="1"/>
  <c r="E53" i="2"/>
  <c r="G54" i="2" l="1"/>
  <c r="B54" i="2"/>
  <c r="C54" i="2" s="1"/>
  <c r="D54" i="2" s="1"/>
  <c r="H54" i="2" l="1"/>
  <c r="E54" i="2"/>
  <c r="I54" i="2"/>
  <c r="A55" i="2" s="1"/>
  <c r="B55" i="2" l="1"/>
  <c r="C55" i="2" s="1"/>
  <c r="D55" i="2" s="1"/>
  <c r="G55" i="2"/>
  <c r="H55" i="2" l="1"/>
  <c r="E55" i="2"/>
  <c r="I55" i="2"/>
  <c r="A56" i="2" s="1"/>
  <c r="B56" i="2" l="1"/>
  <c r="C56" i="2" s="1"/>
  <c r="D56" i="2" s="1"/>
  <c r="G56" i="2"/>
  <c r="I56" i="2" l="1"/>
  <c r="A57" i="2" s="1"/>
  <c r="H56" i="2"/>
  <c r="E56" i="2"/>
  <c r="G57" i="2" l="1"/>
  <c r="B57" i="2"/>
  <c r="C57" i="2" s="1"/>
  <c r="D57" i="2" s="1"/>
  <c r="H57" i="2" l="1"/>
  <c r="I57" i="2"/>
  <c r="A58" i="2" s="1"/>
  <c r="E57" i="2"/>
  <c r="G58" i="2" l="1"/>
  <c r="B58" i="2"/>
  <c r="C58" i="2" s="1"/>
  <c r="D58" i="2" s="1"/>
  <c r="H58" i="2" l="1"/>
  <c r="E58" i="2"/>
  <c r="I58" i="2"/>
  <c r="A59" i="2" s="1"/>
  <c r="B59" i="2" l="1"/>
  <c r="C59" i="2" s="1"/>
  <c r="D59" i="2" s="1"/>
  <c r="G59" i="2"/>
  <c r="I59" i="2" l="1"/>
  <c r="A60" i="2" s="1"/>
  <c r="H59" i="2"/>
  <c r="E59" i="2"/>
  <c r="G60" i="2" l="1"/>
  <c r="B60" i="2"/>
  <c r="C60" i="2" s="1"/>
  <c r="D60" i="2" s="1"/>
  <c r="H60" i="2" l="1"/>
  <c r="I60" i="2"/>
  <c r="A61" i="2" s="1"/>
  <c r="E60" i="2"/>
  <c r="B61" i="2" l="1"/>
  <c r="C61" i="2" s="1"/>
  <c r="D61" i="2" s="1"/>
  <c r="G61" i="2"/>
  <c r="H61" i="2" l="1"/>
  <c r="I61" i="2"/>
  <c r="A62" i="2" s="1"/>
  <c r="E61" i="2"/>
  <c r="B62" i="2" l="1"/>
  <c r="C62" i="2" s="1"/>
  <c r="D62" i="2" s="1"/>
  <c r="G62" i="2"/>
  <c r="H62" i="2" l="1"/>
  <c r="I62" i="2"/>
  <c r="A63" i="2" s="1"/>
  <c r="E62" i="2"/>
  <c r="G63" i="2" l="1"/>
  <c r="B63" i="2"/>
  <c r="C63" i="2" s="1"/>
  <c r="D63" i="2" s="1"/>
  <c r="H63" i="2" l="1"/>
  <c r="E63" i="2"/>
  <c r="I63" i="2"/>
  <c r="A64" i="2" s="1"/>
  <c r="B64" i="2" l="1"/>
  <c r="C64" i="2" s="1"/>
  <c r="D64" i="2" s="1"/>
  <c r="G64" i="2"/>
  <c r="H64" i="2" l="1"/>
  <c r="I64" i="2"/>
  <c r="A65" i="2" s="1"/>
  <c r="E64" i="2"/>
  <c r="B65" i="2" l="1"/>
  <c r="C65" i="2" s="1"/>
  <c r="D65" i="2" s="1"/>
  <c r="G65" i="2"/>
  <c r="H65" i="2" l="1"/>
  <c r="I65" i="2"/>
  <c r="A66" i="2" s="1"/>
  <c r="E65" i="2"/>
  <c r="B66" i="2" l="1"/>
  <c r="C66" i="2" s="1"/>
  <c r="D66" i="2" s="1"/>
  <c r="G66" i="2"/>
  <c r="H66" i="2" l="1"/>
  <c r="E66" i="2"/>
  <c r="I66" i="2"/>
  <c r="A67" i="2" s="1"/>
  <c r="B67" i="2" l="1"/>
  <c r="C67" i="2" s="1"/>
  <c r="D67" i="2" s="1"/>
  <c r="G67" i="2"/>
  <c r="H67" i="2" l="1"/>
  <c r="I67" i="2"/>
  <c r="A68" i="2" s="1"/>
  <c r="E67" i="2"/>
  <c r="B68" i="2" l="1"/>
  <c r="C68" i="2" s="1"/>
  <c r="D68" i="2" s="1"/>
  <c r="G68" i="2"/>
  <c r="H68" i="2" l="1"/>
  <c r="E68" i="2"/>
  <c r="I68" i="2"/>
  <c r="A69" i="2" s="1"/>
  <c r="G69" i="2" l="1"/>
  <c r="B69" i="2"/>
  <c r="C69" i="2" s="1"/>
  <c r="D69" i="2" s="1"/>
  <c r="H69" i="2" l="1"/>
  <c r="E69" i="2"/>
  <c r="I69" i="2"/>
  <c r="A70" i="2" s="1"/>
  <c r="B70" i="2" l="1"/>
  <c r="C70" i="2" s="1"/>
  <c r="D70" i="2" s="1"/>
  <c r="G70" i="2"/>
  <c r="H70" i="2" l="1"/>
  <c r="E70" i="2"/>
  <c r="I70" i="2"/>
  <c r="A71" i="2" s="1"/>
  <c r="B71" i="2" l="1"/>
  <c r="C71" i="2" s="1"/>
  <c r="D71" i="2" s="1"/>
  <c r="G71" i="2"/>
  <c r="H71" i="2" l="1"/>
  <c r="I71" i="2"/>
  <c r="A72" i="2" s="1"/>
  <c r="E71" i="2"/>
  <c r="B72" i="2" l="1"/>
  <c r="C72" i="2" s="1"/>
  <c r="D72" i="2" s="1"/>
  <c r="G72" i="2"/>
  <c r="H72" i="2" l="1"/>
  <c r="I72" i="2"/>
  <c r="A73" i="2" s="1"/>
  <c r="E72" i="2"/>
  <c r="B73" i="2" l="1"/>
  <c r="C73" i="2" s="1"/>
  <c r="D73" i="2" s="1"/>
  <c r="G73" i="2"/>
  <c r="H73" i="2" l="1"/>
  <c r="E73" i="2"/>
  <c r="I73" i="2"/>
  <c r="A74" i="2" s="1"/>
  <c r="G74" i="2" l="1"/>
  <c r="B74" i="2"/>
  <c r="C74" i="2" s="1"/>
  <c r="D74" i="2" s="1"/>
  <c r="H74" i="2" l="1"/>
  <c r="I74" i="2"/>
  <c r="A75" i="2" s="1"/>
  <c r="E74" i="2"/>
  <c r="G75" i="2" l="1"/>
  <c r="B75" i="2"/>
  <c r="C75" i="2" s="1"/>
  <c r="D75" i="2" s="1"/>
  <c r="H75" i="2" l="1"/>
  <c r="I75" i="2"/>
  <c r="A76" i="2" s="1"/>
  <c r="E75" i="2"/>
  <c r="G76" i="2" l="1"/>
  <c r="B76" i="2"/>
  <c r="C76" i="2" s="1"/>
  <c r="D76" i="2" s="1"/>
  <c r="H76" i="2" l="1"/>
  <c r="E76" i="2"/>
  <c r="I76" i="2"/>
  <c r="A77" i="2" s="1"/>
  <c r="B77" i="2" l="1"/>
  <c r="C77" i="2" s="1"/>
  <c r="D77" i="2" s="1"/>
  <c r="G77" i="2"/>
  <c r="I77" i="2" l="1"/>
  <c r="A78" i="2" s="1"/>
  <c r="G78" i="2"/>
  <c r="B78" i="2"/>
  <c r="C78" i="2" s="1"/>
  <c r="H77" i="2"/>
  <c r="E77" i="2"/>
  <c r="D78" i="2" l="1"/>
  <c r="H78" i="2"/>
  <c r="E78" i="2"/>
  <c r="I78" i="2"/>
  <c r="A79" i="2" s="1"/>
  <c r="G79" i="2" l="1"/>
  <c r="B79" i="2"/>
  <c r="C79" i="2" s="1"/>
  <c r="D79" i="2" s="1"/>
  <c r="H79" i="2" l="1"/>
  <c r="I79" i="2"/>
  <c r="A80" i="2" s="1"/>
  <c r="E79" i="2"/>
  <c r="B80" i="2" l="1"/>
  <c r="C80" i="2" s="1"/>
  <c r="D80" i="2" s="1"/>
  <c r="G80" i="2"/>
  <c r="I80" i="2" l="1"/>
  <c r="A81" i="2" s="1"/>
  <c r="H80" i="2"/>
  <c r="E80" i="2"/>
  <c r="B81" i="2" l="1"/>
  <c r="C81" i="2" s="1"/>
  <c r="D81" i="2" s="1"/>
  <c r="G81" i="2"/>
  <c r="H81" i="2" l="1"/>
  <c r="E81" i="2"/>
  <c r="I81" i="2"/>
  <c r="A82" i="2" s="1"/>
  <c r="G82" i="2" l="1"/>
  <c r="B82" i="2"/>
  <c r="C82" i="2" s="1"/>
  <c r="D82" i="2" s="1"/>
  <c r="H82" i="2" l="1"/>
  <c r="I82" i="2"/>
  <c r="A83" i="2" s="1"/>
  <c r="E82" i="2"/>
  <c r="G83" i="2" l="1"/>
  <c r="B83" i="2"/>
  <c r="C83" i="2" s="1"/>
  <c r="D83" i="2" s="1"/>
  <c r="H83" i="2" l="1"/>
  <c r="E83" i="2"/>
  <c r="I83" i="2"/>
  <c r="A84" i="2" s="1"/>
  <c r="G84" i="2" l="1"/>
  <c r="B84" i="2"/>
  <c r="C84" i="2" s="1"/>
  <c r="D84" i="2" s="1"/>
  <c r="H84" i="2" l="1"/>
  <c r="I84" i="2"/>
  <c r="A85" i="2" s="1"/>
  <c r="E84" i="2"/>
  <c r="G85" i="2" l="1"/>
  <c r="B85" i="2"/>
  <c r="C85" i="2" s="1"/>
  <c r="D85" i="2" s="1"/>
  <c r="H85" i="2" l="1"/>
  <c r="I85" i="2"/>
  <c r="A86" i="2" s="1"/>
  <c r="E85" i="2"/>
  <c r="G86" i="2" l="1"/>
  <c r="B86" i="2"/>
  <c r="C86" i="2" s="1"/>
  <c r="D86" i="2" s="1"/>
  <c r="H86" i="2" l="1"/>
  <c r="E86" i="2"/>
  <c r="I86" i="2"/>
  <c r="A87" i="2" s="1"/>
  <c r="G87" i="2" l="1"/>
  <c r="B87" i="2"/>
  <c r="C87" i="2" s="1"/>
  <c r="D87" i="2" s="1"/>
  <c r="H87" i="2" l="1"/>
  <c r="I87" i="2"/>
  <c r="A88" i="2" s="1"/>
  <c r="E87" i="2"/>
  <c r="B88" i="2" l="1"/>
  <c r="C88" i="2" s="1"/>
  <c r="D88" i="2" s="1"/>
  <c r="G88" i="2"/>
  <c r="H88" i="2" l="1"/>
  <c r="I88" i="2"/>
  <c r="A89" i="2" s="1"/>
  <c r="E88" i="2"/>
  <c r="B89" i="2" l="1"/>
  <c r="C89" i="2" s="1"/>
  <c r="D89" i="2" s="1"/>
  <c r="G89" i="2"/>
  <c r="H89" i="2" l="1"/>
  <c r="E89" i="2"/>
  <c r="I89" i="2"/>
  <c r="A90" i="2" s="1"/>
  <c r="B90" i="2" l="1"/>
  <c r="C90" i="2" s="1"/>
  <c r="D90" i="2" s="1"/>
  <c r="G90" i="2"/>
  <c r="H90" i="2" l="1"/>
  <c r="E90" i="2"/>
  <c r="I90" i="2"/>
  <c r="A91" i="2" s="1"/>
  <c r="G91" i="2" l="1"/>
  <c r="B91" i="2"/>
  <c r="C91" i="2" s="1"/>
  <c r="D91" i="2" s="1"/>
  <c r="H91" i="2" l="1"/>
  <c r="E91" i="2"/>
  <c r="I91" i="2"/>
  <c r="A92" i="2" s="1"/>
  <c r="G92" i="2" l="1"/>
  <c r="B92" i="2"/>
  <c r="C92" i="2" s="1"/>
  <c r="D92" i="2" s="1"/>
  <c r="H92" i="2" l="1"/>
  <c r="E92" i="2"/>
  <c r="I92" i="2"/>
  <c r="A93" i="2" s="1"/>
  <c r="B93" i="2" l="1"/>
  <c r="C93" i="2" s="1"/>
  <c r="D93" i="2" s="1"/>
  <c r="G93" i="2"/>
  <c r="I93" i="2" l="1"/>
  <c r="A94" i="2" s="1"/>
  <c r="H93" i="2"/>
  <c r="E93" i="2"/>
  <c r="G94" i="2" l="1"/>
  <c r="B94" i="2"/>
  <c r="C94" i="2" s="1"/>
  <c r="D94" i="2" s="1"/>
  <c r="H94" i="2" l="1"/>
  <c r="I94" i="2"/>
  <c r="A95" i="2" s="1"/>
  <c r="E94" i="2"/>
  <c r="B95" i="2" l="1"/>
  <c r="C95" i="2" s="1"/>
  <c r="D95" i="2" s="1"/>
  <c r="G95" i="2"/>
  <c r="H95" i="2" l="1"/>
  <c r="I95" i="2"/>
  <c r="A96" i="2" s="1"/>
  <c r="E95" i="2"/>
  <c r="B96" i="2" l="1"/>
  <c r="C96" i="2" s="1"/>
  <c r="D96" i="2" s="1"/>
  <c r="G96" i="2"/>
  <c r="I96" i="2" l="1"/>
  <c r="A97" i="2" s="1"/>
  <c r="G97" i="2" s="1"/>
  <c r="H96" i="2"/>
  <c r="E96" i="2"/>
  <c r="B97" i="2" l="1"/>
  <c r="C97" i="2" s="1"/>
  <c r="D97" i="2" s="1"/>
  <c r="H97" i="2" l="1"/>
  <c r="E97" i="2"/>
  <c r="I97" i="2"/>
  <c r="A98" i="2" s="1"/>
  <c r="G98" i="2" s="1"/>
  <c r="B98" i="2" l="1"/>
  <c r="C98" i="2" s="1"/>
  <c r="D98" i="2" s="1"/>
  <c r="H98" i="2" l="1"/>
  <c r="I98" i="2"/>
  <c r="A99" i="2" s="1"/>
  <c r="B99" i="2" s="1"/>
  <c r="C99" i="2" s="1"/>
  <c r="E98" i="2"/>
  <c r="G99" i="2" l="1"/>
  <c r="D99" i="2"/>
  <c r="H99" i="2" s="1"/>
  <c r="I99" i="2" l="1"/>
  <c r="A100" i="2" s="1"/>
  <c r="E99" i="2"/>
  <c r="B100" i="2"/>
  <c r="C100" i="2" s="1"/>
  <c r="D100" i="2" s="1"/>
  <c r="G100" i="2"/>
  <c r="H100" i="2" l="1"/>
  <c r="I100" i="2"/>
  <c r="A101" i="2" s="1"/>
  <c r="E100" i="2"/>
  <c r="B101" i="2" l="1"/>
  <c r="C101" i="2" s="1"/>
  <c r="D101" i="2" s="1"/>
  <c r="G101" i="2"/>
  <c r="I101" i="2" l="1"/>
  <c r="A102" i="2" s="1"/>
  <c r="B102" i="2" s="1"/>
  <c r="C102" i="2" s="1"/>
  <c r="H101" i="2"/>
  <c r="E101" i="2"/>
  <c r="G102" i="2" l="1"/>
  <c r="D102" i="2"/>
  <c r="H102" i="2" s="1"/>
  <c r="E102" i="2" l="1"/>
  <c r="I102" i="2"/>
  <c r="A103" i="2" s="1"/>
  <c r="G103" i="2" s="1"/>
  <c r="B103" i="2" l="1"/>
  <c r="C103" i="2" s="1"/>
  <c r="D103" i="2" s="1"/>
  <c r="H103" i="2" s="1"/>
  <c r="E103" i="2" l="1"/>
  <c r="I103" i="2"/>
  <c r="A104" i="2" s="1"/>
  <c r="G104" i="2" s="1"/>
  <c r="B104" i="2" l="1"/>
  <c r="C104" i="2" s="1"/>
  <c r="D104" i="2" s="1"/>
  <c r="H104" i="2" s="1"/>
  <c r="E104" i="2"/>
  <c r="I104" i="2"/>
  <c r="A105" i="2" s="1"/>
  <c r="B105" i="2" l="1"/>
  <c r="C105" i="2" s="1"/>
  <c r="D105" i="2" s="1"/>
  <c r="G105" i="2"/>
  <c r="I105" i="2" l="1"/>
  <c r="A106" i="2" s="1"/>
  <c r="H105" i="2"/>
  <c r="E105" i="2"/>
  <c r="B106" i="2" l="1"/>
  <c r="C106" i="2" s="1"/>
  <c r="D106" i="2" s="1"/>
  <c r="G106" i="2"/>
  <c r="I106" i="2" l="1"/>
  <c r="A107" i="2" s="1"/>
  <c r="H106" i="2"/>
  <c r="E106" i="2"/>
  <c r="G107" i="2" l="1"/>
  <c r="B107" i="2"/>
  <c r="C107" i="2" s="1"/>
  <c r="D107" i="2" s="1"/>
  <c r="H107" i="2" l="1"/>
  <c r="E107" i="2"/>
  <c r="I107" i="2"/>
  <c r="A108" i="2" s="1"/>
  <c r="G108" i="2" l="1"/>
  <c r="B108" i="2"/>
  <c r="C108" i="2" s="1"/>
  <c r="D108" i="2" s="1"/>
  <c r="H108" i="2" l="1"/>
  <c r="E108" i="2"/>
  <c r="I108" i="2"/>
  <c r="A109" i="2" s="1"/>
  <c r="B109" i="2" l="1"/>
  <c r="C109" i="2" s="1"/>
  <c r="D109" i="2" s="1"/>
  <c r="G109" i="2"/>
  <c r="H109" i="2" l="1"/>
  <c r="I109" i="2"/>
  <c r="A110" i="2" s="1"/>
  <c r="E109" i="2"/>
  <c r="B110" i="2" l="1"/>
  <c r="C110" i="2" s="1"/>
  <c r="D110" i="2" s="1"/>
  <c r="G110" i="2"/>
  <c r="H110" i="2" l="1"/>
  <c r="I110" i="2"/>
  <c r="A111" i="2" s="1"/>
  <c r="E110" i="2"/>
  <c r="B111" i="2" l="1"/>
  <c r="C111" i="2" s="1"/>
  <c r="D111" i="2" s="1"/>
  <c r="G111" i="2"/>
  <c r="H111" i="2" l="1"/>
  <c r="I111" i="2"/>
  <c r="A112" i="2" s="1"/>
  <c r="E111" i="2"/>
  <c r="G112" i="2" l="1"/>
  <c r="B112" i="2"/>
  <c r="C112" i="2" s="1"/>
  <c r="D112" i="2" s="1"/>
  <c r="H112" i="2" l="1"/>
  <c r="I112" i="2"/>
  <c r="A113" i="2" s="1"/>
  <c r="E112" i="2"/>
  <c r="B113" i="2" l="1"/>
  <c r="C113" i="2" s="1"/>
  <c r="D113" i="2" s="1"/>
  <c r="G113" i="2"/>
  <c r="H113" i="2" l="1"/>
  <c r="I113" i="2"/>
  <c r="A114" i="2" s="1"/>
  <c r="E113" i="2"/>
  <c r="B114" i="2" l="1"/>
  <c r="C114" i="2" s="1"/>
  <c r="D114" i="2" s="1"/>
  <c r="G114" i="2"/>
  <c r="H114" i="2" l="1"/>
  <c r="E114" i="2"/>
  <c r="I114" i="2"/>
  <c r="A115" i="2" s="1"/>
  <c r="G115" i="2" l="1"/>
  <c r="B115" i="2"/>
  <c r="C115" i="2" s="1"/>
  <c r="D115" i="2" s="1"/>
  <c r="H115" i="2" l="1"/>
  <c r="I115" i="2"/>
  <c r="A116" i="2" s="1"/>
  <c r="E115" i="2"/>
  <c r="G116" i="2" l="1"/>
  <c r="B116" i="2"/>
  <c r="C116" i="2" s="1"/>
  <c r="D116" i="2" s="1"/>
  <c r="H116" i="2" l="1"/>
  <c r="E116" i="2"/>
  <c r="I116" i="2"/>
  <c r="A117" i="2" s="1"/>
  <c r="B117" i="2" l="1"/>
  <c r="C117" i="2" s="1"/>
  <c r="D117" i="2" s="1"/>
  <c r="G117" i="2"/>
  <c r="H117" i="2" l="1"/>
  <c r="E117" i="2"/>
  <c r="I117" i="2"/>
  <c r="A118" i="2" s="1"/>
  <c r="B118" i="2" l="1"/>
  <c r="C118" i="2" s="1"/>
  <c r="D118" i="2" s="1"/>
  <c r="G118" i="2"/>
  <c r="H118" i="2" l="1"/>
  <c r="E118" i="2"/>
  <c r="I118" i="2"/>
  <c r="A119" i="2" s="1"/>
  <c r="G119" i="2" l="1"/>
  <c r="B119" i="2"/>
  <c r="C119" i="2" s="1"/>
  <c r="D119" i="2" s="1"/>
  <c r="H119" i="2" l="1"/>
  <c r="I119" i="2"/>
  <c r="A120" i="2" s="1"/>
  <c r="E119" i="2"/>
  <c r="G120" i="2" l="1"/>
  <c r="B120" i="2"/>
  <c r="C120" i="2" s="1"/>
  <c r="D120" i="2" s="1"/>
  <c r="H120" i="2" l="1"/>
  <c r="E120" i="2"/>
  <c r="I120" i="2"/>
  <c r="A121" i="2" s="1"/>
  <c r="G121" i="2" l="1"/>
  <c r="B121" i="2"/>
  <c r="C121" i="2" s="1"/>
  <c r="D121" i="2" s="1"/>
  <c r="H121" i="2" l="1"/>
  <c r="I121" i="2"/>
  <c r="A122" i="2" s="1"/>
  <c r="E121" i="2"/>
  <c r="B122" i="2" l="1"/>
  <c r="C122" i="2" s="1"/>
  <c r="D122" i="2" s="1"/>
  <c r="G122" i="2"/>
  <c r="H122" i="2" l="1"/>
  <c r="I122" i="2"/>
  <c r="A123" i="2" s="1"/>
  <c r="E122" i="2"/>
  <c r="G123" i="2" l="1"/>
  <c r="B123" i="2"/>
  <c r="C123" i="2" s="1"/>
  <c r="D123" i="2" s="1"/>
  <c r="H123" i="2" l="1"/>
  <c r="I123" i="2"/>
  <c r="A124" i="2" s="1"/>
  <c r="E123" i="2"/>
  <c r="G124" i="2" l="1"/>
  <c r="B124" i="2"/>
  <c r="C124" i="2" s="1"/>
  <c r="D124" i="2" s="1"/>
  <c r="H124" i="2" l="1"/>
  <c r="I124" i="2"/>
  <c r="A125" i="2" s="1"/>
  <c r="E124" i="2"/>
  <c r="B125" i="2" l="1"/>
  <c r="C125" i="2" s="1"/>
  <c r="D125" i="2" s="1"/>
  <c r="G125" i="2"/>
  <c r="H125" i="2" l="1"/>
  <c r="E125" i="2"/>
  <c r="I125" i="2"/>
  <c r="A126" i="2" s="1"/>
  <c r="B126" i="2" l="1"/>
  <c r="C126" i="2" s="1"/>
  <c r="D126" i="2" s="1"/>
  <c r="G126" i="2"/>
  <c r="H126" i="2" l="1"/>
  <c r="I126" i="2"/>
  <c r="A127" i="2" s="1"/>
  <c r="E126" i="2"/>
  <c r="B127" i="2" l="1"/>
  <c r="C127" i="2" s="1"/>
  <c r="D127" i="2" s="1"/>
  <c r="G127" i="2"/>
  <c r="H127" i="2" l="1"/>
  <c r="I127" i="2"/>
  <c r="A128" i="2" s="1"/>
  <c r="E127" i="2"/>
  <c r="G128" i="2" l="1"/>
  <c r="B128" i="2"/>
  <c r="C128" i="2" s="1"/>
  <c r="D128" i="2" s="1"/>
  <c r="H128" i="2" l="1"/>
  <c r="I128" i="2"/>
  <c r="A129" i="2" s="1"/>
  <c r="E128" i="2"/>
  <c r="B129" i="2" l="1"/>
  <c r="C129" i="2" s="1"/>
  <c r="D129" i="2" s="1"/>
  <c r="G129" i="2"/>
  <c r="H129" i="2" l="1"/>
  <c r="E129" i="2"/>
  <c r="I129" i="2"/>
  <c r="A130" i="2" s="1"/>
  <c r="B130" i="2" l="1"/>
  <c r="C130" i="2" s="1"/>
  <c r="D130" i="2" s="1"/>
  <c r="G130" i="2"/>
  <c r="H130" i="2" l="1"/>
  <c r="E130" i="2"/>
  <c r="I130" i="2"/>
  <c r="A131" i="2" s="1"/>
  <c r="B131" i="2" l="1"/>
  <c r="C131" i="2" s="1"/>
  <c r="D131" i="2" s="1"/>
  <c r="G131" i="2"/>
  <c r="I131" i="2" l="1"/>
  <c r="A132" i="2" s="1"/>
  <c r="H131" i="2"/>
  <c r="E131" i="2"/>
  <c r="B132" i="2" l="1"/>
  <c r="C132" i="2" s="1"/>
  <c r="D132" i="2" s="1"/>
  <c r="G132" i="2"/>
  <c r="H132" i="2" l="1"/>
  <c r="E132" i="2"/>
  <c r="I132" i="2"/>
  <c r="A133" i="2" s="1"/>
  <c r="G133" i="2" s="1"/>
  <c r="B133" i="2" l="1"/>
  <c r="C133" i="2" s="1"/>
  <c r="D133" i="2" s="1"/>
  <c r="E133" i="2" l="1"/>
  <c r="H133" i="2"/>
  <c r="I133" i="2"/>
  <c r="A134" i="2" s="1"/>
  <c r="B134" i="2" s="1"/>
  <c r="C134" i="2" s="1"/>
  <c r="G134" i="2" l="1"/>
  <c r="D134" i="2"/>
  <c r="H134" i="2" s="1"/>
  <c r="E134" i="2"/>
  <c r="I134" i="2" l="1"/>
  <c r="A135" i="2" s="1"/>
  <c r="B135" i="2" s="1"/>
  <c r="C135" i="2" s="1"/>
  <c r="D135" i="2" s="1"/>
  <c r="G135" i="2" l="1"/>
  <c r="I135" i="2"/>
  <c r="A136" i="2" s="1"/>
  <c r="B136" i="2" s="1"/>
  <c r="C136" i="2" s="1"/>
  <c r="H135" i="2"/>
  <c r="E135" i="2"/>
  <c r="G136" i="2"/>
  <c r="D136" i="2" l="1"/>
  <c r="H136" i="2" s="1"/>
  <c r="I136" i="2"/>
  <c r="A137" i="2" s="1"/>
  <c r="E136" i="2"/>
  <c r="B137" i="2" l="1"/>
  <c r="C137" i="2" s="1"/>
  <c r="D137" i="2" s="1"/>
  <c r="G137" i="2"/>
  <c r="H137" i="2" l="1"/>
  <c r="E137" i="2"/>
  <c r="I137" i="2"/>
  <c r="A138" i="2" s="1"/>
  <c r="B138" i="2" l="1"/>
  <c r="C138" i="2" s="1"/>
  <c r="D138" i="2" s="1"/>
  <c r="G138" i="2"/>
  <c r="H138" i="2" l="1"/>
  <c r="E138" i="2"/>
  <c r="I138" i="2"/>
  <c r="A139" i="2" s="1"/>
  <c r="G139" i="2" l="1"/>
  <c r="B139" i="2"/>
  <c r="C139" i="2" s="1"/>
  <c r="D139" i="2" s="1"/>
  <c r="H139" i="2" l="1"/>
  <c r="I139" i="2"/>
  <c r="A140" i="2" s="1"/>
  <c r="E139" i="2"/>
  <c r="B140" i="2" l="1"/>
  <c r="C140" i="2" s="1"/>
  <c r="D140" i="2" s="1"/>
  <c r="G140" i="2"/>
  <c r="H140" i="2" l="1"/>
  <c r="I140" i="2"/>
  <c r="A141" i="2" s="1"/>
  <c r="E140" i="2"/>
  <c r="B141" i="2" l="1"/>
  <c r="C141" i="2" s="1"/>
  <c r="D141" i="2" s="1"/>
  <c r="G141" i="2"/>
  <c r="H141" i="2" l="1"/>
  <c r="E141" i="2"/>
  <c r="I141" i="2"/>
  <c r="A142" i="2" s="1"/>
  <c r="G142" i="2" l="1"/>
  <c r="B142" i="2"/>
  <c r="C142" i="2" s="1"/>
  <c r="D142" i="2" s="1"/>
  <c r="H142" i="2" l="1"/>
  <c r="I142" i="2"/>
  <c r="A143" i="2" s="1"/>
  <c r="E142" i="2"/>
  <c r="B143" i="2" l="1"/>
  <c r="C143" i="2" s="1"/>
  <c r="D143" i="2" s="1"/>
  <c r="G143" i="2"/>
  <c r="H143" i="2" l="1"/>
  <c r="E143" i="2"/>
  <c r="I143" i="2"/>
  <c r="A144" i="2" s="1"/>
  <c r="G144" i="2" l="1"/>
  <c r="B144" i="2"/>
  <c r="C144" i="2" s="1"/>
  <c r="D144" i="2" s="1"/>
  <c r="H144" i="2" l="1"/>
  <c r="I144" i="2"/>
  <c r="A145" i="2" s="1"/>
  <c r="E144" i="2"/>
  <c r="B145" i="2" l="1"/>
  <c r="C145" i="2" s="1"/>
  <c r="D145" i="2" s="1"/>
  <c r="G145" i="2"/>
  <c r="H145" i="2" l="1"/>
  <c r="E145" i="2"/>
  <c r="I145" i="2"/>
  <c r="A146" i="2" s="1"/>
  <c r="B146" i="2" l="1"/>
  <c r="C146" i="2" s="1"/>
  <c r="D146" i="2" s="1"/>
  <c r="G146" i="2"/>
  <c r="I146" i="2" l="1"/>
  <c r="A147" i="2" s="1"/>
  <c r="G147" i="2"/>
  <c r="B147" i="2"/>
  <c r="C147" i="2" s="1"/>
  <c r="H146" i="2"/>
  <c r="E146" i="2"/>
  <c r="D147" i="2" l="1"/>
  <c r="H147" i="2" s="1"/>
  <c r="E147" i="2"/>
  <c r="I147" i="2"/>
  <c r="A148" i="2" s="1"/>
  <c r="G148" i="2" l="1"/>
  <c r="B148" i="2"/>
  <c r="C148" i="2" s="1"/>
  <c r="D148" i="2" s="1"/>
  <c r="H148" i="2" l="1"/>
  <c r="I148" i="2"/>
  <c r="E148" i="2"/>
  <c r="A149" i="2" l="1"/>
  <c r="G149" i="2"/>
  <c r="B149" i="2"/>
  <c r="C149" i="2" s="1"/>
  <c r="D149" i="2" s="1"/>
  <c r="H149" i="2" l="1"/>
  <c r="I149" i="2"/>
  <c r="A150" i="2" s="1"/>
  <c r="E149" i="2"/>
  <c r="G150" i="2" l="1"/>
  <c r="B150" i="2"/>
  <c r="C150" i="2" s="1"/>
  <c r="D150" i="2" s="1"/>
  <c r="H150" i="2" l="1"/>
  <c r="I150" i="2"/>
  <c r="A151" i="2" s="1"/>
  <c r="E150" i="2"/>
  <c r="B151" i="2" l="1"/>
  <c r="C151" i="2" s="1"/>
  <c r="D151" i="2" s="1"/>
  <c r="G151" i="2"/>
  <c r="I151" i="2" l="1"/>
  <c r="A152" i="2" s="1"/>
  <c r="H151" i="2"/>
  <c r="E151" i="2"/>
  <c r="B152" i="2" l="1"/>
  <c r="C152" i="2" s="1"/>
  <c r="D152" i="2" s="1"/>
  <c r="G152" i="2"/>
  <c r="H152" i="2" l="1"/>
  <c r="E152" i="2"/>
  <c r="I152" i="2"/>
  <c r="A153" i="2" s="1"/>
  <c r="B153" i="2" l="1"/>
  <c r="C153" i="2" s="1"/>
  <c r="D153" i="2" s="1"/>
  <c r="G153" i="2"/>
  <c r="H153" i="2" l="1"/>
  <c r="I153" i="2"/>
  <c r="A154" i="2" s="1"/>
  <c r="E153" i="2"/>
  <c r="B154" i="2" l="1"/>
  <c r="C154" i="2" s="1"/>
  <c r="D154" i="2" s="1"/>
  <c r="G154" i="2"/>
  <c r="H154" i="2" l="1"/>
  <c r="E154" i="2"/>
  <c r="I154" i="2"/>
  <c r="A155" i="2" s="1"/>
  <c r="B155" i="2" l="1"/>
  <c r="C155" i="2" s="1"/>
  <c r="D155" i="2" s="1"/>
  <c r="G155" i="2"/>
  <c r="I155" i="2" l="1"/>
  <c r="A156" i="2" s="1"/>
  <c r="H155" i="2"/>
  <c r="E155" i="2"/>
  <c r="B156" i="2" l="1"/>
  <c r="C156" i="2" s="1"/>
  <c r="D156" i="2" s="1"/>
  <c r="G156" i="2"/>
  <c r="I156" i="2" l="1"/>
  <c r="A157" i="2" s="1"/>
  <c r="H156" i="2"/>
  <c r="E156" i="2"/>
  <c r="G157" i="2" l="1"/>
  <c r="B157" i="2"/>
  <c r="C157" i="2" s="1"/>
  <c r="D157" i="2" s="1"/>
  <c r="H157" i="2" l="1"/>
  <c r="E157" i="2"/>
  <c r="I157" i="2"/>
  <c r="A158" i="2" s="1"/>
  <c r="G158" i="2" l="1"/>
  <c r="B158" i="2"/>
  <c r="C158" i="2" s="1"/>
  <c r="D158" i="2" s="1"/>
  <c r="H158" i="2" l="1"/>
  <c r="I158" i="2"/>
  <c r="A159" i="2" s="1"/>
  <c r="E158" i="2"/>
  <c r="G159" i="2" l="1"/>
  <c r="B159" i="2"/>
  <c r="C159" i="2" s="1"/>
  <c r="D159" i="2" s="1"/>
  <c r="H159" i="2" l="1"/>
  <c r="E159" i="2"/>
  <c r="I159" i="2"/>
  <c r="A160" i="2" s="1"/>
  <c r="G160" i="2" l="1"/>
  <c r="B160" i="2"/>
  <c r="C160" i="2" s="1"/>
  <c r="D160" i="2" s="1"/>
  <c r="H160" i="2" l="1"/>
  <c r="I160" i="2"/>
  <c r="A161" i="2" s="1"/>
  <c r="E160" i="2"/>
  <c r="G161" i="2" l="1"/>
  <c r="B161" i="2"/>
  <c r="C161" i="2" s="1"/>
  <c r="D161" i="2" s="1"/>
  <c r="H161" i="2" l="1"/>
  <c r="I161" i="2"/>
  <c r="A162" i="2" s="1"/>
  <c r="E161" i="2"/>
  <c r="G162" i="2" l="1"/>
  <c r="B162" i="2"/>
  <c r="C162" i="2" s="1"/>
  <c r="D162" i="2" s="1"/>
  <c r="H162" i="2" l="1"/>
  <c r="E162" i="2"/>
  <c r="I162" i="2"/>
  <c r="A163" i="2" s="1"/>
  <c r="G163" i="2" l="1"/>
  <c r="B163" i="2"/>
  <c r="C163" i="2" s="1"/>
  <c r="D163" i="2" s="1"/>
  <c r="H163" i="2" l="1"/>
  <c r="E163" i="2"/>
  <c r="I163" i="2"/>
  <c r="A164" i="2" s="1"/>
  <c r="G164" i="2" l="1"/>
  <c r="B164" i="2"/>
  <c r="C164" i="2" s="1"/>
  <c r="D164" i="2" s="1"/>
  <c r="H164" i="2" l="1"/>
  <c r="I164" i="2"/>
  <c r="A165" i="2" s="1"/>
  <c r="E164" i="2"/>
  <c r="B165" i="2" l="1"/>
  <c r="C165" i="2" s="1"/>
  <c r="D165" i="2" s="1"/>
  <c r="G165" i="2"/>
  <c r="I165" i="2" l="1"/>
  <c r="A166" i="2" s="1"/>
  <c r="H165" i="2"/>
  <c r="E165" i="2"/>
  <c r="G166" i="2" l="1"/>
  <c r="B166" i="2"/>
  <c r="C166" i="2" s="1"/>
  <c r="D166" i="2" s="1"/>
  <c r="H166" i="2" l="1"/>
  <c r="E166" i="2"/>
  <c r="I166" i="2"/>
  <c r="A167" i="2" s="1"/>
  <c r="G167" i="2" l="1"/>
  <c r="B167" i="2"/>
  <c r="C167" i="2" s="1"/>
  <c r="D167" i="2" s="1"/>
  <c r="H167" i="2" l="1"/>
  <c r="E167" i="2"/>
  <c r="I167" i="2"/>
  <c r="A168" i="2" s="1"/>
  <c r="B168" i="2" l="1"/>
  <c r="C168" i="2" s="1"/>
  <c r="D168" i="2" s="1"/>
  <c r="G168" i="2"/>
  <c r="H168" i="2" l="1"/>
  <c r="E168" i="2"/>
  <c r="I168" i="2"/>
  <c r="A169" i="2" s="1"/>
  <c r="G169" i="2" l="1"/>
  <c r="B169" i="2"/>
  <c r="C169" i="2" s="1"/>
  <c r="D169" i="2" s="1"/>
  <c r="H169" i="2" l="1"/>
  <c r="I169" i="2"/>
  <c r="A170" i="2" s="1"/>
  <c r="E169" i="2"/>
  <c r="B170" i="2" l="1"/>
  <c r="C170" i="2" s="1"/>
  <c r="D170" i="2" s="1"/>
  <c r="G170" i="2"/>
  <c r="I170" i="2" l="1"/>
  <c r="A171" i="2" s="1"/>
  <c r="H170" i="2"/>
  <c r="E170" i="2"/>
  <c r="G171" i="2" l="1"/>
  <c r="B171" i="2"/>
  <c r="C171" i="2" s="1"/>
  <c r="D171" i="2" s="1"/>
  <c r="I171" i="2" l="1"/>
  <c r="A172" i="2" s="1"/>
  <c r="E171" i="2"/>
  <c r="H171" i="2"/>
  <c r="G172" i="2" l="1"/>
  <c r="B172" i="2"/>
  <c r="C172" i="2" s="1"/>
  <c r="D172" i="2" s="1"/>
  <c r="H172" i="2" l="1"/>
  <c r="E172" i="2"/>
  <c r="I172" i="2"/>
  <c r="A173" i="2" s="1"/>
  <c r="B173" i="2" l="1"/>
  <c r="C173" i="2" s="1"/>
  <c r="D173" i="2" s="1"/>
  <c r="G173" i="2"/>
  <c r="H173" i="2" l="1"/>
  <c r="I173" i="2"/>
  <c r="A174" i="2" s="1"/>
  <c r="E173" i="2"/>
  <c r="B174" i="2" l="1"/>
  <c r="C174" i="2" s="1"/>
  <c r="D174" i="2" s="1"/>
  <c r="G174" i="2"/>
  <c r="I174" i="2" l="1"/>
  <c r="A175" i="2" s="1"/>
  <c r="H174" i="2"/>
  <c r="E174" i="2"/>
  <c r="G175" i="2" l="1"/>
  <c r="B175" i="2"/>
  <c r="C175" i="2" s="1"/>
  <c r="D175" i="2" l="1"/>
  <c r="H175" i="2" s="1"/>
  <c r="E175" i="2"/>
  <c r="I175" i="2" l="1"/>
  <c r="A176" i="2" s="1"/>
  <c r="G176" i="2" s="1"/>
  <c r="B176" i="2" l="1"/>
  <c r="C176" i="2" s="1"/>
  <c r="D176" i="2" s="1"/>
  <c r="H176" i="2" l="1"/>
  <c r="E176" i="2"/>
  <c r="I176" i="2"/>
  <c r="A177" i="2" s="1"/>
  <c r="B177" i="2" l="1"/>
  <c r="C177" i="2" s="1"/>
  <c r="D177" i="2" s="1"/>
  <c r="G177" i="2"/>
  <c r="H177" i="2" l="1"/>
  <c r="E177" i="2"/>
  <c r="I177" i="2"/>
  <c r="A178" i="2" s="1"/>
  <c r="G178" i="2" l="1"/>
  <c r="B178" i="2"/>
  <c r="C178" i="2" s="1"/>
  <c r="D178" i="2" s="1"/>
  <c r="H178" i="2" l="1"/>
  <c r="E178" i="2"/>
  <c r="I178" i="2"/>
  <c r="A179" i="2" s="1"/>
  <c r="G179" i="2" l="1"/>
  <c r="B179" i="2"/>
  <c r="C179" i="2" s="1"/>
  <c r="D179" i="2" s="1"/>
  <c r="H179" i="2" l="1"/>
  <c r="E179" i="2"/>
  <c r="I179" i="2"/>
  <c r="A180" i="2" s="1"/>
  <c r="B180" i="2" l="1"/>
  <c r="C180" i="2" s="1"/>
  <c r="D180" i="2" s="1"/>
  <c r="G180" i="2"/>
  <c r="H180" i="2" l="1"/>
  <c r="E180" i="2"/>
  <c r="I180" i="2"/>
  <c r="A181" i="2" s="1"/>
  <c r="G181" i="2" l="1"/>
  <c r="B181" i="2"/>
  <c r="C181" i="2" s="1"/>
  <c r="D181" i="2" l="1"/>
  <c r="E181" i="2" s="1"/>
  <c r="H181" i="2" l="1"/>
  <c r="I181" i="2"/>
  <c r="A182" i="2" s="1"/>
  <c r="G182" i="2" l="1"/>
  <c r="B182" i="2"/>
  <c r="C182" i="2" s="1"/>
  <c r="D182" i="2" s="1"/>
  <c r="H182" i="2" l="1"/>
  <c r="E182" i="2"/>
  <c r="I182" i="2"/>
  <c r="A183" i="2" s="1"/>
  <c r="G183" i="2" l="1"/>
  <c r="B183" i="2"/>
  <c r="C183" i="2" s="1"/>
  <c r="D183" i="2" s="1"/>
  <c r="H183" i="2" l="1"/>
  <c r="I183" i="2"/>
  <c r="A184" i="2" s="1"/>
  <c r="E183" i="2"/>
  <c r="G184" i="2" l="1"/>
  <c r="B184" i="2"/>
  <c r="C184" i="2" s="1"/>
  <c r="D184" i="2" s="1"/>
  <c r="H184" i="2" l="1"/>
  <c r="E184" i="2"/>
  <c r="I184" i="2"/>
  <c r="A185" i="2" s="1"/>
  <c r="G185" i="2" l="1"/>
  <c r="B185" i="2"/>
  <c r="C185" i="2" s="1"/>
  <c r="D185" i="2" s="1"/>
  <c r="H185" i="2" l="1"/>
  <c r="E185" i="2"/>
  <c r="I185" i="2"/>
  <c r="A186" i="2" s="1"/>
  <c r="B186" i="2" l="1"/>
  <c r="C186" i="2" s="1"/>
  <c r="D186" i="2" s="1"/>
  <c r="G186" i="2"/>
  <c r="I186" i="2" l="1"/>
  <c r="A187" i="2" s="1"/>
  <c r="B187" i="2" s="1"/>
  <c r="C187" i="2" s="1"/>
  <c r="D187" i="2" s="1"/>
  <c r="G187" i="2"/>
  <c r="H186" i="2"/>
  <c r="E186" i="2"/>
  <c r="H187" i="2" l="1"/>
  <c r="I187" i="2"/>
  <c r="A188" i="2" s="1"/>
  <c r="E187" i="2"/>
  <c r="B188" i="2" l="1"/>
  <c r="C188" i="2" s="1"/>
  <c r="D188" i="2" s="1"/>
  <c r="G188" i="2"/>
  <c r="I188" i="2" l="1"/>
  <c r="A189" i="2" s="1"/>
  <c r="H188" i="2"/>
  <c r="E188" i="2"/>
  <c r="G189" i="2" l="1"/>
  <c r="B189" i="2"/>
  <c r="C189" i="2" s="1"/>
  <c r="D189" i="2" s="1"/>
  <c r="H189" i="2" l="1"/>
  <c r="E189" i="2"/>
  <c r="I189" i="2"/>
  <c r="A190" i="2" s="1"/>
  <c r="B190" i="2" l="1"/>
  <c r="C190" i="2" s="1"/>
  <c r="D190" i="2" s="1"/>
  <c r="G190" i="2"/>
  <c r="H190" i="2" l="1"/>
  <c r="I190" i="2"/>
  <c r="A191" i="2" s="1"/>
  <c r="E190" i="2"/>
  <c r="B191" i="2" l="1"/>
  <c r="C191" i="2" s="1"/>
  <c r="D191" i="2" s="1"/>
  <c r="G191" i="2"/>
  <c r="I191" i="2" l="1"/>
  <c r="A192" i="2" s="1"/>
  <c r="H191" i="2"/>
  <c r="E191" i="2"/>
  <c r="G192" i="2" l="1"/>
  <c r="B192" i="2"/>
  <c r="C192" i="2" s="1"/>
  <c r="D192" i="2" s="1"/>
  <c r="H192" i="2" l="1"/>
  <c r="E192" i="2"/>
  <c r="I192" i="2"/>
  <c r="A193" i="2" s="1"/>
  <c r="B193" i="2" l="1"/>
  <c r="C193" i="2" s="1"/>
  <c r="D193" i="2" s="1"/>
  <c r="G193" i="2"/>
  <c r="I193" i="2" l="1"/>
  <c r="A194" i="2" s="1"/>
  <c r="B194" i="2" s="1"/>
  <c r="C194" i="2" s="1"/>
  <c r="D194" i="2" s="1"/>
  <c r="H193" i="2"/>
  <c r="E193" i="2"/>
  <c r="G194" i="2" l="1"/>
  <c r="H194" i="2"/>
  <c r="E194" i="2"/>
  <c r="I194" i="2"/>
  <c r="A195" i="2" s="1"/>
  <c r="G195" i="2" l="1"/>
  <c r="B195" i="2"/>
  <c r="C195" i="2" s="1"/>
  <c r="D195" i="2" s="1"/>
  <c r="H195" i="2" l="1"/>
  <c r="E195" i="2"/>
  <c r="I195" i="2"/>
  <c r="A196" i="2" s="1"/>
  <c r="B196" i="2" l="1"/>
  <c r="C196" i="2" s="1"/>
  <c r="D196" i="2" s="1"/>
  <c r="G196" i="2"/>
  <c r="H196" i="2" l="1"/>
  <c r="E196" i="2"/>
  <c r="I196" i="2"/>
  <c r="A197" i="2" s="1"/>
  <c r="B197" i="2" l="1"/>
  <c r="C197" i="2" s="1"/>
  <c r="D197" i="2" s="1"/>
  <c r="G197" i="2"/>
  <c r="I197" i="2" l="1"/>
  <c r="A198" i="2" s="1"/>
  <c r="H197" i="2"/>
  <c r="E197" i="2"/>
  <c r="B198" i="2"/>
  <c r="C198" i="2" s="1"/>
  <c r="D198" i="2" s="1"/>
  <c r="G198" i="2"/>
  <c r="I198" i="2" l="1"/>
  <c r="A199" i="2" s="1"/>
  <c r="H198" i="2"/>
  <c r="E198" i="2"/>
  <c r="G199" i="2"/>
  <c r="B199" i="2"/>
  <c r="C199" i="2" s="1"/>
  <c r="D199" i="2" s="1"/>
  <c r="H199" i="2" l="1"/>
  <c r="E199" i="2"/>
  <c r="I199" i="2"/>
  <c r="A200" i="2" s="1"/>
  <c r="G200" i="2" s="1"/>
  <c r="B200" i="2" l="1"/>
  <c r="C200" i="2" s="1"/>
  <c r="D200" i="2" s="1"/>
  <c r="H200" i="2" s="1"/>
  <c r="I200" i="2" l="1"/>
  <c r="A201" i="2" s="1"/>
  <c r="E200" i="2"/>
  <c r="G201" i="2" l="1"/>
  <c r="B201" i="2"/>
  <c r="C201" i="2" s="1"/>
  <c r="D201" i="2" s="1"/>
  <c r="E201" i="2" l="1"/>
  <c r="H201" i="2"/>
  <c r="I201" i="2"/>
  <c r="A202" i="2" s="1"/>
  <c r="B202" i="2" l="1"/>
  <c r="C202" i="2" s="1"/>
  <c r="D202" i="2" s="1"/>
  <c r="H202" i="2" s="1"/>
  <c r="G202" i="2"/>
  <c r="E202" i="2" l="1"/>
  <c r="I202" i="2"/>
  <c r="A203" i="2" s="1"/>
  <c r="G203" i="2" l="1"/>
  <c r="B203" i="2"/>
  <c r="C203" i="2" s="1"/>
  <c r="D203" i="2" s="1"/>
  <c r="H203" i="2" s="1"/>
  <c r="E203" i="2" l="1"/>
  <c r="I203" i="2"/>
  <c r="A204" i="2" s="1"/>
  <c r="G204" i="2" l="1"/>
  <c r="B204" i="2"/>
  <c r="C204" i="2" s="1"/>
  <c r="D204" i="2" s="1"/>
  <c r="H204" i="2" s="1"/>
  <c r="I204" i="2" l="1"/>
  <c r="A205" i="2" s="1"/>
  <c r="E204" i="2"/>
  <c r="B205" i="2" l="1"/>
  <c r="C205" i="2" s="1"/>
  <c r="D205" i="2" s="1"/>
  <c r="H205" i="2" s="1"/>
  <c r="G205" i="2"/>
  <c r="I205" i="2" l="1"/>
  <c r="A206" i="2" s="1"/>
  <c r="E205" i="2"/>
  <c r="B206" i="2" l="1"/>
  <c r="C206" i="2" s="1"/>
  <c r="D206" i="2" s="1"/>
  <c r="H206" i="2" s="1"/>
  <c r="G206" i="2"/>
  <c r="I206" i="2" l="1"/>
  <c r="A207" i="2" s="1"/>
  <c r="E206" i="2"/>
  <c r="G207" i="2" l="1"/>
  <c r="B207" i="2"/>
  <c r="C207" i="2" s="1"/>
  <c r="D207" i="2" s="1"/>
  <c r="H207" i="2" s="1"/>
  <c r="E207" i="2" l="1"/>
  <c r="I207" i="2"/>
  <c r="A208" i="2" s="1"/>
  <c r="G208" i="2" l="1"/>
  <c r="B208" i="2"/>
  <c r="C208" i="2" s="1"/>
  <c r="D208" i="2" s="1"/>
  <c r="H208" i="2" s="1"/>
  <c r="E208" i="2" l="1"/>
  <c r="I208" i="2"/>
  <c r="A209" i="2" s="1"/>
  <c r="G209" i="2" l="1"/>
  <c r="B209" i="2"/>
  <c r="C209" i="2" s="1"/>
  <c r="D209" i="2" s="1"/>
  <c r="H209" i="2" s="1"/>
  <c r="E209" i="2" l="1"/>
  <c r="I209" i="2"/>
  <c r="A210" i="2" s="1"/>
  <c r="G210" i="2" l="1"/>
  <c r="B210" i="2"/>
  <c r="C210" i="2" s="1"/>
  <c r="D210" i="2" s="1"/>
  <c r="H210" i="2" s="1"/>
  <c r="E210" i="2" l="1"/>
  <c r="I210" i="2"/>
  <c r="A211" i="2" s="1"/>
  <c r="G211" i="2" l="1"/>
  <c r="B211" i="2"/>
  <c r="C211" i="2" s="1"/>
  <c r="D211" i="2" s="1"/>
  <c r="H211" i="2" s="1"/>
  <c r="E211" i="2" l="1"/>
  <c r="I211" i="2"/>
  <c r="A212" i="2" s="1"/>
  <c r="G212" i="2" l="1"/>
  <c r="B212" i="2"/>
  <c r="C212" i="2" s="1"/>
  <c r="D212" i="2" s="1"/>
  <c r="H212" i="2" s="1"/>
  <c r="E212" i="2" l="1"/>
  <c r="I212" i="2"/>
  <c r="A213" i="2" s="1"/>
  <c r="B213" i="2" l="1"/>
  <c r="C213" i="2" s="1"/>
  <c r="D213" i="2" s="1"/>
  <c r="H213" i="2" s="1"/>
  <c r="G213" i="2"/>
  <c r="E213" i="2"/>
  <c r="I213" i="2" l="1"/>
  <c r="A214" i="2" s="1"/>
  <c r="G214" i="2" l="1"/>
  <c r="B214" i="2"/>
  <c r="C214" i="2" s="1"/>
  <c r="D214" i="2" s="1"/>
  <c r="H214" i="2" s="1"/>
  <c r="E214" i="2" l="1"/>
  <c r="I214" i="2"/>
  <c r="A215" i="2" s="1"/>
  <c r="B215" i="2" l="1"/>
  <c r="C215" i="2" s="1"/>
  <c r="D215" i="2" s="1"/>
  <c r="H215" i="2" s="1"/>
  <c r="G215" i="2"/>
  <c r="E215" i="2" l="1"/>
  <c r="I215" i="2"/>
  <c r="A216" i="2" s="1"/>
  <c r="B216" i="2" l="1"/>
  <c r="C216" i="2" s="1"/>
  <c r="D216" i="2" s="1"/>
  <c r="H216" i="2" s="1"/>
  <c r="G216" i="2"/>
  <c r="E216" i="2" l="1"/>
  <c r="I216" i="2"/>
  <c r="A217" i="2" s="1"/>
  <c r="B217" i="2" l="1"/>
  <c r="C217" i="2" s="1"/>
  <c r="D217" i="2" s="1"/>
  <c r="H217" i="2" s="1"/>
  <c r="G217" i="2"/>
  <c r="I217" i="2" l="1"/>
  <c r="A218" i="2" s="1"/>
  <c r="E217" i="2"/>
  <c r="B218" i="2" l="1"/>
  <c r="C218" i="2" s="1"/>
  <c r="D218" i="2" s="1"/>
  <c r="H218" i="2" s="1"/>
  <c r="G218" i="2"/>
  <c r="E218" i="2" l="1"/>
  <c r="I218" i="2"/>
  <c r="A219" i="2" s="1"/>
  <c r="B219" i="2" l="1"/>
  <c r="C219" i="2" s="1"/>
  <c r="D219" i="2" s="1"/>
  <c r="H219" i="2" s="1"/>
  <c r="G219" i="2"/>
  <c r="E219" i="2" l="1"/>
  <c r="I219" i="2"/>
  <c r="A220" i="2" s="1"/>
  <c r="G220" i="2" l="1"/>
  <c r="B220" i="2"/>
  <c r="C220" i="2" s="1"/>
  <c r="D220" i="2" s="1"/>
  <c r="H220" i="2" s="1"/>
  <c r="I220" i="2" l="1"/>
  <c r="A221" i="2" s="1"/>
  <c r="E220" i="2"/>
  <c r="G221" i="2" l="1"/>
  <c r="B221" i="2"/>
  <c r="C221" i="2" s="1"/>
  <c r="D221" i="2" s="1"/>
  <c r="H221" i="2" s="1"/>
  <c r="I221" i="2" l="1"/>
  <c r="A222" i="2" s="1"/>
  <c r="E221" i="2"/>
  <c r="G222" i="2" l="1"/>
  <c r="B222" i="2"/>
  <c r="C222" i="2" s="1"/>
  <c r="D222" i="2" s="1"/>
  <c r="H222" i="2" s="1"/>
  <c r="I222" i="2" l="1"/>
  <c r="A223" i="2" s="1"/>
  <c r="E222" i="2"/>
  <c r="B223" i="2" l="1"/>
  <c r="C223" i="2" s="1"/>
  <c r="D223" i="2" s="1"/>
  <c r="H223" i="2" s="1"/>
  <c r="G223" i="2"/>
  <c r="E223" i="2" l="1"/>
  <c r="I223" i="2"/>
  <c r="A224" i="2" s="1"/>
  <c r="B224" i="2" l="1"/>
  <c r="C224" i="2" s="1"/>
  <c r="D224" i="2" s="1"/>
  <c r="H224" i="2" s="1"/>
  <c r="G224" i="2"/>
  <c r="E224" i="2" l="1"/>
  <c r="I224" i="2"/>
  <c r="A225" i="2" s="1"/>
  <c r="B225" i="2" l="1"/>
  <c r="C225" i="2" s="1"/>
  <c r="D225" i="2" s="1"/>
  <c r="H225" i="2" s="1"/>
  <c r="G225" i="2"/>
  <c r="I225" i="2" l="1"/>
  <c r="A226" i="2" s="1"/>
  <c r="E225" i="2"/>
  <c r="B226" i="2" l="1"/>
  <c r="C226" i="2" s="1"/>
  <c r="D226" i="2" s="1"/>
  <c r="H226" i="2" s="1"/>
  <c r="G226" i="2"/>
  <c r="I226" i="2" l="1"/>
  <c r="A227" i="2" s="1"/>
  <c r="E226" i="2"/>
  <c r="G227" i="2" l="1"/>
  <c r="B227" i="2"/>
  <c r="C227" i="2" s="1"/>
  <c r="D227" i="2" s="1"/>
  <c r="H227" i="2" s="1"/>
  <c r="E227" i="2" l="1"/>
  <c r="I227" i="2"/>
  <c r="A228" i="2" s="1"/>
  <c r="G228" i="2" l="1"/>
  <c r="B228" i="2"/>
  <c r="C228" i="2" s="1"/>
  <c r="D228" i="2" s="1"/>
  <c r="H228" i="2" s="1"/>
  <c r="I228" i="2" l="1"/>
  <c r="A229" i="2" s="1"/>
  <c r="E228" i="2"/>
  <c r="G229" i="2" l="1"/>
  <c r="B229" i="2"/>
  <c r="C229" i="2" s="1"/>
  <c r="D229" i="2" s="1"/>
  <c r="H229" i="2" s="1"/>
  <c r="E229" i="2" l="1"/>
  <c r="I229" i="2"/>
  <c r="A230" i="2" s="1"/>
  <c r="B230" i="2" l="1"/>
  <c r="C230" i="2" s="1"/>
  <c r="D230" i="2" s="1"/>
  <c r="H230" i="2" s="1"/>
  <c r="G230" i="2"/>
  <c r="I230" i="2" l="1"/>
  <c r="A231" i="2" s="1"/>
  <c r="E230" i="2"/>
  <c r="B231" i="2" l="1"/>
  <c r="C231" i="2" s="1"/>
  <c r="D231" i="2" s="1"/>
  <c r="H231" i="2" s="1"/>
  <c r="G231" i="2"/>
  <c r="I231" i="2" l="1"/>
  <c r="A232" i="2" s="1"/>
  <c r="E231" i="2"/>
  <c r="G232" i="2" l="1"/>
  <c r="B232" i="2"/>
  <c r="C232" i="2" s="1"/>
  <c r="D232" i="2" s="1"/>
  <c r="H232" i="2" s="1"/>
  <c r="E232" i="2" l="1"/>
  <c r="I232" i="2"/>
  <c r="A233" i="2" s="1"/>
  <c r="G233" i="2" l="1"/>
  <c r="B233" i="2"/>
  <c r="C233" i="2" s="1"/>
  <c r="D233" i="2" s="1"/>
  <c r="H233" i="2" s="1"/>
  <c r="I233" i="2" l="1"/>
  <c r="A234" i="2" s="1"/>
  <c r="E233" i="2"/>
  <c r="B234" i="2" l="1"/>
  <c r="C234" i="2" s="1"/>
  <c r="D234" i="2" s="1"/>
  <c r="H234" i="2" s="1"/>
  <c r="G234" i="2"/>
  <c r="E234" i="2" l="1"/>
  <c r="I234" i="2"/>
  <c r="A235" i="2" s="1"/>
  <c r="B235" i="2" l="1"/>
  <c r="C235" i="2" s="1"/>
  <c r="D235" i="2" s="1"/>
  <c r="H235" i="2" s="1"/>
  <c r="G235" i="2"/>
  <c r="E235" i="2"/>
  <c r="I235" i="2" l="1"/>
  <c r="A236" i="2" s="1"/>
  <c r="G236" i="2" l="1"/>
  <c r="B236" i="2"/>
  <c r="C236" i="2" s="1"/>
  <c r="D236" i="2" s="1"/>
  <c r="H236" i="2" s="1"/>
  <c r="I236" i="2" l="1"/>
  <c r="A237" i="2" s="1"/>
  <c r="E236" i="2"/>
  <c r="B237" i="2" l="1"/>
  <c r="C237" i="2" s="1"/>
  <c r="D237" i="2" s="1"/>
  <c r="H237" i="2" s="1"/>
  <c r="G237" i="2"/>
  <c r="E237" i="2" l="1"/>
  <c r="I237" i="2"/>
  <c r="A238" i="2" s="1"/>
  <c r="G238" i="2" l="1"/>
  <c r="B238" i="2"/>
  <c r="C238" i="2" s="1"/>
  <c r="D238" i="2" s="1"/>
  <c r="H238" i="2" s="1"/>
  <c r="E238" i="2" l="1"/>
  <c r="I238" i="2"/>
  <c r="A239" i="2" s="1"/>
  <c r="G239" i="2" l="1"/>
  <c r="B239" i="2"/>
  <c r="C239" i="2" s="1"/>
  <c r="D239" i="2" s="1"/>
  <c r="H239" i="2" s="1"/>
  <c r="I239" i="2" l="1"/>
  <c r="A240" i="2" s="1"/>
  <c r="E239" i="2"/>
  <c r="B240" i="2" l="1"/>
  <c r="C240" i="2" s="1"/>
  <c r="D240" i="2" s="1"/>
  <c r="H240" i="2" s="1"/>
  <c r="G240" i="2"/>
  <c r="I240" i="2" l="1"/>
  <c r="A241" i="2" s="1"/>
  <c r="E240" i="2"/>
  <c r="B241" i="2" l="1"/>
  <c r="C241" i="2" s="1"/>
  <c r="D241" i="2" s="1"/>
  <c r="H241" i="2" s="1"/>
  <c r="G241" i="2"/>
  <c r="E241" i="2" l="1"/>
  <c r="I241" i="2"/>
  <c r="A242" i="2" s="1"/>
  <c r="G242" i="2" l="1"/>
  <c r="B242" i="2"/>
  <c r="C242" i="2" s="1"/>
  <c r="D242" i="2" s="1"/>
  <c r="H242" i="2" s="1"/>
  <c r="E242" i="2" l="1"/>
  <c r="I242" i="2"/>
  <c r="A243" i="2" s="1"/>
  <c r="B243" i="2" l="1"/>
  <c r="C243" i="2" s="1"/>
  <c r="D243" i="2" s="1"/>
  <c r="H243" i="2" s="1"/>
  <c r="G243" i="2"/>
  <c r="E243" i="2" l="1"/>
  <c r="I243" i="2"/>
  <c r="A244" i="2" s="1"/>
  <c r="B244" i="2" l="1"/>
  <c r="C244" i="2" s="1"/>
  <c r="D244" i="2" s="1"/>
  <c r="H244" i="2" s="1"/>
  <c r="G244" i="2"/>
  <c r="I244" i="2" l="1"/>
  <c r="A245" i="2" s="1"/>
  <c r="G245" i="2"/>
  <c r="B245" i="2"/>
  <c r="C245" i="2" s="1"/>
  <c r="D245" i="2" s="1"/>
  <c r="H245" i="2" s="1"/>
  <c r="E244" i="2"/>
  <c r="E245" i="2" l="1"/>
  <c r="I245" i="2"/>
  <c r="A246" i="2" s="1"/>
  <c r="B246" i="2" l="1"/>
  <c r="C246" i="2" s="1"/>
  <c r="D246" i="2" s="1"/>
  <c r="H246" i="2" s="1"/>
  <c r="G246" i="2"/>
  <c r="I246" i="2" l="1"/>
  <c r="A247" i="2" s="1"/>
  <c r="E246" i="2"/>
  <c r="G247" i="2" l="1"/>
  <c r="B247" i="2"/>
  <c r="C247" i="2" s="1"/>
  <c r="D247" i="2" s="1"/>
  <c r="H247" i="2" s="1"/>
  <c r="I247" i="2" l="1"/>
  <c r="A248" i="2" s="1"/>
  <c r="E247" i="2"/>
  <c r="G248" i="2" l="1"/>
  <c r="B248" i="2"/>
  <c r="C248" i="2" s="1"/>
  <c r="D248" i="2" s="1"/>
  <c r="H248" i="2" s="1"/>
  <c r="I248" i="2" l="1"/>
  <c r="A249" i="2" s="1"/>
  <c r="E248" i="2"/>
  <c r="G249" i="2" l="1"/>
  <c r="B249" i="2"/>
  <c r="C249" i="2" s="1"/>
  <c r="D249" i="2" s="1"/>
  <c r="H249" i="2" s="1"/>
  <c r="I249" i="2" l="1"/>
  <c r="A250" i="2" s="1"/>
  <c r="E249" i="2"/>
  <c r="G250" i="2" l="1"/>
  <c r="B250" i="2"/>
  <c r="C250" i="2" s="1"/>
  <c r="D250" i="2" s="1"/>
  <c r="H250" i="2" s="1"/>
  <c r="E250" i="2" l="1"/>
  <c r="I250" i="2"/>
  <c r="A251" i="2" s="1"/>
  <c r="G251" i="2" l="1"/>
  <c r="B251" i="2"/>
  <c r="C251" i="2" s="1"/>
  <c r="D251" i="2" s="1"/>
  <c r="H251" i="2" s="1"/>
  <c r="E251" i="2" l="1"/>
  <c r="I251" i="2"/>
  <c r="A252" i="2" s="1"/>
  <c r="G252" i="2" l="1"/>
  <c r="B252" i="2"/>
  <c r="C252" i="2" s="1"/>
  <c r="D252" i="2" s="1"/>
  <c r="H252" i="2" s="1"/>
  <c r="I252" i="2" l="1"/>
  <c r="A253" i="2" s="1"/>
  <c r="E252" i="2"/>
  <c r="G253" i="2" l="1"/>
  <c r="B253" i="2"/>
  <c r="C253" i="2" s="1"/>
  <c r="D253" i="2" s="1"/>
  <c r="H253" i="2" s="1"/>
  <c r="E253" i="2" l="1"/>
  <c r="I253" i="2"/>
  <c r="A254" i="2" s="1"/>
  <c r="G254" i="2" l="1"/>
  <c r="B254" i="2"/>
  <c r="C254" i="2" s="1"/>
  <c r="D254" i="2" s="1"/>
  <c r="H254" i="2" s="1"/>
  <c r="E254" i="2" l="1"/>
  <c r="I254" i="2"/>
  <c r="A255" i="2" s="1"/>
  <c r="G255" i="2" l="1"/>
  <c r="B255" i="2"/>
  <c r="C255" i="2" s="1"/>
  <c r="D255" i="2" s="1"/>
  <c r="H255" i="2" s="1"/>
  <c r="E255" i="2" l="1"/>
  <c r="I255" i="2"/>
  <c r="A256" i="2" s="1"/>
  <c r="G256" i="2" l="1"/>
  <c r="B256" i="2"/>
  <c r="C256" i="2" s="1"/>
  <c r="D256" i="2" s="1"/>
  <c r="H256" i="2" s="1"/>
  <c r="E256" i="2" l="1"/>
  <c r="I256" i="2"/>
  <c r="A257" i="2" s="1"/>
  <c r="G257" i="2" l="1"/>
  <c r="B257" i="2"/>
  <c r="C257" i="2" s="1"/>
  <c r="D257" i="2" s="1"/>
  <c r="H257" i="2" s="1"/>
  <c r="I257" i="2" l="1"/>
  <c r="A258" i="2" s="1"/>
  <c r="G258" i="2" s="1"/>
  <c r="E257" i="2"/>
  <c r="B258" i="2" l="1"/>
  <c r="C258" i="2" s="1"/>
  <c r="D258" i="2" s="1"/>
  <c r="H258" i="2" s="1"/>
  <c r="E258" i="2"/>
  <c r="I258" i="2"/>
  <c r="A259" i="2" s="1"/>
  <c r="G259" i="2" l="1"/>
  <c r="B259" i="2"/>
  <c r="C259" i="2" s="1"/>
  <c r="D259" i="2" s="1"/>
  <c r="H259" i="2" s="1"/>
  <c r="E259" i="2" l="1"/>
  <c r="I259" i="2"/>
  <c r="A260" i="2" s="1"/>
  <c r="G260" i="2" l="1"/>
  <c r="B260" i="2"/>
  <c r="C260" i="2" s="1"/>
  <c r="D260" i="2" s="1"/>
  <c r="H260" i="2" s="1"/>
  <c r="I260" i="2" l="1"/>
  <c r="A261" i="2" s="1"/>
  <c r="E260" i="2"/>
  <c r="B261" i="2" l="1"/>
  <c r="C261" i="2" s="1"/>
  <c r="D261" i="2" s="1"/>
  <c r="H261" i="2" s="1"/>
  <c r="G261" i="2"/>
  <c r="E261" i="2"/>
  <c r="I261" i="2" l="1"/>
  <c r="A262" i="2" s="1"/>
  <c r="G262" i="2" l="1"/>
  <c r="B262" i="2"/>
  <c r="C262" i="2" s="1"/>
  <c r="D262" i="2" s="1"/>
  <c r="H262" i="2" s="1"/>
  <c r="E262" i="2" l="1"/>
  <c r="I262" i="2"/>
  <c r="A263" i="2" s="1"/>
  <c r="G263" i="2" l="1"/>
  <c r="B263" i="2"/>
  <c r="C263" i="2" s="1"/>
  <c r="D263" i="2" s="1"/>
  <c r="H263" i="2" s="1"/>
  <c r="E263" i="2" l="1"/>
  <c r="I263" i="2"/>
  <c r="A264" i="2" s="1"/>
  <c r="G264" i="2" l="1"/>
  <c r="B264" i="2"/>
  <c r="C264" i="2" s="1"/>
  <c r="D264" i="2" s="1"/>
  <c r="H264" i="2" s="1"/>
  <c r="E264" i="2" l="1"/>
  <c r="I264" i="2"/>
  <c r="A265" i="2" s="1"/>
  <c r="G265" i="2" l="1"/>
  <c r="B265" i="2"/>
  <c r="C265" i="2" s="1"/>
  <c r="D265" i="2" s="1"/>
  <c r="H265" i="2" s="1"/>
  <c r="I265" i="2" l="1"/>
  <c r="A266" i="2" s="1"/>
  <c r="E265" i="2"/>
  <c r="G266" i="2" l="1"/>
  <c r="B266" i="2"/>
  <c r="C266" i="2" s="1"/>
  <c r="D266" i="2" s="1"/>
  <c r="H266" i="2" s="1"/>
  <c r="E266" i="2" l="1"/>
  <c r="I266" i="2"/>
  <c r="A267" i="2" s="1"/>
  <c r="G267" i="2" l="1"/>
  <c r="B267" i="2"/>
  <c r="C267" i="2" s="1"/>
  <c r="D267" i="2" s="1"/>
  <c r="H267" i="2" s="1"/>
  <c r="E267" i="2" l="1"/>
  <c r="I267" i="2"/>
  <c r="A268" i="2" s="1"/>
  <c r="G268" i="2" l="1"/>
  <c r="B268" i="2"/>
  <c r="C268" i="2" s="1"/>
  <c r="D268" i="2" s="1"/>
  <c r="H268" i="2" s="1"/>
  <c r="I268" i="2" l="1"/>
  <c r="A269" i="2" s="1"/>
  <c r="E268" i="2"/>
  <c r="G269" i="2" l="1"/>
  <c r="B269" i="2"/>
  <c r="C269" i="2" s="1"/>
  <c r="D269" i="2" s="1"/>
  <c r="H269" i="2" s="1"/>
  <c r="I269" i="2"/>
  <c r="A270" i="2" s="1"/>
  <c r="E269" i="2"/>
  <c r="G270" i="2" l="1"/>
  <c r="B270" i="2"/>
  <c r="C270" i="2" s="1"/>
  <c r="D270" i="2" s="1"/>
  <c r="H270" i="2" s="1"/>
  <c r="I270" i="2"/>
  <c r="A271" i="2" s="1"/>
  <c r="E270" i="2"/>
  <c r="G271" i="2" l="1"/>
  <c r="B271" i="2"/>
  <c r="C271" i="2" s="1"/>
  <c r="D271" i="2" s="1"/>
  <c r="H271" i="2" s="1"/>
  <c r="I271" i="2"/>
  <c r="A272" i="2" s="1"/>
  <c r="E271" i="2"/>
  <c r="G272" i="2" l="1"/>
  <c r="B272" i="2"/>
  <c r="C272" i="2" s="1"/>
  <c r="D272" i="2" s="1"/>
  <c r="H272" i="2" s="1"/>
  <c r="I272" i="2"/>
  <c r="A273" i="2" s="1"/>
  <c r="E272" i="2"/>
  <c r="G273" i="2" l="1"/>
  <c r="B273" i="2"/>
  <c r="C273" i="2" s="1"/>
  <c r="D273" i="2" s="1"/>
  <c r="H273" i="2" s="1"/>
  <c r="I273" i="2"/>
  <c r="A274" i="2" s="1"/>
  <c r="E273" i="2"/>
  <c r="G274" i="2" l="1"/>
  <c r="B274" i="2"/>
  <c r="C274" i="2" s="1"/>
  <c r="D274" i="2" s="1"/>
  <c r="H274" i="2" s="1"/>
  <c r="I274" i="2"/>
  <c r="A275" i="2" s="1"/>
  <c r="E274" i="2"/>
  <c r="G275" i="2" l="1"/>
  <c r="B275" i="2"/>
  <c r="C275" i="2" s="1"/>
  <c r="D275" i="2" s="1"/>
  <c r="H275" i="2" s="1"/>
  <c r="I275" i="2"/>
  <c r="A276" i="2" s="1"/>
  <c r="E275" i="2"/>
  <c r="G276" i="2" l="1"/>
  <c r="B276" i="2"/>
  <c r="C276" i="2" s="1"/>
  <c r="D276" i="2" s="1"/>
  <c r="H276" i="2" s="1"/>
  <c r="E276" i="2"/>
  <c r="I276" i="2"/>
  <c r="A277" i="2" s="1"/>
  <c r="B277" i="2" l="1"/>
  <c r="C277" i="2" s="1"/>
  <c r="D277" i="2" s="1"/>
  <c r="H277" i="2" s="1"/>
  <c r="G277" i="2"/>
  <c r="I277" i="2"/>
  <c r="A278" i="2" s="1"/>
  <c r="E277" i="2"/>
  <c r="G278" i="2" l="1"/>
  <c r="B278" i="2"/>
  <c r="C278" i="2" s="1"/>
  <c r="D278" i="2" s="1"/>
  <c r="H278" i="2" s="1"/>
  <c r="I278" i="2"/>
  <c r="A279" i="2" s="1"/>
  <c r="E278" i="2"/>
  <c r="G279" i="2" l="1"/>
  <c r="B279" i="2"/>
  <c r="C279" i="2" s="1"/>
  <c r="D279" i="2" s="1"/>
  <c r="H279" i="2" s="1"/>
  <c r="I279" i="2"/>
  <c r="A280" i="2" s="1"/>
  <c r="E279" i="2"/>
  <c r="G280" i="2" l="1"/>
  <c r="B280" i="2"/>
  <c r="C280" i="2" s="1"/>
  <c r="D280" i="2" s="1"/>
  <c r="H280" i="2" s="1"/>
  <c r="I280" i="2"/>
  <c r="A281" i="2" s="1"/>
  <c r="E281" i="2" s="1"/>
  <c r="E280" i="2"/>
  <c r="I281" i="2" l="1"/>
  <c r="A282" i="2" s="1"/>
  <c r="G282" i="2" s="1"/>
  <c r="B282" i="2"/>
  <c r="C282" i="2" s="1"/>
  <c r="D282" i="2" s="1"/>
  <c r="G281" i="2"/>
  <c r="B281" i="2"/>
  <c r="C281" i="2" s="1"/>
  <c r="D281" i="2" s="1"/>
  <c r="H281" i="2" s="1"/>
  <c r="H282" i="2"/>
  <c r="E282" i="2"/>
  <c r="I282" i="2"/>
  <c r="A283" i="2" s="1"/>
  <c r="G283" i="2" l="1"/>
  <c r="B283" i="2"/>
  <c r="C283" i="2" s="1"/>
  <c r="D283" i="2" s="1"/>
  <c r="H283" i="2" s="1"/>
  <c r="I283" i="2" l="1"/>
  <c r="A284" i="2" s="1"/>
  <c r="E283" i="2"/>
  <c r="G284" i="2" l="1"/>
  <c r="B284" i="2"/>
  <c r="C284" i="2" s="1"/>
  <c r="D284" i="2" s="1"/>
  <c r="H284" i="2" s="1"/>
  <c r="E284" i="2" l="1"/>
  <c r="I284" i="2"/>
  <c r="A285" i="2" s="1"/>
  <c r="G285" i="2" l="1"/>
  <c r="B285" i="2"/>
  <c r="C285" i="2" s="1"/>
  <c r="D285" i="2" s="1"/>
  <c r="H285" i="2" s="1"/>
  <c r="I285" i="2" l="1"/>
  <c r="A286" i="2" s="1"/>
  <c r="E285" i="2"/>
  <c r="G286" i="2" l="1"/>
  <c r="B286" i="2"/>
  <c r="C286" i="2" s="1"/>
  <c r="D286" i="2" s="1"/>
  <c r="H286" i="2" s="1"/>
  <c r="E286" i="2" l="1"/>
  <c r="I286" i="2"/>
  <c r="A287" i="2" s="1"/>
  <c r="G287" i="2" l="1"/>
  <c r="B287" i="2"/>
  <c r="C287" i="2" s="1"/>
  <c r="D287" i="2" s="1"/>
  <c r="H287" i="2" s="1"/>
  <c r="I287" i="2" l="1"/>
  <c r="A288" i="2" s="1"/>
  <c r="E287" i="2"/>
  <c r="G288" i="2" l="1"/>
  <c r="B288" i="2"/>
  <c r="C288" i="2" s="1"/>
  <c r="D288" i="2" s="1"/>
  <c r="H288" i="2" s="1"/>
  <c r="E288" i="2" l="1"/>
  <c r="I288" i="2"/>
  <c r="A289" i="2" s="1"/>
  <c r="G289" i="2" l="1"/>
  <c r="B289" i="2"/>
  <c r="C289" i="2" s="1"/>
  <c r="D289" i="2" s="1"/>
  <c r="H289" i="2" s="1"/>
  <c r="I289" i="2" l="1"/>
  <c r="A290" i="2" s="1"/>
  <c r="E289" i="2"/>
  <c r="G290" i="2" l="1"/>
  <c r="B290" i="2"/>
  <c r="C290" i="2" s="1"/>
  <c r="D290" i="2" s="1"/>
  <c r="H290" i="2" s="1"/>
  <c r="I290" i="2" l="1"/>
  <c r="A291" i="2" s="1"/>
  <c r="E290" i="2"/>
  <c r="G291" i="2" l="1"/>
  <c r="B291" i="2"/>
  <c r="C291" i="2" s="1"/>
  <c r="D291" i="2" s="1"/>
  <c r="H291" i="2" s="1"/>
  <c r="I291" i="2" l="1"/>
  <c r="A292" i="2" s="1"/>
  <c r="E291" i="2"/>
  <c r="G292" i="2" l="1"/>
  <c r="B292" i="2"/>
  <c r="C292" i="2" s="1"/>
  <c r="D292" i="2" s="1"/>
  <c r="H292" i="2" s="1"/>
  <c r="E292" i="2" l="1"/>
  <c r="I292" i="2"/>
  <c r="A293" i="2" s="1"/>
  <c r="G293" i="2" l="1"/>
  <c r="B293" i="2"/>
  <c r="C293" i="2" s="1"/>
  <c r="D293" i="2" s="1"/>
  <c r="H293" i="2" s="1"/>
  <c r="I293" i="2" l="1"/>
  <c r="A294" i="2" s="1"/>
  <c r="E293" i="2"/>
  <c r="B294" i="2" l="1"/>
  <c r="C294" i="2" s="1"/>
  <c r="D294" i="2" s="1"/>
  <c r="H294" i="2" s="1"/>
  <c r="G294" i="2"/>
  <c r="I294" i="2" l="1"/>
  <c r="A295" i="2" s="1"/>
  <c r="E294" i="2"/>
  <c r="G295" i="2"/>
  <c r="B295" i="2"/>
  <c r="C295" i="2" s="1"/>
  <c r="D295" i="2" s="1"/>
  <c r="H295" i="2" s="1"/>
  <c r="I295" i="2" l="1"/>
  <c r="A296" i="2" s="1"/>
  <c r="E295" i="2"/>
  <c r="G296" i="2" l="1"/>
  <c r="B296" i="2"/>
  <c r="C296" i="2" s="1"/>
  <c r="D296" i="2" s="1"/>
  <c r="H296" i="2" s="1"/>
  <c r="I296" i="2" l="1"/>
  <c r="A297" i="2" s="1"/>
  <c r="E296" i="2"/>
  <c r="B297" i="2" l="1"/>
  <c r="C297" i="2" s="1"/>
  <c r="D297" i="2" s="1"/>
  <c r="H297" i="2" s="1"/>
  <c r="G297" i="2"/>
  <c r="I297" i="2" l="1"/>
  <c r="A298" i="2" s="1"/>
  <c r="G298" i="2" s="1"/>
  <c r="E297" i="2"/>
  <c r="B298" i="2" l="1"/>
  <c r="C298" i="2" s="1"/>
  <c r="D298" i="2" s="1"/>
  <c r="H298" i="2" s="1"/>
  <c r="E298" i="2" l="1"/>
  <c r="I298" i="2"/>
  <c r="A299" i="2" s="1"/>
  <c r="G299" i="2" s="1"/>
  <c r="B299" i="2" l="1"/>
  <c r="C299" i="2" s="1"/>
  <c r="D299" i="2" s="1"/>
  <c r="H299" i="2" s="1"/>
  <c r="I299" i="2"/>
  <c r="A300" i="2" s="1"/>
  <c r="E299" i="2"/>
  <c r="G300" i="2" l="1"/>
  <c r="B300" i="2"/>
  <c r="C300" i="2" s="1"/>
  <c r="D300" i="2" s="1"/>
  <c r="H300" i="2" s="1"/>
  <c r="E300" i="2" l="1"/>
  <c r="I300" i="2"/>
  <c r="A301" i="2" s="1"/>
  <c r="G301" i="2" l="1"/>
  <c r="B301" i="2"/>
  <c r="C301" i="2" s="1"/>
  <c r="D301" i="2" s="1"/>
  <c r="H301" i="2" s="1"/>
  <c r="I301" i="2" l="1"/>
  <c r="A302" i="2" s="1"/>
  <c r="E301" i="2"/>
  <c r="G302" i="2" l="1"/>
  <c r="B302" i="2"/>
  <c r="C302" i="2" s="1"/>
  <c r="D302" i="2" s="1"/>
  <c r="H302" i="2" s="1"/>
  <c r="I302" i="2" l="1"/>
  <c r="A303" i="2" s="1"/>
  <c r="E302" i="2"/>
  <c r="B303" i="2" l="1"/>
  <c r="C303" i="2" s="1"/>
  <c r="D303" i="2" s="1"/>
  <c r="H303" i="2" s="1"/>
  <c r="G303" i="2"/>
  <c r="E303" i="2" l="1"/>
  <c r="I303" i="2"/>
  <c r="A304" i="2" s="1"/>
  <c r="G304" i="2" s="1"/>
  <c r="B304" i="2" l="1"/>
  <c r="C304" i="2" s="1"/>
  <c r="D304" i="2" s="1"/>
  <c r="H304" i="2" s="1"/>
  <c r="E304" i="2" l="1"/>
  <c r="I304" i="2"/>
  <c r="A305" i="2" s="1"/>
  <c r="G305" i="2" s="1"/>
  <c r="B305" i="2"/>
  <c r="C305" i="2" s="1"/>
  <c r="D305" i="2" s="1"/>
  <c r="H305" i="2" l="1"/>
  <c r="E305" i="2"/>
  <c r="I305" i="2"/>
  <c r="A306" i="2" s="1"/>
  <c r="B306" i="2" l="1"/>
  <c r="C306" i="2" s="1"/>
  <c r="D306" i="2" s="1"/>
  <c r="H306" i="2" s="1"/>
  <c r="G306" i="2"/>
  <c r="E306" i="2"/>
  <c r="I306" i="2" l="1"/>
  <c r="A307" i="2" s="1"/>
  <c r="G307" i="2" l="1"/>
  <c r="B307" i="2"/>
  <c r="C307" i="2" s="1"/>
  <c r="D307" i="2" s="1"/>
  <c r="H307" i="2" s="1"/>
  <c r="I307" i="2" l="1"/>
  <c r="A308" i="2" s="1"/>
  <c r="E307" i="2"/>
  <c r="G308" i="2" l="1"/>
  <c r="B308" i="2"/>
  <c r="C308" i="2" s="1"/>
  <c r="D308" i="2" s="1"/>
  <c r="H308" i="2" s="1"/>
  <c r="E308" i="2" l="1"/>
  <c r="I308" i="2"/>
  <c r="A309" i="2" s="1"/>
  <c r="G309" i="2" l="1"/>
  <c r="B309" i="2"/>
  <c r="C309" i="2" s="1"/>
  <c r="D309" i="2" s="1"/>
  <c r="H309" i="2" s="1"/>
  <c r="E309" i="2" l="1"/>
  <c r="I309" i="2"/>
  <c r="A310" i="2" s="1"/>
  <c r="G310" i="2" l="1"/>
  <c r="B310" i="2"/>
  <c r="C310" i="2" s="1"/>
  <c r="D310" i="2" s="1"/>
  <c r="H310" i="2" s="1"/>
  <c r="E310" i="2" l="1"/>
  <c r="I310" i="2"/>
  <c r="A311" i="2" s="1"/>
  <c r="G311" i="2" l="1"/>
  <c r="B311" i="2"/>
  <c r="C311" i="2" s="1"/>
  <c r="D311" i="2" s="1"/>
  <c r="H311" i="2" s="1"/>
  <c r="I311" i="2" l="1"/>
  <c r="A312" i="2" s="1"/>
  <c r="E311" i="2"/>
  <c r="G312" i="2" l="1"/>
  <c r="B312" i="2"/>
  <c r="C312" i="2" s="1"/>
  <c r="D312" i="2" s="1"/>
  <c r="H312" i="2" s="1"/>
  <c r="E312" i="2" l="1"/>
  <c r="I312" i="2"/>
  <c r="A313" i="2" s="1"/>
  <c r="G313" i="2" l="1"/>
  <c r="B313" i="2"/>
  <c r="C313" i="2" s="1"/>
  <c r="D313" i="2" s="1"/>
  <c r="H313" i="2" s="1"/>
  <c r="I313" i="2" l="1"/>
  <c r="A314" i="2" s="1"/>
  <c r="E313" i="2"/>
  <c r="G314" i="2" l="1"/>
  <c r="B314" i="2"/>
  <c r="C314" i="2" s="1"/>
  <c r="D314" i="2" s="1"/>
  <c r="H314" i="2" s="1"/>
  <c r="E314" i="2" l="1"/>
  <c r="I314" i="2"/>
  <c r="A315" i="2" s="1"/>
  <c r="G315" i="2" l="1"/>
  <c r="B315" i="2"/>
  <c r="C315" i="2" s="1"/>
  <c r="D315" i="2" s="1"/>
  <c r="H315" i="2" s="1"/>
  <c r="E315" i="2" l="1"/>
  <c r="I315" i="2"/>
  <c r="A316" i="2" s="1"/>
  <c r="G316" i="2" l="1"/>
  <c r="B316" i="2"/>
  <c r="C316" i="2" s="1"/>
  <c r="D316" i="2" s="1"/>
  <c r="H316" i="2" s="1"/>
  <c r="I316" i="2" l="1"/>
  <c r="A317" i="2" s="1"/>
  <c r="E316" i="2"/>
  <c r="G317" i="2" l="1"/>
  <c r="B317" i="2"/>
  <c r="C317" i="2" s="1"/>
  <c r="D317" i="2" s="1"/>
  <c r="H317" i="2" s="1"/>
  <c r="I317" i="2" l="1"/>
  <c r="A318" i="2" s="1"/>
  <c r="E317" i="2"/>
  <c r="G318" i="2" l="1"/>
  <c r="B318" i="2"/>
  <c r="C318" i="2" s="1"/>
  <c r="D318" i="2" s="1"/>
  <c r="H318" i="2" s="1"/>
  <c r="E318" i="2" l="1"/>
  <c r="I318" i="2"/>
  <c r="A319" i="2" s="1"/>
  <c r="G319" i="2" l="1"/>
  <c r="B319" i="2"/>
  <c r="C319" i="2" s="1"/>
  <c r="D319" i="2" s="1"/>
  <c r="H319" i="2" s="1"/>
  <c r="E319" i="2" l="1"/>
  <c r="I319" i="2"/>
  <c r="A320" i="2" s="1"/>
  <c r="G320" i="2" l="1"/>
  <c r="B320" i="2"/>
  <c r="C320" i="2" s="1"/>
  <c r="D320" i="2" s="1"/>
  <c r="H320" i="2" s="1"/>
  <c r="E320" i="2" l="1"/>
  <c r="I320" i="2"/>
  <c r="A321" i="2" s="1"/>
  <c r="G321" i="2" l="1"/>
  <c r="B321" i="2"/>
  <c r="C321" i="2" s="1"/>
  <c r="D321" i="2" s="1"/>
  <c r="H321" i="2" s="1"/>
  <c r="E321" i="2" l="1"/>
  <c r="I321" i="2"/>
  <c r="A322" i="2" s="1"/>
  <c r="G322" i="2" l="1"/>
  <c r="B322" i="2"/>
  <c r="C322" i="2" s="1"/>
  <c r="D322" i="2" s="1"/>
  <c r="H322" i="2" s="1"/>
  <c r="E322" i="2" l="1"/>
  <c r="I322" i="2"/>
  <c r="A323" i="2" s="1"/>
  <c r="G323" i="2" l="1"/>
  <c r="B323" i="2"/>
  <c r="C323" i="2" s="1"/>
  <c r="D323" i="2" s="1"/>
  <c r="H323" i="2" s="1"/>
  <c r="I323" i="2" l="1"/>
  <c r="A324" i="2" s="1"/>
  <c r="E323" i="2"/>
  <c r="G324" i="2"/>
  <c r="B324" i="2"/>
  <c r="C324" i="2" s="1"/>
  <c r="D324" i="2" s="1"/>
  <c r="H324" i="2" s="1"/>
  <c r="E324" i="2" l="1"/>
  <c r="I324" i="2"/>
  <c r="A325" i="2" s="1"/>
  <c r="G325" i="2" l="1"/>
  <c r="B325" i="2"/>
  <c r="C325" i="2" s="1"/>
  <c r="D325" i="2" s="1"/>
  <c r="H325" i="2" s="1"/>
  <c r="E325" i="2" l="1"/>
  <c r="I325" i="2"/>
  <c r="A326" i="2" s="1"/>
  <c r="G326" i="2" l="1"/>
  <c r="B326" i="2"/>
  <c r="C326" i="2" s="1"/>
  <c r="D326" i="2" s="1"/>
  <c r="H326" i="2" s="1"/>
  <c r="E326" i="2" l="1"/>
  <c r="I326" i="2"/>
  <c r="A327" i="2" s="1"/>
  <c r="G327" i="2" l="1"/>
  <c r="B327" i="2"/>
  <c r="C327" i="2" s="1"/>
  <c r="D327" i="2" s="1"/>
  <c r="H327" i="2" s="1"/>
  <c r="I327" i="2" l="1"/>
  <c r="A328" i="2" s="1"/>
  <c r="E327" i="2"/>
  <c r="G328" i="2" l="1"/>
  <c r="B328" i="2"/>
  <c r="C328" i="2" s="1"/>
  <c r="D328" i="2" s="1"/>
  <c r="H328" i="2" s="1"/>
  <c r="I328" i="2" l="1"/>
  <c r="A329" i="2" s="1"/>
  <c r="E328" i="2"/>
  <c r="G329" i="2" l="1"/>
  <c r="B329" i="2"/>
  <c r="C329" i="2" s="1"/>
  <c r="D329" i="2" s="1"/>
  <c r="H329" i="2" s="1"/>
  <c r="E329" i="2" l="1"/>
  <c r="I329" i="2"/>
  <c r="A330" i="2" s="1"/>
  <c r="G330" i="2" l="1"/>
  <c r="B330" i="2"/>
  <c r="C330" i="2" s="1"/>
  <c r="D330" i="2" s="1"/>
  <c r="H330" i="2" s="1"/>
  <c r="I330" i="2" l="1"/>
  <c r="A331" i="2" s="1"/>
  <c r="E330" i="2"/>
  <c r="G331" i="2" l="1"/>
  <c r="B331" i="2"/>
  <c r="C331" i="2" s="1"/>
  <c r="D331" i="2" s="1"/>
  <c r="H331" i="2" s="1"/>
  <c r="I331" i="2" l="1"/>
  <c r="A332" i="2" s="1"/>
  <c r="E331" i="2"/>
  <c r="G332" i="2" l="1"/>
  <c r="B332" i="2"/>
  <c r="C332" i="2" s="1"/>
  <c r="D332" i="2" s="1"/>
  <c r="H332" i="2" s="1"/>
  <c r="E332" i="2" l="1"/>
  <c r="I332" i="2"/>
  <c r="A333" i="2" s="1"/>
  <c r="G333" i="2" l="1"/>
  <c r="B333" i="2"/>
  <c r="C333" i="2" s="1"/>
  <c r="D333" i="2" s="1"/>
  <c r="H333" i="2" s="1"/>
  <c r="E333" i="2" l="1"/>
  <c r="I333" i="2"/>
  <c r="A334" i="2" s="1"/>
  <c r="G334" i="2" l="1"/>
  <c r="B334" i="2"/>
  <c r="C334" i="2" s="1"/>
  <c r="D334" i="2" s="1"/>
  <c r="H334" i="2" s="1"/>
  <c r="E334" i="2" l="1"/>
  <c r="I334" i="2"/>
  <c r="A335" i="2" s="1"/>
  <c r="G335" i="2" l="1"/>
  <c r="B335" i="2"/>
  <c r="C335" i="2" s="1"/>
  <c r="D335" i="2" s="1"/>
  <c r="H335" i="2" s="1"/>
  <c r="I335" i="2" l="1"/>
  <c r="A336" i="2" s="1"/>
  <c r="E335" i="2"/>
  <c r="G336" i="2" l="1"/>
  <c r="B336" i="2"/>
  <c r="C336" i="2" s="1"/>
  <c r="D336" i="2" s="1"/>
  <c r="H336" i="2" s="1"/>
  <c r="I336" i="2" l="1"/>
  <c r="A337" i="2" s="1"/>
  <c r="G337" i="2" s="1"/>
  <c r="E336" i="2"/>
  <c r="B337" i="2" l="1"/>
  <c r="C337" i="2" s="1"/>
  <c r="D337" i="2" s="1"/>
  <c r="H337" i="2" s="1"/>
  <c r="I337" i="2" l="1"/>
  <c r="A338" i="2" s="1"/>
  <c r="E337" i="2"/>
  <c r="G338" i="2"/>
  <c r="B338" i="2"/>
  <c r="C338" i="2" s="1"/>
  <c r="D338" i="2" s="1"/>
  <c r="H338" i="2" s="1"/>
  <c r="E338" i="2" l="1"/>
  <c r="I338" i="2"/>
  <c r="A339" i="2" s="1"/>
  <c r="G339" i="2" l="1"/>
  <c r="B339" i="2"/>
  <c r="C339" i="2" s="1"/>
  <c r="D339" i="2" s="1"/>
  <c r="H339" i="2" s="1"/>
  <c r="E339" i="2" l="1"/>
  <c r="I339" i="2"/>
  <c r="A340" i="2" s="1"/>
  <c r="G340" i="2" l="1"/>
  <c r="B340" i="2"/>
  <c r="C340" i="2" s="1"/>
  <c r="D340" i="2" s="1"/>
  <c r="H340" i="2" s="1"/>
  <c r="E340" i="2" l="1"/>
  <c r="I340" i="2"/>
  <c r="A341" i="2" s="1"/>
  <c r="G341" i="2" l="1"/>
  <c r="B341" i="2"/>
  <c r="C341" i="2" s="1"/>
  <c r="D341" i="2" s="1"/>
  <c r="H341" i="2" s="1"/>
  <c r="I341" i="2" l="1"/>
  <c r="A342" i="2" s="1"/>
  <c r="G342" i="2"/>
  <c r="B342" i="2"/>
  <c r="C342" i="2" s="1"/>
  <c r="D342" i="2" s="1"/>
  <c r="H342" i="2" s="1"/>
  <c r="E341" i="2"/>
  <c r="E342" i="2" l="1"/>
  <c r="I342" i="2"/>
  <c r="A343" i="2" s="1"/>
  <c r="G343" i="2" l="1"/>
  <c r="B343" i="2"/>
  <c r="C343" i="2" s="1"/>
  <c r="D343" i="2" s="1"/>
  <c r="H343" i="2" s="1"/>
  <c r="I343" i="2" l="1"/>
  <c r="A344" i="2" s="1"/>
  <c r="G344" i="2"/>
  <c r="B344" i="2"/>
  <c r="C344" i="2" s="1"/>
  <c r="D344" i="2" s="1"/>
  <c r="H344" i="2" s="1"/>
  <c r="E343" i="2"/>
  <c r="I344" i="2" l="1"/>
  <c r="A345" i="2" s="1"/>
  <c r="E344" i="2"/>
  <c r="G345" i="2" l="1"/>
  <c r="B345" i="2"/>
  <c r="C345" i="2" s="1"/>
  <c r="D345" i="2" s="1"/>
  <c r="H345" i="2" s="1"/>
  <c r="I345" i="2" l="1"/>
  <c r="A346" i="2" s="1"/>
  <c r="E345" i="2"/>
  <c r="G346" i="2" l="1"/>
  <c r="B346" i="2"/>
  <c r="C346" i="2" s="1"/>
  <c r="D346" i="2" s="1"/>
  <c r="H346" i="2" s="1"/>
  <c r="I346" i="2" l="1"/>
  <c r="A347" i="2" s="1"/>
  <c r="E346" i="2"/>
  <c r="B347" i="2" l="1"/>
  <c r="C347" i="2" s="1"/>
  <c r="D347" i="2" s="1"/>
  <c r="H347" i="2" s="1"/>
  <c r="G347" i="2"/>
  <c r="E347" i="2" l="1"/>
  <c r="I347" i="2"/>
  <c r="A348" i="2" s="1"/>
  <c r="G348" i="2" s="1"/>
  <c r="B348" i="2" l="1"/>
  <c r="C348" i="2" s="1"/>
  <c r="D348" i="2" s="1"/>
  <c r="H348" i="2" s="1"/>
  <c r="E348" i="2" l="1"/>
  <c r="I348" i="2"/>
  <c r="A349" i="2" s="1"/>
  <c r="G349" i="2" s="1"/>
  <c r="B349" i="2" l="1"/>
  <c r="C349" i="2" s="1"/>
  <c r="D349" i="2" s="1"/>
  <c r="H349" i="2" s="1"/>
  <c r="I349" i="2"/>
  <c r="A350" i="2" s="1"/>
  <c r="E349" i="2"/>
  <c r="G350" i="2" l="1"/>
  <c r="B350" i="2"/>
  <c r="C350" i="2" s="1"/>
  <c r="D350" i="2" s="1"/>
  <c r="H350" i="2" s="1"/>
  <c r="I350" i="2" l="1"/>
  <c r="A351" i="2" s="1"/>
  <c r="E350" i="2"/>
  <c r="G351" i="2" l="1"/>
  <c r="B351" i="2"/>
  <c r="C351" i="2" s="1"/>
  <c r="D351" i="2" s="1"/>
  <c r="H351" i="2" s="1"/>
  <c r="I351" i="2" l="1"/>
  <c r="A352" i="2" s="1"/>
  <c r="E351" i="2"/>
  <c r="B352" i="2" l="1"/>
  <c r="C352" i="2" s="1"/>
  <c r="D352" i="2" s="1"/>
  <c r="H352" i="2" s="1"/>
  <c r="G352" i="2"/>
  <c r="I352" i="2" l="1"/>
  <c r="A353" i="2" s="1"/>
  <c r="E352" i="2"/>
  <c r="G353" i="2" l="1"/>
  <c r="B353" i="2"/>
  <c r="C353" i="2" s="1"/>
  <c r="D353" i="2" s="1"/>
  <c r="H353" i="2" s="1"/>
  <c r="I353" i="2" l="1"/>
  <c r="A354" i="2" s="1"/>
  <c r="E353" i="2"/>
  <c r="G354" i="2" l="1"/>
  <c r="B354" i="2"/>
  <c r="C354" i="2" s="1"/>
  <c r="D354" i="2" s="1"/>
  <c r="H354" i="2" s="1"/>
  <c r="I354" i="2" l="1"/>
  <c r="A355" i="2" s="1"/>
  <c r="G355" i="2" s="1"/>
  <c r="B355" i="2"/>
  <c r="C355" i="2" s="1"/>
  <c r="D355" i="2" s="1"/>
  <c r="H355" i="2" s="1"/>
  <c r="E354" i="2"/>
  <c r="E355" i="2" l="1"/>
  <c r="I355" i="2"/>
  <c r="A356" i="2" s="1"/>
  <c r="G356" i="2" l="1"/>
  <c r="B356" i="2"/>
  <c r="C356" i="2" s="1"/>
  <c r="D356" i="2" s="1"/>
  <c r="H356" i="2" s="1"/>
  <c r="I356" i="2" l="1"/>
  <c r="A357" i="2" s="1"/>
  <c r="E356" i="2"/>
  <c r="G357" i="2" l="1"/>
  <c r="B357" i="2"/>
  <c r="C357" i="2" s="1"/>
  <c r="D357" i="2" s="1"/>
  <c r="H357" i="2" s="1"/>
  <c r="I357" i="2" l="1"/>
  <c r="A358" i="2" s="1"/>
  <c r="E357" i="2"/>
  <c r="G358" i="2" l="1"/>
  <c r="B358" i="2"/>
  <c r="C358" i="2" s="1"/>
  <c r="D358" i="2" s="1"/>
  <c r="H358" i="2" s="1"/>
  <c r="I358" i="2" l="1"/>
  <c r="A359" i="2" s="1"/>
  <c r="G359" i="2"/>
  <c r="B359" i="2"/>
  <c r="C359" i="2" s="1"/>
  <c r="D359" i="2" s="1"/>
  <c r="H359" i="2" s="1"/>
  <c r="E358" i="2"/>
  <c r="I359" i="2" l="1"/>
  <c r="A360" i="2" s="1"/>
  <c r="E359" i="2"/>
  <c r="G360" i="2" l="1"/>
  <c r="B360" i="2"/>
  <c r="C360" i="2" s="1"/>
  <c r="D360" i="2" s="1"/>
  <c r="H360" i="2" s="1"/>
  <c r="E360" i="2" l="1"/>
  <c r="I360" i="2"/>
  <c r="A361" i="2" s="1"/>
  <c r="G361" i="2" l="1"/>
  <c r="B361" i="2"/>
  <c r="C361" i="2" s="1"/>
  <c r="D361" i="2" s="1"/>
  <c r="H361" i="2" s="1"/>
  <c r="I361" i="2" l="1"/>
  <c r="A362" i="2" s="1"/>
  <c r="E361" i="2"/>
  <c r="G362" i="2" l="1"/>
  <c r="B362" i="2"/>
  <c r="C362" i="2" s="1"/>
  <c r="D362" i="2" s="1"/>
  <c r="H362" i="2" s="1"/>
  <c r="E362" i="2" l="1"/>
  <c r="I362" i="2"/>
  <c r="A363" i="2" s="1"/>
  <c r="G363" i="2" l="1"/>
  <c r="B363" i="2"/>
  <c r="C363" i="2" s="1"/>
  <c r="D363" i="2" s="1"/>
  <c r="H363" i="2" s="1"/>
  <c r="I363" i="2" l="1"/>
  <c r="A364" i="2" s="1"/>
  <c r="E363" i="2"/>
  <c r="G364" i="2" l="1"/>
  <c r="B364" i="2"/>
  <c r="C364" i="2" s="1"/>
  <c r="D364" i="2" s="1"/>
  <c r="H364" i="2" s="1"/>
  <c r="E364" i="2" l="1"/>
  <c r="I364" i="2"/>
  <c r="A365" i="2" s="1"/>
  <c r="G365" i="2" l="1"/>
  <c r="B365" i="2"/>
  <c r="C365" i="2" s="1"/>
  <c r="D365" i="2" s="1"/>
  <c r="H365" i="2" s="1"/>
  <c r="E365" i="2" l="1"/>
  <c r="I365" i="2"/>
  <c r="A366" i="2" s="1"/>
  <c r="G366" i="2" l="1"/>
  <c r="B366" i="2"/>
  <c r="C366" i="2" s="1"/>
  <c r="D366" i="2" s="1"/>
  <c r="H366" i="2" s="1"/>
  <c r="I366" i="2" l="1"/>
  <c r="A367" i="2" s="1"/>
  <c r="E366" i="2"/>
  <c r="G367" i="2" l="1"/>
  <c r="B367" i="2"/>
  <c r="C367" i="2" s="1"/>
  <c r="D367" i="2" s="1"/>
  <c r="H367" i="2" s="1"/>
  <c r="I367" i="2" l="1"/>
  <c r="A368" i="2" s="1"/>
  <c r="E367" i="2"/>
  <c r="G368" i="2" l="1"/>
  <c r="B368" i="2"/>
  <c r="C368" i="2" s="1"/>
  <c r="D368" i="2" s="1"/>
  <c r="H368" i="2" s="1"/>
  <c r="E368" i="2" l="1"/>
  <c r="I368" i="2"/>
  <c r="A369" i="2" s="1"/>
  <c r="G369" i="2" l="1"/>
  <c r="B369" i="2"/>
  <c r="C369" i="2" s="1"/>
  <c r="D369" i="2" s="1"/>
  <c r="H369" i="2" s="1"/>
  <c r="E369" i="2" l="1"/>
  <c r="I369" i="2"/>
  <c r="A370" i="2" s="1"/>
  <c r="G370" i="2" l="1"/>
  <c r="B370" i="2"/>
  <c r="C370" i="2" s="1"/>
  <c r="D370" i="2" s="1"/>
  <c r="H370" i="2" s="1"/>
  <c r="I370" i="2" l="1"/>
  <c r="A371" i="2" s="1"/>
  <c r="G371" i="2"/>
  <c r="B371" i="2"/>
  <c r="C371" i="2" s="1"/>
  <c r="D371" i="2" s="1"/>
  <c r="H371" i="2" s="1"/>
  <c r="E370" i="2"/>
  <c r="E371" i="2" l="1"/>
  <c r="I371" i="2"/>
  <c r="A372" i="2" s="1"/>
  <c r="G372" i="2" l="1"/>
  <c r="B372" i="2"/>
  <c r="C372" i="2" s="1"/>
  <c r="D372" i="2" s="1"/>
  <c r="H372" i="2" s="1"/>
  <c r="I372" i="2" l="1"/>
  <c r="A373" i="2" s="1"/>
  <c r="E372" i="2"/>
  <c r="G373" i="2" l="1"/>
  <c r="B373" i="2"/>
  <c r="C373" i="2" s="1"/>
  <c r="D373" i="2" s="1"/>
  <c r="H373" i="2" s="1"/>
  <c r="E373" i="2" l="1"/>
  <c r="I373" i="2"/>
  <c r="A374" i="2" s="1"/>
  <c r="G374" i="2" l="1"/>
  <c r="B374" i="2"/>
  <c r="C374" i="2" s="1"/>
  <c r="D374" i="2" s="1"/>
  <c r="H374" i="2" s="1"/>
  <c r="I374" i="2" l="1"/>
  <c r="A375" i="2" s="1"/>
  <c r="G375" i="2" s="1"/>
  <c r="B375" i="2"/>
  <c r="C375" i="2" s="1"/>
  <c r="D375" i="2" s="1"/>
  <c r="E374" i="2"/>
  <c r="H375" i="2" l="1"/>
  <c r="I375" i="2"/>
  <c r="A376" i="2" s="1"/>
  <c r="G376" i="2" s="1"/>
  <c r="E375" i="2"/>
  <c r="B376" i="2" l="1"/>
  <c r="C376" i="2" s="1"/>
  <c r="D376" i="2" s="1"/>
  <c r="E376" i="2" s="1"/>
  <c r="I376" i="2"/>
  <c r="A377" i="2" s="1"/>
  <c r="H376" i="2" l="1"/>
  <c r="G377" i="2"/>
  <c r="B377" i="2"/>
  <c r="C377" i="2" s="1"/>
  <c r="D377" i="2" s="1"/>
  <c r="H377" i="2" s="1"/>
  <c r="I377" i="2" l="1"/>
  <c r="A378" i="2" s="1"/>
  <c r="G378" i="2"/>
  <c r="B378" i="2"/>
  <c r="C378" i="2" s="1"/>
  <c r="D378" i="2" s="1"/>
  <c r="H378" i="2" s="1"/>
  <c r="E377" i="2"/>
  <c r="E378" i="2" l="1"/>
  <c r="I378" i="2"/>
  <c r="A379" i="2" s="1"/>
  <c r="G379" i="2" l="1"/>
  <c r="B379" i="2"/>
  <c r="C379" i="2" s="1"/>
  <c r="D379" i="2" s="1"/>
  <c r="H379" i="2" s="1"/>
  <c r="I379" i="2" l="1"/>
  <c r="A380" i="2" s="1"/>
  <c r="E379" i="2"/>
  <c r="G380" i="2" l="1"/>
  <c r="B380" i="2"/>
  <c r="C380" i="2" s="1"/>
  <c r="D380" i="2" s="1"/>
  <c r="H380" i="2" s="1"/>
  <c r="I380" i="2" l="1"/>
  <c r="A381" i="2" s="1"/>
  <c r="E380" i="2"/>
  <c r="G381" i="2" l="1"/>
  <c r="B381" i="2"/>
  <c r="C381" i="2" s="1"/>
  <c r="D381" i="2" s="1"/>
  <c r="H381" i="2" s="1"/>
  <c r="E381" i="2" l="1"/>
  <c r="I381" i="2"/>
  <c r="A382" i="2" s="1"/>
  <c r="G382" i="2" l="1"/>
  <c r="B382" i="2"/>
  <c r="C382" i="2" s="1"/>
  <c r="D382" i="2" s="1"/>
  <c r="H382" i="2" s="1"/>
  <c r="I382" i="2" l="1"/>
  <c r="A383" i="2" s="1"/>
  <c r="G383" i="2" s="1"/>
  <c r="B383" i="2"/>
  <c r="C383" i="2" s="1"/>
  <c r="D383" i="2" s="1"/>
  <c r="H383" i="2" s="1"/>
  <c r="E382" i="2"/>
  <c r="I383" i="2" l="1"/>
  <c r="A384" i="2" s="1"/>
  <c r="G384" i="2" s="1"/>
  <c r="E383" i="2"/>
  <c r="B384" i="2" l="1"/>
  <c r="C384" i="2" s="1"/>
  <c r="D384" i="2" s="1"/>
  <c r="H384" i="2" s="1"/>
  <c r="I384" i="2"/>
  <c r="A385" i="2" s="1"/>
  <c r="G385" i="2" s="1"/>
  <c r="E384" i="2"/>
  <c r="B385" i="2" l="1"/>
  <c r="C385" i="2" s="1"/>
  <c r="D385" i="2" s="1"/>
  <c r="H385" i="2" s="1"/>
  <c r="I385" i="2" l="1"/>
  <c r="A386" i="2" s="1"/>
  <c r="E385" i="2"/>
  <c r="B386" i="2"/>
  <c r="C386" i="2" s="1"/>
  <c r="D386" i="2" s="1"/>
  <c r="H386" i="2" s="1"/>
  <c r="G386" i="2"/>
  <c r="E386" i="2" l="1"/>
  <c r="I386" i="2"/>
  <c r="A387" i="2" s="1"/>
  <c r="G387" i="2" s="1"/>
  <c r="B387" i="2"/>
  <c r="C387" i="2" s="1"/>
  <c r="D387" i="2" s="1"/>
  <c r="H387" i="2" l="1"/>
  <c r="I387" i="2"/>
  <c r="A388" i="2" s="1"/>
  <c r="G388" i="2" s="1"/>
  <c r="B388" i="2"/>
  <c r="C388" i="2" s="1"/>
  <c r="D388" i="2" s="1"/>
  <c r="E387" i="2"/>
  <c r="H388" i="2" l="1"/>
  <c r="E388" i="2"/>
  <c r="I388" i="2"/>
  <c r="A389" i="2" s="1"/>
  <c r="G389" i="2" l="1"/>
  <c r="B389" i="2"/>
  <c r="C389" i="2" s="1"/>
  <c r="D389" i="2" s="1"/>
  <c r="H389" i="2" s="1"/>
  <c r="I389" i="2" l="1"/>
  <c r="A390" i="2" s="1"/>
  <c r="G390" i="2"/>
  <c r="B390" i="2"/>
  <c r="C390" i="2" s="1"/>
  <c r="D390" i="2" s="1"/>
  <c r="H390" i="2" s="1"/>
  <c r="E389" i="2"/>
  <c r="I390" i="2" l="1"/>
  <c r="A391" i="2" s="1"/>
  <c r="B391" i="2" s="1"/>
  <c r="C391" i="2" s="1"/>
  <c r="D391" i="2" s="1"/>
  <c r="H391" i="2" s="1"/>
  <c r="G391" i="2"/>
  <c r="E390" i="2"/>
  <c r="I391" i="2" l="1"/>
  <c r="A392" i="2" s="1"/>
  <c r="E391" i="2"/>
  <c r="B392" i="2"/>
  <c r="C392" i="2" s="1"/>
  <c r="D392" i="2" s="1"/>
  <c r="H392" i="2" s="1"/>
  <c r="G392" i="2"/>
  <c r="I392" i="2" l="1"/>
  <c r="A393" i="2" s="1"/>
  <c r="B393" i="2" s="1"/>
  <c r="C393" i="2" s="1"/>
  <c r="D393" i="2" s="1"/>
  <c r="H393" i="2" s="1"/>
  <c r="E392" i="2"/>
  <c r="G393" i="2" l="1"/>
  <c r="I393" i="2"/>
  <c r="A394" i="2" s="1"/>
  <c r="E393" i="2"/>
  <c r="G394" i="2"/>
  <c r="B394" i="2"/>
  <c r="C394" i="2" s="1"/>
  <c r="D394" i="2" s="1"/>
  <c r="H394" i="2" s="1"/>
  <c r="I394" i="2" l="1"/>
  <c r="A395" i="2" s="1"/>
  <c r="G395" i="2"/>
  <c r="B395" i="2"/>
  <c r="C395" i="2" s="1"/>
  <c r="D395" i="2" s="1"/>
  <c r="H395" i="2" s="1"/>
  <c r="E394" i="2"/>
  <c r="I395" i="2" l="1"/>
  <c r="A396" i="2" s="1"/>
  <c r="G396" i="2" s="1"/>
  <c r="E395" i="2"/>
  <c r="B396" i="2" l="1"/>
  <c r="C396" i="2" s="1"/>
  <c r="D396" i="2" s="1"/>
  <c r="H396" i="2" s="1"/>
  <c r="I396" i="2"/>
  <c r="A397" i="2" s="1"/>
  <c r="G397" i="2" s="1"/>
  <c r="E396" i="2"/>
  <c r="B397" i="2" l="1"/>
  <c r="C397" i="2" s="1"/>
  <c r="D397" i="2" s="1"/>
  <c r="H397" i="2" s="1"/>
  <c r="E397" i="2"/>
  <c r="I397" i="2"/>
  <c r="A398" i="2" s="1"/>
  <c r="G398" i="2" l="1"/>
  <c r="B398" i="2"/>
  <c r="C398" i="2" s="1"/>
  <c r="D398" i="2" s="1"/>
  <c r="H398" i="2" s="1"/>
  <c r="I398" i="2" l="1"/>
  <c r="A399" i="2" s="1"/>
  <c r="E398" i="2"/>
  <c r="B399" i="2" l="1"/>
  <c r="C399" i="2" s="1"/>
  <c r="D399" i="2" s="1"/>
  <c r="H399" i="2" s="1"/>
  <c r="G399" i="2"/>
  <c r="E399" i="2" l="1"/>
  <c r="I399" i="2"/>
  <c r="A400" i="2" s="1"/>
  <c r="G400" i="2" l="1"/>
  <c r="B400" i="2"/>
  <c r="C400" i="2" s="1"/>
  <c r="D400" i="2" s="1"/>
  <c r="H400" i="2" s="1"/>
  <c r="I400" i="2" l="1"/>
  <c r="A401" i="2" s="1"/>
  <c r="E400" i="2"/>
  <c r="G401" i="2" l="1"/>
  <c r="B401" i="2"/>
  <c r="C401" i="2" s="1"/>
  <c r="D401" i="2" s="1"/>
  <c r="H401" i="2" s="1"/>
  <c r="E401" i="2" l="1"/>
  <c r="I401" i="2"/>
  <c r="A402" i="2" s="1"/>
  <c r="G402" i="2" l="1"/>
  <c r="B402" i="2"/>
  <c r="C402" i="2" s="1"/>
  <c r="D402" i="2" s="1"/>
  <c r="H402" i="2" s="1"/>
  <c r="I402" i="2" l="1"/>
  <c r="A403" i="2" s="1"/>
  <c r="E402" i="2"/>
  <c r="G403" i="2" l="1"/>
  <c r="B403" i="2"/>
  <c r="C403" i="2" s="1"/>
  <c r="D403" i="2" s="1"/>
  <c r="H403" i="2" s="1"/>
  <c r="E403" i="2" l="1"/>
  <c r="I403" i="2"/>
  <c r="A404" i="2" s="1"/>
  <c r="G404" i="2" l="1"/>
  <c r="B404" i="2"/>
  <c r="C404" i="2" s="1"/>
  <c r="D404" i="2" s="1"/>
  <c r="H404" i="2" s="1"/>
  <c r="E404" i="2" l="1"/>
  <c r="I404" i="2"/>
  <c r="A405" i="2" s="1"/>
  <c r="B405" i="2" l="1"/>
  <c r="C405" i="2" s="1"/>
  <c r="D405" i="2" s="1"/>
  <c r="G405" i="2"/>
  <c r="E405" i="2"/>
  <c r="I405" i="2" l="1"/>
  <c r="A406" i="2" s="1"/>
  <c r="B406" i="2"/>
  <c r="C406" i="2" s="1"/>
  <c r="D406" i="2" s="1"/>
  <c r="H406" i="2" s="1"/>
  <c r="G406" i="2"/>
  <c r="H405" i="2"/>
  <c r="E406" i="2" l="1"/>
  <c r="I406" i="2"/>
  <c r="A407" i="2" s="1"/>
  <c r="B407" i="2" l="1"/>
  <c r="C407" i="2" s="1"/>
  <c r="D407" i="2" s="1"/>
  <c r="H407" i="2" s="1"/>
  <c r="G407" i="2"/>
  <c r="E407" i="2" l="1"/>
  <c r="I407" i="2"/>
  <c r="A408" i="2" s="1"/>
  <c r="B408" i="2" l="1"/>
  <c r="C408" i="2" s="1"/>
  <c r="D408" i="2" s="1"/>
  <c r="H408" i="2" s="1"/>
  <c r="G408" i="2"/>
  <c r="E408" i="2"/>
  <c r="I408" i="2" l="1"/>
  <c r="A409" i="2" s="1"/>
  <c r="G409" i="2" l="1"/>
  <c r="B409" i="2"/>
  <c r="C409" i="2" s="1"/>
  <c r="D409" i="2" s="1"/>
  <c r="H409" i="2" s="1"/>
  <c r="E409" i="2" l="1"/>
  <c r="I409" i="2"/>
  <c r="A410" i="2" s="1"/>
  <c r="G410" i="2" l="1"/>
  <c r="B410" i="2"/>
  <c r="C410" i="2" s="1"/>
  <c r="D410" i="2" s="1"/>
  <c r="H410" i="2" s="1"/>
  <c r="I410" i="2" l="1"/>
  <c r="A411" i="2" s="1"/>
  <c r="E410" i="2"/>
  <c r="G411" i="2" l="1"/>
  <c r="B411" i="2"/>
  <c r="C411" i="2" s="1"/>
  <c r="D411" i="2" s="1"/>
  <c r="H411" i="2" s="1"/>
  <c r="E411" i="2" l="1"/>
  <c r="I411" i="2"/>
  <c r="A412" i="2" s="1"/>
  <c r="G412" i="2" l="1"/>
  <c r="B412" i="2"/>
  <c r="C412" i="2" s="1"/>
  <c r="D412" i="2" s="1"/>
  <c r="H412" i="2" s="1"/>
  <c r="I412" i="2" l="1"/>
  <c r="A413" i="2" s="1"/>
  <c r="G413" i="2"/>
  <c r="B413" i="2"/>
  <c r="C413" i="2" s="1"/>
  <c r="D413" i="2" s="1"/>
  <c r="H413" i="2" s="1"/>
  <c r="E412" i="2"/>
  <c r="I413" i="2" l="1"/>
  <c r="A414" i="2" s="1"/>
  <c r="G414" i="2" s="1"/>
  <c r="E413" i="2"/>
  <c r="B414" i="2" l="1"/>
  <c r="C414" i="2" s="1"/>
  <c r="D414" i="2" s="1"/>
  <c r="H414" i="2" s="1"/>
  <c r="I414" i="2"/>
  <c r="A415" i="2" s="1"/>
  <c r="G415" i="2" s="1"/>
  <c r="E414" i="2"/>
  <c r="B415" i="2" l="1"/>
  <c r="C415" i="2" s="1"/>
  <c r="D415" i="2" s="1"/>
  <c r="H415" i="2" s="1"/>
  <c r="E415" i="2" l="1"/>
  <c r="I415" i="2"/>
  <c r="A416" i="2" s="1"/>
  <c r="G416" i="2" l="1"/>
  <c r="B416" i="2"/>
  <c r="C416" i="2" s="1"/>
  <c r="D416" i="2" s="1"/>
  <c r="H416" i="2" l="1"/>
  <c r="E416" i="2"/>
  <c r="I416" i="2"/>
  <c r="A417" i="2" s="1"/>
  <c r="G417" i="2" l="1"/>
  <c r="B417" i="2"/>
  <c r="C417" i="2" s="1"/>
  <c r="D417" i="2" s="1"/>
  <c r="H417" i="2" s="1"/>
  <c r="E417" i="2" l="1"/>
  <c r="I417" i="2"/>
  <c r="A418" i="2" s="1"/>
  <c r="G418" i="2" l="1"/>
  <c r="B418" i="2"/>
  <c r="C418" i="2" s="1"/>
  <c r="D418" i="2" s="1"/>
  <c r="H418" i="2" s="1"/>
  <c r="E418" i="2" l="1"/>
  <c r="I418" i="2"/>
  <c r="A419" i="2" s="1"/>
  <c r="G419" i="2" l="1"/>
  <c r="B419" i="2"/>
  <c r="C419" i="2" s="1"/>
  <c r="D419" i="2" s="1"/>
  <c r="H419" i="2" s="1"/>
  <c r="E419" i="2"/>
  <c r="I419" i="2" l="1"/>
  <c r="A420" i="2" s="1"/>
  <c r="G420" i="2" s="1"/>
  <c r="B420" i="2"/>
  <c r="C420" i="2" s="1"/>
  <c r="D420" i="2" s="1"/>
  <c r="H420" i="2" s="1"/>
  <c r="I420" i="2" l="1"/>
  <c r="A421" i="2" s="1"/>
  <c r="E420" i="2"/>
  <c r="G421" i="2"/>
  <c r="B421" i="2"/>
  <c r="C421" i="2" s="1"/>
  <c r="D421" i="2" s="1"/>
  <c r="H421" i="2" l="1"/>
  <c r="E421" i="2"/>
  <c r="I421" i="2"/>
  <c r="A422" i="2" s="1"/>
  <c r="G422" i="2" l="1"/>
  <c r="B422" i="2"/>
  <c r="C422" i="2" s="1"/>
  <c r="D422" i="2" s="1"/>
  <c r="H422" i="2" l="1"/>
  <c r="E422" i="2"/>
  <c r="I422" i="2"/>
  <c r="A423" i="2" s="1"/>
  <c r="B423" i="2" l="1"/>
  <c r="C423" i="2" s="1"/>
  <c r="D423" i="2" s="1"/>
  <c r="H423" i="2" s="1"/>
  <c r="G423" i="2"/>
  <c r="E423" i="2"/>
  <c r="I423" i="2" l="1"/>
  <c r="A424" i="2" s="1"/>
  <c r="B424" i="2" l="1"/>
  <c r="C424" i="2" s="1"/>
  <c r="D424" i="2" s="1"/>
  <c r="H424" i="2" s="1"/>
  <c r="G424" i="2"/>
  <c r="E424" i="2"/>
  <c r="I424" i="2" l="1"/>
  <c r="A425" i="2" s="1"/>
  <c r="G425" i="2" l="1"/>
  <c r="B425" i="2"/>
  <c r="C425" i="2" s="1"/>
  <c r="D425" i="2" s="1"/>
  <c r="H425" i="2" s="1"/>
  <c r="E425" i="2"/>
  <c r="I425" i="2" l="1"/>
  <c r="A426" i="2" s="1"/>
  <c r="G426" i="2"/>
  <c r="B426" i="2"/>
  <c r="C426" i="2" s="1"/>
  <c r="D426" i="2" s="1"/>
  <c r="H426" i="2" s="1"/>
  <c r="E426" i="2" l="1"/>
  <c r="I426" i="2"/>
  <c r="A427" i="2" s="1"/>
  <c r="G427" i="2" l="1"/>
  <c r="B427" i="2"/>
  <c r="C427" i="2" s="1"/>
  <c r="D427" i="2" s="1"/>
  <c r="H427" i="2" s="1"/>
  <c r="E427" i="2" l="1"/>
  <c r="I427" i="2"/>
  <c r="A428" i="2" s="1"/>
  <c r="G428" i="2" l="1"/>
  <c r="B428" i="2"/>
  <c r="C428" i="2" s="1"/>
  <c r="D428" i="2" s="1"/>
  <c r="H428" i="2" s="1"/>
  <c r="I428" i="2" l="1"/>
  <c r="A429" i="2" s="1"/>
  <c r="E428" i="2"/>
  <c r="G429" i="2"/>
  <c r="B429" i="2"/>
  <c r="C429" i="2" s="1"/>
  <c r="D429" i="2" s="1"/>
  <c r="H429" i="2" s="1"/>
  <c r="E429" i="2"/>
  <c r="I429" i="2" l="1"/>
  <c r="A430" i="2" s="1"/>
  <c r="B430" i="2" l="1"/>
  <c r="C430" i="2" s="1"/>
  <c r="D430" i="2" s="1"/>
  <c r="H430" i="2" s="1"/>
  <c r="G430" i="2"/>
  <c r="E430" i="2"/>
  <c r="I430" i="2" l="1"/>
  <c r="A431" i="2" s="1"/>
  <c r="G431" i="2"/>
  <c r="B431" i="2"/>
  <c r="C431" i="2" s="1"/>
  <c r="D431" i="2" s="1"/>
  <c r="H431" i="2" s="1"/>
  <c r="E431" i="2" l="1"/>
  <c r="I431" i="2"/>
  <c r="A432" i="2" s="1"/>
  <c r="G432" i="2" l="1"/>
  <c r="B432" i="2"/>
  <c r="C432" i="2" s="1"/>
  <c r="D432" i="2" s="1"/>
  <c r="H432" i="2" s="1"/>
  <c r="I432" i="2" l="1"/>
  <c r="A433" i="2" s="1"/>
  <c r="E432" i="2"/>
  <c r="G433" i="2"/>
  <c r="B433" i="2"/>
  <c r="C433" i="2" s="1"/>
  <c r="D433" i="2" s="1"/>
  <c r="H433" i="2" s="1"/>
  <c r="E433" i="2"/>
  <c r="I433" i="2" l="1"/>
  <c r="A434" i="2" s="1"/>
  <c r="G434" i="2" l="1"/>
  <c r="B434" i="2"/>
  <c r="C434" i="2" s="1"/>
  <c r="D434" i="2" s="1"/>
  <c r="H434" i="2" s="1"/>
  <c r="E434" i="2" l="1"/>
  <c r="I434" i="2"/>
  <c r="A435" i="2" s="1"/>
  <c r="B435" i="2" l="1"/>
  <c r="C435" i="2" s="1"/>
  <c r="D435" i="2" s="1"/>
  <c r="H435" i="2" s="1"/>
  <c r="G435" i="2"/>
  <c r="E435" i="2"/>
  <c r="I435" i="2" l="1"/>
  <c r="A436" i="2" s="1"/>
  <c r="G436" i="2" s="1"/>
  <c r="B436" i="2"/>
  <c r="C436" i="2" s="1"/>
  <c r="D436" i="2" s="1"/>
  <c r="H436" i="2" s="1"/>
  <c r="E436" i="2" l="1"/>
  <c r="I436" i="2"/>
  <c r="A437" i="2" s="1"/>
  <c r="G437" i="2" l="1"/>
  <c r="B437" i="2"/>
  <c r="C437" i="2" s="1"/>
  <c r="D437" i="2" s="1"/>
  <c r="H437" i="2" s="1"/>
  <c r="I437" i="2" l="1"/>
  <c r="A438" i="2" s="1"/>
  <c r="E437" i="2"/>
  <c r="G438" i="2"/>
  <c r="B438" i="2"/>
  <c r="C438" i="2" s="1"/>
  <c r="D438" i="2" s="1"/>
  <c r="H438" i="2" s="1"/>
  <c r="E438" i="2"/>
  <c r="I438" i="2" l="1"/>
  <c r="A439" i="2" s="1"/>
  <c r="B439" i="2" l="1"/>
  <c r="C439" i="2" s="1"/>
  <c r="D439" i="2" s="1"/>
  <c r="H439" i="2" s="1"/>
  <c r="G439" i="2"/>
  <c r="E439" i="2"/>
  <c r="I439" i="2" l="1"/>
  <c r="A440" i="2" s="1"/>
  <c r="G440" i="2" l="1"/>
  <c r="B440" i="2"/>
  <c r="C440" i="2" s="1"/>
  <c r="D440" i="2" s="1"/>
  <c r="H440" i="2" s="1"/>
  <c r="E440" i="2" l="1"/>
  <c r="I440" i="2"/>
  <c r="A441" i="2" s="1"/>
  <c r="G441" i="2" l="1"/>
  <c r="B441" i="2"/>
  <c r="C441" i="2" s="1"/>
  <c r="D441" i="2" s="1"/>
  <c r="H441" i="2" s="1"/>
  <c r="E441" i="2"/>
  <c r="I441" i="2" l="1"/>
  <c r="A442" i="2" s="1"/>
  <c r="G442" i="2"/>
  <c r="B442" i="2"/>
  <c r="C442" i="2" s="1"/>
  <c r="D442" i="2" s="1"/>
  <c r="H442" i="2" s="1"/>
  <c r="E442" i="2" l="1"/>
  <c r="I442" i="2"/>
  <c r="A443" i="2" s="1"/>
  <c r="G443" i="2" l="1"/>
  <c r="B443" i="2"/>
  <c r="C443" i="2" s="1"/>
  <c r="D443" i="2" s="1"/>
  <c r="H443" i="2" s="1"/>
  <c r="E443" i="2" l="1"/>
  <c r="I443" i="2"/>
  <c r="A444" i="2" s="1"/>
  <c r="G444" i="2" l="1"/>
  <c r="B444" i="2"/>
  <c r="C444" i="2" s="1"/>
  <c r="D444" i="2" s="1"/>
  <c r="H444" i="2" s="1"/>
  <c r="E444" i="2" l="1"/>
  <c r="I444" i="2"/>
  <c r="A445" i="2" s="1"/>
  <c r="G445" i="2" l="1"/>
  <c r="B445" i="2"/>
  <c r="C445" i="2" s="1"/>
  <c r="D445" i="2" s="1"/>
  <c r="H445" i="2" s="1"/>
  <c r="I445" i="2" l="1"/>
  <c r="A446" i="2" s="1"/>
  <c r="G446" i="2" s="1"/>
  <c r="E445" i="2"/>
  <c r="B446" i="2" l="1"/>
  <c r="C446" i="2" s="1"/>
  <c r="D446" i="2" s="1"/>
  <c r="H446" i="2" s="1"/>
  <c r="E446" i="2"/>
  <c r="I446" i="2"/>
  <c r="A447" i="2" s="1"/>
  <c r="G447" i="2" l="1"/>
  <c r="B447" i="2"/>
  <c r="C447" i="2" s="1"/>
  <c r="D447" i="2" s="1"/>
  <c r="H447" i="2" s="1"/>
  <c r="E447" i="2" l="1"/>
  <c r="I447" i="2"/>
  <c r="A448" i="2" s="1"/>
  <c r="G448" i="2" l="1"/>
  <c r="B448" i="2"/>
  <c r="C448" i="2" s="1"/>
  <c r="D448" i="2" s="1"/>
  <c r="H448" i="2" s="1"/>
  <c r="E448" i="2" l="1"/>
  <c r="I448" i="2"/>
  <c r="A449" i="2" s="1"/>
  <c r="G449" i="2" l="1"/>
  <c r="B449" i="2"/>
  <c r="C449" i="2" s="1"/>
  <c r="D449" i="2" s="1"/>
  <c r="H449" i="2" s="1"/>
  <c r="E449" i="2" l="1"/>
  <c r="I449" i="2"/>
  <c r="A450" i="2" s="1"/>
  <c r="G450" i="2" l="1"/>
  <c r="B450" i="2"/>
  <c r="C450" i="2" s="1"/>
  <c r="D450" i="2" s="1"/>
  <c r="H450" i="2" s="1"/>
  <c r="E450" i="2" l="1"/>
  <c r="I450" i="2"/>
  <c r="A451" i="2" s="1"/>
  <c r="G451" i="2" l="1"/>
  <c r="B451" i="2"/>
  <c r="C451" i="2" s="1"/>
  <c r="D451" i="2" s="1"/>
  <c r="H451" i="2" s="1"/>
  <c r="I451" i="2" l="1"/>
  <c r="A452" i="2" s="1"/>
  <c r="E451" i="2"/>
  <c r="G452" i="2"/>
  <c r="B452" i="2"/>
  <c r="C452" i="2" s="1"/>
  <c r="D452" i="2" s="1"/>
  <c r="H452" i="2" s="1"/>
  <c r="E452" i="2"/>
  <c r="I452" i="2" l="1"/>
  <c r="A453" i="2" s="1"/>
  <c r="G453" i="2" s="1"/>
  <c r="B453" i="2"/>
  <c r="C453" i="2" s="1"/>
  <c r="D453" i="2" s="1"/>
  <c r="H453" i="2" s="1"/>
  <c r="I453" i="2" l="1"/>
  <c r="A454" i="2" s="1"/>
  <c r="E453" i="2"/>
  <c r="G454" i="2"/>
  <c r="B454" i="2"/>
  <c r="C454" i="2" s="1"/>
  <c r="D454" i="2" s="1"/>
  <c r="H454" i="2" s="1"/>
  <c r="E454" i="2"/>
  <c r="I454" i="2" l="1"/>
  <c r="A455" i="2" s="1"/>
  <c r="G455" i="2" l="1"/>
  <c r="B455" i="2"/>
  <c r="C455" i="2" s="1"/>
  <c r="D455" i="2" s="1"/>
  <c r="H455" i="2" s="1"/>
  <c r="E455" i="2" l="1"/>
  <c r="I455" i="2"/>
  <c r="A456" i="2" s="1"/>
  <c r="B456" i="2" l="1"/>
  <c r="C456" i="2" s="1"/>
  <c r="D456" i="2" s="1"/>
  <c r="H456" i="2" s="1"/>
  <c r="G456" i="2"/>
  <c r="E456" i="2"/>
  <c r="I456" i="2" l="1"/>
  <c r="A457" i="2" s="1"/>
  <c r="G457" i="2"/>
  <c r="B457" i="2"/>
  <c r="C457" i="2" s="1"/>
  <c r="D457" i="2" s="1"/>
  <c r="H457" i="2" s="1"/>
  <c r="E457" i="2" l="1"/>
  <c r="I457" i="2"/>
  <c r="A458" i="2" s="1"/>
  <c r="B458" i="2" l="1"/>
  <c r="C458" i="2" s="1"/>
  <c r="D458" i="2" s="1"/>
  <c r="H458" i="2" s="1"/>
  <c r="G458" i="2"/>
  <c r="E458" i="2" l="1"/>
  <c r="I458" i="2"/>
  <c r="A459" i="2" s="1"/>
  <c r="G459" i="2" l="1"/>
  <c r="B459" i="2"/>
  <c r="C459" i="2" s="1"/>
  <c r="D459" i="2" s="1"/>
  <c r="H459" i="2" s="1"/>
  <c r="E459" i="2"/>
  <c r="I459" i="2" l="1"/>
  <c r="A460" i="2" s="1"/>
  <c r="B460" i="2" s="1"/>
  <c r="C460" i="2" s="1"/>
  <c r="D460" i="2" s="1"/>
  <c r="H460" i="2" s="1"/>
  <c r="G460" i="2"/>
  <c r="I460" i="2" l="1"/>
  <c r="A461" i="2" s="1"/>
  <c r="E460" i="2"/>
  <c r="G461" i="2"/>
  <c r="B461" i="2"/>
  <c r="C461" i="2" s="1"/>
  <c r="D461" i="2" s="1"/>
  <c r="H461" i="2" s="1"/>
  <c r="E461" i="2"/>
  <c r="I461" i="2" l="1"/>
  <c r="A462" i="2" s="1"/>
  <c r="G462" i="2" l="1"/>
  <c r="B462" i="2"/>
  <c r="C462" i="2" s="1"/>
  <c r="D462" i="2" s="1"/>
  <c r="H462" i="2" s="1"/>
  <c r="I462" i="2" l="1"/>
  <c r="A463" i="2" s="1"/>
  <c r="E462" i="2"/>
  <c r="G463" i="2"/>
  <c r="B463" i="2"/>
  <c r="C463" i="2" s="1"/>
  <c r="D463" i="2" s="1"/>
  <c r="H463" i="2" s="1"/>
  <c r="E463" i="2" l="1"/>
  <c r="I463" i="2"/>
  <c r="A464" i="2" s="1"/>
  <c r="G464" i="2" l="1"/>
  <c r="B464" i="2"/>
  <c r="C464" i="2" s="1"/>
  <c r="D464" i="2" s="1"/>
  <c r="H464" i="2" s="1"/>
  <c r="E464" i="2" l="1"/>
  <c r="I464" i="2"/>
  <c r="A465" i="2" s="1"/>
  <c r="G465" i="2" l="1"/>
  <c r="B465" i="2"/>
  <c r="C465" i="2" s="1"/>
  <c r="D465" i="2" s="1"/>
  <c r="H465" i="2" s="1"/>
  <c r="I465" i="2" l="1"/>
  <c r="A466" i="2" s="1"/>
  <c r="E465" i="2"/>
  <c r="B466" i="2"/>
  <c r="C466" i="2" s="1"/>
  <c r="D466" i="2" s="1"/>
  <c r="H466" i="2" s="1"/>
  <c r="G466" i="2"/>
  <c r="I466" i="2"/>
  <c r="A467" i="2" s="1"/>
  <c r="E466" i="2" l="1"/>
  <c r="G467" i="2"/>
  <c r="B467" i="2"/>
  <c r="C467" i="2" s="1"/>
  <c r="D467" i="2" s="1"/>
  <c r="H467" i="2" s="1"/>
  <c r="E467" i="2"/>
  <c r="I467" i="2" l="1"/>
  <c r="A468" i="2" s="1"/>
  <c r="B468" i="2"/>
  <c r="C468" i="2" s="1"/>
  <c r="D468" i="2" s="1"/>
  <c r="H468" i="2" s="1"/>
  <c r="G468" i="2"/>
  <c r="E468" i="2"/>
  <c r="I468" i="2" l="1"/>
  <c r="A469" i="2" s="1"/>
  <c r="G469" i="2" l="1"/>
  <c r="B469" i="2"/>
  <c r="C469" i="2" s="1"/>
  <c r="D469" i="2" s="1"/>
  <c r="H469" i="2" s="1"/>
  <c r="E469" i="2"/>
  <c r="I469" i="2" l="1"/>
  <c r="A470" i="2" s="1"/>
  <c r="B470" i="2" l="1"/>
  <c r="C470" i="2" s="1"/>
  <c r="D470" i="2" s="1"/>
  <c r="H470" i="2" s="1"/>
  <c r="G470" i="2"/>
  <c r="E470" i="2"/>
  <c r="I470" i="2" l="1"/>
  <c r="A471" i="2" s="1"/>
  <c r="G471" i="2" s="1"/>
  <c r="B471" i="2"/>
  <c r="C471" i="2" s="1"/>
  <c r="D471" i="2" s="1"/>
  <c r="H471" i="2" s="1"/>
  <c r="E471" i="2" l="1"/>
  <c r="I471" i="2"/>
  <c r="A472" i="2" s="1"/>
  <c r="G472" i="2" l="1"/>
  <c r="B472" i="2"/>
  <c r="C472" i="2" s="1"/>
  <c r="D472" i="2" s="1"/>
  <c r="H472" i="2" s="1"/>
  <c r="E472" i="2"/>
  <c r="I472" i="2" l="1"/>
  <c r="A473" i="2" s="1"/>
  <c r="G473" i="2"/>
  <c r="B473" i="2"/>
  <c r="C473" i="2" s="1"/>
  <c r="D473" i="2" s="1"/>
  <c r="H473" i="2" s="1"/>
  <c r="E473" i="2" l="1"/>
  <c r="I473" i="2"/>
  <c r="A474" i="2" s="1"/>
  <c r="B474" i="2" l="1"/>
  <c r="C474" i="2" s="1"/>
  <c r="D474" i="2" s="1"/>
  <c r="H474" i="2" s="1"/>
  <c r="G474" i="2"/>
  <c r="E474" i="2"/>
  <c r="I474" i="2" l="1"/>
  <c r="A475" i="2" s="1"/>
  <c r="G475" i="2"/>
  <c r="B475" i="2"/>
  <c r="C475" i="2" s="1"/>
  <c r="D475" i="2" s="1"/>
  <c r="H475" i="2" s="1"/>
  <c r="E475" i="2" l="1"/>
  <c r="I475" i="2"/>
  <c r="A476" i="2" s="1"/>
  <c r="G476" i="2" l="1"/>
  <c r="B476" i="2"/>
  <c r="C476" i="2" s="1"/>
  <c r="D476" i="2" s="1"/>
  <c r="H476" i="2" s="1"/>
  <c r="E476" i="2" l="1"/>
  <c r="I476" i="2"/>
  <c r="A477" i="2" s="1"/>
  <c r="G477" i="2" l="1"/>
  <c r="B477" i="2"/>
  <c r="C477" i="2" s="1"/>
  <c r="D477" i="2" s="1"/>
  <c r="H477" i="2" s="1"/>
  <c r="E477" i="2" l="1"/>
  <c r="I477" i="2"/>
  <c r="A478" i="2" s="1"/>
  <c r="G478" i="2" l="1"/>
  <c r="B478" i="2"/>
  <c r="C478" i="2" s="1"/>
  <c r="D478" i="2" s="1"/>
  <c r="H478" i="2" s="1"/>
  <c r="E478" i="2" l="1"/>
  <c r="I478" i="2"/>
  <c r="A479" i="2" s="1"/>
  <c r="G479" i="2" l="1"/>
  <c r="B479" i="2"/>
  <c r="C479" i="2" s="1"/>
  <c r="D479" i="2" s="1"/>
  <c r="H479" i="2" s="1"/>
  <c r="E479" i="2"/>
  <c r="I479" i="2" l="1"/>
  <c r="A480" i="2" s="1"/>
  <c r="B480" i="2" l="1"/>
  <c r="C480" i="2" s="1"/>
  <c r="D480" i="2" s="1"/>
  <c r="H480" i="2" s="1"/>
  <c r="G480" i="2"/>
  <c r="E480" i="2"/>
  <c r="I480" i="2" l="1"/>
  <c r="A481" i="2" s="1"/>
  <c r="G481" i="2"/>
  <c r="B481" i="2"/>
  <c r="C481" i="2" s="1"/>
  <c r="D481" i="2" s="1"/>
  <c r="H481" i="2" s="1"/>
  <c r="E481" i="2" l="1"/>
  <c r="I481" i="2"/>
  <c r="A482" i="2" s="1"/>
  <c r="G482" i="2" l="1"/>
  <c r="B482" i="2"/>
  <c r="C482" i="2" s="1"/>
  <c r="D482" i="2" s="1"/>
  <c r="H482" i="2" s="1"/>
  <c r="E482" i="2" l="1"/>
  <c r="I482" i="2"/>
  <c r="A483" i="2" s="1"/>
  <c r="G483" i="2" l="1"/>
  <c r="B483" i="2"/>
  <c r="C483" i="2" s="1"/>
  <c r="D483" i="2" s="1"/>
  <c r="H483" i="2" s="1"/>
  <c r="E483" i="2" l="1"/>
  <c r="I483" i="2"/>
  <c r="A484" i="2" s="1"/>
  <c r="G484" i="2" l="1"/>
  <c r="B484" i="2"/>
  <c r="C484" i="2" s="1"/>
  <c r="D484" i="2" s="1"/>
  <c r="H484" i="2" s="1"/>
  <c r="E484" i="2"/>
  <c r="I484" i="2" l="1"/>
  <c r="A485" i="2" s="1"/>
  <c r="G485" i="2" l="1"/>
  <c r="B485" i="2"/>
  <c r="C485" i="2" s="1"/>
  <c r="D485" i="2" s="1"/>
  <c r="H485" i="2" s="1"/>
  <c r="E485" i="2"/>
  <c r="I485" i="2" l="1"/>
  <c r="A486" i="2" s="1"/>
  <c r="G486" i="2"/>
  <c r="B486" i="2"/>
  <c r="C486" i="2" s="1"/>
  <c r="D486" i="2" s="1"/>
  <c r="H486" i="2" s="1"/>
  <c r="E486" i="2" l="1"/>
  <c r="I486" i="2"/>
  <c r="A487" i="2" s="1"/>
  <c r="B487" i="2" l="1"/>
  <c r="C487" i="2" s="1"/>
  <c r="D487" i="2" s="1"/>
  <c r="H487" i="2" s="1"/>
  <c r="G487" i="2"/>
  <c r="E487" i="2"/>
  <c r="I487" i="2" l="1"/>
  <c r="A488" i="2" s="1"/>
  <c r="G488" i="2" l="1"/>
  <c r="B488" i="2"/>
  <c r="C488" i="2" s="1"/>
  <c r="D488" i="2" s="1"/>
  <c r="H488" i="2" s="1"/>
  <c r="E488" i="2" l="1"/>
  <c r="I488" i="2"/>
  <c r="A489" i="2" s="1"/>
  <c r="B489" i="2" l="1"/>
  <c r="C489" i="2" s="1"/>
  <c r="D489" i="2" s="1"/>
  <c r="H489" i="2" s="1"/>
  <c r="G489" i="2"/>
  <c r="E489" i="2"/>
  <c r="I489" i="2" l="1"/>
  <c r="A490" i="2" s="1"/>
  <c r="G490" i="2"/>
  <c r="B490" i="2"/>
  <c r="C490" i="2" s="1"/>
  <c r="D490" i="2" s="1"/>
  <c r="H490" i="2" s="1"/>
  <c r="E490" i="2" l="1"/>
  <c r="I490" i="2"/>
  <c r="A491" i="2" s="1"/>
  <c r="B491" i="2" l="1"/>
  <c r="C491" i="2" s="1"/>
  <c r="D491" i="2" s="1"/>
  <c r="H491" i="2" s="1"/>
  <c r="G491" i="2"/>
  <c r="E491" i="2"/>
  <c r="I491" i="2" l="1"/>
  <c r="A492" i="2" s="1"/>
  <c r="G492" i="2"/>
  <c r="B492" i="2"/>
  <c r="C492" i="2" s="1"/>
  <c r="D492" i="2" s="1"/>
  <c r="H492" i="2" s="1"/>
  <c r="I492" i="2" l="1"/>
  <c r="A493" i="2" s="1"/>
  <c r="E492" i="2"/>
  <c r="B493" i="2"/>
  <c r="C493" i="2" s="1"/>
  <c r="D493" i="2" s="1"/>
  <c r="H493" i="2" s="1"/>
  <c r="G493" i="2"/>
  <c r="E493" i="2"/>
  <c r="I493" i="2" l="1"/>
  <c r="A494" i="2" s="1"/>
  <c r="G494" i="2"/>
  <c r="B494" i="2"/>
  <c r="C494" i="2" s="1"/>
  <c r="D494" i="2" s="1"/>
  <c r="H494" i="2" s="1"/>
  <c r="E494" i="2" l="1"/>
  <c r="I494" i="2"/>
  <c r="A495" i="2" s="1"/>
  <c r="G495" i="2" l="1"/>
  <c r="B495" i="2"/>
  <c r="C495" i="2" s="1"/>
  <c r="D495" i="2" s="1"/>
  <c r="H495" i="2" s="1"/>
  <c r="I495" i="2" l="1"/>
  <c r="A496" i="2" s="1"/>
  <c r="E495" i="2"/>
  <c r="G496" i="2"/>
  <c r="B496" i="2"/>
  <c r="C496" i="2" s="1"/>
  <c r="D496" i="2" s="1"/>
  <c r="H496" i="2" s="1"/>
  <c r="E496" i="2"/>
  <c r="I496" i="2" l="1"/>
  <c r="A497" i="2" s="1"/>
  <c r="B497" i="2" l="1"/>
  <c r="C497" i="2" s="1"/>
  <c r="D497" i="2" s="1"/>
  <c r="H497" i="2" s="1"/>
  <c r="G497" i="2"/>
  <c r="E497" i="2"/>
  <c r="I497" i="2"/>
  <c r="A498" i="2" s="1"/>
  <c r="G498" i="2" l="1"/>
  <c r="B498" i="2"/>
  <c r="C498" i="2" s="1"/>
  <c r="D498" i="2" s="1"/>
  <c r="H498" i="2" s="1"/>
  <c r="E498" i="2"/>
  <c r="I498" i="2" l="1"/>
  <c r="A499" i="2" s="1"/>
  <c r="G499" i="2" l="1"/>
  <c r="B499" i="2"/>
  <c r="C499" i="2" s="1"/>
  <c r="D499" i="2" s="1"/>
  <c r="H499" i="2" s="1"/>
  <c r="E499" i="2" l="1"/>
  <c r="I499" i="2"/>
  <c r="A500" i="2" s="1"/>
  <c r="G500" i="2" l="1"/>
  <c r="B500" i="2"/>
  <c r="C500" i="2" s="1"/>
  <c r="D500" i="2" s="1"/>
  <c r="H500" i="2" s="1"/>
  <c r="I500" i="2" l="1"/>
  <c r="A501" i="2" s="1"/>
  <c r="E500" i="2"/>
  <c r="B501" i="2" l="1"/>
  <c r="C501" i="2" s="1"/>
  <c r="D501" i="2" s="1"/>
  <c r="H501" i="2" s="1"/>
  <c r="G501" i="2"/>
  <c r="E501" i="2"/>
  <c r="I501" i="2" l="1"/>
  <c r="A502" i="2" s="1"/>
  <c r="B502" i="2" s="1"/>
  <c r="C502" i="2" s="1"/>
  <c r="D502" i="2" s="1"/>
  <c r="H502" i="2" s="1"/>
  <c r="G502" i="2"/>
  <c r="I502" i="2" l="1"/>
  <c r="A503" i="2" s="1"/>
  <c r="E502" i="2"/>
  <c r="G503" i="2" l="1"/>
  <c r="B503" i="2"/>
  <c r="C503" i="2" s="1"/>
  <c r="D503" i="2" s="1"/>
  <c r="H503" i="2" s="1"/>
  <c r="E503" i="2" l="1"/>
  <c r="I503" i="2"/>
  <c r="A504" i="2" s="1"/>
  <c r="G504" i="2" l="1"/>
  <c r="B504" i="2"/>
  <c r="C504" i="2" s="1"/>
  <c r="D504" i="2" s="1"/>
  <c r="H504" i="2" s="1"/>
  <c r="E504" i="2"/>
  <c r="I504" i="2" l="1"/>
  <c r="A505" i="2" s="1"/>
  <c r="G505" i="2" l="1"/>
  <c r="B505" i="2"/>
  <c r="C505" i="2" s="1"/>
  <c r="D505" i="2" s="1"/>
  <c r="H505" i="2" s="1"/>
  <c r="E505" i="2"/>
  <c r="I505" i="2" l="1"/>
  <c r="A506" i="2" s="1"/>
  <c r="G506" i="2"/>
  <c r="B506" i="2"/>
  <c r="C506" i="2" s="1"/>
  <c r="D506" i="2" s="1"/>
  <c r="H506" i="2" s="1"/>
  <c r="E506" i="2" l="1"/>
  <c r="I506" i="2"/>
  <c r="A507" i="2" s="1"/>
  <c r="G507" i="2" l="1"/>
  <c r="B507" i="2"/>
  <c r="C507" i="2" s="1"/>
  <c r="D507" i="2" s="1"/>
  <c r="E507" i="2" l="1"/>
  <c r="H507" i="2"/>
  <c r="I507" i="2"/>
  <c r="A508" i="2" s="1"/>
  <c r="B508" i="2" l="1"/>
  <c r="C508" i="2" s="1"/>
  <c r="D508" i="2" s="1"/>
  <c r="H508" i="2" s="1"/>
  <c r="G508" i="2"/>
  <c r="E508" i="2"/>
  <c r="I508" i="2" l="1"/>
  <c r="A509" i="2" s="1"/>
  <c r="G509" i="2" s="1"/>
  <c r="B509" i="2"/>
  <c r="C509" i="2" s="1"/>
  <c r="D509" i="2" s="1"/>
  <c r="H509" i="2" s="1"/>
  <c r="E509" i="2" l="1"/>
  <c r="I509" i="2"/>
  <c r="A510" i="2" s="1"/>
  <c r="G510" i="2" l="1"/>
  <c r="B510" i="2"/>
  <c r="C510" i="2" s="1"/>
  <c r="D510" i="2" s="1"/>
  <c r="H510" i="2" s="1"/>
  <c r="E510" i="2" l="1"/>
  <c r="I510" i="2"/>
  <c r="A511" i="2" s="1"/>
  <c r="B511" i="2" l="1"/>
  <c r="C511" i="2" s="1"/>
  <c r="D511" i="2" s="1"/>
  <c r="H511" i="2" s="1"/>
  <c r="G511" i="2"/>
  <c r="E511" i="2" l="1"/>
  <c r="I511" i="2"/>
  <c r="A512" i="2" s="1"/>
  <c r="G512" i="2" l="1"/>
  <c r="B512" i="2"/>
  <c r="C512" i="2" s="1"/>
  <c r="D512" i="2" s="1"/>
  <c r="H512" i="2" s="1"/>
  <c r="I512" i="2" l="1"/>
  <c r="A513" i="2" s="1"/>
  <c r="E512" i="2"/>
  <c r="G513" i="2"/>
  <c r="B513" i="2"/>
  <c r="C513" i="2" s="1"/>
  <c r="D513" i="2" s="1"/>
  <c r="H513" i="2" s="1"/>
  <c r="E513" i="2"/>
  <c r="I513" i="2" l="1"/>
  <c r="A514" i="2" s="1"/>
  <c r="G514" i="2" l="1"/>
  <c r="B514" i="2"/>
  <c r="C514" i="2" s="1"/>
  <c r="D514" i="2" s="1"/>
  <c r="H514" i="2" s="1"/>
  <c r="E514" i="2"/>
  <c r="I514" i="2" l="1"/>
  <c r="A515" i="2" s="1"/>
  <c r="B515" i="2"/>
  <c r="C515" i="2" s="1"/>
  <c r="D515" i="2" s="1"/>
  <c r="H515" i="2" s="1"/>
  <c r="G515" i="2"/>
  <c r="E515" i="2"/>
  <c r="I515" i="2" l="1"/>
  <c r="A516" i="2" s="1"/>
  <c r="B516" i="2" s="1"/>
  <c r="C516" i="2" s="1"/>
  <c r="D516" i="2" s="1"/>
  <c r="H516" i="2" s="1"/>
  <c r="G516" i="2"/>
  <c r="E516" i="2"/>
  <c r="I516" i="2" l="1"/>
  <c r="A517" i="2" s="1"/>
  <c r="G517" i="2"/>
  <c r="B517" i="2"/>
  <c r="C517" i="2" s="1"/>
  <c r="D517" i="2" s="1"/>
  <c r="H517" i="2" s="1"/>
  <c r="I517" i="2" l="1"/>
  <c r="A518" i="2" s="1"/>
  <c r="E517" i="2"/>
  <c r="B518" i="2"/>
  <c r="C518" i="2" s="1"/>
  <c r="D518" i="2" s="1"/>
  <c r="H518" i="2" s="1"/>
  <c r="G518" i="2"/>
  <c r="E518" i="2"/>
  <c r="I518" i="2" l="1"/>
  <c r="A519" i="2" s="1"/>
  <c r="G519" i="2"/>
  <c r="B519" i="2"/>
  <c r="C519" i="2" s="1"/>
  <c r="D519" i="2" s="1"/>
  <c r="H519" i="2" s="1"/>
  <c r="E519" i="2" l="1"/>
  <c r="I519" i="2"/>
  <c r="A520" i="2" s="1"/>
  <c r="B520" i="2" l="1"/>
  <c r="C520" i="2" s="1"/>
  <c r="D520" i="2" s="1"/>
  <c r="H520" i="2" s="1"/>
  <c r="E520" i="2"/>
  <c r="G520" i="2"/>
  <c r="I520" i="2" l="1"/>
  <c r="A521" i="2" s="1"/>
  <c r="G521" i="2" s="1"/>
  <c r="B521" i="2"/>
  <c r="C521" i="2" s="1"/>
  <c r="D521" i="2" s="1"/>
  <c r="H521" i="2" s="1"/>
  <c r="I521" i="2" l="1"/>
  <c r="A522" i="2" s="1"/>
  <c r="E521" i="2"/>
  <c r="G522" i="2"/>
  <c r="B522" i="2"/>
  <c r="C522" i="2" s="1"/>
  <c r="D522" i="2" s="1"/>
  <c r="H522" i="2" s="1"/>
  <c r="E522" i="2"/>
  <c r="I522" i="2" l="1"/>
  <c r="A523" i="2" s="1"/>
  <c r="G523" i="2" s="1"/>
  <c r="B523" i="2" l="1"/>
  <c r="C523" i="2" s="1"/>
  <c r="D523" i="2" s="1"/>
  <c r="H523" i="2" s="1"/>
  <c r="E523" i="2"/>
  <c r="I523" i="2"/>
  <c r="A524" i="2" s="1"/>
  <c r="G524" i="2" l="1"/>
  <c r="B524" i="2"/>
  <c r="C524" i="2" s="1"/>
  <c r="D524" i="2" s="1"/>
  <c r="H524" i="2" s="1"/>
  <c r="I524" i="2" l="1"/>
  <c r="A525" i="2" s="1"/>
  <c r="E524" i="2"/>
  <c r="G525" i="2" l="1"/>
  <c r="B525" i="2"/>
  <c r="C525" i="2" s="1"/>
  <c r="D525" i="2" s="1"/>
  <c r="H525" i="2" s="1"/>
  <c r="E525" i="2" l="1"/>
  <c r="I525" i="2"/>
  <c r="A526" i="2" s="1"/>
  <c r="G526" i="2" l="1"/>
  <c r="B526" i="2"/>
  <c r="C526" i="2" s="1"/>
  <c r="D526" i="2" s="1"/>
  <c r="H526" i="2" s="1"/>
  <c r="I526" i="2" l="1"/>
  <c r="A527" i="2" s="1"/>
  <c r="E526" i="2"/>
  <c r="B527" i="2" l="1"/>
  <c r="C527" i="2" s="1"/>
  <c r="D527" i="2" s="1"/>
  <c r="H527" i="2" s="1"/>
  <c r="G527" i="2"/>
  <c r="E527" i="2"/>
  <c r="I527" i="2" l="1"/>
  <c r="A528" i="2" s="1"/>
  <c r="G528" i="2" s="1"/>
  <c r="B528" i="2"/>
  <c r="C528" i="2" s="1"/>
  <c r="D528" i="2" s="1"/>
  <c r="H528" i="2" s="1"/>
  <c r="I528" i="2" l="1"/>
  <c r="A529" i="2" s="1"/>
  <c r="E528" i="2"/>
  <c r="G529" i="2" l="1"/>
  <c r="B529" i="2"/>
  <c r="C529" i="2" s="1"/>
  <c r="D529" i="2" s="1"/>
  <c r="H529" i="2" s="1"/>
  <c r="E529" i="2"/>
  <c r="I529" i="2" l="1"/>
  <c r="A530" i="2" s="1"/>
  <c r="G530" i="2" l="1"/>
  <c r="B530" i="2"/>
  <c r="C530" i="2" s="1"/>
  <c r="D530" i="2" s="1"/>
  <c r="H530" i="2" s="1"/>
  <c r="E530" i="2"/>
  <c r="I530" i="2" l="1"/>
  <c r="A531" i="2" s="1"/>
  <c r="G531" i="2" l="1"/>
  <c r="B531" i="2"/>
  <c r="C531" i="2" s="1"/>
  <c r="D531" i="2" s="1"/>
  <c r="H531" i="2" s="1"/>
  <c r="E531" i="2"/>
  <c r="I531" i="2" l="1"/>
  <c r="A532" i="2" s="1"/>
  <c r="G532" i="2"/>
  <c r="B532" i="2"/>
  <c r="C532" i="2" s="1"/>
  <c r="D532" i="2" s="1"/>
  <c r="H532" i="2" s="1"/>
  <c r="E532" i="2"/>
  <c r="I532" i="2" l="1"/>
  <c r="A533" i="2" s="1"/>
  <c r="G533" i="2" l="1"/>
  <c r="B533" i="2"/>
  <c r="C533" i="2" s="1"/>
  <c r="D533" i="2" s="1"/>
  <c r="H533" i="2" s="1"/>
  <c r="E533" i="2"/>
  <c r="I533" i="2" l="1"/>
  <c r="A534" i="2" s="1"/>
  <c r="G534" i="2" s="1"/>
  <c r="B534" i="2"/>
  <c r="C534" i="2" s="1"/>
  <c r="D534" i="2" s="1"/>
  <c r="H534" i="2" s="1"/>
  <c r="I534" i="2" l="1"/>
  <c r="A535" i="2" s="1"/>
  <c r="G535" i="2" s="1"/>
  <c r="E534" i="2"/>
  <c r="B535" i="2" l="1"/>
  <c r="C535" i="2" s="1"/>
  <c r="D535" i="2" s="1"/>
  <c r="H535" i="2" s="1"/>
  <c r="I535" i="2"/>
  <c r="A536" i="2" s="1"/>
  <c r="E535" i="2"/>
  <c r="G536" i="2"/>
  <c r="B536" i="2"/>
  <c r="C536" i="2" s="1"/>
  <c r="D536" i="2" s="1"/>
  <c r="H536" i="2" s="1"/>
  <c r="E536" i="2" l="1"/>
  <c r="I536" i="2"/>
  <c r="A537" i="2" s="1"/>
  <c r="G537" i="2" s="1"/>
  <c r="B537" i="2"/>
  <c r="C537" i="2" s="1"/>
  <c r="D537" i="2" s="1"/>
  <c r="H537" i="2" s="1"/>
  <c r="E537" i="2"/>
  <c r="I537" i="2" l="1"/>
  <c r="A538" i="2" s="1"/>
  <c r="G538" i="2"/>
  <c r="B538" i="2"/>
  <c r="C538" i="2" s="1"/>
  <c r="D538" i="2" s="1"/>
  <c r="H538" i="2" s="1"/>
  <c r="I538" i="2" l="1"/>
  <c r="A539" i="2" s="1"/>
  <c r="E538" i="2"/>
  <c r="G539" i="2" l="1"/>
  <c r="B539" i="2"/>
  <c r="C539" i="2" s="1"/>
  <c r="D539" i="2" s="1"/>
  <c r="H539" i="2" s="1"/>
  <c r="E539" i="2"/>
  <c r="I539" i="2" l="1"/>
  <c r="A540" i="2" s="1"/>
  <c r="G540" i="2"/>
  <c r="B540" i="2"/>
  <c r="C540" i="2" s="1"/>
  <c r="D540" i="2" s="1"/>
  <c r="H540" i="2" s="1"/>
  <c r="I540" i="2" l="1"/>
  <c r="A541" i="2" s="1"/>
  <c r="E540" i="2"/>
  <c r="G541" i="2"/>
  <c r="B541" i="2"/>
  <c r="C541" i="2" s="1"/>
  <c r="D541" i="2" s="1"/>
  <c r="H541" i="2" s="1"/>
  <c r="I541" i="2" l="1"/>
  <c r="A542" i="2" s="1"/>
  <c r="E541" i="2"/>
  <c r="B542" i="2"/>
  <c r="C542" i="2" s="1"/>
  <c r="D542" i="2" s="1"/>
  <c r="H542" i="2" s="1"/>
  <c r="G542" i="2"/>
  <c r="E542" i="2"/>
  <c r="I542" i="2" l="1"/>
  <c r="A543" i="2" s="1"/>
  <c r="G543" i="2"/>
  <c r="B543" i="2"/>
  <c r="C543" i="2" s="1"/>
  <c r="D543" i="2" s="1"/>
  <c r="H543" i="2" s="1"/>
  <c r="E543" i="2" l="1"/>
  <c r="I543" i="2"/>
  <c r="A544" i="2" s="1"/>
  <c r="G544" i="2" l="1"/>
  <c r="B544" i="2"/>
  <c r="C544" i="2" s="1"/>
  <c r="D544" i="2" s="1"/>
  <c r="H544" i="2" s="1"/>
  <c r="E544" i="2" l="1"/>
  <c r="I544" i="2"/>
  <c r="A545" i="2" s="1"/>
  <c r="B545" i="2" l="1"/>
  <c r="C545" i="2" s="1"/>
  <c r="D545" i="2" s="1"/>
  <c r="H545" i="2" s="1"/>
  <c r="G545" i="2"/>
  <c r="E545" i="2"/>
  <c r="I545" i="2" l="1"/>
  <c r="A546" i="2" s="1"/>
  <c r="B546" i="2" l="1"/>
  <c r="C546" i="2" s="1"/>
  <c r="D546" i="2" s="1"/>
  <c r="H546" i="2" s="1"/>
  <c r="G546" i="2"/>
  <c r="E546" i="2"/>
  <c r="I546" i="2" l="1"/>
  <c r="A547" i="2" s="1"/>
  <c r="G547" i="2"/>
  <c r="B547" i="2"/>
  <c r="C547" i="2" s="1"/>
  <c r="D547" i="2" s="1"/>
  <c r="H547" i="2" s="1"/>
  <c r="E547" i="2" l="1"/>
  <c r="I547" i="2"/>
  <c r="A548" i="2" s="1"/>
  <c r="G548" i="2"/>
  <c r="B548" i="2"/>
  <c r="C548" i="2" s="1"/>
  <c r="D548" i="2" s="1"/>
  <c r="H548" i="2" s="1"/>
  <c r="E548" i="2"/>
  <c r="I548" i="2" l="1"/>
  <c r="A549" i="2" s="1"/>
  <c r="G549" i="2" l="1"/>
  <c r="B549" i="2"/>
  <c r="C549" i="2" s="1"/>
  <c r="D549" i="2" s="1"/>
  <c r="H549" i="2" s="1"/>
  <c r="E549" i="2"/>
  <c r="I549" i="2" l="1"/>
  <c r="A550" i="2" s="1"/>
  <c r="B550" i="2" l="1"/>
  <c r="C550" i="2" s="1"/>
  <c r="D550" i="2" s="1"/>
  <c r="H550" i="2" s="1"/>
  <c r="G550" i="2"/>
  <c r="E550" i="2"/>
  <c r="I550" i="2" l="1"/>
  <c r="A551" i="2" s="1"/>
  <c r="G551" i="2" s="1"/>
  <c r="B551" i="2" l="1"/>
  <c r="C551" i="2" s="1"/>
  <c r="D551" i="2" s="1"/>
  <c r="H551" i="2" s="1"/>
  <c r="I551" i="2"/>
  <c r="A552" i="2" s="1"/>
  <c r="G552" i="2" s="1"/>
  <c r="E551" i="2"/>
  <c r="B552" i="2"/>
  <c r="C552" i="2" s="1"/>
  <c r="D552" i="2" s="1"/>
  <c r="H552" i="2" s="1"/>
  <c r="E552" i="2"/>
  <c r="I552" i="2" l="1"/>
  <c r="A553" i="2" s="1"/>
  <c r="G553" i="2" l="1"/>
  <c r="B553" i="2"/>
  <c r="C553" i="2" s="1"/>
  <c r="D553" i="2" s="1"/>
  <c r="H553" i="2" s="1"/>
  <c r="E553" i="2"/>
  <c r="I553" i="2" l="1"/>
  <c r="A554" i="2" s="1"/>
  <c r="G554" i="2" l="1"/>
  <c r="B554" i="2"/>
  <c r="C554" i="2" s="1"/>
  <c r="D554" i="2" s="1"/>
  <c r="H554" i="2" s="1"/>
  <c r="I554" i="2" l="1"/>
  <c r="A555" i="2" s="1"/>
  <c r="E554" i="2"/>
  <c r="G555" i="2" l="1"/>
  <c r="B555" i="2"/>
  <c r="C555" i="2" s="1"/>
  <c r="D555" i="2" s="1"/>
  <c r="H555" i="2" s="1"/>
  <c r="E555" i="2"/>
  <c r="I555" i="2" l="1"/>
  <c r="A556" i="2" s="1"/>
  <c r="G556" i="2" l="1"/>
  <c r="B556" i="2"/>
  <c r="C556" i="2" s="1"/>
  <c r="D556" i="2" s="1"/>
  <c r="H556" i="2" s="1"/>
  <c r="E556" i="2"/>
  <c r="I556" i="2" l="1"/>
  <c r="A557" i="2" s="1"/>
  <c r="G557" i="2" s="1"/>
  <c r="B557" i="2"/>
  <c r="C557" i="2" s="1"/>
  <c r="D557" i="2" s="1"/>
  <c r="H557" i="2" s="1"/>
  <c r="I557" i="2" l="1"/>
  <c r="A558" i="2" s="1"/>
  <c r="E557" i="2"/>
  <c r="G558" i="2"/>
  <c r="B558" i="2"/>
  <c r="C558" i="2" s="1"/>
  <c r="D558" i="2" s="1"/>
  <c r="H558" i="2" s="1"/>
  <c r="E558" i="2"/>
  <c r="I558" i="2" l="1"/>
  <c r="A559" i="2" s="1"/>
  <c r="B559" i="2" l="1"/>
  <c r="C559" i="2" s="1"/>
  <c r="D559" i="2" s="1"/>
  <c r="H559" i="2" s="1"/>
  <c r="G559" i="2"/>
  <c r="E559" i="2"/>
  <c r="I559" i="2" l="1"/>
  <c r="A560" i="2" s="1"/>
  <c r="B560" i="2"/>
  <c r="C560" i="2" s="1"/>
  <c r="D560" i="2" s="1"/>
  <c r="H560" i="2" s="1"/>
  <c r="G560" i="2"/>
  <c r="E560" i="2"/>
  <c r="I560" i="2" l="1"/>
  <c r="A561" i="2" s="1"/>
  <c r="G561" i="2"/>
  <c r="B561" i="2"/>
  <c r="C561" i="2" s="1"/>
  <c r="D561" i="2" s="1"/>
  <c r="H561" i="2" s="1"/>
  <c r="E561" i="2" l="1"/>
  <c r="I561" i="2"/>
  <c r="A562" i="2" s="1"/>
  <c r="G562" i="2" l="1"/>
  <c r="B562" i="2"/>
  <c r="C562" i="2" s="1"/>
  <c r="D562" i="2" s="1"/>
  <c r="H562" i="2" s="1"/>
  <c r="E562" i="2"/>
  <c r="I562" i="2" l="1"/>
  <c r="A563" i="2" s="1"/>
  <c r="G563" i="2"/>
  <c r="B563" i="2"/>
  <c r="C563" i="2" s="1"/>
  <c r="D563" i="2" s="1"/>
  <c r="H563" i="2" s="1"/>
  <c r="E563" i="2" l="1"/>
  <c r="I563" i="2"/>
  <c r="A564" i="2" s="1"/>
  <c r="G564" i="2" l="1"/>
  <c r="B564" i="2"/>
  <c r="C564" i="2" s="1"/>
  <c r="D564" i="2" s="1"/>
  <c r="H564" i="2" s="1"/>
  <c r="E564" i="2"/>
  <c r="I564" i="2" l="1"/>
  <c r="A565" i="2" s="1"/>
  <c r="B565" i="2" l="1"/>
  <c r="C565" i="2" s="1"/>
  <c r="D565" i="2" s="1"/>
  <c r="H565" i="2" s="1"/>
  <c r="G565" i="2"/>
  <c r="E565" i="2"/>
  <c r="I565" i="2" l="1"/>
  <c r="A566" i="2" s="1"/>
  <c r="G566" i="2" l="1"/>
  <c r="B566" i="2"/>
  <c r="C566" i="2" s="1"/>
  <c r="D566" i="2" s="1"/>
  <c r="H566" i="2" l="1"/>
  <c r="E566" i="2"/>
  <c r="I566" i="2"/>
  <c r="A567" i="2" s="1"/>
  <c r="B567" i="2" l="1"/>
  <c r="C567" i="2" s="1"/>
  <c r="D567" i="2" s="1"/>
  <c r="H567" i="2" s="1"/>
  <c r="G567" i="2"/>
  <c r="E567" i="2"/>
  <c r="I567" i="2" l="1"/>
  <c r="A568" i="2" s="1"/>
  <c r="B568" i="2" l="1"/>
  <c r="C568" i="2" s="1"/>
  <c r="D568" i="2" s="1"/>
  <c r="H568" i="2" s="1"/>
  <c r="G568" i="2"/>
  <c r="E568" i="2"/>
  <c r="I568" i="2" l="1"/>
  <c r="A569" i="2" s="1"/>
  <c r="B569" i="2" s="1"/>
  <c r="C569" i="2" s="1"/>
  <c r="D569" i="2" s="1"/>
  <c r="H569" i="2" s="1"/>
  <c r="G569" i="2"/>
  <c r="E569" i="2"/>
  <c r="I569" i="2" l="1"/>
  <c r="A570" i="2" s="1"/>
  <c r="B570" i="2" l="1"/>
  <c r="C570" i="2" s="1"/>
  <c r="D570" i="2" s="1"/>
  <c r="H570" i="2" s="1"/>
  <c r="G570" i="2"/>
  <c r="E570" i="2"/>
  <c r="I570" i="2" l="1"/>
  <c r="A571" i="2" s="1"/>
  <c r="G571" i="2" l="1"/>
  <c r="B571" i="2"/>
  <c r="C571" i="2" s="1"/>
  <c r="D571" i="2" s="1"/>
  <c r="H571" i="2" l="1"/>
  <c r="E571" i="2"/>
  <c r="I571" i="2"/>
  <c r="A572" i="2" s="1"/>
  <c r="B572" i="2" l="1"/>
  <c r="C572" i="2" s="1"/>
  <c r="D572" i="2" s="1"/>
  <c r="G572" i="2"/>
  <c r="I572" i="2" l="1"/>
  <c r="A573" i="2" s="1"/>
  <c r="E572" i="2"/>
  <c r="H572" i="2"/>
  <c r="B573" i="2" l="1"/>
  <c r="C573" i="2" s="1"/>
  <c r="D573" i="2" s="1"/>
  <c r="G573" i="2"/>
  <c r="I573" i="2" l="1"/>
  <c r="A574" i="2" s="1"/>
  <c r="H573" i="2"/>
  <c r="E573" i="2"/>
  <c r="B574" i="2" l="1"/>
  <c r="C574" i="2" s="1"/>
  <c r="D574" i="2" s="1"/>
  <c r="G574" i="2"/>
  <c r="I574" i="2" l="1"/>
  <c r="A575" i="2" s="1"/>
  <c r="H574" i="2"/>
  <c r="E574" i="2"/>
  <c r="B575" i="2" l="1"/>
  <c r="C575" i="2" s="1"/>
  <c r="D575" i="2" s="1"/>
  <c r="H575" i="2" s="1"/>
  <c r="E575" i="2"/>
  <c r="G575" i="2"/>
  <c r="I575" i="2" s="1"/>
  <c r="A576" i="2" s="1"/>
  <c r="G576" i="2" s="1"/>
  <c r="B576" i="2" l="1"/>
  <c r="C576" i="2" s="1"/>
  <c r="D576" i="2" s="1"/>
  <c r="H576" i="2" s="1"/>
  <c r="E576" i="2"/>
  <c r="I576" i="2"/>
  <c r="A577" i="2" s="1"/>
  <c r="G577" i="2" l="1"/>
  <c r="B577" i="2"/>
  <c r="C577" i="2" s="1"/>
  <c r="D577" i="2" s="1"/>
  <c r="H577" i="2" s="1"/>
  <c r="E577" i="2" l="1"/>
  <c r="I577" i="2"/>
  <c r="A578" i="2" s="1"/>
  <c r="B578" i="2" l="1"/>
  <c r="C578" i="2" s="1"/>
  <c r="D578" i="2" s="1"/>
  <c r="H578" i="2" s="1"/>
  <c r="G578" i="2"/>
  <c r="E578" i="2"/>
  <c r="I578" i="2" l="1"/>
  <c r="A579" i="2" s="1"/>
  <c r="G579" i="2" l="1"/>
  <c r="B579" i="2"/>
  <c r="C579" i="2" s="1"/>
  <c r="D579" i="2" s="1"/>
  <c r="H579" i="2" s="1"/>
  <c r="E579" i="2" l="1"/>
  <c r="I579" i="2"/>
  <c r="A580" i="2" s="1"/>
  <c r="B580" i="2" l="1"/>
  <c r="C580" i="2" s="1"/>
  <c r="D580" i="2" s="1"/>
  <c r="H580" i="2" s="1"/>
  <c r="G580" i="2"/>
  <c r="E580" i="2"/>
  <c r="I580" i="2" l="1"/>
  <c r="A581" i="2" s="1"/>
  <c r="B581" i="2" l="1"/>
  <c r="C581" i="2" s="1"/>
  <c r="D581" i="2" s="1"/>
  <c r="G581" i="2"/>
  <c r="H581" i="2" l="1"/>
  <c r="E581" i="2"/>
  <c r="I581" i="2"/>
  <c r="A582" i="2" s="1"/>
  <c r="G582" i="2" l="1"/>
  <c r="B582" i="2"/>
  <c r="C582" i="2" s="1"/>
  <c r="D582" i="2" s="1"/>
  <c r="H582" i="2" s="1"/>
  <c r="E582" i="2" l="1"/>
  <c r="I582" i="2"/>
  <c r="A583" i="2" s="1"/>
  <c r="G583" i="2" l="1"/>
  <c r="B583" i="2"/>
  <c r="C583" i="2" s="1"/>
  <c r="D583" i="2" s="1"/>
  <c r="H583" i="2" s="1"/>
  <c r="E583" i="2"/>
  <c r="I583" i="2" l="1"/>
  <c r="A584" i="2" s="1"/>
  <c r="G584" i="2" l="1"/>
  <c r="B584" i="2"/>
  <c r="C584" i="2" s="1"/>
  <c r="D584" i="2" s="1"/>
  <c r="H584" i="2" s="1"/>
  <c r="E584" i="2" l="1"/>
  <c r="I584" i="2"/>
  <c r="A585" i="2" s="1"/>
  <c r="B585" i="2" l="1"/>
  <c r="C585" i="2" s="1"/>
  <c r="D585" i="2" s="1"/>
  <c r="G585" i="2"/>
  <c r="H585" i="2" l="1"/>
  <c r="E585" i="2"/>
  <c r="I585" i="2"/>
  <c r="A586" i="2" s="1"/>
  <c r="G586" i="2" l="1"/>
  <c r="B586" i="2"/>
  <c r="C586" i="2" s="1"/>
  <c r="D586" i="2" s="1"/>
  <c r="H586" i="2" s="1"/>
  <c r="E586" i="2" l="1"/>
  <c r="I586" i="2"/>
  <c r="A587" i="2" s="1"/>
  <c r="B587" i="2" l="1"/>
  <c r="C587" i="2" s="1"/>
  <c r="D587" i="2" s="1"/>
  <c r="H587" i="2" s="1"/>
  <c r="G587" i="2"/>
  <c r="E587" i="2"/>
  <c r="I587" i="2" l="1"/>
  <c r="A588" i="2" s="1"/>
  <c r="G588" i="2" l="1"/>
  <c r="B588" i="2"/>
  <c r="C588" i="2" s="1"/>
  <c r="D588" i="2" s="1"/>
  <c r="H588" i="2" s="1"/>
  <c r="E588" i="2"/>
  <c r="I588" i="2" l="1"/>
  <c r="A589" i="2" s="1"/>
  <c r="B589" i="2" l="1"/>
  <c r="C589" i="2" s="1"/>
  <c r="D589" i="2" s="1"/>
  <c r="G589" i="2"/>
  <c r="H589" i="2" l="1"/>
  <c r="I589" i="2"/>
  <c r="A590" i="2" s="1"/>
  <c r="E589" i="2"/>
  <c r="G590" i="2" l="1"/>
  <c r="B590" i="2"/>
  <c r="C590" i="2" s="1"/>
  <c r="D590" i="2" s="1"/>
  <c r="H590" i="2" s="1"/>
  <c r="E590" i="2"/>
  <c r="I590" i="2" l="1"/>
  <c r="A591" i="2" s="1"/>
  <c r="B591" i="2" l="1"/>
  <c r="C591" i="2" s="1"/>
  <c r="D591" i="2" s="1"/>
  <c r="H591" i="2" s="1"/>
  <c r="G591" i="2"/>
  <c r="E591" i="2"/>
  <c r="I591" i="2" l="1"/>
  <c r="A592" i="2" s="1"/>
  <c r="G592" i="2" l="1"/>
  <c r="B592" i="2"/>
  <c r="C592" i="2" s="1"/>
  <c r="D592" i="2" s="1"/>
  <c r="H592" i="2" l="1"/>
  <c r="E592" i="2"/>
  <c r="I592" i="2"/>
  <c r="A593" i="2" s="1"/>
  <c r="B593" i="2" l="1"/>
  <c r="C593" i="2" s="1"/>
  <c r="D593" i="2" s="1"/>
  <c r="H593" i="2" s="1"/>
  <c r="G593" i="2"/>
  <c r="E593" i="2"/>
  <c r="I593" i="2" l="1"/>
  <c r="A594" i="2" s="1"/>
  <c r="G594" i="2" l="1"/>
  <c r="B594" i="2"/>
  <c r="C594" i="2" s="1"/>
  <c r="D594" i="2" s="1"/>
  <c r="H594" i="2" s="1"/>
  <c r="E594" i="2"/>
  <c r="I594" i="2" l="1"/>
  <c r="A595" i="2" s="1"/>
  <c r="B595" i="2" l="1"/>
  <c r="C595" i="2" s="1"/>
  <c r="D595" i="2" s="1"/>
  <c r="G595" i="2"/>
  <c r="H595" i="2" l="1"/>
  <c r="E595" i="2"/>
  <c r="I595" i="2"/>
  <c r="A596" i="2" s="1"/>
  <c r="G596" i="2" l="1"/>
  <c r="B596" i="2"/>
  <c r="C596" i="2" s="1"/>
  <c r="D596" i="2" s="1"/>
  <c r="H596" i="2" l="1"/>
  <c r="E596" i="2"/>
  <c r="I596" i="2"/>
  <c r="A597" i="2" s="1"/>
  <c r="B597" i="2" l="1"/>
  <c r="C597" i="2" s="1"/>
  <c r="D597" i="2" s="1"/>
  <c r="H597" i="2" s="1"/>
  <c r="G597" i="2"/>
  <c r="E597" i="2"/>
  <c r="I597" i="2" l="1"/>
  <c r="A598" i="2" s="1"/>
  <c r="G598" i="2" l="1"/>
  <c r="B598" i="2"/>
  <c r="C598" i="2" s="1"/>
  <c r="D598" i="2" s="1"/>
  <c r="H598" i="2" s="1"/>
  <c r="E598" i="2"/>
  <c r="I598" i="2" l="1"/>
  <c r="A599" i="2" s="1"/>
  <c r="G599" i="2" l="1"/>
  <c r="B599" i="2"/>
  <c r="C599" i="2" s="1"/>
  <c r="D599" i="2" s="1"/>
  <c r="H599" i="2" s="1"/>
  <c r="E599" i="2"/>
  <c r="I599" i="2" l="1"/>
  <c r="A600" i="2" s="1"/>
  <c r="B600" i="2" l="1"/>
  <c r="C600" i="2" s="1"/>
  <c r="D600" i="2" s="1"/>
  <c r="H600" i="2" s="1"/>
  <c r="G600" i="2"/>
  <c r="E600" i="2"/>
  <c r="I600" i="2" l="1"/>
  <c r="A601" i="2" s="1"/>
  <c r="G601" i="2" l="1"/>
  <c r="B601" i="2"/>
  <c r="C601" i="2" s="1"/>
  <c r="D601" i="2" s="1"/>
  <c r="H601" i="2" s="1"/>
  <c r="E601" i="2"/>
  <c r="I601" i="2" l="1"/>
  <c r="A602" i="2" s="1"/>
  <c r="B602" i="2" l="1"/>
  <c r="C602" i="2" s="1"/>
  <c r="D602" i="2" s="1"/>
  <c r="G602" i="2"/>
  <c r="H602" i="2" l="1"/>
  <c r="E602" i="2"/>
  <c r="I602" i="2"/>
  <c r="A603" i="2" s="1"/>
  <c r="G603" i="2" l="1"/>
  <c r="B603" i="2"/>
  <c r="C603" i="2" s="1"/>
  <c r="D603" i="2" s="1"/>
  <c r="H603" i="2" s="1"/>
  <c r="E603" i="2"/>
  <c r="I603" i="2" l="1"/>
  <c r="A604" i="2" s="1"/>
  <c r="B604" i="2" l="1"/>
  <c r="C604" i="2" s="1"/>
  <c r="D604" i="2" s="1"/>
  <c r="H604" i="2" s="1"/>
  <c r="G604" i="2"/>
  <c r="E604" i="2"/>
  <c r="I604" i="2" l="1"/>
  <c r="A605" i="2" s="1"/>
  <c r="B605" i="2" l="1"/>
  <c r="C605" i="2" s="1"/>
  <c r="D605" i="2" s="1"/>
  <c r="H605" i="2" s="1"/>
  <c r="G605" i="2"/>
  <c r="E605" i="2"/>
  <c r="I605" i="2" l="1"/>
  <c r="A606" i="2" s="1"/>
  <c r="G606" i="2" l="1"/>
  <c r="B606" i="2"/>
  <c r="C606" i="2" s="1"/>
  <c r="D606" i="2" s="1"/>
  <c r="H606" i="2" s="1"/>
  <c r="E606" i="2"/>
  <c r="I606" i="2" l="1"/>
  <c r="A607" i="2" s="1"/>
  <c r="B607" i="2" l="1"/>
  <c r="C607" i="2" s="1"/>
  <c r="D607" i="2" s="1"/>
  <c r="G607" i="2"/>
  <c r="H607" i="2" l="1"/>
  <c r="E607" i="2"/>
  <c r="I607" i="2"/>
  <c r="A608" i="2" s="1"/>
  <c r="G608" i="2" l="1"/>
  <c r="B608" i="2"/>
  <c r="C608" i="2" s="1"/>
  <c r="D608" i="2" s="1"/>
  <c r="H608" i="2" s="1"/>
  <c r="E608" i="2"/>
  <c r="I608" i="2" l="1"/>
  <c r="A609" i="2" s="1"/>
  <c r="B609" i="2" l="1"/>
  <c r="C609" i="2" s="1"/>
  <c r="D609" i="2" s="1"/>
  <c r="H609" i="2" s="1"/>
  <c r="G609" i="2"/>
  <c r="I609" i="2" l="1"/>
  <c r="A610" i="2" s="1"/>
  <c r="E609" i="2"/>
  <c r="B610" i="2" l="1"/>
  <c r="C610" i="2" s="1"/>
  <c r="D610" i="2" s="1"/>
  <c r="H610" i="2" s="1"/>
  <c r="G610" i="2"/>
  <c r="E610" i="2"/>
  <c r="I610" i="2" l="1"/>
  <c r="A611" i="2" s="1"/>
  <c r="B611" i="2" l="1"/>
  <c r="C611" i="2" s="1"/>
  <c r="D611" i="2" s="1"/>
  <c r="G611" i="2"/>
  <c r="H611" i="2" l="1"/>
  <c r="E611" i="2"/>
  <c r="I611" i="2"/>
  <c r="A612" i="2" s="1"/>
  <c r="B612" i="2" l="1"/>
  <c r="C612" i="2" s="1"/>
  <c r="D612" i="2" s="1"/>
  <c r="H612" i="2" s="1"/>
  <c r="G612" i="2"/>
  <c r="E612" i="2"/>
  <c r="I612" i="2" l="1"/>
  <c r="A613" i="2" s="1"/>
  <c r="B613" i="2" l="1"/>
  <c r="C613" i="2" s="1"/>
  <c r="D613" i="2" s="1"/>
  <c r="H613" i="2" s="1"/>
  <c r="G613" i="2"/>
  <c r="E613" i="2"/>
  <c r="I613" i="2" l="1"/>
  <c r="A614" i="2" s="1"/>
  <c r="G614" i="2" l="1"/>
  <c r="B614" i="2"/>
  <c r="C614" i="2" s="1"/>
  <c r="D614" i="2" s="1"/>
  <c r="H614" i="2" s="1"/>
  <c r="E614" i="2"/>
  <c r="I614" i="2" l="1"/>
  <c r="A615" i="2" s="1"/>
  <c r="G615" i="2" l="1"/>
  <c r="B615" i="2"/>
  <c r="C615" i="2" s="1"/>
  <c r="D615" i="2" s="1"/>
  <c r="H615" i="2" s="1"/>
  <c r="E615" i="2" l="1"/>
  <c r="I615" i="2"/>
  <c r="A616" i="2" s="1"/>
  <c r="G616" i="2" l="1"/>
  <c r="B616" i="2"/>
  <c r="C616" i="2" s="1"/>
  <c r="D616" i="2" s="1"/>
  <c r="H616" i="2" s="1"/>
  <c r="E616" i="2"/>
  <c r="I616" i="2" l="1"/>
  <c r="A617" i="2" s="1"/>
  <c r="B617" i="2" l="1"/>
  <c r="C617" i="2" s="1"/>
  <c r="D617" i="2" s="1"/>
  <c r="H617" i="2" s="1"/>
  <c r="G617" i="2"/>
  <c r="E617" i="2"/>
  <c r="I617" i="2" l="1"/>
  <c r="A618" i="2" s="1"/>
  <c r="G618" i="2" l="1"/>
  <c r="B618" i="2"/>
  <c r="C618" i="2" s="1"/>
  <c r="D618" i="2" s="1"/>
  <c r="H618" i="2" s="1"/>
  <c r="I618" i="2" l="1"/>
  <c r="A619" i="2" s="1"/>
  <c r="E618" i="2"/>
  <c r="B619" i="2" l="1"/>
  <c r="C619" i="2" s="1"/>
  <c r="D619" i="2" s="1"/>
  <c r="H619" i="2" s="1"/>
  <c r="G619" i="2"/>
  <c r="E619" i="2"/>
  <c r="I619" i="2" l="1"/>
  <c r="A620" i="2" s="1"/>
  <c r="G620" i="2" l="1"/>
  <c r="B620" i="2"/>
  <c r="C620" i="2" s="1"/>
  <c r="D620" i="2" s="1"/>
  <c r="H620" i="2" s="1"/>
  <c r="E620" i="2"/>
  <c r="I620" i="2" l="1"/>
  <c r="A621" i="2" s="1"/>
  <c r="B621" i="2" l="1"/>
  <c r="C621" i="2" s="1"/>
  <c r="D621" i="2" s="1"/>
  <c r="H621" i="2" s="1"/>
  <c r="G621" i="2"/>
  <c r="E621" i="2"/>
  <c r="I621" i="2" l="1"/>
  <c r="A622" i="2" s="1"/>
  <c r="G622" i="2" l="1"/>
  <c r="B622" i="2"/>
  <c r="C622" i="2" s="1"/>
  <c r="D622" i="2" s="1"/>
  <c r="H622" i="2" s="1"/>
  <c r="E622" i="2" l="1"/>
  <c r="I622" i="2"/>
  <c r="A623" i="2" s="1"/>
  <c r="G623" i="2" l="1"/>
  <c r="B623" i="2"/>
  <c r="C623" i="2" s="1"/>
  <c r="D623" i="2" s="1"/>
  <c r="H623" i="2" s="1"/>
  <c r="E623" i="2"/>
  <c r="I623" i="2" l="1"/>
  <c r="A624" i="2" s="1"/>
  <c r="B624" i="2" l="1"/>
  <c r="C624" i="2" s="1"/>
  <c r="D624" i="2" s="1"/>
  <c r="H624" i="2" s="1"/>
  <c r="G624" i="2"/>
  <c r="E624" i="2"/>
  <c r="I624" i="2" l="1"/>
  <c r="A625" i="2" s="1"/>
  <c r="B625" i="2" l="1"/>
  <c r="G625" i="2"/>
  <c r="E625" i="2"/>
  <c r="C625" i="2"/>
  <c r="D625" i="2" s="1"/>
  <c r="H625" i="2" s="1"/>
  <c r="I625" i="2" l="1"/>
  <c r="A626" i="2" s="1"/>
  <c r="B626" i="2" l="1"/>
  <c r="C626" i="2" s="1"/>
  <c r="D626" i="2" s="1"/>
  <c r="H626" i="2" s="1"/>
  <c r="G626" i="2"/>
  <c r="E626" i="2"/>
  <c r="I626" i="2" l="1"/>
  <c r="A627" i="2" s="1"/>
  <c r="B627" i="2" l="1"/>
  <c r="C627" i="2" s="1"/>
  <c r="D627" i="2" s="1"/>
  <c r="H627" i="2" s="1"/>
  <c r="G627" i="2"/>
  <c r="E627" i="2" l="1"/>
  <c r="I627" i="2"/>
  <c r="A628" i="2" s="1"/>
  <c r="G628" i="2" l="1"/>
  <c r="B628" i="2"/>
  <c r="C628" i="2" s="1"/>
  <c r="D628" i="2" s="1"/>
  <c r="H628" i="2" s="1"/>
  <c r="I628" i="2" l="1"/>
  <c r="A629" i="2" s="1"/>
  <c r="G629" i="2" s="1"/>
  <c r="E628" i="2"/>
  <c r="B629" i="2" l="1"/>
  <c r="C629" i="2" s="1"/>
  <c r="D629" i="2" s="1"/>
  <c r="H629" i="2" s="1"/>
  <c r="I629" i="2"/>
  <c r="A630" i="2" s="1"/>
  <c r="E629" i="2"/>
  <c r="B630" i="2" l="1"/>
  <c r="C630" i="2" s="1"/>
  <c r="D630" i="2" s="1"/>
  <c r="H630" i="2" s="1"/>
  <c r="G630" i="2"/>
  <c r="E630" i="2" l="1"/>
  <c r="I630" i="2"/>
  <c r="A631" i="2" s="1"/>
  <c r="G631" i="2" l="1"/>
  <c r="B631" i="2"/>
  <c r="C631" i="2" s="1"/>
  <c r="D631" i="2" s="1"/>
  <c r="H631" i="2" s="1"/>
  <c r="E631" i="2" l="1"/>
  <c r="I631" i="2"/>
  <c r="A632" i="2" s="1"/>
  <c r="B632" i="2" l="1"/>
  <c r="C632" i="2" s="1"/>
  <c r="D632" i="2" s="1"/>
  <c r="H632" i="2" s="1"/>
  <c r="G632" i="2"/>
  <c r="E632" i="2"/>
  <c r="I632" i="2" l="1"/>
  <c r="A633" i="2" s="1"/>
  <c r="G633" i="2" l="1"/>
  <c r="B633" i="2"/>
  <c r="C633" i="2" s="1"/>
  <c r="D633" i="2" s="1"/>
  <c r="H633" i="2" s="1"/>
  <c r="E633" i="2"/>
  <c r="I633" i="2" l="1"/>
  <c r="A634" i="2" s="1"/>
  <c r="B634" i="2" l="1"/>
  <c r="C634" i="2" s="1"/>
  <c r="D634" i="2" s="1"/>
  <c r="H634" i="2" s="1"/>
  <c r="G634" i="2"/>
  <c r="E634" i="2"/>
  <c r="I634" i="2" l="1"/>
  <c r="A635" i="2" s="1"/>
  <c r="B635" i="2" l="1"/>
  <c r="C635" i="2" s="1"/>
  <c r="D635" i="2" s="1"/>
  <c r="H635" i="2" s="1"/>
  <c r="G635" i="2"/>
  <c r="E635" i="2"/>
  <c r="I635" i="2" l="1"/>
  <c r="A636" i="2" s="1"/>
  <c r="B636" i="2" l="1"/>
  <c r="C636" i="2" s="1"/>
  <c r="D636" i="2" s="1"/>
  <c r="H636" i="2" s="1"/>
  <c r="G636" i="2"/>
  <c r="E636" i="2"/>
  <c r="I636" i="2" l="1"/>
  <c r="A637" i="2" s="1"/>
  <c r="B637" i="2" l="1"/>
  <c r="C637" i="2" s="1"/>
  <c r="D637" i="2" s="1"/>
  <c r="H637" i="2" s="1"/>
  <c r="G637" i="2"/>
  <c r="E637" i="2"/>
  <c r="I637" i="2" l="1"/>
  <c r="A638" i="2" s="1"/>
  <c r="G638" i="2" l="1"/>
  <c r="B638" i="2"/>
  <c r="C638" i="2" s="1"/>
  <c r="D638" i="2" s="1"/>
  <c r="H638" i="2" s="1"/>
  <c r="E638" i="2"/>
  <c r="I638" i="2" l="1"/>
  <c r="A639" i="2" s="1"/>
  <c r="B639" i="2" l="1"/>
  <c r="C639" i="2" s="1"/>
  <c r="D639" i="2" s="1"/>
  <c r="H639" i="2" s="1"/>
  <c r="G639" i="2"/>
  <c r="E639" i="2"/>
  <c r="I639" i="2" l="1"/>
  <c r="A640" i="2" s="1"/>
  <c r="G640" i="2" l="1"/>
  <c r="B640" i="2"/>
  <c r="C640" i="2" s="1"/>
  <c r="D640" i="2" s="1"/>
  <c r="H640" i="2" s="1"/>
  <c r="E640" i="2" l="1"/>
  <c r="I640" i="2"/>
  <c r="A641" i="2" s="1"/>
  <c r="B641" i="2" l="1"/>
  <c r="C641" i="2" s="1"/>
  <c r="D641" i="2" s="1"/>
  <c r="G641" i="2"/>
  <c r="H641" i="2" l="1"/>
  <c r="E641" i="2"/>
  <c r="I641" i="2"/>
  <c r="A642" i="2" s="1"/>
  <c r="G642" i="2" l="1"/>
  <c r="B642" i="2"/>
  <c r="C642" i="2" s="1"/>
  <c r="D642" i="2" s="1"/>
  <c r="H642" i="2" s="1"/>
  <c r="E642" i="2"/>
  <c r="I642" i="2" l="1"/>
  <c r="A643" i="2" s="1"/>
  <c r="B643" i="2" l="1"/>
  <c r="C643" i="2" s="1"/>
  <c r="D643" i="2" s="1"/>
  <c r="H643" i="2" s="1"/>
  <c r="G643" i="2"/>
  <c r="E643" i="2"/>
  <c r="I643" i="2" l="1"/>
  <c r="A644" i="2" s="1"/>
  <c r="G644" i="2" l="1"/>
  <c r="B644" i="2"/>
  <c r="C644" i="2" s="1"/>
  <c r="D644" i="2" s="1"/>
  <c r="H644" i="2" s="1"/>
  <c r="E644" i="2" l="1"/>
  <c r="I644" i="2"/>
  <c r="A645" i="2" s="1"/>
  <c r="B645" i="2" l="1"/>
  <c r="C645" i="2" s="1"/>
  <c r="D645" i="2" s="1"/>
  <c r="H645" i="2" s="1"/>
  <c r="G645" i="2"/>
  <c r="E645" i="2"/>
  <c r="I645" i="2" l="1"/>
  <c r="A646" i="2" s="1"/>
  <c r="B646" i="2" l="1"/>
  <c r="C646" i="2" s="1"/>
  <c r="D646" i="2" s="1"/>
  <c r="H646" i="2" s="1"/>
  <c r="G646" i="2"/>
  <c r="E646" i="2"/>
  <c r="I646" i="2" l="1"/>
  <c r="A647" i="2" s="1"/>
  <c r="G647" i="2" l="1"/>
  <c r="B647" i="2"/>
  <c r="C647" i="2" s="1"/>
  <c r="D647" i="2" s="1"/>
  <c r="H647" i="2" s="1"/>
  <c r="E647" i="2"/>
  <c r="I647" i="2" l="1"/>
  <c r="A648" i="2" s="1"/>
  <c r="G648" i="2" l="1"/>
  <c r="B648" i="2"/>
  <c r="C648" i="2" s="1"/>
  <c r="D648" i="2" s="1"/>
  <c r="H648" i="2" s="1"/>
  <c r="E648" i="2"/>
  <c r="I648" i="2" l="1"/>
  <c r="A649" i="2" s="1"/>
  <c r="B649" i="2" l="1"/>
  <c r="C649" i="2" s="1"/>
  <c r="D649" i="2" s="1"/>
  <c r="H649" i="2" s="1"/>
  <c r="G649" i="2"/>
  <c r="E649" i="2"/>
  <c r="I649" i="2" l="1"/>
  <c r="A650" i="2" s="1"/>
  <c r="B650" i="2" l="1"/>
  <c r="C650" i="2" s="1"/>
  <c r="D650" i="2" s="1"/>
  <c r="H650" i="2" s="1"/>
  <c r="G650" i="2"/>
  <c r="E650" i="2"/>
  <c r="I650" i="2" l="1"/>
  <c r="A651" i="2" s="1"/>
  <c r="G651" i="2" l="1"/>
  <c r="B651" i="2"/>
  <c r="C651" i="2" s="1"/>
  <c r="D651" i="2" s="1"/>
  <c r="H651" i="2" s="1"/>
  <c r="E651" i="2"/>
  <c r="I651" i="2" l="1"/>
  <c r="A652" i="2" s="1"/>
  <c r="B652" i="2" l="1"/>
  <c r="C652" i="2" s="1"/>
  <c r="D652" i="2" s="1"/>
  <c r="H652" i="2" s="1"/>
  <c r="G652" i="2"/>
  <c r="E652" i="2"/>
  <c r="I652" i="2" l="1"/>
  <c r="A653" i="2" s="1"/>
  <c r="B653" i="2" s="1"/>
  <c r="C653" i="2" s="1"/>
  <c r="D653" i="2" s="1"/>
  <c r="G653" i="2" l="1"/>
  <c r="H653" i="2"/>
  <c r="E653" i="2"/>
  <c r="I653" i="2"/>
  <c r="A654" i="2" s="1"/>
  <c r="G654" i="2" l="1"/>
  <c r="B654" i="2"/>
  <c r="C654" i="2" s="1"/>
  <c r="D654" i="2" s="1"/>
  <c r="H654" i="2" s="1"/>
  <c r="E654" i="2"/>
  <c r="I654" i="2" l="1"/>
  <c r="A655" i="2" s="1"/>
  <c r="B655" i="2" s="1"/>
  <c r="C655" i="2" s="1"/>
  <c r="D655" i="2" s="1"/>
  <c r="H655" i="2" s="1"/>
  <c r="G655" i="2"/>
  <c r="E655" i="2"/>
  <c r="I655" i="2" l="1"/>
  <c r="A656" i="2" s="1"/>
  <c r="G656" i="2" l="1"/>
  <c r="B656" i="2"/>
  <c r="C656" i="2" s="1"/>
  <c r="D656" i="2" s="1"/>
  <c r="H656" i="2" s="1"/>
  <c r="E656" i="2"/>
  <c r="I656" i="2" l="1"/>
  <c r="A657" i="2" s="1"/>
  <c r="G657" i="2" l="1"/>
  <c r="B657" i="2"/>
  <c r="C657" i="2" s="1"/>
  <c r="D657" i="2" s="1"/>
  <c r="H657" i="2" s="1"/>
  <c r="E657" i="2"/>
  <c r="I657" i="2" l="1"/>
  <c r="A658" i="2" s="1"/>
  <c r="G658" i="2" l="1"/>
  <c r="B658" i="2"/>
  <c r="C658" i="2" s="1"/>
  <c r="D658" i="2" s="1"/>
  <c r="H658" i="2" s="1"/>
  <c r="E658" i="2"/>
  <c r="I658" i="2" l="1"/>
  <c r="A659" i="2" s="1"/>
  <c r="B659" i="2" l="1"/>
  <c r="C659" i="2" s="1"/>
  <c r="D659" i="2" s="1"/>
  <c r="H659" i="2" s="1"/>
  <c r="G659" i="2"/>
  <c r="E659" i="2" l="1"/>
  <c r="I659" i="2"/>
  <c r="A660" i="2" s="1"/>
  <c r="G660" i="2" l="1"/>
  <c r="B660" i="2"/>
  <c r="C660" i="2" s="1"/>
  <c r="D660" i="2" s="1"/>
  <c r="H660" i="2" s="1"/>
  <c r="E660" i="2"/>
  <c r="I660" i="2" l="1"/>
  <c r="A661" i="2" s="1"/>
  <c r="B661" i="2" l="1"/>
  <c r="C661" i="2" s="1"/>
  <c r="D661" i="2" s="1"/>
  <c r="H661" i="2" s="1"/>
  <c r="G661" i="2"/>
  <c r="E661" i="2"/>
  <c r="I661" i="2" l="1"/>
  <c r="A662" i="2" s="1"/>
  <c r="B662" i="2" s="1"/>
  <c r="C662" i="2" s="1"/>
  <c r="D662" i="2" s="1"/>
  <c r="H662" i="2" s="1"/>
  <c r="G662" i="2"/>
  <c r="E662" i="2"/>
  <c r="I662" i="2" l="1"/>
  <c r="A663" i="2" s="1"/>
  <c r="B663" i="2" l="1"/>
  <c r="C663" i="2" s="1"/>
  <c r="D663" i="2" s="1"/>
  <c r="H663" i="2" s="1"/>
  <c r="G663" i="2"/>
  <c r="E663" i="2"/>
  <c r="I663" i="2" l="1"/>
  <c r="A664" i="2" s="1"/>
  <c r="B664" i="2" l="1"/>
  <c r="C664" i="2" s="1"/>
  <c r="D664" i="2" s="1"/>
  <c r="H664" i="2" s="1"/>
  <c r="G664" i="2"/>
  <c r="E664" i="2"/>
  <c r="I664" i="2" l="1"/>
  <c r="A665" i="2" s="1"/>
  <c r="B665" i="2" s="1"/>
  <c r="C665" i="2" s="1"/>
  <c r="D665" i="2" s="1"/>
  <c r="H665" i="2" s="1"/>
  <c r="E665" i="2" l="1"/>
  <c r="G665" i="2"/>
  <c r="I665" i="2"/>
  <c r="A666" i="2" s="1"/>
  <c r="G666" i="2" l="1"/>
  <c r="B666" i="2"/>
  <c r="C666" i="2" s="1"/>
  <c r="D666" i="2" s="1"/>
  <c r="H666" i="2" s="1"/>
  <c r="E666" i="2"/>
  <c r="I666" i="2" l="1"/>
  <c r="A667" i="2" s="1"/>
  <c r="B667" i="2" l="1"/>
  <c r="C667" i="2" s="1"/>
  <c r="D667" i="2" s="1"/>
  <c r="H667" i="2" s="1"/>
  <c r="G667" i="2"/>
  <c r="E667" i="2"/>
  <c r="I667" i="2" l="1"/>
  <c r="A668" i="2" s="1"/>
  <c r="B668" i="2" l="1"/>
  <c r="C668" i="2" s="1"/>
  <c r="D668" i="2" s="1"/>
  <c r="H668" i="2" s="1"/>
  <c r="G668" i="2"/>
  <c r="E668" i="2"/>
  <c r="I668" i="2" l="1"/>
  <c r="A669" i="2" s="1"/>
  <c r="B669" i="2" l="1"/>
  <c r="C669" i="2" s="1"/>
  <c r="D669" i="2" s="1"/>
  <c r="H669" i="2" s="1"/>
  <c r="G669" i="2"/>
  <c r="E669" i="2"/>
  <c r="I669" i="2" l="1"/>
  <c r="A670" i="2" s="1"/>
  <c r="B670" i="2" l="1"/>
  <c r="C670" i="2" s="1"/>
  <c r="D670" i="2" s="1"/>
  <c r="H670" i="2" s="1"/>
  <c r="G670" i="2"/>
  <c r="E670" i="2"/>
  <c r="I670" i="2" l="1"/>
  <c r="A671" i="2" s="1"/>
  <c r="G671" i="2" l="1"/>
  <c r="B671" i="2"/>
  <c r="C671" i="2" s="1"/>
  <c r="D671" i="2" s="1"/>
  <c r="H671" i="2" s="1"/>
  <c r="E671" i="2"/>
  <c r="I671" i="2" l="1"/>
  <c r="A672" i="2" s="1"/>
  <c r="B672" i="2" l="1"/>
  <c r="C672" i="2" s="1"/>
  <c r="D672" i="2" s="1"/>
  <c r="H672" i="2" s="1"/>
  <c r="G672" i="2"/>
  <c r="E672" i="2"/>
  <c r="I672" i="2" l="1"/>
  <c r="A673" i="2" s="1"/>
  <c r="B673" i="2" l="1"/>
  <c r="C673" i="2" s="1"/>
  <c r="D673" i="2" s="1"/>
  <c r="H673" i="2" s="1"/>
  <c r="G673" i="2"/>
  <c r="E673" i="2"/>
  <c r="I673" i="2" l="1"/>
  <c r="A674" i="2" s="1"/>
  <c r="G674" i="2" l="1"/>
  <c r="B674" i="2"/>
  <c r="C674" i="2" s="1"/>
  <c r="D674" i="2" s="1"/>
  <c r="H674" i="2" s="1"/>
  <c r="I674" i="2" l="1"/>
  <c r="A675" i="2" s="1"/>
  <c r="E674" i="2"/>
  <c r="G675" i="2" l="1"/>
  <c r="B675" i="2"/>
  <c r="C675" i="2" s="1"/>
  <c r="D675" i="2" s="1"/>
  <c r="H675" i="2" s="1"/>
  <c r="E675" i="2" l="1"/>
  <c r="I675" i="2"/>
  <c r="A676" i="2" s="1"/>
  <c r="B676" i="2" l="1"/>
  <c r="C676" i="2" s="1"/>
  <c r="D676" i="2" s="1"/>
  <c r="H676" i="2" s="1"/>
  <c r="G676" i="2"/>
  <c r="E676" i="2"/>
  <c r="I676" i="2" l="1"/>
  <c r="A677" i="2" s="1"/>
  <c r="B677" i="2" l="1"/>
  <c r="C677" i="2" s="1"/>
  <c r="D677" i="2" s="1"/>
  <c r="H677" i="2" s="1"/>
  <c r="G677" i="2"/>
  <c r="E677" i="2"/>
  <c r="I677" i="2" l="1"/>
  <c r="A678" i="2" s="1"/>
  <c r="B678" i="2" l="1"/>
  <c r="C678" i="2" s="1"/>
  <c r="D678" i="2" s="1"/>
  <c r="H678" i="2" s="1"/>
  <c r="G678" i="2"/>
  <c r="E678" i="2"/>
  <c r="I678" i="2" l="1"/>
  <c r="A679" i="2" s="1"/>
  <c r="G679" i="2" l="1"/>
  <c r="B679" i="2"/>
  <c r="C679" i="2" s="1"/>
  <c r="D679" i="2" s="1"/>
  <c r="H679" i="2" s="1"/>
  <c r="E679" i="2"/>
  <c r="I679" i="2" l="1"/>
  <c r="A680" i="2" s="1"/>
  <c r="G680" i="2" l="1"/>
  <c r="B680" i="2"/>
  <c r="C680" i="2" s="1"/>
  <c r="D680" i="2" s="1"/>
  <c r="H680" i="2" s="1"/>
  <c r="E680" i="2"/>
  <c r="I680" i="2" l="1"/>
  <c r="A681" i="2" s="1"/>
  <c r="B681" i="2" l="1"/>
  <c r="C681" i="2" s="1"/>
  <c r="D681" i="2" s="1"/>
  <c r="H681" i="2" s="1"/>
  <c r="G681" i="2"/>
  <c r="E681" i="2"/>
  <c r="I681" i="2" l="1"/>
  <c r="A682" i="2" s="1"/>
  <c r="B682" i="2" l="1"/>
  <c r="C682" i="2" s="1"/>
  <c r="D682" i="2" s="1"/>
  <c r="H682" i="2" s="1"/>
  <c r="G682" i="2"/>
  <c r="E682" i="2"/>
  <c r="I682" i="2" l="1"/>
  <c r="A683" i="2" s="1"/>
  <c r="G683" i="2" l="1"/>
  <c r="B683" i="2"/>
  <c r="C683" i="2" s="1"/>
  <c r="D683" i="2" s="1"/>
  <c r="H683" i="2" s="1"/>
  <c r="E683" i="2" l="1"/>
  <c r="I683" i="2"/>
  <c r="A684" i="2" s="1"/>
  <c r="G684" i="2" l="1"/>
  <c r="B684" i="2"/>
  <c r="C684" i="2" s="1"/>
  <c r="D684" i="2" s="1"/>
  <c r="H684" i="2" s="1"/>
  <c r="E684" i="2"/>
  <c r="I684" i="2" l="1"/>
  <c r="A685" i="2" s="1"/>
  <c r="G685" i="2" l="1"/>
  <c r="B685" i="2"/>
  <c r="C685" i="2" s="1"/>
  <c r="D685" i="2" s="1"/>
  <c r="H685" i="2" s="1"/>
  <c r="E685" i="2"/>
  <c r="I685" i="2" l="1"/>
  <c r="A686" i="2" s="1"/>
  <c r="G686" i="2" l="1"/>
  <c r="B686" i="2"/>
  <c r="C686" i="2" s="1"/>
  <c r="D686" i="2" s="1"/>
  <c r="H686" i="2" s="1"/>
  <c r="E686" i="2"/>
  <c r="I686" i="2" l="1"/>
  <c r="A687" i="2" s="1"/>
  <c r="G687" i="2" l="1"/>
  <c r="B687" i="2"/>
  <c r="C687" i="2" s="1"/>
  <c r="D687" i="2" s="1"/>
  <c r="H687" i="2" s="1"/>
  <c r="E687" i="2" l="1"/>
  <c r="I687" i="2"/>
  <c r="A688" i="2" s="1"/>
  <c r="B688" i="2" l="1"/>
  <c r="C688" i="2" s="1"/>
  <c r="D688" i="2" s="1"/>
  <c r="G688" i="2"/>
  <c r="H688" i="2" l="1"/>
  <c r="E688" i="2"/>
  <c r="I688" i="2"/>
  <c r="A689" i="2" s="1"/>
  <c r="B689" i="2" l="1"/>
  <c r="C689" i="2" s="1"/>
  <c r="D689" i="2" s="1"/>
  <c r="H689" i="2" s="1"/>
  <c r="G689" i="2"/>
  <c r="E689" i="2"/>
  <c r="I689" i="2" l="1"/>
  <c r="A690" i="2" s="1"/>
  <c r="B690" i="2" l="1"/>
  <c r="C690" i="2" s="1"/>
  <c r="D690" i="2" s="1"/>
  <c r="H690" i="2" s="1"/>
  <c r="G690" i="2"/>
  <c r="E690" i="2" l="1"/>
  <c r="I690" i="2"/>
  <c r="A691" i="2" s="1"/>
  <c r="B691" i="2" l="1"/>
  <c r="C691" i="2" s="1"/>
  <c r="D691" i="2" s="1"/>
  <c r="H691" i="2" s="1"/>
  <c r="G691" i="2"/>
  <c r="E691" i="2"/>
  <c r="I691" i="2" l="1"/>
  <c r="A692" i="2" s="1"/>
  <c r="G692" i="2" l="1"/>
  <c r="B692" i="2"/>
  <c r="C692" i="2" s="1"/>
  <c r="D692" i="2" s="1"/>
  <c r="H692" i="2" s="1"/>
  <c r="E692" i="2"/>
  <c r="I692" i="2" l="1"/>
  <c r="A693" i="2" s="1"/>
  <c r="B693" i="2" l="1"/>
  <c r="C693" i="2" s="1"/>
  <c r="D693" i="2" s="1"/>
  <c r="H693" i="2" s="1"/>
  <c r="G693" i="2"/>
  <c r="E693" i="2"/>
  <c r="I693" i="2" l="1"/>
  <c r="A694" i="2" s="1"/>
  <c r="B694" i="2" l="1"/>
  <c r="C694" i="2" s="1"/>
  <c r="D694" i="2" s="1"/>
  <c r="H694" i="2" s="1"/>
  <c r="G694" i="2"/>
  <c r="E694" i="2"/>
  <c r="I694" i="2" l="1"/>
  <c r="A695" i="2" s="1"/>
  <c r="B695" i="2" l="1"/>
  <c r="C695" i="2" s="1"/>
  <c r="D695" i="2" s="1"/>
  <c r="H695" i="2" s="1"/>
  <c r="G695" i="2"/>
  <c r="E695" i="2"/>
  <c r="I695" i="2" l="1"/>
  <c r="A696" i="2" s="1"/>
  <c r="G696" i="2" l="1"/>
  <c r="B696" i="2"/>
  <c r="C696" i="2" s="1"/>
  <c r="D696" i="2" s="1"/>
  <c r="H696" i="2" s="1"/>
  <c r="E696" i="2"/>
  <c r="I696" i="2" l="1"/>
  <c r="A697" i="2" s="1"/>
  <c r="B697" i="2" l="1"/>
  <c r="C697" i="2" s="1"/>
  <c r="D697" i="2" s="1"/>
  <c r="H697" i="2" s="1"/>
  <c r="G697" i="2"/>
  <c r="E697" i="2"/>
  <c r="I697" i="2" l="1"/>
  <c r="A698" i="2" s="1"/>
  <c r="G698" i="2" l="1"/>
  <c r="B698" i="2"/>
  <c r="C698" i="2" s="1"/>
  <c r="D698" i="2" s="1"/>
  <c r="H698" i="2" s="1"/>
  <c r="E698" i="2"/>
  <c r="I698" i="2" l="1"/>
  <c r="A699" i="2" s="1"/>
  <c r="B699" i="2" l="1"/>
  <c r="C699" i="2" s="1"/>
  <c r="D699" i="2" s="1"/>
  <c r="H699" i="2" s="1"/>
  <c r="G699" i="2"/>
  <c r="E699" i="2"/>
  <c r="I699" i="2" l="1"/>
  <c r="A700" i="2" s="1"/>
  <c r="G700" i="2" l="1"/>
  <c r="B700" i="2"/>
  <c r="C700" i="2" s="1"/>
  <c r="D700" i="2" s="1"/>
  <c r="H700" i="2" s="1"/>
  <c r="E700" i="2"/>
  <c r="I700" i="2" l="1"/>
  <c r="A701" i="2" s="1"/>
  <c r="B701" i="2" l="1"/>
  <c r="C701" i="2" s="1"/>
  <c r="D701" i="2" s="1"/>
  <c r="H701" i="2" s="1"/>
  <c r="G701" i="2"/>
  <c r="E701" i="2"/>
  <c r="I701" i="2" l="1"/>
  <c r="A702" i="2" s="1"/>
  <c r="G702" i="2" l="1"/>
  <c r="B702" i="2"/>
  <c r="C702" i="2" s="1"/>
  <c r="D702" i="2" s="1"/>
  <c r="H702" i="2" s="1"/>
  <c r="E702" i="2"/>
  <c r="I702" i="2" l="1"/>
  <c r="A703" i="2" s="1"/>
  <c r="G703" i="2" l="1"/>
  <c r="B703" i="2"/>
  <c r="C703" i="2" s="1"/>
  <c r="D703" i="2" s="1"/>
  <c r="H703" i="2" s="1"/>
  <c r="E703" i="2"/>
  <c r="I703" i="2" l="1"/>
  <c r="A704" i="2" s="1"/>
  <c r="G704" i="2" l="1"/>
  <c r="B704" i="2"/>
  <c r="C704" i="2" s="1"/>
  <c r="D704" i="2" s="1"/>
  <c r="H704" i="2" s="1"/>
  <c r="E704" i="2"/>
  <c r="I704" i="2" l="1"/>
  <c r="A705" i="2" s="1"/>
  <c r="G705" i="2" l="1"/>
  <c r="B705" i="2"/>
  <c r="C705" i="2" s="1"/>
  <c r="D705" i="2" s="1"/>
  <c r="H705" i="2" s="1"/>
  <c r="E705" i="2"/>
  <c r="I705" i="2" l="1"/>
  <c r="A706" i="2" s="1"/>
  <c r="G706" i="2" l="1"/>
  <c r="B706" i="2"/>
  <c r="C706" i="2" s="1"/>
  <c r="D706" i="2" s="1"/>
  <c r="H706" i="2" s="1"/>
  <c r="E706" i="2"/>
  <c r="I706" i="2" l="1"/>
  <c r="A707" i="2" s="1"/>
  <c r="B707" i="2" l="1"/>
  <c r="C707" i="2" s="1"/>
  <c r="D707" i="2" s="1"/>
  <c r="H707" i="2" s="1"/>
  <c r="G707" i="2"/>
  <c r="E707" i="2" l="1"/>
  <c r="I707" i="2"/>
  <c r="A708" i="2" s="1"/>
  <c r="G708" i="2" l="1"/>
  <c r="B708" i="2"/>
  <c r="C708" i="2" s="1"/>
  <c r="D708" i="2" s="1"/>
  <c r="H708" i="2" s="1"/>
  <c r="E708" i="2"/>
  <c r="I708" i="2" l="1"/>
  <c r="A709" i="2" s="1"/>
  <c r="B709" i="2" l="1"/>
  <c r="C709" i="2" s="1"/>
  <c r="D709" i="2" s="1"/>
  <c r="H709" i="2" s="1"/>
  <c r="G709" i="2"/>
  <c r="E709" i="2"/>
  <c r="I709" i="2" l="1"/>
  <c r="A710" i="2" s="1"/>
  <c r="G710" i="2" l="1"/>
  <c r="B710" i="2"/>
  <c r="C710" i="2" s="1"/>
  <c r="D710" i="2" s="1"/>
  <c r="H710" i="2" s="1"/>
  <c r="E710" i="2"/>
  <c r="I710" i="2" l="1"/>
  <c r="A711" i="2" s="1"/>
  <c r="B711" i="2" l="1"/>
  <c r="C711" i="2" s="1"/>
  <c r="D711" i="2" s="1"/>
  <c r="H711" i="2" s="1"/>
  <c r="G711" i="2"/>
  <c r="E711" i="2"/>
  <c r="I711" i="2" l="1"/>
  <c r="A712" i="2" s="1"/>
  <c r="B712" i="2" l="1"/>
  <c r="C712" i="2" s="1"/>
  <c r="D712" i="2" s="1"/>
  <c r="H712" i="2" s="1"/>
  <c r="G712" i="2"/>
  <c r="E712" i="2"/>
  <c r="I712" i="2" l="1"/>
  <c r="A713" i="2" s="1"/>
  <c r="G713" i="2" l="1"/>
  <c r="B713" i="2"/>
  <c r="C713" i="2" s="1"/>
  <c r="D713" i="2" s="1"/>
  <c r="H713" i="2" s="1"/>
  <c r="I713" i="2" l="1"/>
  <c r="A714" i="2" s="1"/>
  <c r="E713" i="2"/>
  <c r="B714" i="2" l="1"/>
  <c r="C714" i="2" s="1"/>
  <c r="D714" i="2" s="1"/>
  <c r="H714" i="2" s="1"/>
  <c r="G714" i="2"/>
  <c r="I714" i="2" l="1"/>
  <c r="A715" i="2" s="1"/>
  <c r="E714" i="2"/>
  <c r="B715" i="2" l="1"/>
  <c r="C715" i="2" s="1"/>
  <c r="D715" i="2" s="1"/>
  <c r="H715" i="2" s="1"/>
  <c r="G715" i="2"/>
  <c r="E715" i="2"/>
  <c r="I715" i="2" l="1"/>
  <c r="A716" i="2" s="1"/>
  <c r="B716" i="2" l="1"/>
  <c r="C716" i="2" s="1"/>
  <c r="D716" i="2" s="1"/>
  <c r="H716" i="2" s="1"/>
  <c r="G716" i="2"/>
  <c r="E716" i="2"/>
  <c r="I716" i="2" l="1"/>
  <c r="A717" i="2" s="1"/>
  <c r="G717" i="2" l="1"/>
  <c r="B717" i="2"/>
  <c r="C717" i="2" s="1"/>
  <c r="D717" i="2" s="1"/>
  <c r="H717" i="2" s="1"/>
  <c r="E717" i="2"/>
  <c r="I717" i="2" l="1"/>
  <c r="A718" i="2" s="1"/>
  <c r="G718" i="2" l="1"/>
  <c r="B718" i="2"/>
  <c r="C718" i="2" s="1"/>
  <c r="D718" i="2" s="1"/>
  <c r="H718" i="2" s="1"/>
  <c r="E718" i="2"/>
  <c r="I718" i="2" l="1"/>
  <c r="A719" i="2" s="1"/>
  <c r="B719" i="2" l="1"/>
  <c r="C719" i="2" s="1"/>
  <c r="D719" i="2" s="1"/>
  <c r="H719" i="2" s="1"/>
  <c r="G719" i="2"/>
  <c r="E719" i="2"/>
  <c r="I719" i="2" l="1"/>
  <c r="A720" i="2" s="1"/>
  <c r="G720" i="2" l="1"/>
  <c r="B720" i="2"/>
  <c r="C720" i="2" s="1"/>
  <c r="D720" i="2" s="1"/>
  <c r="H720" i="2" s="1"/>
  <c r="E720" i="2"/>
  <c r="I720" i="2" l="1"/>
  <c r="A721" i="2" s="1"/>
  <c r="G721" i="2" l="1"/>
  <c r="B721" i="2"/>
  <c r="C721" i="2" s="1"/>
  <c r="D721" i="2" s="1"/>
  <c r="H721" i="2" s="1"/>
  <c r="E721" i="2"/>
  <c r="I721" i="2" l="1"/>
  <c r="A722" i="2" s="1"/>
  <c r="B722" i="2" l="1"/>
  <c r="C722" i="2" s="1"/>
  <c r="D722" i="2" s="1"/>
  <c r="H722" i="2" s="1"/>
  <c r="G722" i="2"/>
  <c r="E722" i="2"/>
  <c r="I722" i="2" l="1"/>
  <c r="A723" i="2" s="1"/>
  <c r="G723" i="2" l="1"/>
  <c r="B723" i="2"/>
  <c r="C723" i="2" s="1"/>
  <c r="D723" i="2" s="1"/>
  <c r="H723" i="2" s="1"/>
  <c r="E723" i="2"/>
  <c r="I723" i="2" l="1"/>
  <c r="A724" i="2" s="1"/>
  <c r="B724" i="2" l="1"/>
  <c r="C724" i="2" s="1"/>
  <c r="D724" i="2" s="1"/>
  <c r="H724" i="2" s="1"/>
  <c r="G724" i="2"/>
  <c r="E724" i="2" l="1"/>
  <c r="I724" i="2"/>
  <c r="A725" i="2" s="1"/>
  <c r="G725" i="2" l="1"/>
  <c r="B725" i="2"/>
  <c r="C725" i="2" s="1"/>
  <c r="D725" i="2" s="1"/>
  <c r="H725" i="2" s="1"/>
  <c r="E725" i="2"/>
  <c r="I725" i="2" l="1"/>
  <c r="A726" i="2" s="1"/>
  <c r="B726" i="2" l="1"/>
  <c r="C726" i="2" s="1"/>
  <c r="D726" i="2" s="1"/>
  <c r="H726" i="2" s="1"/>
  <c r="G726" i="2"/>
  <c r="E726" i="2"/>
  <c r="I726" i="2" l="1"/>
  <c r="A727" i="2" s="1"/>
  <c r="G727" i="2" l="1"/>
  <c r="B727" i="2"/>
  <c r="C727" i="2" s="1"/>
  <c r="D727" i="2" s="1"/>
  <c r="H727" i="2" s="1"/>
  <c r="E727" i="2"/>
  <c r="I727" i="2" l="1"/>
  <c r="A728" i="2" s="1"/>
  <c r="B728" i="2" l="1"/>
  <c r="C728" i="2" s="1"/>
  <c r="D728" i="2" s="1"/>
  <c r="G728" i="2"/>
  <c r="H728" i="2" l="1"/>
  <c r="E728" i="2"/>
  <c r="I728" i="2"/>
  <c r="A729" i="2" s="1"/>
  <c r="G729" i="2" l="1"/>
  <c r="B729" i="2"/>
  <c r="C729" i="2" s="1"/>
  <c r="D729" i="2" s="1"/>
  <c r="H729" i="2" s="1"/>
  <c r="E729" i="2"/>
  <c r="I729" i="2" l="1"/>
  <c r="A730" i="2" s="1"/>
  <c r="B730" i="2" l="1"/>
  <c r="C730" i="2" s="1"/>
  <c r="D730" i="2" s="1"/>
  <c r="H730" i="2" s="1"/>
  <c r="G730" i="2"/>
  <c r="E730" i="2"/>
  <c r="I730" i="2" l="1"/>
  <c r="A731" i="2" s="1"/>
  <c r="B731" i="2" s="1"/>
  <c r="C731" i="2" s="1"/>
  <c r="D731" i="2" s="1"/>
  <c r="H731" i="2" s="1"/>
  <c r="G731" i="2"/>
  <c r="E731" i="2"/>
  <c r="I731" i="2" l="1"/>
  <c r="A732" i="2" s="1"/>
  <c r="G732" i="2" l="1"/>
  <c r="B732" i="2"/>
  <c r="C732" i="2" s="1"/>
  <c r="D732" i="2" s="1"/>
  <c r="H732" i="2" s="1"/>
  <c r="E732" i="2"/>
  <c r="I732" i="2" l="1"/>
  <c r="A733" i="2" s="1"/>
  <c r="G733" i="2" l="1"/>
  <c r="B733" i="2"/>
  <c r="C733" i="2" s="1"/>
  <c r="D733" i="2" s="1"/>
  <c r="H733" i="2" s="1"/>
  <c r="I733" i="2" l="1"/>
  <c r="A734" i="2" s="1"/>
  <c r="E733" i="2"/>
  <c r="G734" i="2" l="1"/>
  <c r="B734" i="2"/>
  <c r="C734" i="2" s="1"/>
  <c r="D734" i="2" s="1"/>
  <c r="H734" i="2" s="1"/>
  <c r="E734" i="2"/>
  <c r="I734" i="2" l="1"/>
  <c r="A735" i="2" s="1"/>
  <c r="G735" i="2" l="1"/>
  <c r="B735" i="2"/>
  <c r="C735" i="2" s="1"/>
  <c r="D735" i="2" s="1"/>
  <c r="H735" i="2" s="1"/>
  <c r="E735" i="2" l="1"/>
  <c r="I735" i="2"/>
  <c r="A736" i="2" s="1"/>
  <c r="B736" i="2" l="1"/>
  <c r="C736" i="2" s="1"/>
  <c r="D736" i="2" s="1"/>
  <c r="H736" i="2" s="1"/>
  <c r="G736" i="2"/>
  <c r="E736" i="2" l="1"/>
  <c r="I736" i="2"/>
  <c r="A737" i="2" s="1"/>
  <c r="G737" i="2" l="1"/>
  <c r="B737" i="2"/>
  <c r="C737" i="2" s="1"/>
  <c r="D737" i="2" s="1"/>
  <c r="H737" i="2" s="1"/>
  <c r="E737" i="2"/>
  <c r="I737" i="2" l="1"/>
  <c r="A738" i="2" s="1"/>
  <c r="B738" i="2" l="1"/>
  <c r="C738" i="2" s="1"/>
  <c r="D738" i="2" s="1"/>
  <c r="H738" i="2" s="1"/>
  <c r="G738" i="2"/>
  <c r="E738" i="2"/>
  <c r="I738" i="2" l="1"/>
  <c r="A739" i="2" s="1"/>
  <c r="G739" i="2" l="1"/>
  <c r="B739" i="2"/>
  <c r="C739" i="2" s="1"/>
  <c r="D739" i="2" s="1"/>
  <c r="H739" i="2" s="1"/>
  <c r="I739" i="2" l="1"/>
  <c r="A740" i="2" s="1"/>
  <c r="E739" i="2"/>
  <c r="B740" i="2" l="1"/>
  <c r="C740" i="2" s="1"/>
  <c r="D740" i="2" s="1"/>
  <c r="H740" i="2" s="1"/>
  <c r="G740" i="2"/>
  <c r="E740" i="2"/>
  <c r="I740" i="2" l="1"/>
  <c r="A741" i="2" s="1"/>
  <c r="B741" i="2" l="1"/>
  <c r="C741" i="2" s="1"/>
  <c r="D741" i="2" s="1"/>
  <c r="H741" i="2" s="1"/>
  <c r="G741" i="2"/>
  <c r="E741" i="2"/>
  <c r="I741" i="2" l="1"/>
  <c r="A742" i="2" s="1"/>
  <c r="B742" i="2" l="1"/>
  <c r="C742" i="2" s="1"/>
  <c r="D742" i="2" s="1"/>
  <c r="H742" i="2" s="1"/>
  <c r="G742" i="2"/>
  <c r="E742" i="2"/>
  <c r="I742" i="2" l="1"/>
  <c r="A743" i="2" s="1"/>
  <c r="G743" i="2" l="1"/>
  <c r="B743" i="2"/>
  <c r="C743" i="2" s="1"/>
  <c r="D743" i="2" s="1"/>
  <c r="H743" i="2" s="1"/>
  <c r="E743" i="2"/>
  <c r="I743" i="2" l="1"/>
  <c r="A744" i="2" s="1"/>
  <c r="G744" i="2" s="1"/>
  <c r="B744" i="2"/>
  <c r="C744" i="2" s="1"/>
  <c r="D744" i="2" s="1"/>
  <c r="H744" i="2" s="1"/>
  <c r="E744" i="2"/>
  <c r="I744" i="2" l="1"/>
  <c r="A745" i="2" s="1"/>
  <c r="G745" i="2" l="1"/>
  <c r="B745" i="2"/>
  <c r="C745" i="2" s="1"/>
  <c r="D745" i="2" s="1"/>
  <c r="H745" i="2" s="1"/>
  <c r="E745" i="2"/>
  <c r="I745" i="2" l="1"/>
  <c r="A746" i="2" s="1"/>
  <c r="B746" i="2" l="1"/>
  <c r="C746" i="2" s="1"/>
  <c r="D746" i="2" s="1"/>
  <c r="H746" i="2" s="1"/>
  <c r="G746" i="2"/>
  <c r="E746" i="2"/>
  <c r="I746" i="2" l="1"/>
  <c r="A747" i="2" s="1"/>
  <c r="B747" i="2" l="1"/>
  <c r="C747" i="2" s="1"/>
  <c r="D747" i="2" s="1"/>
  <c r="H747" i="2" s="1"/>
  <c r="G747" i="2"/>
  <c r="E747" i="2"/>
  <c r="I747" i="2" l="1"/>
  <c r="A748" i="2" s="1"/>
  <c r="B748" i="2" l="1"/>
  <c r="C748" i="2" s="1"/>
  <c r="D748" i="2" s="1"/>
  <c r="H748" i="2" s="1"/>
  <c r="G748" i="2"/>
  <c r="E748" i="2"/>
  <c r="I748" i="2" l="1"/>
  <c r="A749" i="2" s="1"/>
  <c r="B749" i="2" l="1"/>
  <c r="C749" i="2" s="1"/>
  <c r="D749" i="2" s="1"/>
  <c r="H749" i="2" s="1"/>
  <c r="G749" i="2"/>
  <c r="E749" i="2"/>
  <c r="I749" i="2" l="1"/>
  <c r="A750" i="2" s="1"/>
  <c r="G750" i="2" l="1"/>
  <c r="B750" i="2"/>
  <c r="C750" i="2" s="1"/>
  <c r="D750" i="2" s="1"/>
  <c r="H750" i="2" s="1"/>
  <c r="E750" i="2"/>
  <c r="I750" i="2" l="1"/>
  <c r="A751" i="2" s="1"/>
  <c r="G751" i="2" l="1"/>
  <c r="B751" i="2"/>
  <c r="C751" i="2" s="1"/>
  <c r="D751" i="2" s="1"/>
  <c r="H751" i="2" s="1"/>
  <c r="E751" i="2"/>
  <c r="I751" i="2" l="1"/>
  <c r="A752" i="2" s="1"/>
  <c r="B752" i="2" l="1"/>
  <c r="C752" i="2" s="1"/>
  <c r="D752" i="2" s="1"/>
  <c r="H752" i="2" s="1"/>
  <c r="G752" i="2"/>
  <c r="E752" i="2"/>
  <c r="I752" i="2" l="1"/>
  <c r="A753" i="2" s="1"/>
  <c r="G753" i="2" l="1"/>
  <c r="B753" i="2"/>
  <c r="C753" i="2" s="1"/>
  <c r="D753" i="2" s="1"/>
  <c r="H753" i="2" s="1"/>
  <c r="E753" i="2"/>
  <c r="I753" i="2" l="1"/>
  <c r="A754" i="2" s="1"/>
  <c r="G754" i="2" l="1"/>
  <c r="B754" i="2"/>
  <c r="C754" i="2" s="1"/>
  <c r="D754" i="2" s="1"/>
  <c r="H754" i="2" s="1"/>
  <c r="E754" i="2"/>
  <c r="I754" i="2" l="1"/>
  <c r="A755" i="2" s="1"/>
  <c r="G755" i="2" l="1"/>
  <c r="B755" i="2"/>
  <c r="C755" i="2" s="1"/>
  <c r="D755" i="2" s="1"/>
  <c r="H755" i="2" s="1"/>
  <c r="E755" i="2"/>
  <c r="I755" i="2" l="1"/>
  <c r="A756" i="2" s="1"/>
  <c r="B756" i="2" l="1"/>
  <c r="C756" i="2" s="1"/>
  <c r="D756" i="2" s="1"/>
  <c r="H756" i="2" s="1"/>
  <c r="G756" i="2"/>
  <c r="E756" i="2"/>
  <c r="I756" i="2" l="1"/>
  <c r="A757" i="2" s="1"/>
  <c r="G757" i="2" l="1"/>
  <c r="B757" i="2"/>
  <c r="C757" i="2" s="1"/>
  <c r="D757" i="2" s="1"/>
  <c r="H757" i="2" s="1"/>
  <c r="E757" i="2"/>
  <c r="I757" i="2" l="1"/>
  <c r="A758" i="2" s="1"/>
  <c r="B758" i="2" s="1"/>
  <c r="C758" i="2" s="1"/>
  <c r="D758" i="2" s="1"/>
  <c r="H758" i="2" s="1"/>
  <c r="E758" i="2" l="1"/>
  <c r="G758" i="2"/>
  <c r="I758" i="2"/>
  <c r="A759" i="2" s="1"/>
  <c r="G759" i="2" l="1"/>
  <c r="B759" i="2"/>
  <c r="C759" i="2" s="1"/>
  <c r="D759" i="2" s="1"/>
  <c r="H759" i="2" s="1"/>
  <c r="E759" i="2"/>
  <c r="I759" i="2" l="1"/>
  <c r="A760" i="2" s="1"/>
  <c r="B760" i="2" l="1"/>
  <c r="C760" i="2" s="1"/>
  <c r="D760" i="2" s="1"/>
  <c r="H760" i="2" s="1"/>
  <c r="G760" i="2"/>
  <c r="E760" i="2"/>
  <c r="I760" i="2" l="1"/>
  <c r="A761" i="2" s="1"/>
  <c r="B761" i="2" l="1"/>
  <c r="C761" i="2" s="1"/>
  <c r="D761" i="2" s="1"/>
  <c r="H761" i="2" s="1"/>
  <c r="G761" i="2"/>
  <c r="E761" i="2"/>
  <c r="I761" i="2" l="1"/>
  <c r="A762" i="2" s="1"/>
  <c r="B762" i="2" l="1"/>
  <c r="C762" i="2" s="1"/>
  <c r="D762" i="2" s="1"/>
  <c r="H762" i="2" s="1"/>
  <c r="G762" i="2"/>
  <c r="E762" i="2" l="1"/>
  <c r="I762" i="2"/>
  <c r="A763" i="2" s="1"/>
  <c r="B763" i="2" l="1"/>
  <c r="C763" i="2" s="1"/>
  <c r="D763" i="2" s="1"/>
  <c r="H763" i="2" s="1"/>
  <c r="G763" i="2"/>
  <c r="E763" i="2"/>
  <c r="I763" i="2" l="1"/>
  <c r="A764" i="2" s="1"/>
  <c r="B764" i="2" l="1"/>
  <c r="C764" i="2" s="1"/>
  <c r="D764" i="2" s="1"/>
  <c r="H764" i="2" s="1"/>
  <c r="G764" i="2"/>
  <c r="E764" i="2"/>
  <c r="I764" i="2" l="1"/>
  <c r="A765" i="2" s="1"/>
  <c r="G765" i="2" l="1"/>
  <c r="B765" i="2"/>
  <c r="C765" i="2" s="1"/>
  <c r="D765" i="2" s="1"/>
  <c r="H765" i="2" s="1"/>
  <c r="E765" i="2" l="1"/>
  <c r="I765" i="2"/>
  <c r="A766" i="2" s="1"/>
  <c r="G766" i="2" l="1"/>
  <c r="B766" i="2"/>
  <c r="C766" i="2" s="1"/>
  <c r="D766" i="2" s="1"/>
  <c r="H766" i="2" s="1"/>
  <c r="E766" i="2"/>
  <c r="I766" i="2" l="1"/>
  <c r="A767" i="2" s="1"/>
  <c r="G767" i="2" l="1"/>
  <c r="B767" i="2"/>
  <c r="C767" i="2" s="1"/>
  <c r="D767" i="2" s="1"/>
  <c r="H767" i="2" s="1"/>
  <c r="E767" i="2"/>
  <c r="I767" i="2" l="1"/>
  <c r="A768" i="2" s="1"/>
  <c r="B768" i="2" l="1"/>
  <c r="C768" i="2" s="1"/>
  <c r="D768" i="2" s="1"/>
  <c r="H768" i="2" s="1"/>
  <c r="G768" i="2"/>
  <c r="E768" i="2"/>
  <c r="I768" i="2" l="1"/>
  <c r="A769" i="2" s="1"/>
  <c r="G769" i="2" s="1"/>
  <c r="B769" i="2"/>
  <c r="C769" i="2" s="1"/>
  <c r="D769" i="2" s="1"/>
  <c r="H769" i="2" s="1"/>
  <c r="E769" i="2"/>
  <c r="I769" i="2" l="1"/>
  <c r="A770" i="2" s="1"/>
  <c r="G770" i="2" l="1"/>
  <c r="B770" i="2"/>
  <c r="C770" i="2" s="1"/>
  <c r="D770" i="2" s="1"/>
  <c r="H770" i="2" s="1"/>
  <c r="E770" i="2"/>
  <c r="I770" i="2" l="1"/>
  <c r="A771" i="2" s="1"/>
  <c r="B771" i="2" l="1"/>
  <c r="C771" i="2" s="1"/>
  <c r="D771" i="2" s="1"/>
  <c r="H771" i="2" s="1"/>
  <c r="G771" i="2"/>
  <c r="E771" i="2"/>
  <c r="I771" i="2" l="1"/>
  <c r="A772" i="2" s="1"/>
  <c r="B772" i="2" l="1"/>
  <c r="C772" i="2" s="1"/>
  <c r="D772" i="2" s="1"/>
  <c r="H772" i="2" s="1"/>
  <c r="G772" i="2"/>
  <c r="E772" i="2"/>
  <c r="I772" i="2" l="1"/>
  <c r="A773" i="2" s="1"/>
  <c r="G773" i="2" l="1"/>
  <c r="B773" i="2"/>
  <c r="C773" i="2" s="1"/>
  <c r="D773" i="2" s="1"/>
  <c r="H773" i="2" s="1"/>
  <c r="E773" i="2"/>
  <c r="I773" i="2" l="1"/>
  <c r="A774" i="2" s="1"/>
  <c r="G774" i="2" l="1"/>
  <c r="B774" i="2"/>
  <c r="C774" i="2" s="1"/>
  <c r="D774" i="2" s="1"/>
  <c r="H774" i="2" s="1"/>
  <c r="E774" i="2"/>
  <c r="I774" i="2" l="1"/>
  <c r="A775" i="2" s="1"/>
  <c r="G775" i="2" l="1"/>
  <c r="B775" i="2"/>
  <c r="C775" i="2" s="1"/>
  <c r="D775" i="2" s="1"/>
  <c r="H775" i="2" s="1"/>
  <c r="E775" i="2"/>
  <c r="I775" i="2" l="1"/>
  <c r="A776" i="2" s="1"/>
  <c r="G776" i="2" l="1"/>
  <c r="B776" i="2"/>
  <c r="C776" i="2" s="1"/>
  <c r="D776" i="2" s="1"/>
  <c r="H776" i="2" s="1"/>
  <c r="E776" i="2"/>
  <c r="I776" i="2" l="1"/>
  <c r="A777" i="2" s="1"/>
  <c r="G777" i="2" l="1"/>
  <c r="B777" i="2"/>
  <c r="C777" i="2" s="1"/>
  <c r="D777" i="2" s="1"/>
  <c r="H777" i="2" s="1"/>
  <c r="E777" i="2"/>
  <c r="I777" i="2" l="1"/>
  <c r="A778" i="2" s="1"/>
  <c r="G778" i="2" l="1"/>
  <c r="B778" i="2"/>
  <c r="C778" i="2" s="1"/>
  <c r="D778" i="2" s="1"/>
  <c r="H778" i="2" s="1"/>
  <c r="E778" i="2"/>
  <c r="I778" i="2" l="1"/>
  <c r="A779" i="2" s="1"/>
  <c r="G779" i="2" l="1"/>
  <c r="B779" i="2"/>
  <c r="C779" i="2" s="1"/>
  <c r="D779" i="2" s="1"/>
  <c r="H779" i="2" s="1"/>
  <c r="E779" i="2"/>
  <c r="I779" i="2" l="1"/>
  <c r="A780" i="2" s="1"/>
  <c r="B780" i="2" l="1"/>
  <c r="C780" i="2" s="1"/>
  <c r="D780" i="2" s="1"/>
  <c r="H780" i="2" s="1"/>
  <c r="G780" i="2"/>
  <c r="E780" i="2" l="1"/>
  <c r="I780" i="2"/>
  <c r="A781" i="2" s="1"/>
  <c r="B781" i="2" l="1"/>
  <c r="C781" i="2" s="1"/>
  <c r="D781" i="2" s="1"/>
  <c r="H781" i="2" s="1"/>
  <c r="G781" i="2"/>
  <c r="E781" i="2"/>
  <c r="I781" i="2" l="1"/>
  <c r="A782" i="2" s="1"/>
  <c r="B782" i="2" l="1"/>
  <c r="C782" i="2" s="1"/>
  <c r="D782" i="2" s="1"/>
  <c r="H782" i="2" s="1"/>
  <c r="G782" i="2"/>
  <c r="E782" i="2"/>
  <c r="I782" i="2" l="1"/>
  <c r="A783" i="2" s="1"/>
  <c r="G783" i="2" l="1"/>
  <c r="B783" i="2"/>
  <c r="C783" i="2" s="1"/>
  <c r="D783" i="2" s="1"/>
  <c r="H783" i="2" s="1"/>
  <c r="E783" i="2"/>
  <c r="I783" i="2" l="1"/>
  <c r="A784" i="2" s="1"/>
  <c r="G784" i="2" l="1"/>
  <c r="B784" i="2"/>
  <c r="C784" i="2" s="1"/>
  <c r="D784" i="2" s="1"/>
  <c r="H784" i="2" s="1"/>
  <c r="E784" i="2"/>
  <c r="I784" i="2" l="1"/>
  <c r="A785" i="2" s="1"/>
  <c r="G785" i="2" l="1"/>
  <c r="B785" i="2"/>
  <c r="C785" i="2" s="1"/>
  <c r="D785" i="2" s="1"/>
  <c r="H785" i="2" s="1"/>
  <c r="E785" i="2"/>
  <c r="I785" i="2" l="1"/>
  <c r="A786" i="2" s="1"/>
  <c r="B786" i="2" l="1"/>
  <c r="C786" i="2" s="1"/>
  <c r="D786" i="2" s="1"/>
  <c r="G786" i="2"/>
  <c r="E786" i="2"/>
  <c r="I786" i="2" l="1"/>
  <c r="A787" i="2" s="1"/>
  <c r="H786" i="2"/>
  <c r="G787" i="2" l="1"/>
  <c r="B787" i="2"/>
  <c r="C787" i="2" s="1"/>
  <c r="D787" i="2" s="1"/>
  <c r="I787" i="2" s="1"/>
  <c r="A788" i="2" s="1"/>
  <c r="E787" i="2"/>
  <c r="B788" i="2" l="1"/>
  <c r="C788" i="2" s="1"/>
  <c r="D788" i="2" s="1"/>
  <c r="H788" i="2" s="1"/>
  <c r="G788" i="2"/>
  <c r="E788" i="2"/>
  <c r="H787" i="2"/>
  <c r="I788" i="2" l="1"/>
  <c r="A789" i="2" s="1"/>
  <c r="B789" i="2" l="1"/>
  <c r="C789" i="2" s="1"/>
  <c r="D789" i="2" s="1"/>
  <c r="G789" i="2"/>
  <c r="E789" i="2"/>
  <c r="I789" i="2" l="1"/>
  <c r="A790" i="2" s="1"/>
  <c r="H789" i="2"/>
  <c r="G790" i="2" l="1"/>
  <c r="B790" i="2"/>
  <c r="C790" i="2" s="1"/>
  <c r="D790" i="2" s="1"/>
  <c r="I790" i="2" s="1"/>
  <c r="A791" i="2" s="1"/>
  <c r="E790" i="2"/>
  <c r="B791" i="2" l="1"/>
  <c r="C791" i="2" s="1"/>
  <c r="D791" i="2" s="1"/>
  <c r="H791" i="2" s="1"/>
  <c r="G791" i="2"/>
  <c r="E791" i="2"/>
  <c r="H790" i="2"/>
  <c r="I791" i="2" l="1"/>
  <c r="A792" i="2" s="1"/>
  <c r="B792" i="2" l="1"/>
  <c r="C792" i="2" s="1"/>
  <c r="D792" i="2" s="1"/>
  <c r="G792" i="2"/>
  <c r="E792" i="2"/>
  <c r="I792" i="2" l="1"/>
  <c r="A793" i="2" s="1"/>
  <c r="H792" i="2"/>
  <c r="G793" i="2" l="1"/>
  <c r="B793" i="2"/>
  <c r="C793" i="2" s="1"/>
  <c r="D793" i="2" s="1"/>
  <c r="H793" i="2" s="1"/>
  <c r="E793" i="2"/>
  <c r="I793" i="2" l="1"/>
  <c r="A794" i="2" s="1"/>
  <c r="G794" i="2" l="1"/>
  <c r="B794" i="2"/>
  <c r="C794" i="2" s="1"/>
  <c r="D794" i="2" s="1"/>
  <c r="H794" i="2" s="1"/>
  <c r="E794" i="2"/>
  <c r="I794" i="2" l="1"/>
  <c r="A795" i="2" s="1"/>
  <c r="G795" i="2" l="1"/>
  <c r="B795" i="2"/>
  <c r="C795" i="2" s="1"/>
  <c r="D795" i="2" s="1"/>
  <c r="H795" i="2" s="1"/>
  <c r="E795" i="2"/>
  <c r="I795" i="2" l="1"/>
  <c r="A796" i="2" s="1"/>
  <c r="B796" i="2" l="1"/>
  <c r="C796" i="2" s="1"/>
  <c r="D796" i="2" s="1"/>
  <c r="H796" i="2" s="1"/>
  <c r="G796" i="2"/>
  <c r="E796" i="2"/>
  <c r="I796" i="2" l="1"/>
  <c r="A797" i="2" s="1"/>
  <c r="B797" i="2" l="1"/>
  <c r="C797" i="2" s="1"/>
  <c r="D797" i="2" s="1"/>
  <c r="H797" i="2" s="1"/>
  <c r="G797" i="2"/>
  <c r="E797" i="2"/>
  <c r="I797" i="2" l="1"/>
  <c r="A798" i="2" s="1"/>
  <c r="G798" i="2" l="1"/>
  <c r="B798" i="2"/>
  <c r="C798" i="2" s="1"/>
  <c r="D798" i="2" s="1"/>
  <c r="H798" i="2" s="1"/>
  <c r="E798" i="2"/>
  <c r="I798" i="2" l="1"/>
  <c r="A799" i="2" s="1"/>
  <c r="G799" i="2" l="1"/>
  <c r="B799" i="2"/>
  <c r="C799" i="2" s="1"/>
  <c r="D799" i="2" s="1"/>
  <c r="H799" i="2" s="1"/>
  <c r="E799" i="2"/>
  <c r="I799" i="2" l="1"/>
  <c r="A800" i="2" s="1"/>
  <c r="G800" i="2" l="1"/>
  <c r="B800" i="2"/>
  <c r="C800" i="2" s="1"/>
  <c r="D800" i="2" s="1"/>
  <c r="H800" i="2" s="1"/>
  <c r="E800" i="2"/>
  <c r="I800" i="2" l="1"/>
  <c r="A801" i="2" s="1"/>
  <c r="G801" i="2" l="1"/>
  <c r="B801" i="2"/>
  <c r="C801" i="2" s="1"/>
  <c r="D801" i="2" s="1"/>
  <c r="H801" i="2" s="1"/>
  <c r="E801" i="2"/>
  <c r="I801" i="2" l="1"/>
  <c r="A802" i="2" s="1"/>
  <c r="G802" i="2" l="1"/>
  <c r="B802" i="2"/>
  <c r="C802" i="2" s="1"/>
  <c r="D802" i="2" s="1"/>
  <c r="H802" i="2" s="1"/>
  <c r="E802" i="2"/>
  <c r="I802" i="2" l="1"/>
  <c r="A803" i="2" s="1"/>
  <c r="G803" i="2" l="1"/>
  <c r="B803" i="2"/>
  <c r="C803" i="2" s="1"/>
  <c r="D803" i="2" s="1"/>
  <c r="H803" i="2" s="1"/>
  <c r="E803" i="2"/>
  <c r="I803" i="2" l="1"/>
  <c r="A804" i="2" s="1"/>
  <c r="B804" i="2" l="1"/>
  <c r="C804" i="2" s="1"/>
  <c r="D804" i="2" s="1"/>
  <c r="H804" i="2" s="1"/>
  <c r="G804" i="2"/>
  <c r="E804" i="2"/>
  <c r="I804" i="2" l="1"/>
  <c r="A805" i="2" s="1"/>
  <c r="G805" i="2" l="1"/>
  <c r="B805" i="2"/>
  <c r="C805" i="2" s="1"/>
  <c r="D805" i="2" s="1"/>
  <c r="H805" i="2" s="1"/>
  <c r="E805" i="2"/>
  <c r="I805" i="2" l="1"/>
  <c r="A806" i="2" s="1"/>
  <c r="G806" i="2" l="1"/>
  <c r="B806" i="2"/>
  <c r="C806" i="2" s="1"/>
  <c r="D806" i="2" s="1"/>
  <c r="H806" i="2" s="1"/>
  <c r="E806" i="2"/>
  <c r="I806" i="2" l="1"/>
  <c r="A807" i="2" s="1"/>
  <c r="G807" i="2" l="1"/>
  <c r="B807" i="2"/>
  <c r="C807" i="2" s="1"/>
  <c r="D807" i="2" s="1"/>
  <c r="H807" i="2" s="1"/>
  <c r="E807" i="2"/>
  <c r="I807" i="2" l="1"/>
  <c r="A808" i="2" s="1"/>
  <c r="B808" i="2" l="1"/>
  <c r="C808" i="2" s="1"/>
  <c r="D808" i="2" s="1"/>
  <c r="H808" i="2" s="1"/>
  <c r="G808" i="2"/>
  <c r="E808" i="2"/>
  <c r="I808" i="2" l="1"/>
  <c r="A809" i="2"/>
  <c r="B809" i="2" l="1"/>
  <c r="C809" i="2" s="1"/>
  <c r="D809" i="2" s="1"/>
  <c r="G809" i="2"/>
  <c r="H809" i="2" l="1"/>
  <c r="E809" i="2"/>
  <c r="I809" i="2"/>
  <c r="A810" i="2" s="1"/>
  <c r="B810" i="2" l="1"/>
  <c r="C810" i="2" s="1"/>
  <c r="D810" i="2" s="1"/>
  <c r="H810" i="2" s="1"/>
  <c r="G810" i="2"/>
  <c r="E810" i="2"/>
  <c r="I810" i="2" l="1"/>
  <c r="A811" i="2" s="1"/>
  <c r="G811" i="2" s="1"/>
  <c r="B811" i="2"/>
  <c r="C811" i="2" s="1"/>
  <c r="D811" i="2" s="1"/>
  <c r="H811" i="2" s="1"/>
  <c r="E811" i="2"/>
  <c r="I811" i="2" l="1"/>
  <c r="A812" i="2" s="1"/>
  <c r="B812" i="2" l="1"/>
  <c r="C812" i="2" s="1"/>
  <c r="D812" i="2" s="1"/>
  <c r="H812" i="2" s="1"/>
  <c r="G812" i="2"/>
  <c r="E812" i="2"/>
  <c r="I812" i="2" l="1"/>
  <c r="A813" i="2" s="1"/>
  <c r="B813" i="2" l="1"/>
  <c r="C813" i="2" s="1"/>
  <c r="D813" i="2" s="1"/>
  <c r="H813" i="2" s="1"/>
  <c r="G813" i="2"/>
  <c r="E813" i="2"/>
  <c r="I813" i="2" l="1"/>
  <c r="A814" i="2" s="1"/>
  <c r="B814" i="2" l="1"/>
  <c r="C814" i="2" s="1"/>
  <c r="D814" i="2" s="1"/>
  <c r="H814" i="2" s="1"/>
  <c r="G814" i="2"/>
  <c r="E814" i="2"/>
  <c r="I814" i="2"/>
  <c r="A815" i="2" s="1"/>
  <c r="G815" i="2" l="1"/>
  <c r="B815" i="2"/>
  <c r="C815" i="2" s="1"/>
  <c r="D815" i="2" s="1"/>
  <c r="H815" i="2" s="1"/>
  <c r="E815" i="2"/>
  <c r="I815" i="2" l="1"/>
  <c r="A816" i="2" s="1"/>
  <c r="G816" i="2" l="1"/>
  <c r="B816" i="2"/>
  <c r="C816" i="2" s="1"/>
  <c r="D816" i="2" s="1"/>
  <c r="H816" i="2" s="1"/>
  <c r="E816" i="2"/>
  <c r="I816" i="2" l="1"/>
  <c r="A817" i="2" s="1"/>
  <c r="G817" i="2" l="1"/>
  <c r="B817" i="2"/>
  <c r="C817" i="2" s="1"/>
  <c r="D817" i="2" s="1"/>
  <c r="H817" i="2" s="1"/>
  <c r="E817" i="2"/>
  <c r="I817" i="2" l="1"/>
  <c r="A818" i="2" s="1"/>
  <c r="B818" i="2" s="1"/>
  <c r="C818" i="2" s="1"/>
  <c r="D818" i="2" s="1"/>
  <c r="G818" i="2" l="1"/>
  <c r="H818" i="2"/>
  <c r="E818" i="2"/>
  <c r="I818" i="2"/>
  <c r="A819" i="2" s="1"/>
  <c r="G819" i="2" l="1"/>
  <c r="B819" i="2"/>
  <c r="C819" i="2" s="1"/>
  <c r="D819" i="2" s="1"/>
  <c r="H819" i="2" s="1"/>
  <c r="E819" i="2"/>
  <c r="I819" i="2" l="1"/>
  <c r="A820" i="2" s="1"/>
  <c r="G820" i="2" l="1"/>
  <c r="B820" i="2"/>
  <c r="C820" i="2" s="1"/>
  <c r="D820" i="2" s="1"/>
  <c r="H820" i="2" s="1"/>
  <c r="E820" i="2"/>
  <c r="I820" i="2" l="1"/>
  <c r="A821" i="2" s="1"/>
  <c r="G821" i="2" l="1"/>
  <c r="B821" i="2"/>
  <c r="C821" i="2" s="1"/>
  <c r="D821" i="2" s="1"/>
  <c r="H821" i="2" s="1"/>
  <c r="E821" i="2"/>
  <c r="I821" i="2" l="1"/>
  <c r="A822" i="2" s="1"/>
  <c r="G822" i="2" l="1"/>
  <c r="B822" i="2"/>
  <c r="C822" i="2" s="1"/>
  <c r="D822" i="2" s="1"/>
  <c r="H822" i="2" s="1"/>
  <c r="E822" i="2"/>
  <c r="I822" i="2" l="1"/>
  <c r="A823" i="2" s="1"/>
  <c r="G823" i="2" l="1"/>
  <c r="B823" i="2"/>
  <c r="C823" i="2" s="1"/>
  <c r="D823" i="2" s="1"/>
  <c r="H823" i="2" s="1"/>
  <c r="E823" i="2"/>
  <c r="I823" i="2" l="1"/>
  <c r="A824" i="2" s="1"/>
  <c r="G824" i="2" l="1"/>
  <c r="B824" i="2"/>
  <c r="C824" i="2" s="1"/>
  <c r="D824" i="2" s="1"/>
  <c r="H824" i="2" s="1"/>
  <c r="E824" i="2"/>
  <c r="I824" i="2" l="1"/>
  <c r="A825" i="2" s="1"/>
  <c r="G825" i="2" l="1"/>
  <c r="B825" i="2"/>
  <c r="C825" i="2" s="1"/>
  <c r="D825" i="2" s="1"/>
  <c r="H825" i="2" s="1"/>
  <c r="E825" i="2"/>
  <c r="I825" i="2" l="1"/>
  <c r="A826" i="2" s="1"/>
  <c r="G826" i="2" l="1"/>
  <c r="B826" i="2"/>
  <c r="C826" i="2" s="1"/>
  <c r="D826" i="2" s="1"/>
  <c r="H826" i="2" s="1"/>
  <c r="E826" i="2"/>
  <c r="I826" i="2" l="1"/>
  <c r="A827" i="2" s="1"/>
  <c r="G827" i="2" l="1"/>
  <c r="B827" i="2"/>
  <c r="C827" i="2" s="1"/>
  <c r="D827" i="2" s="1"/>
  <c r="H827" i="2" s="1"/>
  <c r="E827" i="2"/>
  <c r="I827" i="2" l="1"/>
  <c r="A828" i="2" s="1"/>
  <c r="G828" i="2" l="1"/>
  <c r="B828" i="2"/>
  <c r="C828" i="2" s="1"/>
  <c r="D828" i="2" s="1"/>
  <c r="H828" i="2" s="1"/>
  <c r="E828" i="2"/>
  <c r="I828" i="2" l="1"/>
  <c r="A829" i="2" s="1"/>
  <c r="G829" i="2" l="1"/>
  <c r="B829" i="2"/>
  <c r="C829" i="2" s="1"/>
  <c r="D829" i="2" s="1"/>
  <c r="H829" i="2" s="1"/>
  <c r="E829" i="2"/>
  <c r="I829" i="2" l="1"/>
  <c r="A830" i="2" s="1"/>
  <c r="G830" i="2" l="1"/>
  <c r="B830" i="2"/>
  <c r="C830" i="2" s="1"/>
  <c r="D830" i="2" s="1"/>
  <c r="H830" i="2" s="1"/>
  <c r="E830" i="2"/>
  <c r="I830" i="2" l="1"/>
  <c r="A831" i="2" s="1"/>
  <c r="G831" i="2" l="1"/>
  <c r="B831" i="2"/>
  <c r="C831" i="2" s="1"/>
  <c r="D831" i="2" s="1"/>
  <c r="H831" i="2" s="1"/>
  <c r="E831" i="2"/>
  <c r="I831" i="2" l="1"/>
  <c r="A832" i="2" s="1"/>
  <c r="G832" i="2" l="1"/>
  <c r="B832" i="2"/>
  <c r="C832" i="2" s="1"/>
  <c r="D832" i="2" s="1"/>
  <c r="H832" i="2" s="1"/>
  <c r="E832" i="2"/>
  <c r="I832" i="2" l="1"/>
  <c r="A833" i="2" s="1"/>
  <c r="G833" i="2" l="1"/>
  <c r="B833" i="2"/>
  <c r="C833" i="2" s="1"/>
  <c r="D833" i="2" s="1"/>
  <c r="H833" i="2" s="1"/>
  <c r="E833" i="2"/>
  <c r="I833" i="2" l="1"/>
  <c r="A834" i="2" s="1"/>
  <c r="G834" i="2" l="1"/>
  <c r="B834" i="2"/>
  <c r="C834" i="2" s="1"/>
  <c r="D834" i="2" s="1"/>
  <c r="H834" i="2" s="1"/>
  <c r="E834" i="2"/>
  <c r="I834" i="2" l="1"/>
  <c r="A835" i="2" s="1"/>
  <c r="G835" i="2" l="1"/>
  <c r="B835" i="2"/>
  <c r="C835" i="2" s="1"/>
  <c r="D835" i="2" s="1"/>
  <c r="H835" i="2" s="1"/>
  <c r="E835" i="2"/>
  <c r="I835" i="2" l="1"/>
  <c r="A836" i="2" s="1"/>
  <c r="G836" i="2" l="1"/>
  <c r="B836" i="2"/>
  <c r="C836" i="2" s="1"/>
  <c r="D836" i="2" s="1"/>
  <c r="H836" i="2" s="1"/>
  <c r="E836" i="2" l="1"/>
  <c r="I836" i="2"/>
  <c r="A837" i="2" s="1"/>
  <c r="G837" i="2" l="1"/>
  <c r="B837" i="2"/>
  <c r="C837" i="2" s="1"/>
  <c r="D837" i="2" s="1"/>
  <c r="H837" i="2" s="1"/>
  <c r="E837" i="2"/>
  <c r="I837" i="2" l="1"/>
  <c r="A838" i="2" s="1"/>
  <c r="G838" i="2" l="1"/>
  <c r="B838" i="2"/>
  <c r="C838" i="2" s="1"/>
  <c r="D838" i="2" s="1"/>
  <c r="H838" i="2" s="1"/>
  <c r="E838" i="2"/>
  <c r="I838" i="2" l="1"/>
  <c r="A839" i="2" s="1"/>
  <c r="G839" i="2" l="1"/>
  <c r="B839" i="2"/>
  <c r="C839" i="2" s="1"/>
  <c r="D839" i="2" s="1"/>
  <c r="H839" i="2" s="1"/>
  <c r="E839" i="2"/>
  <c r="I839" i="2" l="1"/>
  <c r="A840" i="2" s="1"/>
  <c r="B840" i="2" l="1"/>
  <c r="C840" i="2" s="1"/>
  <c r="D840" i="2" s="1"/>
  <c r="G840" i="2"/>
  <c r="H840" i="2" l="1"/>
  <c r="I840" i="2"/>
  <c r="A841" i="2" s="1"/>
  <c r="E840" i="2"/>
  <c r="G841" i="2" l="1"/>
  <c r="B841" i="2"/>
  <c r="C841" i="2" s="1"/>
  <c r="D841" i="2" s="1"/>
  <c r="H841" i="2" s="1"/>
  <c r="E841" i="2"/>
  <c r="I841" i="2" l="1"/>
  <c r="A842" i="2" s="1"/>
  <c r="B842" i="2" l="1"/>
  <c r="C842" i="2" s="1"/>
  <c r="D842" i="2" s="1"/>
  <c r="G842" i="2"/>
  <c r="H842" i="2" l="1"/>
  <c r="E842" i="2"/>
  <c r="I842" i="2"/>
  <c r="A843" i="2" s="1"/>
  <c r="G843" i="2" l="1"/>
  <c r="B843" i="2"/>
  <c r="C843" i="2" s="1"/>
  <c r="D843" i="2" s="1"/>
  <c r="H843" i="2" s="1"/>
  <c r="E843" i="2"/>
  <c r="I843" i="2" l="1"/>
  <c r="A844" i="2" s="1"/>
  <c r="G844" i="2" l="1"/>
  <c r="B844" i="2"/>
  <c r="C844" i="2" s="1"/>
  <c r="D844" i="2" s="1"/>
  <c r="H844" i="2" s="1"/>
  <c r="E844" i="2"/>
  <c r="I844" i="2" l="1"/>
  <c r="A845" i="2" s="1"/>
  <c r="G845" i="2" l="1"/>
  <c r="B845" i="2"/>
  <c r="C845" i="2" s="1"/>
  <c r="D845" i="2" s="1"/>
  <c r="H845" i="2" s="1"/>
  <c r="E845" i="2"/>
  <c r="I845" i="2" l="1"/>
  <c r="A846" i="2" s="1"/>
  <c r="G846" i="2" l="1"/>
  <c r="B846" i="2"/>
  <c r="C846" i="2" s="1"/>
  <c r="D846" i="2" s="1"/>
  <c r="H846" i="2" s="1"/>
  <c r="E846" i="2"/>
  <c r="I846" i="2" l="1"/>
  <c r="A847" i="2" s="1"/>
  <c r="G847" i="2" l="1"/>
  <c r="B847" i="2"/>
  <c r="C847" i="2" s="1"/>
  <c r="D847" i="2" s="1"/>
  <c r="H847" i="2" s="1"/>
  <c r="E847" i="2"/>
  <c r="I847" i="2" l="1"/>
  <c r="A848" i="2" s="1"/>
  <c r="G848" i="2" l="1"/>
  <c r="B848" i="2"/>
  <c r="C848" i="2" s="1"/>
  <c r="D848" i="2" s="1"/>
  <c r="H848" i="2" s="1"/>
  <c r="E848" i="2"/>
  <c r="I848" i="2" l="1"/>
  <c r="A849" i="2" s="1"/>
  <c r="G849" i="2" l="1"/>
  <c r="B849" i="2"/>
  <c r="C849" i="2" s="1"/>
  <c r="D849" i="2" s="1"/>
  <c r="H849" i="2" s="1"/>
  <c r="E849" i="2"/>
  <c r="I849" i="2" l="1"/>
  <c r="A850" i="2" s="1"/>
  <c r="G850" i="2" l="1"/>
  <c r="B850" i="2"/>
  <c r="C850" i="2" s="1"/>
  <c r="D850" i="2" s="1"/>
  <c r="H850" i="2" s="1"/>
  <c r="E850" i="2"/>
  <c r="I850" i="2" l="1"/>
  <c r="A851" i="2" s="1"/>
  <c r="G851" i="2" l="1"/>
  <c r="B851" i="2"/>
  <c r="C851" i="2" s="1"/>
  <c r="D851" i="2" s="1"/>
  <c r="H851" i="2" s="1"/>
  <c r="E851" i="2"/>
  <c r="I851" i="2" l="1"/>
  <c r="A852" i="2" s="1"/>
  <c r="G852" i="2" l="1"/>
  <c r="B852" i="2"/>
  <c r="C852" i="2" s="1"/>
  <c r="D852" i="2" s="1"/>
  <c r="H852" i="2" s="1"/>
  <c r="E852" i="2"/>
  <c r="I852" i="2" l="1"/>
  <c r="A853" i="2" s="1"/>
  <c r="G853" i="2" l="1"/>
  <c r="B853" i="2"/>
  <c r="C853" i="2" s="1"/>
  <c r="D853" i="2" s="1"/>
  <c r="H853" i="2" s="1"/>
  <c r="E853" i="2"/>
  <c r="I853" i="2" l="1"/>
  <c r="A854" i="2" s="1"/>
  <c r="G854" i="2" l="1"/>
  <c r="B854" i="2"/>
  <c r="C854" i="2" s="1"/>
  <c r="D854" i="2" s="1"/>
  <c r="H854" i="2" s="1"/>
  <c r="E854" i="2"/>
  <c r="I854" i="2" l="1"/>
  <c r="A855" i="2" s="1"/>
  <c r="G855" i="2" l="1"/>
  <c r="B855" i="2"/>
  <c r="C855" i="2" s="1"/>
  <c r="D855" i="2" s="1"/>
  <c r="H855" i="2" s="1"/>
  <c r="E855" i="2" l="1"/>
  <c r="I855" i="2"/>
  <c r="A856" i="2" s="1"/>
  <c r="G856" i="2" l="1"/>
  <c r="B856" i="2"/>
  <c r="C856" i="2" s="1"/>
  <c r="D856" i="2" s="1"/>
  <c r="H856" i="2" s="1"/>
  <c r="E856" i="2"/>
  <c r="I856" i="2" l="1"/>
  <c r="A857" i="2" s="1"/>
  <c r="G857" i="2" l="1"/>
  <c r="B857" i="2"/>
  <c r="C857" i="2" s="1"/>
  <c r="D857" i="2" s="1"/>
  <c r="H857" i="2" s="1"/>
  <c r="E857" i="2" l="1"/>
  <c r="I857" i="2"/>
  <c r="A858" i="2" s="1"/>
  <c r="G858" i="2" l="1"/>
  <c r="B858" i="2"/>
  <c r="C858" i="2" s="1"/>
  <c r="D858" i="2" s="1"/>
  <c r="H858" i="2" s="1"/>
  <c r="E858" i="2"/>
  <c r="I858" i="2" l="1"/>
  <c r="A859" i="2" s="1"/>
  <c r="G859" i="2" l="1"/>
  <c r="B859" i="2"/>
  <c r="C859" i="2" s="1"/>
  <c r="D859" i="2" s="1"/>
  <c r="H859" i="2" s="1"/>
  <c r="E859" i="2"/>
  <c r="I859" i="2" l="1"/>
  <c r="A860" i="2" s="1"/>
  <c r="G860" i="2" l="1"/>
  <c r="B860" i="2"/>
  <c r="C860" i="2" s="1"/>
  <c r="D860" i="2" s="1"/>
  <c r="H860" i="2" s="1"/>
  <c r="E860" i="2"/>
  <c r="I860" i="2" l="1"/>
  <c r="A861" i="2" s="1"/>
  <c r="G861" i="2" l="1"/>
  <c r="B861" i="2"/>
  <c r="C861" i="2" s="1"/>
  <c r="D861" i="2" s="1"/>
  <c r="H861" i="2" s="1"/>
  <c r="E861" i="2"/>
  <c r="I861" i="2" l="1"/>
  <c r="A862" i="2" s="1"/>
  <c r="B862" i="2" l="1"/>
  <c r="C862" i="2" s="1"/>
  <c r="D862" i="2" s="1"/>
  <c r="H862" i="2" s="1"/>
  <c r="G862" i="2"/>
  <c r="E862" i="2"/>
  <c r="I862" i="2" l="1"/>
  <c r="A863" i="2" s="1"/>
  <c r="G863" i="2" l="1"/>
  <c r="B863" i="2"/>
  <c r="C863" i="2" s="1"/>
  <c r="D863" i="2" s="1"/>
  <c r="H863" i="2" s="1"/>
  <c r="E863" i="2"/>
  <c r="I863" i="2" l="1"/>
  <c r="A864" i="2" s="1"/>
  <c r="G864" i="2" l="1"/>
  <c r="B864" i="2"/>
  <c r="C864" i="2" s="1"/>
  <c r="D864" i="2" s="1"/>
  <c r="H864" i="2" s="1"/>
  <c r="E864" i="2"/>
  <c r="I864" i="2" l="1"/>
  <c r="A865" i="2" s="1"/>
  <c r="G865" i="2" l="1"/>
  <c r="B865" i="2"/>
  <c r="C865" i="2" s="1"/>
  <c r="D865" i="2" s="1"/>
  <c r="H865" i="2" s="1"/>
  <c r="E865" i="2"/>
  <c r="I865" i="2" l="1"/>
  <c r="A866" i="2" s="1"/>
  <c r="G866" i="2" l="1"/>
  <c r="B866" i="2"/>
  <c r="C866" i="2" s="1"/>
  <c r="D866" i="2" s="1"/>
  <c r="H866" i="2" s="1"/>
  <c r="E866" i="2"/>
  <c r="I866" i="2" l="1"/>
  <c r="A867" i="2" s="1"/>
  <c r="G867" i="2" l="1"/>
  <c r="B867" i="2"/>
  <c r="C867" i="2" s="1"/>
  <c r="D867" i="2" s="1"/>
  <c r="H867" i="2" s="1"/>
  <c r="E867" i="2"/>
  <c r="I867" i="2" l="1"/>
  <c r="A868" i="2" s="1"/>
  <c r="G868" i="2" l="1"/>
  <c r="B868" i="2"/>
  <c r="C868" i="2" s="1"/>
  <c r="D868" i="2" s="1"/>
  <c r="H868" i="2" s="1"/>
  <c r="E868" i="2"/>
  <c r="I868" i="2" l="1"/>
  <c r="A869" i="2" s="1"/>
  <c r="G869" i="2" l="1"/>
  <c r="B869" i="2"/>
  <c r="C869" i="2" s="1"/>
  <c r="D869" i="2" s="1"/>
  <c r="H869" i="2" s="1"/>
  <c r="I869" i="2" l="1"/>
  <c r="A870" i="2" s="1"/>
  <c r="E869" i="2"/>
  <c r="G870" i="2" l="1"/>
  <c r="B870" i="2"/>
  <c r="C870" i="2" s="1"/>
  <c r="D870" i="2" s="1"/>
  <c r="H870" i="2" s="1"/>
  <c r="E870" i="2" l="1"/>
  <c r="I870" i="2"/>
  <c r="A871" i="2" s="1"/>
  <c r="G871" i="2" l="1"/>
  <c r="B871" i="2"/>
  <c r="C871" i="2" s="1"/>
  <c r="D871" i="2" s="1"/>
  <c r="H871" i="2" s="1"/>
  <c r="E871" i="2"/>
  <c r="I871" i="2" l="1"/>
  <c r="A872" i="2" s="1"/>
  <c r="G872" i="2" l="1"/>
  <c r="B872" i="2"/>
  <c r="C872" i="2" s="1"/>
  <c r="D872" i="2" s="1"/>
  <c r="H872" i="2" s="1"/>
  <c r="E872" i="2"/>
  <c r="I872" i="2" l="1"/>
  <c r="A873" i="2" s="1"/>
  <c r="G873" i="2" l="1"/>
  <c r="B873" i="2"/>
  <c r="C873" i="2" s="1"/>
  <c r="D873" i="2" s="1"/>
  <c r="H873" i="2" s="1"/>
  <c r="E873" i="2"/>
  <c r="I873" i="2" l="1"/>
  <c r="A874" i="2" s="1"/>
  <c r="G874" i="2" l="1"/>
  <c r="B874" i="2"/>
  <c r="C874" i="2" s="1"/>
  <c r="D874" i="2" s="1"/>
  <c r="H874" i="2" s="1"/>
  <c r="E874" i="2"/>
  <c r="I874" i="2" l="1"/>
  <c r="A875" i="2" s="1"/>
  <c r="G875" i="2" l="1"/>
  <c r="B875" i="2"/>
  <c r="C875" i="2" s="1"/>
  <c r="D875" i="2" s="1"/>
  <c r="H875" i="2" s="1"/>
  <c r="E875" i="2"/>
  <c r="I875" i="2" l="1"/>
  <c r="A876" i="2" s="1"/>
  <c r="G876" i="2" l="1"/>
  <c r="B876" i="2"/>
  <c r="C876" i="2" s="1"/>
  <c r="D876" i="2" s="1"/>
  <c r="H876" i="2" s="1"/>
  <c r="E876" i="2"/>
  <c r="I876" i="2" l="1"/>
  <c r="A877" i="2" s="1"/>
  <c r="G877" i="2" l="1"/>
  <c r="B877" i="2"/>
  <c r="C877" i="2" s="1"/>
  <c r="D877" i="2" s="1"/>
  <c r="H877" i="2" s="1"/>
  <c r="I877" i="2" l="1"/>
  <c r="A878" i="2" s="1"/>
  <c r="E877" i="2"/>
  <c r="G878" i="2"/>
  <c r="B878" i="2"/>
  <c r="C878" i="2" s="1"/>
  <c r="D878" i="2" s="1"/>
  <c r="H878" i="2" s="1"/>
  <c r="E878" i="2"/>
  <c r="I878" i="2" l="1"/>
  <c r="A879" i="2" s="1"/>
  <c r="G879" i="2" s="1"/>
  <c r="B879" i="2" l="1"/>
  <c r="C879" i="2" s="1"/>
  <c r="D879" i="2" s="1"/>
  <c r="H879" i="2" s="1"/>
  <c r="I879" i="2" l="1"/>
  <c r="A880" i="2" s="1"/>
  <c r="E879" i="2"/>
  <c r="G880" i="2" l="1"/>
  <c r="B880" i="2"/>
  <c r="C880" i="2" s="1"/>
  <c r="D880" i="2" s="1"/>
  <c r="H880" i="2" s="1"/>
  <c r="E880" i="2"/>
  <c r="I880" i="2" l="1"/>
  <c r="A881" i="2" s="1"/>
  <c r="G881" i="2" l="1"/>
  <c r="B881" i="2"/>
  <c r="C881" i="2" s="1"/>
  <c r="D881" i="2" s="1"/>
  <c r="H881" i="2" s="1"/>
  <c r="E881" i="2"/>
  <c r="I881" i="2" l="1"/>
  <c r="A882" i="2" s="1"/>
  <c r="G882" i="2" l="1"/>
  <c r="B882" i="2"/>
  <c r="C882" i="2" s="1"/>
  <c r="D882" i="2" s="1"/>
  <c r="H882" i="2" s="1"/>
  <c r="E882" i="2"/>
  <c r="I882" i="2" l="1"/>
  <c r="A883" i="2" s="1"/>
  <c r="G883" i="2" l="1"/>
  <c r="B883" i="2"/>
  <c r="C883" i="2" s="1"/>
  <c r="D883" i="2" s="1"/>
  <c r="H883" i="2" s="1"/>
  <c r="E883" i="2"/>
  <c r="I883" i="2" l="1"/>
  <c r="A884" i="2" s="1"/>
  <c r="G884" i="2" l="1"/>
  <c r="B884" i="2"/>
  <c r="C884" i="2" s="1"/>
  <c r="D884" i="2" s="1"/>
  <c r="H884" i="2" s="1"/>
  <c r="E884" i="2"/>
  <c r="I884" i="2" l="1"/>
  <c r="A885" i="2" s="1"/>
  <c r="G885" i="2" l="1"/>
  <c r="B885" i="2"/>
  <c r="C885" i="2" s="1"/>
  <c r="D885" i="2" s="1"/>
  <c r="H885" i="2" s="1"/>
  <c r="E885" i="2"/>
  <c r="I885" i="2" l="1"/>
  <c r="A886" i="2" s="1"/>
  <c r="G886" i="2" l="1"/>
  <c r="B886" i="2"/>
  <c r="C886" i="2" s="1"/>
  <c r="D886" i="2" s="1"/>
  <c r="H886" i="2" s="1"/>
  <c r="E886" i="2"/>
  <c r="I886" i="2" l="1"/>
  <c r="A887" i="2" s="1"/>
  <c r="G887" i="2" l="1"/>
  <c r="B887" i="2"/>
  <c r="C887" i="2" s="1"/>
  <c r="D887" i="2" s="1"/>
  <c r="H887" i="2" s="1"/>
  <c r="E887" i="2"/>
  <c r="I887" i="2" l="1"/>
  <c r="A888" i="2" s="1"/>
  <c r="G888" i="2" l="1"/>
  <c r="B888" i="2"/>
  <c r="C888" i="2" s="1"/>
  <c r="D888" i="2" s="1"/>
  <c r="H888" i="2" s="1"/>
  <c r="E888" i="2"/>
  <c r="I888" i="2" l="1"/>
  <c r="A889" i="2" s="1"/>
  <c r="G889" i="2" l="1"/>
  <c r="B889" i="2"/>
  <c r="C889" i="2" s="1"/>
  <c r="D889" i="2" s="1"/>
  <c r="H889" i="2" s="1"/>
  <c r="E889" i="2"/>
  <c r="I889" i="2" l="1"/>
  <c r="A890" i="2" s="1"/>
  <c r="B890" i="2" l="1"/>
  <c r="C890" i="2" s="1"/>
  <c r="D890" i="2" s="1"/>
  <c r="H890" i="2" s="1"/>
  <c r="G890" i="2"/>
  <c r="E890" i="2"/>
  <c r="I890" i="2" l="1"/>
  <c r="A891" i="2" s="1"/>
  <c r="G891" i="2" l="1"/>
  <c r="B891" i="2"/>
  <c r="C891" i="2" s="1"/>
  <c r="D891" i="2" s="1"/>
  <c r="H891" i="2" s="1"/>
  <c r="E891" i="2"/>
  <c r="I891" i="2" l="1"/>
  <c r="A892" i="2" s="1"/>
  <c r="G892" i="2" l="1"/>
  <c r="B892" i="2"/>
  <c r="C892" i="2" s="1"/>
  <c r="D892" i="2" s="1"/>
  <c r="H892" i="2" s="1"/>
  <c r="E892" i="2"/>
  <c r="I892" i="2" l="1"/>
  <c r="A893" i="2" s="1"/>
  <c r="G893" i="2" l="1"/>
  <c r="B893" i="2"/>
  <c r="C893" i="2" s="1"/>
  <c r="D893" i="2" s="1"/>
  <c r="H893" i="2" s="1"/>
  <c r="E893" i="2"/>
  <c r="I893" i="2" l="1"/>
  <c r="A894" i="2" s="1"/>
  <c r="G894" i="2" l="1"/>
  <c r="B894" i="2"/>
  <c r="C894" i="2" s="1"/>
  <c r="D894" i="2" s="1"/>
  <c r="H894" i="2" s="1"/>
  <c r="I894" i="2" l="1"/>
  <c r="A895" i="2" s="1"/>
  <c r="E894" i="2"/>
  <c r="G895" i="2" l="1"/>
  <c r="B895" i="2"/>
  <c r="C895" i="2" s="1"/>
  <c r="D895" i="2" s="1"/>
  <c r="H895" i="2" s="1"/>
  <c r="E895" i="2"/>
  <c r="I895" i="2" l="1"/>
  <c r="A896" i="2" s="1"/>
  <c r="G896" i="2" l="1"/>
  <c r="B896" i="2"/>
  <c r="C896" i="2" s="1"/>
  <c r="D896" i="2" s="1"/>
  <c r="H896" i="2" s="1"/>
  <c r="E896" i="2"/>
  <c r="I896" i="2" l="1"/>
  <c r="A897" i="2" s="1"/>
  <c r="G897" i="2" l="1"/>
  <c r="B897" i="2"/>
  <c r="C897" i="2" s="1"/>
  <c r="D897" i="2" s="1"/>
  <c r="H897" i="2" s="1"/>
  <c r="E897" i="2"/>
  <c r="I897" i="2" l="1"/>
  <c r="A898" i="2" s="1"/>
  <c r="G898" i="2" l="1"/>
  <c r="B898" i="2"/>
  <c r="C898" i="2" s="1"/>
  <c r="D898" i="2" s="1"/>
  <c r="H898" i="2" s="1"/>
  <c r="E898" i="2"/>
  <c r="I898" i="2" l="1"/>
  <c r="A899" i="2" s="1"/>
  <c r="G899" i="2" l="1"/>
  <c r="B899" i="2"/>
  <c r="C899" i="2" s="1"/>
  <c r="D899" i="2" s="1"/>
  <c r="H899" i="2" s="1"/>
  <c r="E899" i="2"/>
  <c r="I899" i="2" l="1"/>
  <c r="A900" i="2" s="1"/>
  <c r="G900" i="2" l="1"/>
  <c r="B900" i="2"/>
  <c r="C900" i="2" s="1"/>
  <c r="D900" i="2" s="1"/>
  <c r="H900" i="2" s="1"/>
  <c r="E900" i="2"/>
  <c r="I900" i="2" l="1"/>
  <c r="A901" i="2" s="1"/>
  <c r="G901" i="2" l="1"/>
  <c r="B901" i="2"/>
  <c r="C901" i="2" s="1"/>
  <c r="D901" i="2" s="1"/>
  <c r="H901" i="2" s="1"/>
  <c r="E901" i="2"/>
  <c r="I901" i="2" l="1"/>
  <c r="A902" i="2" s="1"/>
  <c r="G902" i="2" l="1"/>
  <c r="B902" i="2"/>
  <c r="C902" i="2" s="1"/>
  <c r="D902" i="2" s="1"/>
  <c r="H902" i="2" s="1"/>
  <c r="E902" i="2"/>
  <c r="I902" i="2" l="1"/>
  <c r="A903" i="2" s="1"/>
  <c r="G903" i="2" l="1"/>
  <c r="B903" i="2"/>
  <c r="C903" i="2" s="1"/>
  <c r="D903" i="2" s="1"/>
  <c r="H903" i="2" s="1"/>
  <c r="E903" i="2"/>
  <c r="I903" i="2" l="1"/>
  <c r="A904" i="2" s="1"/>
  <c r="B904" i="2" l="1"/>
  <c r="C904" i="2" s="1"/>
  <c r="D904" i="2" s="1"/>
  <c r="H904" i="2" s="1"/>
  <c r="G904" i="2"/>
  <c r="E904" i="2"/>
  <c r="I904" i="2" l="1"/>
  <c r="A905" i="2" s="1"/>
  <c r="G905" i="2" l="1"/>
  <c r="B905" i="2"/>
  <c r="C905" i="2" s="1"/>
  <c r="D905" i="2" s="1"/>
  <c r="H905" i="2" s="1"/>
  <c r="E905" i="2"/>
  <c r="I905" i="2" l="1"/>
  <c r="A906" i="2" s="1"/>
  <c r="B906" i="2" l="1"/>
  <c r="C906" i="2" s="1"/>
  <c r="D906" i="2" s="1"/>
  <c r="H906" i="2" s="1"/>
  <c r="G906" i="2"/>
  <c r="E906" i="2"/>
  <c r="I906" i="2" l="1"/>
  <c r="A907" i="2" s="1"/>
  <c r="G907" i="2" l="1"/>
  <c r="B907" i="2"/>
  <c r="C907" i="2" s="1"/>
  <c r="D907" i="2" s="1"/>
  <c r="H907" i="2" s="1"/>
  <c r="E907" i="2"/>
  <c r="I907" i="2" l="1"/>
  <c r="A908" i="2" s="1"/>
  <c r="G908" i="2" l="1"/>
  <c r="B908" i="2"/>
  <c r="C908" i="2" s="1"/>
  <c r="D908" i="2" s="1"/>
  <c r="H908" i="2" s="1"/>
  <c r="E908" i="2"/>
  <c r="I908" i="2" l="1"/>
  <c r="A909" i="2" s="1"/>
  <c r="G909" i="2" l="1"/>
  <c r="B909" i="2"/>
  <c r="C909" i="2" s="1"/>
  <c r="D909" i="2" s="1"/>
  <c r="H909" i="2" s="1"/>
  <c r="E909" i="2"/>
  <c r="I909" i="2" l="1"/>
  <c r="A910" i="2" s="1"/>
  <c r="G910" i="2" l="1"/>
  <c r="B910" i="2"/>
  <c r="C910" i="2" s="1"/>
  <c r="D910" i="2" s="1"/>
  <c r="H910" i="2" s="1"/>
  <c r="E910" i="2"/>
  <c r="I910" i="2" l="1"/>
  <c r="A911" i="2" s="1"/>
  <c r="G911" i="2" l="1"/>
  <c r="B911" i="2"/>
  <c r="C911" i="2" s="1"/>
  <c r="D911" i="2" s="1"/>
  <c r="H911" i="2" s="1"/>
  <c r="E911" i="2"/>
  <c r="I911" i="2" l="1"/>
  <c r="A912" i="2" s="1"/>
  <c r="B912" i="2" l="1"/>
  <c r="C912" i="2" s="1"/>
  <c r="D912" i="2" s="1"/>
  <c r="H912" i="2" s="1"/>
  <c r="G912" i="2"/>
  <c r="E912" i="2"/>
  <c r="I912" i="2" l="1"/>
  <c r="A913" i="2" s="1"/>
  <c r="G913" i="2" l="1"/>
  <c r="B913" i="2"/>
  <c r="C913" i="2" s="1"/>
  <c r="D913" i="2" s="1"/>
  <c r="H913" i="2" s="1"/>
  <c r="E913" i="2"/>
  <c r="I913" i="2" l="1"/>
  <c r="A914" i="2" s="1"/>
  <c r="G914" i="2" l="1"/>
  <c r="B914" i="2"/>
  <c r="C914" i="2" s="1"/>
  <c r="D914" i="2" s="1"/>
  <c r="H914" i="2" s="1"/>
  <c r="E914" i="2"/>
  <c r="I914" i="2" l="1"/>
  <c r="A915" i="2" s="1"/>
  <c r="G915" i="2" l="1"/>
  <c r="B915" i="2"/>
  <c r="C915" i="2" s="1"/>
  <c r="D915" i="2" s="1"/>
  <c r="H915" i="2" s="1"/>
  <c r="E915" i="2"/>
  <c r="I915" i="2" l="1"/>
  <c r="A916" i="2" s="1"/>
  <c r="G916" i="2" l="1"/>
  <c r="B916" i="2"/>
  <c r="C916" i="2" s="1"/>
  <c r="D916" i="2" s="1"/>
  <c r="H916" i="2" s="1"/>
  <c r="E916" i="2"/>
  <c r="I916" i="2" l="1"/>
  <c r="A917" i="2" s="1"/>
  <c r="G917" i="2" l="1"/>
  <c r="B917" i="2"/>
  <c r="C917" i="2" s="1"/>
  <c r="D917" i="2" s="1"/>
  <c r="H917" i="2" s="1"/>
  <c r="E917" i="2"/>
  <c r="I917" i="2" l="1"/>
  <c r="A918" i="2" s="1"/>
  <c r="G918" i="2" l="1"/>
  <c r="B918" i="2"/>
  <c r="C918" i="2" s="1"/>
  <c r="D918" i="2" s="1"/>
  <c r="H918" i="2" s="1"/>
  <c r="E918" i="2"/>
  <c r="I918" i="2" l="1"/>
  <c r="A919" i="2" s="1"/>
  <c r="G919" i="2" l="1"/>
  <c r="B919" i="2"/>
  <c r="C919" i="2" s="1"/>
  <c r="D919" i="2" s="1"/>
  <c r="H919" i="2" s="1"/>
  <c r="E919" i="2"/>
  <c r="I919" i="2" l="1"/>
  <c r="A920" i="2" s="1"/>
  <c r="G920" i="2" l="1"/>
  <c r="B920" i="2"/>
  <c r="C920" i="2" s="1"/>
  <c r="D920" i="2" s="1"/>
  <c r="H920" i="2" s="1"/>
  <c r="E920" i="2"/>
  <c r="I920" i="2" l="1"/>
  <c r="A921" i="2" s="1"/>
  <c r="G921" i="2" l="1"/>
  <c r="B921" i="2"/>
  <c r="C921" i="2" s="1"/>
  <c r="D921" i="2" s="1"/>
  <c r="H921" i="2" s="1"/>
  <c r="E921" i="2"/>
  <c r="I921" i="2" l="1"/>
  <c r="A922" i="2" s="1"/>
  <c r="G922" i="2" l="1"/>
  <c r="B922" i="2"/>
  <c r="C922" i="2" s="1"/>
  <c r="D922" i="2" s="1"/>
  <c r="H922" i="2" s="1"/>
  <c r="E922" i="2"/>
  <c r="I922" i="2" l="1"/>
  <c r="A923" i="2" s="1"/>
  <c r="G923" i="2" l="1"/>
  <c r="B923" i="2"/>
  <c r="C923" i="2" s="1"/>
  <c r="D923" i="2" s="1"/>
  <c r="H923" i="2" s="1"/>
  <c r="E923" i="2" l="1"/>
  <c r="I923" i="2"/>
  <c r="A924" i="2" s="1"/>
  <c r="G924" i="2" l="1"/>
  <c r="B924" i="2"/>
  <c r="C924" i="2" s="1"/>
  <c r="D924" i="2" s="1"/>
  <c r="H924" i="2" s="1"/>
  <c r="E924" i="2"/>
  <c r="I924" i="2" l="1"/>
  <c r="A925" i="2" s="1"/>
  <c r="G925" i="2" l="1"/>
  <c r="B925" i="2"/>
  <c r="C925" i="2" s="1"/>
  <c r="D925" i="2" s="1"/>
  <c r="H925" i="2" s="1"/>
  <c r="E925" i="2"/>
  <c r="I925" i="2" l="1"/>
  <c r="A926" i="2" s="1"/>
  <c r="G926" i="2" l="1"/>
  <c r="B926" i="2"/>
  <c r="C926" i="2" s="1"/>
  <c r="D926" i="2" s="1"/>
  <c r="H926" i="2" s="1"/>
  <c r="E926" i="2"/>
  <c r="I926" i="2" l="1"/>
  <c r="A927" i="2" s="1"/>
  <c r="G927" i="2" l="1"/>
  <c r="B927" i="2"/>
  <c r="C927" i="2" s="1"/>
  <c r="D927" i="2" s="1"/>
  <c r="H927" i="2" s="1"/>
  <c r="E927" i="2"/>
  <c r="I927" i="2" l="1"/>
  <c r="A928" i="2" s="1"/>
  <c r="B928" i="2" l="1"/>
  <c r="C928" i="2" s="1"/>
  <c r="D928" i="2" s="1"/>
  <c r="H928" i="2" s="1"/>
  <c r="G928" i="2"/>
  <c r="E928" i="2"/>
  <c r="I928" i="2" l="1"/>
  <c r="A929" i="2" s="1"/>
  <c r="G929" i="2" l="1"/>
  <c r="B929" i="2"/>
  <c r="C929" i="2" s="1"/>
  <c r="D929" i="2" s="1"/>
  <c r="H929" i="2" s="1"/>
  <c r="E929" i="2"/>
  <c r="I929" i="2" l="1"/>
  <c r="A930" i="2" s="1"/>
  <c r="G930" i="2" l="1"/>
  <c r="B930" i="2"/>
  <c r="C930" i="2" s="1"/>
  <c r="D930" i="2" s="1"/>
  <c r="H930" i="2" s="1"/>
  <c r="E930" i="2"/>
  <c r="I930" i="2" l="1"/>
  <c r="A931" i="2" s="1"/>
  <c r="G931" i="2" l="1"/>
  <c r="B931" i="2"/>
  <c r="C931" i="2" s="1"/>
  <c r="D931" i="2" s="1"/>
  <c r="H931" i="2" s="1"/>
  <c r="E931" i="2"/>
  <c r="I931" i="2" l="1"/>
  <c r="A932" i="2" s="1"/>
  <c r="G932" i="2" l="1"/>
  <c r="B932" i="2"/>
  <c r="C932" i="2" s="1"/>
  <c r="D932" i="2" s="1"/>
  <c r="H932" i="2" s="1"/>
  <c r="E932" i="2"/>
  <c r="I932" i="2" l="1"/>
  <c r="A933" i="2" s="1"/>
  <c r="G933" i="2" l="1"/>
  <c r="B933" i="2"/>
  <c r="C933" i="2" s="1"/>
  <c r="D933" i="2" s="1"/>
  <c r="H933" i="2" s="1"/>
  <c r="E933" i="2"/>
  <c r="I933" i="2" l="1"/>
  <c r="A934" i="2" s="1"/>
  <c r="G934" i="2" l="1"/>
  <c r="B934" i="2"/>
  <c r="C934" i="2" s="1"/>
  <c r="D934" i="2" s="1"/>
  <c r="H934" i="2" s="1"/>
  <c r="E934" i="2"/>
  <c r="I934" i="2" l="1"/>
  <c r="A935" i="2" s="1"/>
  <c r="G935" i="2" l="1"/>
  <c r="B935" i="2"/>
  <c r="C935" i="2" s="1"/>
  <c r="D935" i="2" s="1"/>
  <c r="H935" i="2" s="1"/>
  <c r="E935" i="2"/>
  <c r="I935" i="2" l="1"/>
  <c r="A936" i="2" s="1"/>
  <c r="G936" i="2" l="1"/>
  <c r="B936" i="2"/>
  <c r="C936" i="2" s="1"/>
  <c r="D936" i="2" s="1"/>
  <c r="H936" i="2" s="1"/>
  <c r="E936" i="2"/>
  <c r="I936" i="2" l="1"/>
  <c r="A937" i="2" s="1"/>
  <c r="G937" i="2" l="1"/>
  <c r="B937" i="2"/>
  <c r="C937" i="2" s="1"/>
  <c r="D937" i="2" s="1"/>
  <c r="H937" i="2" s="1"/>
  <c r="E937" i="2"/>
  <c r="I937" i="2" l="1"/>
  <c r="A938" i="2" s="1"/>
  <c r="G938" i="2" l="1"/>
  <c r="B938" i="2"/>
  <c r="C938" i="2" s="1"/>
  <c r="D938" i="2" s="1"/>
  <c r="H938" i="2" s="1"/>
  <c r="E938" i="2"/>
  <c r="I938" i="2" l="1"/>
  <c r="A939" i="2" s="1"/>
  <c r="G939" i="2" l="1"/>
  <c r="B939" i="2"/>
  <c r="C939" i="2" s="1"/>
  <c r="D939" i="2" s="1"/>
  <c r="H939" i="2" s="1"/>
  <c r="E939" i="2"/>
  <c r="I939" i="2" l="1"/>
  <c r="A940" i="2" s="1"/>
  <c r="G940" i="2" l="1"/>
  <c r="B940" i="2"/>
  <c r="C940" i="2" s="1"/>
  <c r="D940" i="2" s="1"/>
  <c r="H940" i="2" s="1"/>
  <c r="E940" i="2"/>
  <c r="I940" i="2" l="1"/>
  <c r="A941" i="2" l="1"/>
  <c r="G941" i="2" l="1"/>
  <c r="B941" i="2"/>
  <c r="C941" i="2" s="1"/>
  <c r="D941" i="2" s="1"/>
  <c r="H941" i="2" s="1"/>
  <c r="E941" i="2"/>
  <c r="I941" i="2" l="1"/>
  <c r="A942" i="2" s="1"/>
  <c r="G942" i="2" l="1"/>
  <c r="B942" i="2"/>
  <c r="C942" i="2" s="1"/>
  <c r="D942" i="2" s="1"/>
  <c r="H942" i="2" s="1"/>
  <c r="E942" i="2"/>
  <c r="I942" i="2" l="1"/>
  <c r="A943" i="2" s="1"/>
  <c r="G943" i="2" l="1"/>
  <c r="B943" i="2"/>
  <c r="C943" i="2" s="1"/>
  <c r="D943" i="2" s="1"/>
  <c r="H943" i="2" s="1"/>
  <c r="E943" i="2"/>
  <c r="I943" i="2" l="1"/>
  <c r="A944" i="2" s="1"/>
  <c r="G944" i="2" l="1"/>
  <c r="B944" i="2"/>
  <c r="C944" i="2" s="1"/>
  <c r="D944" i="2" s="1"/>
  <c r="H944" i="2" s="1"/>
  <c r="E944" i="2"/>
  <c r="I944" i="2" l="1"/>
  <c r="A945" i="2" s="1"/>
  <c r="G945" i="2" l="1"/>
  <c r="B945" i="2"/>
  <c r="C945" i="2" s="1"/>
  <c r="D945" i="2" s="1"/>
  <c r="H945" i="2" s="1"/>
  <c r="E945" i="2" l="1"/>
  <c r="I945" i="2"/>
  <c r="A946" i="2" s="1"/>
  <c r="B946" i="2" l="1"/>
  <c r="C946" i="2" s="1"/>
  <c r="D946" i="2" s="1"/>
  <c r="H946" i="2" s="1"/>
  <c r="G946" i="2"/>
  <c r="E946" i="2" l="1"/>
  <c r="I946" i="2"/>
  <c r="A947" i="2" s="1"/>
  <c r="G947" i="2" l="1"/>
  <c r="B947" i="2"/>
  <c r="C947" i="2" s="1"/>
  <c r="D947" i="2" s="1"/>
  <c r="H947" i="2" s="1"/>
  <c r="E947" i="2"/>
  <c r="I947" i="2" l="1"/>
  <c r="A948" i="2" s="1"/>
  <c r="G948" i="2" l="1"/>
  <c r="B948" i="2"/>
  <c r="C948" i="2" s="1"/>
  <c r="D948" i="2" s="1"/>
  <c r="H948" i="2" s="1"/>
  <c r="E948" i="2"/>
  <c r="I948" i="2" l="1"/>
  <c r="A949" i="2" s="1"/>
  <c r="G949" i="2" l="1"/>
  <c r="B949" i="2"/>
  <c r="C949" i="2" s="1"/>
  <c r="D949" i="2" s="1"/>
  <c r="H949" i="2" s="1"/>
  <c r="E949" i="2"/>
  <c r="I949" i="2" l="1"/>
  <c r="A950" i="2" s="1"/>
  <c r="G950" i="2" l="1"/>
  <c r="B950" i="2"/>
  <c r="C950" i="2" s="1"/>
  <c r="D950" i="2" s="1"/>
  <c r="H950" i="2" s="1"/>
  <c r="E950" i="2"/>
  <c r="I950" i="2" l="1"/>
  <c r="A951" i="2" s="1"/>
  <c r="G951" i="2" l="1"/>
  <c r="B951" i="2"/>
  <c r="C951" i="2" s="1"/>
  <c r="D951" i="2" s="1"/>
  <c r="H951" i="2" s="1"/>
  <c r="E951" i="2"/>
  <c r="I951" i="2" l="1"/>
  <c r="A952" i="2" s="1"/>
  <c r="G952" i="2" l="1"/>
  <c r="B952" i="2"/>
  <c r="C952" i="2" s="1"/>
  <c r="D952" i="2" s="1"/>
  <c r="H952" i="2" s="1"/>
  <c r="E952" i="2"/>
  <c r="I952" i="2" l="1"/>
  <c r="A953" i="2" s="1"/>
  <c r="G953" i="2" l="1"/>
  <c r="B953" i="2"/>
  <c r="C953" i="2" s="1"/>
  <c r="D953" i="2" s="1"/>
  <c r="H953" i="2" s="1"/>
  <c r="E953" i="2"/>
  <c r="I953" i="2" l="1"/>
  <c r="A954" i="2" s="1"/>
  <c r="B954" i="2" l="1"/>
  <c r="C954" i="2" s="1"/>
  <c r="D954" i="2" s="1"/>
  <c r="H954" i="2" s="1"/>
  <c r="G954" i="2"/>
  <c r="E954" i="2"/>
  <c r="I954" i="2" l="1"/>
  <c r="A955" i="2" s="1"/>
  <c r="G955" i="2" l="1"/>
  <c r="B955" i="2"/>
  <c r="C955" i="2" s="1"/>
  <c r="D955" i="2" s="1"/>
  <c r="H955" i="2" s="1"/>
  <c r="E955" i="2"/>
  <c r="I955" i="2" l="1"/>
  <c r="A956" i="2" s="1"/>
  <c r="G956" i="2" l="1"/>
  <c r="B956" i="2"/>
  <c r="C956" i="2" s="1"/>
  <c r="D956" i="2" s="1"/>
  <c r="H956" i="2" s="1"/>
  <c r="E956" i="2"/>
  <c r="I956" i="2" l="1"/>
  <c r="A957" i="2" s="1"/>
  <c r="G957" i="2" l="1"/>
  <c r="B957" i="2"/>
  <c r="C957" i="2" s="1"/>
  <c r="D957" i="2" s="1"/>
  <c r="H957" i="2" s="1"/>
  <c r="E957" i="2"/>
  <c r="I957" i="2" l="1"/>
  <c r="A958" i="2" s="1"/>
  <c r="G958" i="2" l="1"/>
  <c r="B958" i="2"/>
  <c r="C958" i="2" s="1"/>
  <c r="D958" i="2" s="1"/>
  <c r="H958" i="2" s="1"/>
  <c r="E958" i="2"/>
  <c r="I958" i="2" l="1"/>
  <c r="A959" i="2" s="1"/>
  <c r="G959" i="2" s="1"/>
  <c r="B959" i="2"/>
  <c r="C959" i="2" s="1"/>
  <c r="D959" i="2" s="1"/>
  <c r="H959" i="2" s="1"/>
  <c r="E959" i="2"/>
  <c r="I959" i="2" l="1"/>
  <c r="A960" i="2" s="1"/>
  <c r="G960" i="2" l="1"/>
  <c r="B960" i="2"/>
  <c r="C960" i="2" s="1"/>
  <c r="D960" i="2" s="1"/>
  <c r="H960" i="2" s="1"/>
  <c r="E960" i="2"/>
  <c r="I960" i="2" l="1"/>
  <c r="A961" i="2" s="1"/>
  <c r="G961" i="2" l="1"/>
  <c r="B961" i="2"/>
  <c r="C961" i="2" s="1"/>
  <c r="D961" i="2" s="1"/>
  <c r="H961" i="2" s="1"/>
  <c r="E961" i="2"/>
  <c r="I961" i="2" l="1"/>
  <c r="A962" i="2" s="1"/>
  <c r="G962" i="2" l="1"/>
  <c r="B962" i="2"/>
  <c r="C962" i="2" s="1"/>
  <c r="D962" i="2" s="1"/>
  <c r="H962" i="2" s="1"/>
  <c r="E962" i="2"/>
  <c r="I962" i="2" l="1"/>
  <c r="A963" i="2" s="1"/>
  <c r="G963" i="2" l="1"/>
  <c r="B963" i="2"/>
  <c r="C963" i="2" s="1"/>
  <c r="D963" i="2" s="1"/>
  <c r="H963" i="2" s="1"/>
  <c r="E963" i="2"/>
  <c r="I963" i="2" l="1"/>
  <c r="A964" i="2" s="1"/>
  <c r="G964" i="2" l="1"/>
  <c r="B964" i="2"/>
  <c r="C964" i="2" s="1"/>
  <c r="D964" i="2" s="1"/>
  <c r="H964" i="2" s="1"/>
  <c r="E964" i="2"/>
  <c r="I964" i="2" l="1"/>
  <c r="A965" i="2" s="1"/>
  <c r="G965" i="2" l="1"/>
  <c r="B965" i="2"/>
  <c r="C965" i="2" s="1"/>
  <c r="D965" i="2" s="1"/>
  <c r="H965" i="2" s="1"/>
  <c r="E965" i="2"/>
  <c r="I965" i="2" l="1"/>
  <c r="A966" i="2" s="1"/>
  <c r="G966" i="2" l="1"/>
  <c r="B966" i="2"/>
  <c r="C966" i="2" s="1"/>
  <c r="D966" i="2" s="1"/>
  <c r="H966" i="2" s="1"/>
  <c r="E966" i="2"/>
  <c r="I966" i="2" l="1"/>
  <c r="A967" i="2" s="1"/>
  <c r="G967" i="2" l="1"/>
  <c r="B967" i="2"/>
  <c r="C967" i="2" s="1"/>
  <c r="D967" i="2" s="1"/>
  <c r="H967" i="2" s="1"/>
  <c r="E967" i="2"/>
  <c r="I967" i="2" l="1"/>
  <c r="A968" i="2" s="1"/>
  <c r="B968" i="2" l="1"/>
  <c r="C968" i="2" s="1"/>
  <c r="D968" i="2" s="1"/>
  <c r="H968" i="2" s="1"/>
  <c r="G968" i="2"/>
  <c r="E968" i="2"/>
  <c r="I968" i="2" l="1"/>
  <c r="A969" i="2" s="1"/>
  <c r="G969" i="2" l="1"/>
  <c r="B969" i="2"/>
  <c r="C969" i="2" s="1"/>
  <c r="D969" i="2" s="1"/>
  <c r="H969" i="2" s="1"/>
  <c r="E969" i="2"/>
  <c r="I969" i="2" l="1"/>
  <c r="A970" i="2" s="1"/>
  <c r="B970" i="2" l="1"/>
  <c r="C970" i="2" s="1"/>
  <c r="D970" i="2" s="1"/>
  <c r="H970" i="2" s="1"/>
  <c r="G970" i="2"/>
  <c r="E970" i="2" l="1"/>
  <c r="I970" i="2"/>
  <c r="A971" i="2" l="1"/>
  <c r="G971" i="2" l="1"/>
  <c r="B971" i="2"/>
  <c r="C971" i="2" s="1"/>
  <c r="D971" i="2" s="1"/>
  <c r="H971" i="2" s="1"/>
  <c r="E971" i="2"/>
  <c r="I971" i="2" l="1"/>
  <c r="A972" i="2" s="1"/>
  <c r="G972" i="2" l="1"/>
  <c r="B972" i="2"/>
  <c r="C972" i="2" s="1"/>
  <c r="D972" i="2" s="1"/>
  <c r="H972" i="2" s="1"/>
  <c r="E972" i="2"/>
  <c r="I972" i="2" l="1"/>
  <c r="A973" i="2" s="1"/>
  <c r="G973" i="2" l="1"/>
  <c r="B973" i="2"/>
  <c r="C973" i="2" s="1"/>
  <c r="D973" i="2" s="1"/>
  <c r="H973" i="2" s="1"/>
  <c r="E973" i="2"/>
  <c r="I973" i="2" l="1"/>
  <c r="A974" i="2" s="1"/>
  <c r="G974" i="2" l="1"/>
  <c r="B974" i="2"/>
  <c r="C974" i="2" s="1"/>
  <c r="D974" i="2" s="1"/>
  <c r="H974" i="2" s="1"/>
  <c r="E974" i="2" l="1"/>
  <c r="I974" i="2"/>
  <c r="A975" i="2" s="1"/>
  <c r="G975" i="2" l="1"/>
  <c r="B975" i="2"/>
  <c r="C975" i="2" s="1"/>
  <c r="D975" i="2" s="1"/>
  <c r="H975" i="2" s="1"/>
  <c r="E975" i="2"/>
  <c r="I975" i="2" l="1"/>
  <c r="A976" i="2" s="1"/>
  <c r="G976" i="2" l="1"/>
  <c r="B976" i="2"/>
  <c r="C976" i="2" s="1"/>
  <c r="D976" i="2" s="1"/>
  <c r="H976" i="2" s="1"/>
  <c r="E976" i="2"/>
  <c r="I976" i="2" l="1"/>
  <c r="A977" i="2" s="1"/>
  <c r="G977" i="2" l="1"/>
  <c r="B977" i="2"/>
  <c r="C977" i="2" s="1"/>
  <c r="D977" i="2" s="1"/>
  <c r="H977" i="2" s="1"/>
  <c r="E977" i="2" l="1"/>
  <c r="I977" i="2"/>
  <c r="A978" i="2" s="1"/>
  <c r="G978" i="2" l="1"/>
  <c r="B978" i="2"/>
  <c r="C978" i="2" s="1"/>
  <c r="D978" i="2" s="1"/>
  <c r="H978" i="2" s="1"/>
  <c r="E978" i="2"/>
  <c r="I978" i="2" l="1"/>
  <c r="A979" i="2" s="1"/>
  <c r="G979" i="2" l="1"/>
  <c r="B979" i="2"/>
  <c r="C979" i="2" s="1"/>
  <c r="D979" i="2" s="1"/>
  <c r="H979" i="2" s="1"/>
  <c r="E979" i="2"/>
  <c r="I979" i="2" l="1"/>
  <c r="A980" i="2" s="1"/>
  <c r="G980" i="2" l="1"/>
  <c r="B980" i="2"/>
  <c r="C980" i="2" s="1"/>
  <c r="D980" i="2" s="1"/>
  <c r="H980" i="2" s="1"/>
  <c r="E980" i="2"/>
  <c r="I980" i="2" l="1"/>
  <c r="A981" i="2" s="1"/>
  <c r="G981" i="2" l="1"/>
  <c r="B981" i="2"/>
  <c r="C981" i="2" s="1"/>
  <c r="D981" i="2" s="1"/>
  <c r="H981" i="2" s="1"/>
  <c r="E981" i="2"/>
  <c r="I981" i="2" l="1"/>
  <c r="A982" i="2" s="1"/>
  <c r="G982" i="2" l="1"/>
  <c r="B982" i="2"/>
  <c r="C982" i="2" s="1"/>
  <c r="D982" i="2" s="1"/>
  <c r="H982" i="2" s="1"/>
  <c r="E982" i="2"/>
  <c r="I982" i="2" l="1"/>
  <c r="A983" i="2" s="1"/>
  <c r="G983" i="2" l="1"/>
  <c r="B983" i="2"/>
  <c r="C983" i="2" s="1"/>
  <c r="D983" i="2" s="1"/>
  <c r="H983" i="2" s="1"/>
  <c r="E983" i="2"/>
  <c r="I983" i="2" l="1"/>
  <c r="A984" i="2" s="1"/>
  <c r="G984" i="2" l="1"/>
  <c r="B984" i="2"/>
  <c r="C984" i="2" s="1"/>
  <c r="D984" i="2" s="1"/>
  <c r="H984" i="2" s="1"/>
  <c r="E984" i="2"/>
  <c r="I984" i="2" l="1"/>
  <c r="A985" i="2" s="1"/>
  <c r="G985" i="2" l="1"/>
  <c r="B985" i="2"/>
  <c r="C985" i="2" s="1"/>
  <c r="D985" i="2" s="1"/>
  <c r="H985" i="2" s="1"/>
  <c r="E985" i="2"/>
  <c r="I985" i="2" l="1"/>
  <c r="A986" i="2" l="1"/>
  <c r="G986" i="2" l="1"/>
  <c r="B986" i="2"/>
  <c r="C986" i="2" s="1"/>
  <c r="D986" i="2" s="1"/>
  <c r="H986" i="2" s="1"/>
  <c r="E986" i="2"/>
  <c r="I986" i="2" l="1"/>
  <c r="A987" i="2" s="1"/>
  <c r="G987" i="2" s="1"/>
  <c r="B987" i="2"/>
  <c r="C987" i="2" s="1"/>
  <c r="D987" i="2" s="1"/>
  <c r="H987" i="2" s="1"/>
  <c r="E987" i="2"/>
  <c r="I987" i="2" l="1"/>
  <c r="A988" i="2" s="1"/>
  <c r="G988" i="2"/>
  <c r="B988" i="2"/>
  <c r="C988" i="2" s="1"/>
  <c r="D988" i="2" s="1"/>
  <c r="H988" i="2" s="1"/>
  <c r="E988" i="2"/>
  <c r="I988" i="2" l="1"/>
  <c r="A989" i="2" s="1"/>
  <c r="G989" i="2" s="1"/>
  <c r="B989" i="2" l="1"/>
  <c r="C989" i="2" s="1"/>
  <c r="D989" i="2" s="1"/>
  <c r="H989" i="2" s="1"/>
  <c r="E989" i="2" l="1"/>
  <c r="I989" i="2"/>
  <c r="A990" i="2" s="1"/>
  <c r="G990" i="2" l="1"/>
  <c r="B990" i="2"/>
  <c r="C990" i="2" s="1"/>
  <c r="D990" i="2" s="1"/>
  <c r="H990" i="2" s="1"/>
  <c r="E990" i="2"/>
  <c r="I990" i="2" l="1"/>
  <c r="A991" i="2" s="1"/>
  <c r="B991" i="2" l="1"/>
  <c r="C991" i="2" s="1"/>
  <c r="D991" i="2" s="1"/>
  <c r="H991" i="2" s="1"/>
  <c r="G991" i="2"/>
  <c r="E991" i="2"/>
  <c r="I991" i="2"/>
  <c r="A992" i="2" s="1"/>
  <c r="B992" i="2" l="1"/>
  <c r="C992" i="2" s="1"/>
  <c r="D992" i="2" s="1"/>
  <c r="H992" i="2" s="1"/>
  <c r="E992" i="2"/>
  <c r="G992" i="2"/>
  <c r="I992" i="2" s="1"/>
  <c r="A993" i="2" s="1"/>
  <c r="G993" i="2" l="1"/>
  <c r="B993" i="2"/>
  <c r="C993" i="2" s="1"/>
  <c r="D993" i="2" s="1"/>
  <c r="H993" i="2" s="1"/>
  <c r="I993" i="2" l="1"/>
  <c r="E993" i="2"/>
  <c r="A994" i="2"/>
  <c r="G994" i="2" l="1"/>
  <c r="B994" i="2"/>
  <c r="C994" i="2" s="1"/>
  <c r="D994" i="2" s="1"/>
  <c r="H994" i="2" s="1"/>
  <c r="E994" i="2"/>
  <c r="I994" i="2" l="1"/>
  <c r="A995" i="2" s="1"/>
  <c r="G995" i="2" l="1"/>
  <c r="B995" i="2"/>
  <c r="C995" i="2" s="1"/>
  <c r="D995" i="2" s="1"/>
  <c r="H995" i="2" s="1"/>
  <c r="E995" i="2"/>
  <c r="I995" i="2" l="1"/>
  <c r="A996" i="2" s="1"/>
  <c r="G996" i="2" l="1"/>
  <c r="B996" i="2"/>
  <c r="C996" i="2" s="1"/>
  <c r="D996" i="2" s="1"/>
  <c r="H996" i="2" s="1"/>
  <c r="E996" i="2"/>
  <c r="I996" i="2" l="1"/>
  <c r="A997" i="2" s="1"/>
  <c r="G997" i="2" l="1"/>
  <c r="B997" i="2"/>
  <c r="C997" i="2" s="1"/>
  <c r="D997" i="2" s="1"/>
  <c r="H997" i="2" s="1"/>
  <c r="E997" i="2"/>
  <c r="I997" i="2" l="1"/>
  <c r="A998" i="2" s="1"/>
  <c r="G998" i="2" l="1"/>
  <c r="B998" i="2"/>
  <c r="C998" i="2" s="1"/>
  <c r="D998" i="2" s="1"/>
  <c r="H998" i="2" s="1"/>
  <c r="E998" i="2"/>
  <c r="I998" i="2" l="1"/>
  <c r="A999" i="2" s="1"/>
  <c r="G999" i="2" l="1"/>
  <c r="B999" i="2"/>
  <c r="C999" i="2" s="1"/>
  <c r="D999" i="2" s="1"/>
  <c r="H999" i="2" s="1"/>
  <c r="H11" i="2" s="1"/>
  <c r="E999" i="2"/>
  <c r="I999" i="2" l="1"/>
  <c r="A1000" i="2" s="1"/>
  <c r="G1000" i="2" l="1"/>
  <c r="H9" i="2" s="1"/>
  <c r="B1000" i="2"/>
  <c r="C1000" i="2" s="1"/>
  <c r="D1000" i="2" s="1"/>
  <c r="I1000" i="2" s="1"/>
  <c r="H10" i="2" s="1"/>
  <c r="E1000" i="2"/>
  <c r="H1000" i="2" l="1"/>
  <c r="H7" i="2"/>
  <c r="H8" i="2" s="1"/>
</calcChain>
</file>

<file path=xl/sharedStrings.xml><?xml version="1.0" encoding="utf-8"?>
<sst xmlns="http://schemas.openxmlformats.org/spreadsheetml/2006/main" count="52" uniqueCount="50">
  <si>
    <t>Total Interest</t>
  </si>
  <si>
    <t>Compound Interest Calculator</t>
  </si>
  <si>
    <t>Inputs</t>
  </si>
  <si>
    <t>Results</t>
  </si>
  <si>
    <t>Frequency</t>
  </si>
  <si>
    <t>Periods Per Year</t>
  </si>
  <si>
    <t>Annual (1)</t>
  </si>
  <si>
    <t>Principal Amount (P)</t>
  </si>
  <si>
    <t>Semi-Annual (2)</t>
  </si>
  <si>
    <t>Annual Interest Rate (r)</t>
  </si>
  <si>
    <t>Total Payments</t>
  </si>
  <si>
    <t>Quarterly (4)</t>
  </si>
  <si>
    <t>Years of Growth (t)</t>
  </si>
  <si>
    <t>Total Payments + Principal</t>
  </si>
  <si>
    <t>Bi-Monthly (6)</t>
  </si>
  <si>
    <t>Start Date</t>
  </si>
  <si>
    <t>Monthly (12)</t>
  </si>
  <si>
    <t>Compound Frequency (n)</t>
  </si>
  <si>
    <t>Future Value (F)</t>
  </si>
  <si>
    <t>Semi-Monthly (24)</t>
  </si>
  <si>
    <t>Bi-Weekly (26)</t>
  </si>
  <si>
    <t>Payment Frequency (p)</t>
  </si>
  <si>
    <t>Weekly (52)</t>
  </si>
  <si>
    <t>Daily (365)</t>
  </si>
  <si>
    <t>Payment Periods Per Year (p)</t>
  </si>
  <si>
    <t>[42]</t>
  </si>
  <si>
    <t>Compound Periods Per Year (n)</t>
  </si>
  <si>
    <t>Assumptions</t>
  </si>
  <si>
    <r>
      <t xml:space="preserve">• Additional Payments are applied at the end of the period  (for FV formulas, </t>
    </r>
    <r>
      <rPr>
        <i/>
        <sz val="10"/>
        <color theme="3" tint="-0.249977111117893"/>
        <rFont val="Arial"/>
        <family val="2"/>
      </rPr>
      <t>type</t>
    </r>
    <r>
      <rPr>
        <sz val="10"/>
        <color theme="3" tint="-0.249977111117893"/>
        <rFont val="Arial"/>
        <family val="2"/>
      </rPr>
      <t>=0)</t>
    </r>
  </si>
  <si>
    <r>
      <t xml:space="preserve">• Interest is added to the Balance and is calculated as </t>
    </r>
    <r>
      <rPr>
        <i/>
        <sz val="10"/>
        <color theme="3" tint="-0.249977111117893"/>
        <rFont val="Arial"/>
        <family val="2"/>
      </rPr>
      <t>rate_per_period</t>
    </r>
    <r>
      <rPr>
        <sz val="10"/>
        <color theme="3" tint="-0.249977111117893"/>
        <rFont val="Arial"/>
        <family val="2"/>
      </rPr>
      <t xml:space="preserve"> * </t>
    </r>
    <r>
      <rPr>
        <i/>
        <sz val="10"/>
        <color theme="3" tint="-0.249977111117893"/>
        <rFont val="Arial"/>
        <family val="2"/>
      </rPr>
      <t>previous_balance</t>
    </r>
  </si>
  <si>
    <r>
      <t xml:space="preserve">• For Daily compounding, the interest is calculated using </t>
    </r>
    <r>
      <rPr>
        <i/>
        <sz val="10"/>
        <color theme="3" tint="-0.249977111117893"/>
        <rFont val="Arial"/>
        <family val="2"/>
      </rPr>
      <t>rate</t>
    </r>
    <r>
      <rPr>
        <sz val="10"/>
        <color theme="3" tint="-0.249977111117893"/>
        <rFont val="Arial"/>
        <family val="2"/>
      </rPr>
      <t>=</t>
    </r>
    <r>
      <rPr>
        <i/>
        <sz val="10"/>
        <color theme="3" tint="-0.249977111117893"/>
        <rFont val="Arial"/>
        <family val="2"/>
      </rPr>
      <t>r</t>
    </r>
    <r>
      <rPr>
        <sz val="10"/>
        <color theme="3" tint="-0.249977111117893"/>
        <rFont val="Arial"/>
        <family val="2"/>
      </rPr>
      <t>/365 and the days between dates</t>
    </r>
  </si>
  <si>
    <t>• Some combinations of compound and deposit frequency don't make much sense (such as monthly and biweekly)</t>
  </si>
  <si>
    <t>• Principal (P) and Payment (A) values are positive for deposits to savings</t>
  </si>
  <si>
    <t>• For loans, enter a negative value for the Principal (P)</t>
  </si>
  <si>
    <t>No.</t>
  </si>
  <si>
    <t>Date</t>
  </si>
  <si>
    <t>Principal + Payments</t>
  </si>
  <si>
    <t xml:space="preserve">Interest </t>
  </si>
  <si>
    <t>Cumulative Interest</t>
  </si>
  <si>
    <t>Balance</t>
  </si>
  <si>
    <t>Contributions</t>
  </si>
  <si>
    <t>Monthly Contribution (A)</t>
  </si>
  <si>
    <t>Year End Contribution (B)</t>
  </si>
  <si>
    <t>Month</t>
  </si>
  <si>
    <t>Entry Instructions</t>
  </si>
  <si>
    <t>• Enter starting asset value for (P).  Assumed at zero.</t>
  </si>
  <si>
    <t>• Enter years of growth (t) for years you want to see as the compounded interest period.</t>
  </si>
  <si>
    <t>• Assumes compound monthly for interest earned on your investment account.</t>
  </si>
  <si>
    <t>• Enter your monthly contribution (A) - assumed in original model to be 401K contribution maximum.</t>
  </si>
  <si>
    <t xml:space="preserve">• Enter a year-end contribution (B) - assumed you put a portion of a year-end bonus away into 401K account.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</si>
</sst>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0.00000%"/>
    <numFmt numFmtId="165" formatCode="0.000%"/>
    <numFmt numFmtId="166" formatCode="0.000000%"/>
    <numFmt numFmtId="171" formatCode="_(* #,##0_);_(* \(#,##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 Light"/>
      <family val="1"/>
      <scheme val="major"/>
    </font>
    <font>
      <sz val="18"/>
      <color theme="0"/>
      <name val="Calibri Light"/>
      <family val="1"/>
      <scheme val="major"/>
    </font>
    <font>
      <sz val="10"/>
      <color theme="0"/>
      <name val="Calibri Light"/>
      <family val="1"/>
      <scheme val="major"/>
    </font>
    <font>
      <sz val="8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0"/>
      <name val="Arial"/>
      <family val="2"/>
    </font>
    <font>
      <b/>
      <sz val="11"/>
      <color theme="0"/>
      <name val="Calibri Light"/>
      <family val="1"/>
      <scheme val="maj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6"/>
      <color indexed="9"/>
      <name val="Arial"/>
      <family val="2"/>
    </font>
    <font>
      <sz val="12"/>
      <name val="Arial"/>
      <family val="2"/>
    </font>
    <font>
      <b/>
      <i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/>
      <top/>
      <bottom style="thick">
        <color theme="0" tint="-4.9989318521683403E-2"/>
      </bottom>
      <diagonal/>
    </border>
    <border>
      <left/>
      <right/>
      <top/>
      <bottom style="thin">
        <color indexed="53"/>
      </bottom>
      <diagonal/>
    </border>
    <border>
      <left/>
      <right style="thick">
        <color theme="0"/>
      </right>
      <top style="thick">
        <color theme="0" tint="-4.9989318521683403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medium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 applyAlignment="1">
      <alignment horizontal="right" indent="1"/>
    </xf>
    <xf numFmtId="0" fontId="9" fillId="0" borderId="0" xfId="0" applyFont="1"/>
    <xf numFmtId="0" fontId="9" fillId="3" borderId="4" xfId="0" applyFont="1" applyFill="1" applyBorder="1" applyAlignment="1">
      <alignment horizontal="center" vertical="center" wrapText="1"/>
    </xf>
    <xf numFmtId="8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5" xfId="0" applyFont="1" applyFill="1" applyBorder="1" applyAlignment="1">
      <alignment vertical="center"/>
    </xf>
    <xf numFmtId="0" fontId="13" fillId="4" borderId="0" xfId="0" applyFont="1" applyFill="1" applyAlignment="1">
      <alignment horizontal="right" vertical="center" indent="1"/>
    </xf>
    <xf numFmtId="0" fontId="11" fillId="4" borderId="7" xfId="0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8" fillId="4" borderId="7" xfId="0" applyFont="1" applyFill="1" applyBorder="1" applyAlignment="1">
      <alignment vertical="center"/>
    </xf>
    <xf numFmtId="0" fontId="9" fillId="4" borderId="0" xfId="0" applyFont="1" applyFill="1"/>
    <xf numFmtId="0" fontId="9" fillId="4" borderId="0" xfId="0" applyFont="1" applyFill="1" applyAlignment="1">
      <alignment horizontal="right" indent="1"/>
    </xf>
    <xf numFmtId="0" fontId="9" fillId="4" borderId="7" xfId="0" applyFont="1" applyFill="1" applyBorder="1"/>
    <xf numFmtId="0" fontId="9" fillId="4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166" fontId="0" fillId="0" borderId="0" xfId="2" applyNumberFormat="1" applyFont="1" applyProtection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4" borderId="0" xfId="0" applyFont="1" applyFill="1" applyAlignment="1">
      <alignment horizontal="center"/>
    </xf>
    <xf numFmtId="14" fontId="24" fillId="4" borderId="0" xfId="0" applyNumberFormat="1" applyFont="1" applyFill="1" applyAlignment="1">
      <alignment horizontal="right"/>
    </xf>
    <xf numFmtId="40" fontId="24" fillId="4" borderId="0" xfId="0" applyNumberFormat="1" applyFont="1" applyFill="1" applyAlignment="1">
      <alignment horizontal="right"/>
    </xf>
    <xf numFmtId="4" fontId="24" fillId="4" borderId="0" xfId="0" applyNumberFormat="1" applyFont="1" applyFill="1" applyAlignment="1">
      <alignment horizontal="right"/>
    </xf>
    <xf numFmtId="0" fontId="24" fillId="4" borderId="0" xfId="0" applyFont="1" applyFill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center"/>
    </xf>
    <xf numFmtId="14" fontId="24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/>
    </xf>
    <xf numFmtId="8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8" fontId="0" fillId="0" borderId="0" xfId="0" applyNumberFormat="1"/>
    <xf numFmtId="0" fontId="24" fillId="6" borderId="0" xfId="0" applyFont="1" applyFill="1"/>
    <xf numFmtId="0" fontId="6" fillId="0" borderId="0" xfId="3" applyFont="1" applyBorder="1" applyAlignment="1" applyProtection="1">
      <alignment horizontal="left" inden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 indent="1"/>
    </xf>
    <xf numFmtId="0" fontId="4" fillId="7" borderId="0" xfId="0" applyFont="1" applyFill="1"/>
    <xf numFmtId="0" fontId="5" fillId="7" borderId="0" xfId="0" applyFont="1" applyFill="1"/>
    <xf numFmtId="0" fontId="10" fillId="7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6" fillId="8" borderId="0" xfId="0" applyFont="1" applyFill="1" applyAlignment="1">
      <alignment vertical="center"/>
    </xf>
    <xf numFmtId="0" fontId="14" fillId="8" borderId="0" xfId="0" applyFont="1" applyFill="1" applyAlignment="1">
      <alignment horizontal="right" vertical="center"/>
    </xf>
    <xf numFmtId="4" fontId="14" fillId="8" borderId="0" xfId="0" applyNumberFormat="1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4" fillId="9" borderId="0" xfId="0" applyFont="1" applyFill="1" applyAlignment="1">
      <alignment horizontal="right" vertical="center"/>
    </xf>
    <xf numFmtId="164" fontId="14" fillId="9" borderId="0" xfId="2" applyNumberFormat="1" applyFont="1" applyFill="1" applyAlignment="1" applyProtection="1">
      <alignment vertical="center"/>
    </xf>
    <xf numFmtId="4" fontId="14" fillId="9" borderId="0" xfId="0" applyNumberFormat="1" applyFont="1" applyFill="1" applyAlignment="1">
      <alignment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3" fontId="24" fillId="0" borderId="0" xfId="0" applyNumberFormat="1" applyFont="1" applyAlignment="1">
      <alignment horizontal="right"/>
    </xf>
    <xf numFmtId="165" fontId="13" fillId="5" borderId="6" xfId="2" applyNumberFormat="1" applyFont="1" applyFill="1" applyBorder="1" applyAlignment="1" applyProtection="1">
      <alignment horizontal="right" vertical="center"/>
      <protection locked="0"/>
    </xf>
    <xf numFmtId="0" fontId="13" fillId="5" borderId="6" xfId="0" applyFont="1" applyFill="1" applyBorder="1" applyAlignment="1" applyProtection="1">
      <alignment horizontal="right" vertical="center"/>
      <protection locked="0"/>
    </xf>
    <xf numFmtId="14" fontId="15" fillId="5" borderId="6" xfId="0" applyNumberFormat="1" applyFont="1" applyFill="1" applyBorder="1" applyAlignment="1" applyProtection="1">
      <alignment horizontal="right" vertical="center"/>
      <protection locked="0"/>
    </xf>
    <xf numFmtId="14" fontId="15" fillId="5" borderId="6" xfId="0" applyNumberFormat="1" applyFont="1" applyFill="1" applyBorder="1" applyAlignment="1">
      <alignment horizontal="right" vertical="center"/>
    </xf>
    <xf numFmtId="171" fontId="13" fillId="5" borderId="6" xfId="1" applyNumberFormat="1" applyFont="1" applyFill="1" applyBorder="1" applyAlignment="1" applyProtection="1">
      <alignment horizontal="right" vertical="center"/>
      <protection locked="0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">
    <dxf>
      <border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'Compounded 401K Simulation'!$E$27</c:f>
              <c:strCache>
                <c:ptCount val="1"/>
                <c:pt idx="0">
                  <c:v>Principal + Payments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'Compounded 401K Simulation'!$B$28:$B$196</c:f>
              <c:numCache>
                <c:formatCode>m/d/yyyy</c:formatCode>
                <c:ptCount val="169"/>
                <c:pt idx="0">
                  <c:v>45566</c:v>
                </c:pt>
                <c:pt idx="1">
                  <c:v>45597</c:v>
                </c:pt>
                <c:pt idx="2">
                  <c:v>45627</c:v>
                </c:pt>
                <c:pt idx="3">
                  <c:v>45658</c:v>
                </c:pt>
                <c:pt idx="4">
                  <c:v>45689</c:v>
                </c:pt>
                <c:pt idx="5">
                  <c:v>45717</c:v>
                </c:pt>
                <c:pt idx="6">
                  <c:v>45748</c:v>
                </c:pt>
                <c:pt idx="7">
                  <c:v>45778</c:v>
                </c:pt>
                <c:pt idx="8">
                  <c:v>45809</c:v>
                </c:pt>
                <c:pt idx="9">
                  <c:v>45839</c:v>
                </c:pt>
                <c:pt idx="10">
                  <c:v>45870</c:v>
                </c:pt>
                <c:pt idx="11">
                  <c:v>45901</c:v>
                </c:pt>
                <c:pt idx="12">
                  <c:v>45931</c:v>
                </c:pt>
                <c:pt idx="13">
                  <c:v>45962</c:v>
                </c:pt>
                <c:pt idx="14">
                  <c:v>45992</c:v>
                </c:pt>
                <c:pt idx="15">
                  <c:v>46023</c:v>
                </c:pt>
                <c:pt idx="16">
                  <c:v>46054</c:v>
                </c:pt>
                <c:pt idx="17">
                  <c:v>46082</c:v>
                </c:pt>
                <c:pt idx="18">
                  <c:v>46113</c:v>
                </c:pt>
                <c:pt idx="19">
                  <c:v>46143</c:v>
                </c:pt>
                <c:pt idx="20">
                  <c:v>46174</c:v>
                </c:pt>
                <c:pt idx="21">
                  <c:v>46204</c:v>
                </c:pt>
                <c:pt idx="22">
                  <c:v>46235</c:v>
                </c:pt>
                <c:pt idx="23">
                  <c:v>46266</c:v>
                </c:pt>
                <c:pt idx="24">
                  <c:v>46296</c:v>
                </c:pt>
                <c:pt idx="25">
                  <c:v>46327</c:v>
                </c:pt>
                <c:pt idx="26">
                  <c:v>46357</c:v>
                </c:pt>
                <c:pt idx="27">
                  <c:v>46388</c:v>
                </c:pt>
                <c:pt idx="28">
                  <c:v>46419</c:v>
                </c:pt>
                <c:pt idx="29">
                  <c:v>46447</c:v>
                </c:pt>
                <c:pt idx="30">
                  <c:v>46478</c:v>
                </c:pt>
                <c:pt idx="31">
                  <c:v>46508</c:v>
                </c:pt>
                <c:pt idx="32">
                  <c:v>46539</c:v>
                </c:pt>
                <c:pt idx="33">
                  <c:v>46569</c:v>
                </c:pt>
                <c:pt idx="34">
                  <c:v>46600</c:v>
                </c:pt>
                <c:pt idx="35">
                  <c:v>46631</c:v>
                </c:pt>
                <c:pt idx="36">
                  <c:v>46661</c:v>
                </c:pt>
                <c:pt idx="37">
                  <c:v>46692</c:v>
                </c:pt>
                <c:pt idx="38">
                  <c:v>46722</c:v>
                </c:pt>
                <c:pt idx="39">
                  <c:v>46753</c:v>
                </c:pt>
                <c:pt idx="40">
                  <c:v>46784</c:v>
                </c:pt>
                <c:pt idx="41">
                  <c:v>46813</c:v>
                </c:pt>
                <c:pt idx="42">
                  <c:v>46844</c:v>
                </c:pt>
                <c:pt idx="43">
                  <c:v>46874</c:v>
                </c:pt>
                <c:pt idx="44">
                  <c:v>46905</c:v>
                </c:pt>
                <c:pt idx="45">
                  <c:v>46935</c:v>
                </c:pt>
                <c:pt idx="46">
                  <c:v>46966</c:v>
                </c:pt>
                <c:pt idx="47">
                  <c:v>46997</c:v>
                </c:pt>
                <c:pt idx="48">
                  <c:v>47027</c:v>
                </c:pt>
                <c:pt idx="49">
                  <c:v>47058</c:v>
                </c:pt>
                <c:pt idx="50">
                  <c:v>47088</c:v>
                </c:pt>
                <c:pt idx="51">
                  <c:v>47119</c:v>
                </c:pt>
                <c:pt idx="52">
                  <c:v>47150</c:v>
                </c:pt>
                <c:pt idx="53">
                  <c:v>47178</c:v>
                </c:pt>
                <c:pt idx="54">
                  <c:v>47209</c:v>
                </c:pt>
                <c:pt idx="55">
                  <c:v>47239</c:v>
                </c:pt>
                <c:pt idx="56">
                  <c:v>47270</c:v>
                </c:pt>
                <c:pt idx="57">
                  <c:v>47300</c:v>
                </c:pt>
                <c:pt idx="58">
                  <c:v>47331</c:v>
                </c:pt>
                <c:pt idx="59">
                  <c:v>47362</c:v>
                </c:pt>
                <c:pt idx="60">
                  <c:v>47392</c:v>
                </c:pt>
                <c:pt idx="61">
                  <c:v>47423</c:v>
                </c:pt>
                <c:pt idx="62">
                  <c:v>47453</c:v>
                </c:pt>
                <c:pt idx="63">
                  <c:v>47484</c:v>
                </c:pt>
                <c:pt idx="64">
                  <c:v>47515</c:v>
                </c:pt>
                <c:pt idx="65">
                  <c:v>47543</c:v>
                </c:pt>
                <c:pt idx="66">
                  <c:v>47574</c:v>
                </c:pt>
                <c:pt idx="67">
                  <c:v>47604</c:v>
                </c:pt>
                <c:pt idx="68">
                  <c:v>47635</c:v>
                </c:pt>
                <c:pt idx="69">
                  <c:v>47665</c:v>
                </c:pt>
                <c:pt idx="70">
                  <c:v>47696</c:v>
                </c:pt>
                <c:pt idx="71">
                  <c:v>47727</c:v>
                </c:pt>
                <c:pt idx="72">
                  <c:v>47757</c:v>
                </c:pt>
                <c:pt idx="73">
                  <c:v>47788</c:v>
                </c:pt>
                <c:pt idx="74">
                  <c:v>47818</c:v>
                </c:pt>
                <c:pt idx="75">
                  <c:v>47849</c:v>
                </c:pt>
                <c:pt idx="76">
                  <c:v>47880</c:v>
                </c:pt>
                <c:pt idx="77">
                  <c:v>47908</c:v>
                </c:pt>
                <c:pt idx="78">
                  <c:v>47939</c:v>
                </c:pt>
                <c:pt idx="79">
                  <c:v>47969</c:v>
                </c:pt>
                <c:pt idx="80">
                  <c:v>48000</c:v>
                </c:pt>
                <c:pt idx="81">
                  <c:v>48030</c:v>
                </c:pt>
                <c:pt idx="82">
                  <c:v>48061</c:v>
                </c:pt>
                <c:pt idx="83">
                  <c:v>48092</c:v>
                </c:pt>
                <c:pt idx="84">
                  <c:v>48122</c:v>
                </c:pt>
                <c:pt idx="85">
                  <c:v>48153</c:v>
                </c:pt>
                <c:pt idx="86">
                  <c:v>48183</c:v>
                </c:pt>
                <c:pt idx="87">
                  <c:v>48214</c:v>
                </c:pt>
                <c:pt idx="88">
                  <c:v>48245</c:v>
                </c:pt>
                <c:pt idx="89">
                  <c:v>48274</c:v>
                </c:pt>
                <c:pt idx="90">
                  <c:v>48305</c:v>
                </c:pt>
                <c:pt idx="91">
                  <c:v>48335</c:v>
                </c:pt>
                <c:pt idx="92">
                  <c:v>48366</c:v>
                </c:pt>
                <c:pt idx="93">
                  <c:v>48396</c:v>
                </c:pt>
                <c:pt idx="94">
                  <c:v>48427</c:v>
                </c:pt>
                <c:pt idx="95">
                  <c:v>48458</c:v>
                </c:pt>
                <c:pt idx="96">
                  <c:v>48488</c:v>
                </c:pt>
                <c:pt idx="97">
                  <c:v>48519</c:v>
                </c:pt>
                <c:pt idx="98">
                  <c:v>48549</c:v>
                </c:pt>
                <c:pt idx="99">
                  <c:v>48580</c:v>
                </c:pt>
                <c:pt idx="100">
                  <c:v>48611</c:v>
                </c:pt>
                <c:pt idx="101">
                  <c:v>48639</c:v>
                </c:pt>
                <c:pt idx="102">
                  <c:v>48670</c:v>
                </c:pt>
                <c:pt idx="103">
                  <c:v>48700</c:v>
                </c:pt>
                <c:pt idx="104">
                  <c:v>48731</c:v>
                </c:pt>
                <c:pt idx="105">
                  <c:v>48761</c:v>
                </c:pt>
                <c:pt idx="106">
                  <c:v>48792</c:v>
                </c:pt>
                <c:pt idx="107">
                  <c:v>48823</c:v>
                </c:pt>
                <c:pt idx="108">
                  <c:v>48853</c:v>
                </c:pt>
                <c:pt idx="109">
                  <c:v>48884</c:v>
                </c:pt>
                <c:pt idx="110">
                  <c:v>48914</c:v>
                </c:pt>
                <c:pt idx="111">
                  <c:v>48945</c:v>
                </c:pt>
                <c:pt idx="112">
                  <c:v>48976</c:v>
                </c:pt>
                <c:pt idx="113">
                  <c:v>49004</c:v>
                </c:pt>
                <c:pt idx="114">
                  <c:v>49035</c:v>
                </c:pt>
                <c:pt idx="115">
                  <c:v>49065</c:v>
                </c:pt>
                <c:pt idx="116">
                  <c:v>49096</c:v>
                </c:pt>
                <c:pt idx="117">
                  <c:v>49126</c:v>
                </c:pt>
                <c:pt idx="118">
                  <c:v>49157</c:v>
                </c:pt>
                <c:pt idx="119">
                  <c:v>49188</c:v>
                </c:pt>
                <c:pt idx="120">
                  <c:v>49218</c:v>
                </c:pt>
                <c:pt idx="121">
                  <c:v>49249</c:v>
                </c:pt>
                <c:pt idx="122">
                  <c:v>49279</c:v>
                </c:pt>
                <c:pt idx="123">
                  <c:v>49310</c:v>
                </c:pt>
                <c:pt idx="124">
                  <c:v>49341</c:v>
                </c:pt>
                <c:pt idx="125">
                  <c:v>49369</c:v>
                </c:pt>
                <c:pt idx="126">
                  <c:v>49400</c:v>
                </c:pt>
                <c:pt idx="127">
                  <c:v>49430</c:v>
                </c:pt>
                <c:pt idx="128">
                  <c:v>49461</c:v>
                </c:pt>
                <c:pt idx="129">
                  <c:v>49491</c:v>
                </c:pt>
                <c:pt idx="130">
                  <c:v>49522</c:v>
                </c:pt>
                <c:pt idx="131">
                  <c:v>49553</c:v>
                </c:pt>
                <c:pt idx="132">
                  <c:v>49583</c:v>
                </c:pt>
                <c:pt idx="133">
                  <c:v>49614</c:v>
                </c:pt>
                <c:pt idx="134">
                  <c:v>49644</c:v>
                </c:pt>
                <c:pt idx="135">
                  <c:v>49675</c:v>
                </c:pt>
                <c:pt idx="136">
                  <c:v>49706</c:v>
                </c:pt>
                <c:pt idx="137">
                  <c:v>49735</c:v>
                </c:pt>
                <c:pt idx="138">
                  <c:v>49766</c:v>
                </c:pt>
                <c:pt idx="139">
                  <c:v>49796</c:v>
                </c:pt>
                <c:pt idx="140">
                  <c:v>49827</c:v>
                </c:pt>
                <c:pt idx="141">
                  <c:v>49857</c:v>
                </c:pt>
                <c:pt idx="142">
                  <c:v>49888</c:v>
                </c:pt>
                <c:pt idx="143">
                  <c:v>49919</c:v>
                </c:pt>
                <c:pt idx="144">
                  <c:v>49949</c:v>
                </c:pt>
                <c:pt idx="145">
                  <c:v>49980</c:v>
                </c:pt>
                <c:pt idx="146">
                  <c:v>50010</c:v>
                </c:pt>
                <c:pt idx="147">
                  <c:v>50041</c:v>
                </c:pt>
                <c:pt idx="148">
                  <c:v>50072</c:v>
                </c:pt>
                <c:pt idx="149">
                  <c:v>50100</c:v>
                </c:pt>
                <c:pt idx="150">
                  <c:v>50131</c:v>
                </c:pt>
                <c:pt idx="151">
                  <c:v>50161</c:v>
                </c:pt>
                <c:pt idx="152">
                  <c:v>50192</c:v>
                </c:pt>
                <c:pt idx="153">
                  <c:v>50222</c:v>
                </c:pt>
                <c:pt idx="154">
                  <c:v>50253</c:v>
                </c:pt>
                <c:pt idx="155">
                  <c:v>50284</c:v>
                </c:pt>
                <c:pt idx="156">
                  <c:v>50314</c:v>
                </c:pt>
                <c:pt idx="157">
                  <c:v>50345</c:v>
                </c:pt>
                <c:pt idx="158">
                  <c:v>50375</c:v>
                </c:pt>
                <c:pt idx="159">
                  <c:v>50406</c:v>
                </c:pt>
                <c:pt idx="160">
                  <c:v>50437</c:v>
                </c:pt>
                <c:pt idx="161">
                  <c:v>50465</c:v>
                </c:pt>
                <c:pt idx="162">
                  <c:v>50496</c:v>
                </c:pt>
                <c:pt idx="163">
                  <c:v>50526</c:v>
                </c:pt>
                <c:pt idx="164">
                  <c:v>50557</c:v>
                </c:pt>
                <c:pt idx="165">
                  <c:v>50587</c:v>
                </c:pt>
                <c:pt idx="166">
                  <c:v>50618</c:v>
                </c:pt>
                <c:pt idx="167">
                  <c:v>50649</c:v>
                </c:pt>
                <c:pt idx="168">
                  <c:v>50679</c:v>
                </c:pt>
              </c:numCache>
            </c:numRef>
          </c:cat>
          <c:val>
            <c:numRef>
              <c:f>'Compounded 401K Simulation'!$E$28:$E$196</c:f>
              <c:numCache>
                <c:formatCode>#,##0.00</c:formatCode>
                <c:ptCount val="169"/>
                <c:pt idx="0">
                  <c:v>0</c:v>
                </c:pt>
                <c:pt idx="1">
                  <c:v>2625</c:v>
                </c:pt>
                <c:pt idx="2">
                  <c:v>25250</c:v>
                </c:pt>
                <c:pt idx="3">
                  <c:v>27875</c:v>
                </c:pt>
                <c:pt idx="4">
                  <c:v>30500</c:v>
                </c:pt>
                <c:pt idx="5">
                  <c:v>33125</c:v>
                </c:pt>
                <c:pt idx="6">
                  <c:v>35750</c:v>
                </c:pt>
                <c:pt idx="7">
                  <c:v>38375</c:v>
                </c:pt>
                <c:pt idx="8">
                  <c:v>41000</c:v>
                </c:pt>
                <c:pt idx="9">
                  <c:v>43625</c:v>
                </c:pt>
                <c:pt idx="10">
                  <c:v>46250</c:v>
                </c:pt>
                <c:pt idx="11">
                  <c:v>48875</c:v>
                </c:pt>
                <c:pt idx="12">
                  <c:v>51500</c:v>
                </c:pt>
                <c:pt idx="13">
                  <c:v>54125</c:v>
                </c:pt>
                <c:pt idx="14">
                  <c:v>76750</c:v>
                </c:pt>
                <c:pt idx="15">
                  <c:v>79375</c:v>
                </c:pt>
                <c:pt idx="16">
                  <c:v>82000</c:v>
                </c:pt>
                <c:pt idx="17">
                  <c:v>84625</c:v>
                </c:pt>
                <c:pt idx="18">
                  <c:v>87250</c:v>
                </c:pt>
                <c:pt idx="19">
                  <c:v>89875</c:v>
                </c:pt>
                <c:pt idx="20">
                  <c:v>92500</c:v>
                </c:pt>
                <c:pt idx="21">
                  <c:v>95125</c:v>
                </c:pt>
                <c:pt idx="22">
                  <c:v>97750</c:v>
                </c:pt>
                <c:pt idx="23">
                  <c:v>100375</c:v>
                </c:pt>
                <c:pt idx="24">
                  <c:v>103000</c:v>
                </c:pt>
                <c:pt idx="25">
                  <c:v>105625</c:v>
                </c:pt>
                <c:pt idx="26">
                  <c:v>128250</c:v>
                </c:pt>
                <c:pt idx="27">
                  <c:v>130875</c:v>
                </c:pt>
                <c:pt idx="28">
                  <c:v>133500</c:v>
                </c:pt>
                <c:pt idx="29">
                  <c:v>136125</c:v>
                </c:pt>
                <c:pt idx="30">
                  <c:v>138750</c:v>
                </c:pt>
                <c:pt idx="31">
                  <c:v>141375</c:v>
                </c:pt>
                <c:pt idx="32">
                  <c:v>144000</c:v>
                </c:pt>
                <c:pt idx="33">
                  <c:v>146625</c:v>
                </c:pt>
                <c:pt idx="34">
                  <c:v>149250</c:v>
                </c:pt>
                <c:pt idx="35">
                  <c:v>151875</c:v>
                </c:pt>
                <c:pt idx="36">
                  <c:v>154500</c:v>
                </c:pt>
                <c:pt idx="37">
                  <c:v>157125</c:v>
                </c:pt>
                <c:pt idx="38">
                  <c:v>179750</c:v>
                </c:pt>
                <c:pt idx="39">
                  <c:v>182375</c:v>
                </c:pt>
                <c:pt idx="40">
                  <c:v>185000</c:v>
                </c:pt>
                <c:pt idx="41">
                  <c:v>187625</c:v>
                </c:pt>
                <c:pt idx="42">
                  <c:v>190250</c:v>
                </c:pt>
                <c:pt idx="43">
                  <c:v>192875</c:v>
                </c:pt>
                <c:pt idx="44">
                  <c:v>195500</c:v>
                </c:pt>
                <c:pt idx="45">
                  <c:v>198125</c:v>
                </c:pt>
                <c:pt idx="46">
                  <c:v>200750</c:v>
                </c:pt>
                <c:pt idx="47">
                  <c:v>203375</c:v>
                </c:pt>
                <c:pt idx="48">
                  <c:v>206000</c:v>
                </c:pt>
                <c:pt idx="49">
                  <c:v>208625</c:v>
                </c:pt>
                <c:pt idx="50">
                  <c:v>231250</c:v>
                </c:pt>
                <c:pt idx="51">
                  <c:v>233875</c:v>
                </c:pt>
                <c:pt idx="52">
                  <c:v>236500</c:v>
                </c:pt>
                <c:pt idx="53">
                  <c:v>239125</c:v>
                </c:pt>
                <c:pt idx="54">
                  <c:v>241750</c:v>
                </c:pt>
                <c:pt idx="55">
                  <c:v>244375</c:v>
                </c:pt>
                <c:pt idx="56">
                  <c:v>247000</c:v>
                </c:pt>
                <c:pt idx="57">
                  <c:v>249625</c:v>
                </c:pt>
                <c:pt idx="58">
                  <c:v>252250</c:v>
                </c:pt>
                <c:pt idx="59">
                  <c:v>254875</c:v>
                </c:pt>
                <c:pt idx="60">
                  <c:v>257500</c:v>
                </c:pt>
                <c:pt idx="61">
                  <c:v>260125</c:v>
                </c:pt>
                <c:pt idx="62">
                  <c:v>282750</c:v>
                </c:pt>
                <c:pt idx="63">
                  <c:v>285375</c:v>
                </c:pt>
                <c:pt idx="64">
                  <c:v>288000</c:v>
                </c:pt>
                <c:pt idx="65">
                  <c:v>290625</c:v>
                </c:pt>
                <c:pt idx="66">
                  <c:v>293250</c:v>
                </c:pt>
                <c:pt idx="67">
                  <c:v>295875</c:v>
                </c:pt>
                <c:pt idx="68">
                  <c:v>298500</c:v>
                </c:pt>
                <c:pt idx="69">
                  <c:v>301125</c:v>
                </c:pt>
                <c:pt idx="70">
                  <c:v>303750</c:v>
                </c:pt>
                <c:pt idx="71">
                  <c:v>306375</c:v>
                </c:pt>
                <c:pt idx="72">
                  <c:v>309000</c:v>
                </c:pt>
                <c:pt idx="73">
                  <c:v>311625</c:v>
                </c:pt>
                <c:pt idx="74">
                  <c:v>334250</c:v>
                </c:pt>
                <c:pt idx="75">
                  <c:v>336875</c:v>
                </c:pt>
                <c:pt idx="76">
                  <c:v>339500</c:v>
                </c:pt>
                <c:pt idx="77">
                  <c:v>342125</c:v>
                </c:pt>
                <c:pt idx="78">
                  <c:v>344750</c:v>
                </c:pt>
                <c:pt idx="79">
                  <c:v>347375</c:v>
                </c:pt>
                <c:pt idx="80">
                  <c:v>350000</c:v>
                </c:pt>
                <c:pt idx="81">
                  <c:v>352625</c:v>
                </c:pt>
                <c:pt idx="82">
                  <c:v>355250</c:v>
                </c:pt>
                <c:pt idx="83">
                  <c:v>357875</c:v>
                </c:pt>
                <c:pt idx="84">
                  <c:v>360500</c:v>
                </c:pt>
                <c:pt idx="85">
                  <c:v>363125</c:v>
                </c:pt>
                <c:pt idx="86">
                  <c:v>385750</c:v>
                </c:pt>
                <c:pt idx="87">
                  <c:v>388375</c:v>
                </c:pt>
                <c:pt idx="88">
                  <c:v>391000</c:v>
                </c:pt>
                <c:pt idx="89">
                  <c:v>393625</c:v>
                </c:pt>
                <c:pt idx="90">
                  <c:v>396250</c:v>
                </c:pt>
                <c:pt idx="91">
                  <c:v>398875</c:v>
                </c:pt>
                <c:pt idx="92">
                  <c:v>401500</c:v>
                </c:pt>
                <c:pt idx="93">
                  <c:v>404125</c:v>
                </c:pt>
                <c:pt idx="94">
                  <c:v>406750</c:v>
                </c:pt>
                <c:pt idx="95">
                  <c:v>409375</c:v>
                </c:pt>
                <c:pt idx="96">
                  <c:v>412000</c:v>
                </c:pt>
                <c:pt idx="97">
                  <c:v>414625</c:v>
                </c:pt>
                <c:pt idx="98">
                  <c:v>437250</c:v>
                </c:pt>
                <c:pt idx="99">
                  <c:v>439875</c:v>
                </c:pt>
                <c:pt idx="100">
                  <c:v>442500</c:v>
                </c:pt>
                <c:pt idx="101">
                  <c:v>445125</c:v>
                </c:pt>
                <c:pt idx="102">
                  <c:v>447750</c:v>
                </c:pt>
                <c:pt idx="103">
                  <c:v>450375</c:v>
                </c:pt>
                <c:pt idx="104">
                  <c:v>453000</c:v>
                </c:pt>
                <c:pt idx="105">
                  <c:v>455625</c:v>
                </c:pt>
                <c:pt idx="106">
                  <c:v>458250</c:v>
                </c:pt>
                <c:pt idx="107">
                  <c:v>460875</c:v>
                </c:pt>
                <c:pt idx="108">
                  <c:v>463500</c:v>
                </c:pt>
                <c:pt idx="109">
                  <c:v>466125</c:v>
                </c:pt>
                <c:pt idx="110">
                  <c:v>488750</c:v>
                </c:pt>
                <c:pt idx="111">
                  <c:v>491375</c:v>
                </c:pt>
                <c:pt idx="112">
                  <c:v>494000</c:v>
                </c:pt>
                <c:pt idx="113">
                  <c:v>496625</c:v>
                </c:pt>
                <c:pt idx="114">
                  <c:v>499250</c:v>
                </c:pt>
                <c:pt idx="115">
                  <c:v>501875</c:v>
                </c:pt>
                <c:pt idx="116">
                  <c:v>504500</c:v>
                </c:pt>
                <c:pt idx="117">
                  <c:v>507125</c:v>
                </c:pt>
                <c:pt idx="118">
                  <c:v>509750</c:v>
                </c:pt>
                <c:pt idx="119">
                  <c:v>512375</c:v>
                </c:pt>
                <c:pt idx="120">
                  <c:v>515000</c:v>
                </c:pt>
                <c:pt idx="121">
                  <c:v>517625</c:v>
                </c:pt>
                <c:pt idx="122">
                  <c:v>540250</c:v>
                </c:pt>
                <c:pt idx="123">
                  <c:v>542875</c:v>
                </c:pt>
                <c:pt idx="124">
                  <c:v>545500</c:v>
                </c:pt>
                <c:pt idx="125">
                  <c:v>548125</c:v>
                </c:pt>
                <c:pt idx="126">
                  <c:v>550750</c:v>
                </c:pt>
                <c:pt idx="127">
                  <c:v>553375</c:v>
                </c:pt>
                <c:pt idx="128">
                  <c:v>556000</c:v>
                </c:pt>
                <c:pt idx="129">
                  <c:v>558625</c:v>
                </c:pt>
                <c:pt idx="130">
                  <c:v>561250</c:v>
                </c:pt>
                <c:pt idx="131">
                  <c:v>563875</c:v>
                </c:pt>
                <c:pt idx="132">
                  <c:v>566500</c:v>
                </c:pt>
                <c:pt idx="133">
                  <c:v>569125</c:v>
                </c:pt>
                <c:pt idx="134">
                  <c:v>591750</c:v>
                </c:pt>
                <c:pt idx="135">
                  <c:v>594375</c:v>
                </c:pt>
                <c:pt idx="136">
                  <c:v>597000</c:v>
                </c:pt>
                <c:pt idx="137">
                  <c:v>599625</c:v>
                </c:pt>
                <c:pt idx="138">
                  <c:v>602250</c:v>
                </c:pt>
                <c:pt idx="139">
                  <c:v>604875</c:v>
                </c:pt>
                <c:pt idx="140">
                  <c:v>607500</c:v>
                </c:pt>
                <c:pt idx="141">
                  <c:v>610125</c:v>
                </c:pt>
                <c:pt idx="142">
                  <c:v>612750</c:v>
                </c:pt>
                <c:pt idx="143">
                  <c:v>615375</c:v>
                </c:pt>
                <c:pt idx="144">
                  <c:v>618000</c:v>
                </c:pt>
                <c:pt idx="145">
                  <c:v>620625</c:v>
                </c:pt>
                <c:pt idx="146">
                  <c:v>643250</c:v>
                </c:pt>
                <c:pt idx="147">
                  <c:v>645875</c:v>
                </c:pt>
                <c:pt idx="148">
                  <c:v>648500</c:v>
                </c:pt>
                <c:pt idx="149">
                  <c:v>651125</c:v>
                </c:pt>
                <c:pt idx="150">
                  <c:v>653750</c:v>
                </c:pt>
                <c:pt idx="151">
                  <c:v>656375</c:v>
                </c:pt>
                <c:pt idx="152">
                  <c:v>659000</c:v>
                </c:pt>
                <c:pt idx="153">
                  <c:v>661625</c:v>
                </c:pt>
                <c:pt idx="154">
                  <c:v>664250</c:v>
                </c:pt>
                <c:pt idx="155">
                  <c:v>666875</c:v>
                </c:pt>
                <c:pt idx="156">
                  <c:v>669500</c:v>
                </c:pt>
                <c:pt idx="157">
                  <c:v>672125</c:v>
                </c:pt>
                <c:pt idx="158">
                  <c:v>694750</c:v>
                </c:pt>
                <c:pt idx="159">
                  <c:v>697375</c:v>
                </c:pt>
                <c:pt idx="160">
                  <c:v>700000</c:v>
                </c:pt>
                <c:pt idx="161">
                  <c:v>702625</c:v>
                </c:pt>
                <c:pt idx="162">
                  <c:v>705250</c:v>
                </c:pt>
                <c:pt idx="163">
                  <c:v>707875</c:v>
                </c:pt>
                <c:pt idx="164">
                  <c:v>710500</c:v>
                </c:pt>
                <c:pt idx="165">
                  <c:v>713125</c:v>
                </c:pt>
                <c:pt idx="166">
                  <c:v>715750</c:v>
                </c:pt>
                <c:pt idx="167">
                  <c:v>718375</c:v>
                </c:pt>
                <c:pt idx="168">
                  <c:v>721000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F-4DB4-916F-6B8B073BF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4294320"/>
        <c:axId val="7942926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'Compounded 401K Simulation'!$D$27</c15:sqref>
                        </c15:formulaRef>
                      </c:ext>
                    </c:extLst>
                    <c:strCache>
                      <c:ptCount val="1"/>
                      <c:pt idx="0">
                        <c:v>Contributions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'Compounded 401K Simulation'!$B$28:$B$196</c15:sqref>
                        </c15:formulaRef>
                      </c:ext>
                    </c:extLst>
                    <c:numCache>
                      <c:formatCode>m/d/yyyy</c:formatCode>
                      <c:ptCount val="169"/>
                      <c:pt idx="0">
                        <c:v>45566</c:v>
                      </c:pt>
                      <c:pt idx="1">
                        <c:v>45597</c:v>
                      </c:pt>
                      <c:pt idx="2">
                        <c:v>45627</c:v>
                      </c:pt>
                      <c:pt idx="3">
                        <c:v>45658</c:v>
                      </c:pt>
                      <c:pt idx="4">
                        <c:v>45689</c:v>
                      </c:pt>
                      <c:pt idx="5">
                        <c:v>45717</c:v>
                      </c:pt>
                      <c:pt idx="6">
                        <c:v>45748</c:v>
                      </c:pt>
                      <c:pt idx="7">
                        <c:v>45778</c:v>
                      </c:pt>
                      <c:pt idx="8">
                        <c:v>45809</c:v>
                      </c:pt>
                      <c:pt idx="9">
                        <c:v>45839</c:v>
                      </c:pt>
                      <c:pt idx="10">
                        <c:v>45870</c:v>
                      </c:pt>
                      <c:pt idx="11">
                        <c:v>45901</c:v>
                      </c:pt>
                      <c:pt idx="12">
                        <c:v>45931</c:v>
                      </c:pt>
                      <c:pt idx="13">
                        <c:v>45962</c:v>
                      </c:pt>
                      <c:pt idx="14">
                        <c:v>45992</c:v>
                      </c:pt>
                      <c:pt idx="15">
                        <c:v>46023</c:v>
                      </c:pt>
                      <c:pt idx="16">
                        <c:v>46054</c:v>
                      </c:pt>
                      <c:pt idx="17">
                        <c:v>46082</c:v>
                      </c:pt>
                      <c:pt idx="18">
                        <c:v>46113</c:v>
                      </c:pt>
                      <c:pt idx="19">
                        <c:v>46143</c:v>
                      </c:pt>
                      <c:pt idx="20">
                        <c:v>46174</c:v>
                      </c:pt>
                      <c:pt idx="21">
                        <c:v>46204</c:v>
                      </c:pt>
                      <c:pt idx="22">
                        <c:v>46235</c:v>
                      </c:pt>
                      <c:pt idx="23">
                        <c:v>46266</c:v>
                      </c:pt>
                      <c:pt idx="24">
                        <c:v>46296</c:v>
                      </c:pt>
                      <c:pt idx="25">
                        <c:v>46327</c:v>
                      </c:pt>
                      <c:pt idx="26">
                        <c:v>46357</c:v>
                      </c:pt>
                      <c:pt idx="27">
                        <c:v>46388</c:v>
                      </c:pt>
                      <c:pt idx="28">
                        <c:v>46419</c:v>
                      </c:pt>
                      <c:pt idx="29">
                        <c:v>46447</c:v>
                      </c:pt>
                      <c:pt idx="30">
                        <c:v>46478</c:v>
                      </c:pt>
                      <c:pt idx="31">
                        <c:v>46508</c:v>
                      </c:pt>
                      <c:pt idx="32">
                        <c:v>46539</c:v>
                      </c:pt>
                      <c:pt idx="33">
                        <c:v>46569</c:v>
                      </c:pt>
                      <c:pt idx="34">
                        <c:v>46600</c:v>
                      </c:pt>
                      <c:pt idx="35">
                        <c:v>46631</c:v>
                      </c:pt>
                      <c:pt idx="36">
                        <c:v>46661</c:v>
                      </c:pt>
                      <c:pt idx="37">
                        <c:v>46692</c:v>
                      </c:pt>
                      <c:pt idx="38">
                        <c:v>46722</c:v>
                      </c:pt>
                      <c:pt idx="39">
                        <c:v>46753</c:v>
                      </c:pt>
                      <c:pt idx="40">
                        <c:v>46784</c:v>
                      </c:pt>
                      <c:pt idx="41">
                        <c:v>46813</c:v>
                      </c:pt>
                      <c:pt idx="42">
                        <c:v>46844</c:v>
                      </c:pt>
                      <c:pt idx="43">
                        <c:v>46874</c:v>
                      </c:pt>
                      <c:pt idx="44">
                        <c:v>46905</c:v>
                      </c:pt>
                      <c:pt idx="45">
                        <c:v>46935</c:v>
                      </c:pt>
                      <c:pt idx="46">
                        <c:v>46966</c:v>
                      </c:pt>
                      <c:pt idx="47">
                        <c:v>46997</c:v>
                      </c:pt>
                      <c:pt idx="48">
                        <c:v>47027</c:v>
                      </c:pt>
                      <c:pt idx="49">
                        <c:v>47058</c:v>
                      </c:pt>
                      <c:pt idx="50">
                        <c:v>47088</c:v>
                      </c:pt>
                      <c:pt idx="51">
                        <c:v>47119</c:v>
                      </c:pt>
                      <c:pt idx="52">
                        <c:v>47150</c:v>
                      </c:pt>
                      <c:pt idx="53">
                        <c:v>47178</c:v>
                      </c:pt>
                      <c:pt idx="54">
                        <c:v>47209</c:v>
                      </c:pt>
                      <c:pt idx="55">
                        <c:v>47239</c:v>
                      </c:pt>
                      <c:pt idx="56">
                        <c:v>47270</c:v>
                      </c:pt>
                      <c:pt idx="57">
                        <c:v>47300</c:v>
                      </c:pt>
                      <c:pt idx="58">
                        <c:v>47331</c:v>
                      </c:pt>
                      <c:pt idx="59">
                        <c:v>47362</c:v>
                      </c:pt>
                      <c:pt idx="60">
                        <c:v>47392</c:v>
                      </c:pt>
                      <c:pt idx="61">
                        <c:v>47423</c:v>
                      </c:pt>
                      <c:pt idx="62">
                        <c:v>47453</c:v>
                      </c:pt>
                      <c:pt idx="63">
                        <c:v>47484</c:v>
                      </c:pt>
                      <c:pt idx="64">
                        <c:v>47515</c:v>
                      </c:pt>
                      <c:pt idx="65">
                        <c:v>47543</c:v>
                      </c:pt>
                      <c:pt idx="66">
                        <c:v>47574</c:v>
                      </c:pt>
                      <c:pt idx="67">
                        <c:v>47604</c:v>
                      </c:pt>
                      <c:pt idx="68">
                        <c:v>47635</c:v>
                      </c:pt>
                      <c:pt idx="69">
                        <c:v>47665</c:v>
                      </c:pt>
                      <c:pt idx="70">
                        <c:v>47696</c:v>
                      </c:pt>
                      <c:pt idx="71">
                        <c:v>47727</c:v>
                      </c:pt>
                      <c:pt idx="72">
                        <c:v>47757</c:v>
                      </c:pt>
                      <c:pt idx="73">
                        <c:v>47788</c:v>
                      </c:pt>
                      <c:pt idx="74">
                        <c:v>47818</c:v>
                      </c:pt>
                      <c:pt idx="75">
                        <c:v>47849</c:v>
                      </c:pt>
                      <c:pt idx="76">
                        <c:v>47880</c:v>
                      </c:pt>
                      <c:pt idx="77">
                        <c:v>47908</c:v>
                      </c:pt>
                      <c:pt idx="78">
                        <c:v>47939</c:v>
                      </c:pt>
                      <c:pt idx="79">
                        <c:v>47969</c:v>
                      </c:pt>
                      <c:pt idx="80">
                        <c:v>48000</c:v>
                      </c:pt>
                      <c:pt idx="81">
                        <c:v>48030</c:v>
                      </c:pt>
                      <c:pt idx="82">
                        <c:v>48061</c:v>
                      </c:pt>
                      <c:pt idx="83">
                        <c:v>48092</c:v>
                      </c:pt>
                      <c:pt idx="84">
                        <c:v>48122</c:v>
                      </c:pt>
                      <c:pt idx="85">
                        <c:v>48153</c:v>
                      </c:pt>
                      <c:pt idx="86">
                        <c:v>48183</c:v>
                      </c:pt>
                      <c:pt idx="87">
                        <c:v>48214</c:v>
                      </c:pt>
                      <c:pt idx="88">
                        <c:v>48245</c:v>
                      </c:pt>
                      <c:pt idx="89">
                        <c:v>48274</c:v>
                      </c:pt>
                      <c:pt idx="90">
                        <c:v>48305</c:v>
                      </c:pt>
                      <c:pt idx="91">
                        <c:v>48335</c:v>
                      </c:pt>
                      <c:pt idx="92">
                        <c:v>48366</c:v>
                      </c:pt>
                      <c:pt idx="93">
                        <c:v>48396</c:v>
                      </c:pt>
                      <c:pt idx="94">
                        <c:v>48427</c:v>
                      </c:pt>
                      <c:pt idx="95">
                        <c:v>48458</c:v>
                      </c:pt>
                      <c:pt idx="96">
                        <c:v>48488</c:v>
                      </c:pt>
                      <c:pt idx="97">
                        <c:v>48519</c:v>
                      </c:pt>
                      <c:pt idx="98">
                        <c:v>48549</c:v>
                      </c:pt>
                      <c:pt idx="99">
                        <c:v>48580</c:v>
                      </c:pt>
                      <c:pt idx="100">
                        <c:v>48611</c:v>
                      </c:pt>
                      <c:pt idx="101">
                        <c:v>48639</c:v>
                      </c:pt>
                      <c:pt idx="102">
                        <c:v>48670</c:v>
                      </c:pt>
                      <c:pt idx="103">
                        <c:v>48700</c:v>
                      </c:pt>
                      <c:pt idx="104">
                        <c:v>48731</c:v>
                      </c:pt>
                      <c:pt idx="105">
                        <c:v>48761</c:v>
                      </c:pt>
                      <c:pt idx="106">
                        <c:v>48792</c:v>
                      </c:pt>
                      <c:pt idx="107">
                        <c:v>48823</c:v>
                      </c:pt>
                      <c:pt idx="108">
                        <c:v>48853</c:v>
                      </c:pt>
                      <c:pt idx="109">
                        <c:v>48884</c:v>
                      </c:pt>
                      <c:pt idx="110">
                        <c:v>48914</c:v>
                      </c:pt>
                      <c:pt idx="111">
                        <c:v>48945</c:v>
                      </c:pt>
                      <c:pt idx="112">
                        <c:v>48976</c:v>
                      </c:pt>
                      <c:pt idx="113">
                        <c:v>49004</c:v>
                      </c:pt>
                      <c:pt idx="114">
                        <c:v>49035</c:v>
                      </c:pt>
                      <c:pt idx="115">
                        <c:v>49065</c:v>
                      </c:pt>
                      <c:pt idx="116">
                        <c:v>49096</c:v>
                      </c:pt>
                      <c:pt idx="117">
                        <c:v>49126</c:v>
                      </c:pt>
                      <c:pt idx="118">
                        <c:v>49157</c:v>
                      </c:pt>
                      <c:pt idx="119">
                        <c:v>49188</c:v>
                      </c:pt>
                      <c:pt idx="120">
                        <c:v>49218</c:v>
                      </c:pt>
                      <c:pt idx="121">
                        <c:v>49249</c:v>
                      </c:pt>
                      <c:pt idx="122">
                        <c:v>49279</c:v>
                      </c:pt>
                      <c:pt idx="123">
                        <c:v>49310</c:v>
                      </c:pt>
                      <c:pt idx="124">
                        <c:v>49341</c:v>
                      </c:pt>
                      <c:pt idx="125">
                        <c:v>49369</c:v>
                      </c:pt>
                      <c:pt idx="126">
                        <c:v>49400</c:v>
                      </c:pt>
                      <c:pt idx="127">
                        <c:v>49430</c:v>
                      </c:pt>
                      <c:pt idx="128">
                        <c:v>49461</c:v>
                      </c:pt>
                      <c:pt idx="129">
                        <c:v>49491</c:v>
                      </c:pt>
                      <c:pt idx="130">
                        <c:v>49522</c:v>
                      </c:pt>
                      <c:pt idx="131">
                        <c:v>49553</c:v>
                      </c:pt>
                      <c:pt idx="132">
                        <c:v>49583</c:v>
                      </c:pt>
                      <c:pt idx="133">
                        <c:v>49614</c:v>
                      </c:pt>
                      <c:pt idx="134">
                        <c:v>49644</c:v>
                      </c:pt>
                      <c:pt idx="135">
                        <c:v>49675</c:v>
                      </c:pt>
                      <c:pt idx="136">
                        <c:v>49706</c:v>
                      </c:pt>
                      <c:pt idx="137">
                        <c:v>49735</c:v>
                      </c:pt>
                      <c:pt idx="138">
                        <c:v>49766</c:v>
                      </c:pt>
                      <c:pt idx="139">
                        <c:v>49796</c:v>
                      </c:pt>
                      <c:pt idx="140">
                        <c:v>49827</c:v>
                      </c:pt>
                      <c:pt idx="141">
                        <c:v>49857</c:v>
                      </c:pt>
                      <c:pt idx="142">
                        <c:v>49888</c:v>
                      </c:pt>
                      <c:pt idx="143">
                        <c:v>49919</c:v>
                      </c:pt>
                      <c:pt idx="144">
                        <c:v>49949</c:v>
                      </c:pt>
                      <c:pt idx="145">
                        <c:v>49980</c:v>
                      </c:pt>
                      <c:pt idx="146">
                        <c:v>50010</c:v>
                      </c:pt>
                      <c:pt idx="147">
                        <c:v>50041</c:v>
                      </c:pt>
                      <c:pt idx="148">
                        <c:v>50072</c:v>
                      </c:pt>
                      <c:pt idx="149">
                        <c:v>50100</c:v>
                      </c:pt>
                      <c:pt idx="150">
                        <c:v>50131</c:v>
                      </c:pt>
                      <c:pt idx="151">
                        <c:v>50161</c:v>
                      </c:pt>
                      <c:pt idx="152">
                        <c:v>50192</c:v>
                      </c:pt>
                      <c:pt idx="153">
                        <c:v>50222</c:v>
                      </c:pt>
                      <c:pt idx="154">
                        <c:v>50253</c:v>
                      </c:pt>
                      <c:pt idx="155">
                        <c:v>50284</c:v>
                      </c:pt>
                      <c:pt idx="156">
                        <c:v>50314</c:v>
                      </c:pt>
                      <c:pt idx="157">
                        <c:v>50345</c:v>
                      </c:pt>
                      <c:pt idx="158">
                        <c:v>50375</c:v>
                      </c:pt>
                      <c:pt idx="159">
                        <c:v>50406</c:v>
                      </c:pt>
                      <c:pt idx="160">
                        <c:v>50437</c:v>
                      </c:pt>
                      <c:pt idx="161">
                        <c:v>50465</c:v>
                      </c:pt>
                      <c:pt idx="162">
                        <c:v>50496</c:v>
                      </c:pt>
                      <c:pt idx="163">
                        <c:v>50526</c:v>
                      </c:pt>
                      <c:pt idx="164">
                        <c:v>50557</c:v>
                      </c:pt>
                      <c:pt idx="165">
                        <c:v>50587</c:v>
                      </c:pt>
                      <c:pt idx="166">
                        <c:v>50618</c:v>
                      </c:pt>
                      <c:pt idx="167">
                        <c:v>50649</c:v>
                      </c:pt>
                      <c:pt idx="168">
                        <c:v>50679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'Compounded 401K Simulation'!$D$28:$D$196</c15:sqref>
                        </c15:formulaRef>
                      </c:ext>
                    </c:extLst>
                    <c:numCache>
                      <c:formatCode>#,##0.00</c:formatCode>
                      <c:ptCount val="169"/>
                      <c:pt idx="1">
                        <c:v>2625</c:v>
                      </c:pt>
                      <c:pt idx="2">
                        <c:v>22625</c:v>
                      </c:pt>
                      <c:pt idx="3">
                        <c:v>2625</c:v>
                      </c:pt>
                      <c:pt idx="4">
                        <c:v>2625</c:v>
                      </c:pt>
                      <c:pt idx="5">
                        <c:v>2625</c:v>
                      </c:pt>
                      <c:pt idx="6">
                        <c:v>2625</c:v>
                      </c:pt>
                      <c:pt idx="7">
                        <c:v>2625</c:v>
                      </c:pt>
                      <c:pt idx="8">
                        <c:v>2625</c:v>
                      </c:pt>
                      <c:pt idx="9">
                        <c:v>2625</c:v>
                      </c:pt>
                      <c:pt idx="10">
                        <c:v>2625</c:v>
                      </c:pt>
                      <c:pt idx="11">
                        <c:v>2625</c:v>
                      </c:pt>
                      <c:pt idx="12">
                        <c:v>2625</c:v>
                      </c:pt>
                      <c:pt idx="13">
                        <c:v>2625</c:v>
                      </c:pt>
                      <c:pt idx="14">
                        <c:v>22625</c:v>
                      </c:pt>
                      <c:pt idx="15">
                        <c:v>2625</c:v>
                      </c:pt>
                      <c:pt idx="16">
                        <c:v>2625</c:v>
                      </c:pt>
                      <c:pt idx="17">
                        <c:v>2625</c:v>
                      </c:pt>
                      <c:pt idx="18">
                        <c:v>2625</c:v>
                      </c:pt>
                      <c:pt idx="19">
                        <c:v>2625</c:v>
                      </c:pt>
                      <c:pt idx="20">
                        <c:v>2625</c:v>
                      </c:pt>
                      <c:pt idx="21">
                        <c:v>2625</c:v>
                      </c:pt>
                      <c:pt idx="22">
                        <c:v>2625</c:v>
                      </c:pt>
                      <c:pt idx="23">
                        <c:v>2625</c:v>
                      </c:pt>
                      <c:pt idx="24">
                        <c:v>2625</c:v>
                      </c:pt>
                      <c:pt idx="25">
                        <c:v>2625</c:v>
                      </c:pt>
                      <c:pt idx="26">
                        <c:v>22625</c:v>
                      </c:pt>
                      <c:pt idx="27">
                        <c:v>2625</c:v>
                      </c:pt>
                      <c:pt idx="28">
                        <c:v>2625</c:v>
                      </c:pt>
                      <c:pt idx="29">
                        <c:v>2625</c:v>
                      </c:pt>
                      <c:pt idx="30">
                        <c:v>2625</c:v>
                      </c:pt>
                      <c:pt idx="31">
                        <c:v>2625</c:v>
                      </c:pt>
                      <c:pt idx="32">
                        <c:v>2625</c:v>
                      </c:pt>
                      <c:pt idx="33">
                        <c:v>2625</c:v>
                      </c:pt>
                      <c:pt idx="34">
                        <c:v>2625</c:v>
                      </c:pt>
                      <c:pt idx="35">
                        <c:v>2625</c:v>
                      </c:pt>
                      <c:pt idx="36">
                        <c:v>2625</c:v>
                      </c:pt>
                      <c:pt idx="37">
                        <c:v>2625</c:v>
                      </c:pt>
                      <c:pt idx="38">
                        <c:v>22625</c:v>
                      </c:pt>
                      <c:pt idx="39">
                        <c:v>2625</c:v>
                      </c:pt>
                      <c:pt idx="40">
                        <c:v>2625</c:v>
                      </c:pt>
                      <c:pt idx="41">
                        <c:v>2625</c:v>
                      </c:pt>
                      <c:pt idx="42">
                        <c:v>2625</c:v>
                      </c:pt>
                      <c:pt idx="43">
                        <c:v>2625</c:v>
                      </c:pt>
                      <c:pt idx="44">
                        <c:v>2625</c:v>
                      </c:pt>
                      <c:pt idx="45">
                        <c:v>2625</c:v>
                      </c:pt>
                      <c:pt idx="46">
                        <c:v>2625</c:v>
                      </c:pt>
                      <c:pt idx="47">
                        <c:v>2625</c:v>
                      </c:pt>
                      <c:pt idx="48">
                        <c:v>2625</c:v>
                      </c:pt>
                      <c:pt idx="49">
                        <c:v>2625</c:v>
                      </c:pt>
                      <c:pt idx="50">
                        <c:v>22625</c:v>
                      </c:pt>
                      <c:pt idx="51">
                        <c:v>2625</c:v>
                      </c:pt>
                      <c:pt idx="52">
                        <c:v>2625</c:v>
                      </c:pt>
                      <c:pt idx="53">
                        <c:v>2625</c:v>
                      </c:pt>
                      <c:pt idx="54">
                        <c:v>2625</c:v>
                      </c:pt>
                      <c:pt idx="55">
                        <c:v>2625</c:v>
                      </c:pt>
                      <c:pt idx="56">
                        <c:v>2625</c:v>
                      </c:pt>
                      <c:pt idx="57">
                        <c:v>2625</c:v>
                      </c:pt>
                      <c:pt idx="58">
                        <c:v>2625</c:v>
                      </c:pt>
                      <c:pt idx="59">
                        <c:v>2625</c:v>
                      </c:pt>
                      <c:pt idx="60">
                        <c:v>2625</c:v>
                      </c:pt>
                      <c:pt idx="61">
                        <c:v>2625</c:v>
                      </c:pt>
                      <c:pt idx="62">
                        <c:v>22625</c:v>
                      </c:pt>
                      <c:pt idx="63">
                        <c:v>2625</c:v>
                      </c:pt>
                      <c:pt idx="64">
                        <c:v>2625</c:v>
                      </c:pt>
                      <c:pt idx="65">
                        <c:v>2625</c:v>
                      </c:pt>
                      <c:pt idx="66">
                        <c:v>2625</c:v>
                      </c:pt>
                      <c:pt idx="67">
                        <c:v>2625</c:v>
                      </c:pt>
                      <c:pt idx="68">
                        <c:v>2625</c:v>
                      </c:pt>
                      <c:pt idx="69">
                        <c:v>2625</c:v>
                      </c:pt>
                      <c:pt idx="70">
                        <c:v>2625</c:v>
                      </c:pt>
                      <c:pt idx="71">
                        <c:v>2625</c:v>
                      </c:pt>
                      <c:pt idx="72">
                        <c:v>2625</c:v>
                      </c:pt>
                      <c:pt idx="73">
                        <c:v>2625</c:v>
                      </c:pt>
                      <c:pt idx="74">
                        <c:v>22625</c:v>
                      </c:pt>
                      <c:pt idx="75">
                        <c:v>2625</c:v>
                      </c:pt>
                      <c:pt idx="76">
                        <c:v>2625</c:v>
                      </c:pt>
                      <c:pt idx="77">
                        <c:v>2625</c:v>
                      </c:pt>
                      <c:pt idx="78">
                        <c:v>2625</c:v>
                      </c:pt>
                      <c:pt idx="79">
                        <c:v>2625</c:v>
                      </c:pt>
                      <c:pt idx="80">
                        <c:v>2625</c:v>
                      </c:pt>
                      <c:pt idx="81">
                        <c:v>2625</c:v>
                      </c:pt>
                      <c:pt idx="82">
                        <c:v>2625</c:v>
                      </c:pt>
                      <c:pt idx="83">
                        <c:v>2625</c:v>
                      </c:pt>
                      <c:pt idx="84">
                        <c:v>2625</c:v>
                      </c:pt>
                      <c:pt idx="85">
                        <c:v>2625</c:v>
                      </c:pt>
                      <c:pt idx="86">
                        <c:v>22625</c:v>
                      </c:pt>
                      <c:pt idx="87">
                        <c:v>2625</c:v>
                      </c:pt>
                      <c:pt idx="88">
                        <c:v>2625</c:v>
                      </c:pt>
                      <c:pt idx="89">
                        <c:v>2625</c:v>
                      </c:pt>
                      <c:pt idx="90">
                        <c:v>2625</c:v>
                      </c:pt>
                      <c:pt idx="91">
                        <c:v>2625</c:v>
                      </c:pt>
                      <c:pt idx="92">
                        <c:v>2625</c:v>
                      </c:pt>
                      <c:pt idx="93">
                        <c:v>2625</c:v>
                      </c:pt>
                      <c:pt idx="94">
                        <c:v>2625</c:v>
                      </c:pt>
                      <c:pt idx="95">
                        <c:v>2625</c:v>
                      </c:pt>
                      <c:pt idx="96">
                        <c:v>2625</c:v>
                      </c:pt>
                      <c:pt idx="97">
                        <c:v>2625</c:v>
                      </c:pt>
                      <c:pt idx="98">
                        <c:v>22625</c:v>
                      </c:pt>
                      <c:pt idx="99">
                        <c:v>2625</c:v>
                      </c:pt>
                      <c:pt idx="100">
                        <c:v>2625</c:v>
                      </c:pt>
                      <c:pt idx="101">
                        <c:v>2625</c:v>
                      </c:pt>
                      <c:pt idx="102">
                        <c:v>2625</c:v>
                      </c:pt>
                      <c:pt idx="103">
                        <c:v>2625</c:v>
                      </c:pt>
                      <c:pt idx="104">
                        <c:v>2625</c:v>
                      </c:pt>
                      <c:pt idx="105">
                        <c:v>2625</c:v>
                      </c:pt>
                      <c:pt idx="106">
                        <c:v>2625</c:v>
                      </c:pt>
                      <c:pt idx="107">
                        <c:v>2625</c:v>
                      </c:pt>
                      <c:pt idx="108">
                        <c:v>2625</c:v>
                      </c:pt>
                      <c:pt idx="109">
                        <c:v>2625</c:v>
                      </c:pt>
                      <c:pt idx="110">
                        <c:v>22625</c:v>
                      </c:pt>
                      <c:pt idx="111">
                        <c:v>2625</c:v>
                      </c:pt>
                      <c:pt idx="112">
                        <c:v>2625</c:v>
                      </c:pt>
                      <c:pt idx="113">
                        <c:v>2625</c:v>
                      </c:pt>
                      <c:pt idx="114">
                        <c:v>2625</c:v>
                      </c:pt>
                      <c:pt idx="115">
                        <c:v>2625</c:v>
                      </c:pt>
                      <c:pt idx="116">
                        <c:v>2625</c:v>
                      </c:pt>
                      <c:pt idx="117">
                        <c:v>2625</c:v>
                      </c:pt>
                      <c:pt idx="118">
                        <c:v>2625</c:v>
                      </c:pt>
                      <c:pt idx="119">
                        <c:v>2625</c:v>
                      </c:pt>
                      <c:pt idx="120">
                        <c:v>2625</c:v>
                      </c:pt>
                      <c:pt idx="121">
                        <c:v>2625</c:v>
                      </c:pt>
                      <c:pt idx="122">
                        <c:v>22625</c:v>
                      </c:pt>
                      <c:pt idx="123">
                        <c:v>2625</c:v>
                      </c:pt>
                      <c:pt idx="124">
                        <c:v>2625</c:v>
                      </c:pt>
                      <c:pt idx="125">
                        <c:v>2625</c:v>
                      </c:pt>
                      <c:pt idx="126">
                        <c:v>2625</c:v>
                      </c:pt>
                      <c:pt idx="127">
                        <c:v>2625</c:v>
                      </c:pt>
                      <c:pt idx="128">
                        <c:v>2625</c:v>
                      </c:pt>
                      <c:pt idx="129">
                        <c:v>2625</c:v>
                      </c:pt>
                      <c:pt idx="130">
                        <c:v>2625</c:v>
                      </c:pt>
                      <c:pt idx="131">
                        <c:v>2625</c:v>
                      </c:pt>
                      <c:pt idx="132">
                        <c:v>2625</c:v>
                      </c:pt>
                      <c:pt idx="133">
                        <c:v>2625</c:v>
                      </c:pt>
                      <c:pt idx="134">
                        <c:v>22625</c:v>
                      </c:pt>
                      <c:pt idx="135">
                        <c:v>2625</c:v>
                      </c:pt>
                      <c:pt idx="136">
                        <c:v>2625</c:v>
                      </c:pt>
                      <c:pt idx="137">
                        <c:v>2625</c:v>
                      </c:pt>
                      <c:pt idx="138">
                        <c:v>2625</c:v>
                      </c:pt>
                      <c:pt idx="139">
                        <c:v>2625</c:v>
                      </c:pt>
                      <c:pt idx="140">
                        <c:v>2625</c:v>
                      </c:pt>
                      <c:pt idx="141">
                        <c:v>2625</c:v>
                      </c:pt>
                      <c:pt idx="142">
                        <c:v>2625</c:v>
                      </c:pt>
                      <c:pt idx="143">
                        <c:v>2625</c:v>
                      </c:pt>
                      <c:pt idx="144">
                        <c:v>2625</c:v>
                      </c:pt>
                      <c:pt idx="145">
                        <c:v>2625</c:v>
                      </c:pt>
                      <c:pt idx="146">
                        <c:v>22625</c:v>
                      </c:pt>
                      <c:pt idx="147">
                        <c:v>2625</c:v>
                      </c:pt>
                      <c:pt idx="148">
                        <c:v>2625</c:v>
                      </c:pt>
                      <c:pt idx="149">
                        <c:v>2625</c:v>
                      </c:pt>
                      <c:pt idx="150">
                        <c:v>2625</c:v>
                      </c:pt>
                      <c:pt idx="151">
                        <c:v>2625</c:v>
                      </c:pt>
                      <c:pt idx="152">
                        <c:v>2625</c:v>
                      </c:pt>
                      <c:pt idx="153">
                        <c:v>2625</c:v>
                      </c:pt>
                      <c:pt idx="154">
                        <c:v>2625</c:v>
                      </c:pt>
                      <c:pt idx="155">
                        <c:v>2625</c:v>
                      </c:pt>
                      <c:pt idx="156">
                        <c:v>2625</c:v>
                      </c:pt>
                      <c:pt idx="157">
                        <c:v>2625</c:v>
                      </c:pt>
                      <c:pt idx="158">
                        <c:v>22625</c:v>
                      </c:pt>
                      <c:pt idx="159">
                        <c:v>2625</c:v>
                      </c:pt>
                      <c:pt idx="160">
                        <c:v>2625</c:v>
                      </c:pt>
                      <c:pt idx="161">
                        <c:v>2625</c:v>
                      </c:pt>
                      <c:pt idx="162">
                        <c:v>2625</c:v>
                      </c:pt>
                      <c:pt idx="163">
                        <c:v>2625</c:v>
                      </c:pt>
                      <c:pt idx="164">
                        <c:v>2625</c:v>
                      </c:pt>
                      <c:pt idx="165">
                        <c:v>2625</c:v>
                      </c:pt>
                      <c:pt idx="166">
                        <c:v>2625</c:v>
                      </c:pt>
                      <c:pt idx="167">
                        <c:v>2625</c:v>
                      </c:pt>
                      <c:pt idx="168">
                        <c:v>2625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6CF-4DB4-916F-6B8B073BFC7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'Compounded 401K Simulation'!$F$27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'Compounded 401K Simulation'!$B$28:$B$196</c15:sqref>
                        </c15:formulaRef>
                      </c:ext>
                    </c:extLst>
                    <c:numCache>
                      <c:formatCode>m/d/yyyy</c:formatCode>
                      <c:ptCount val="169"/>
                      <c:pt idx="0">
                        <c:v>45566</c:v>
                      </c:pt>
                      <c:pt idx="1">
                        <c:v>45597</c:v>
                      </c:pt>
                      <c:pt idx="2">
                        <c:v>45627</c:v>
                      </c:pt>
                      <c:pt idx="3">
                        <c:v>45658</c:v>
                      </c:pt>
                      <c:pt idx="4">
                        <c:v>45689</c:v>
                      </c:pt>
                      <c:pt idx="5">
                        <c:v>45717</c:v>
                      </c:pt>
                      <c:pt idx="6">
                        <c:v>45748</c:v>
                      </c:pt>
                      <c:pt idx="7">
                        <c:v>45778</c:v>
                      </c:pt>
                      <c:pt idx="8">
                        <c:v>45809</c:v>
                      </c:pt>
                      <c:pt idx="9">
                        <c:v>45839</c:v>
                      </c:pt>
                      <c:pt idx="10">
                        <c:v>45870</c:v>
                      </c:pt>
                      <c:pt idx="11">
                        <c:v>45901</c:v>
                      </c:pt>
                      <c:pt idx="12">
                        <c:v>45931</c:v>
                      </c:pt>
                      <c:pt idx="13">
                        <c:v>45962</c:v>
                      </c:pt>
                      <c:pt idx="14">
                        <c:v>45992</c:v>
                      </c:pt>
                      <c:pt idx="15">
                        <c:v>46023</c:v>
                      </c:pt>
                      <c:pt idx="16">
                        <c:v>46054</c:v>
                      </c:pt>
                      <c:pt idx="17">
                        <c:v>46082</c:v>
                      </c:pt>
                      <c:pt idx="18">
                        <c:v>46113</c:v>
                      </c:pt>
                      <c:pt idx="19">
                        <c:v>46143</c:v>
                      </c:pt>
                      <c:pt idx="20">
                        <c:v>46174</c:v>
                      </c:pt>
                      <c:pt idx="21">
                        <c:v>46204</c:v>
                      </c:pt>
                      <c:pt idx="22">
                        <c:v>46235</c:v>
                      </c:pt>
                      <c:pt idx="23">
                        <c:v>46266</c:v>
                      </c:pt>
                      <c:pt idx="24">
                        <c:v>46296</c:v>
                      </c:pt>
                      <c:pt idx="25">
                        <c:v>46327</c:v>
                      </c:pt>
                      <c:pt idx="26">
                        <c:v>46357</c:v>
                      </c:pt>
                      <c:pt idx="27">
                        <c:v>46388</c:v>
                      </c:pt>
                      <c:pt idx="28">
                        <c:v>46419</c:v>
                      </c:pt>
                      <c:pt idx="29">
                        <c:v>46447</c:v>
                      </c:pt>
                      <c:pt idx="30">
                        <c:v>46478</c:v>
                      </c:pt>
                      <c:pt idx="31">
                        <c:v>46508</c:v>
                      </c:pt>
                      <c:pt idx="32">
                        <c:v>46539</c:v>
                      </c:pt>
                      <c:pt idx="33">
                        <c:v>46569</c:v>
                      </c:pt>
                      <c:pt idx="34">
                        <c:v>46600</c:v>
                      </c:pt>
                      <c:pt idx="35">
                        <c:v>46631</c:v>
                      </c:pt>
                      <c:pt idx="36">
                        <c:v>46661</c:v>
                      </c:pt>
                      <c:pt idx="37">
                        <c:v>46692</c:v>
                      </c:pt>
                      <c:pt idx="38">
                        <c:v>46722</c:v>
                      </c:pt>
                      <c:pt idx="39">
                        <c:v>46753</c:v>
                      </c:pt>
                      <c:pt idx="40">
                        <c:v>46784</c:v>
                      </c:pt>
                      <c:pt idx="41">
                        <c:v>46813</c:v>
                      </c:pt>
                      <c:pt idx="42">
                        <c:v>46844</c:v>
                      </c:pt>
                      <c:pt idx="43">
                        <c:v>46874</c:v>
                      </c:pt>
                      <c:pt idx="44">
                        <c:v>46905</c:v>
                      </c:pt>
                      <c:pt idx="45">
                        <c:v>46935</c:v>
                      </c:pt>
                      <c:pt idx="46">
                        <c:v>46966</c:v>
                      </c:pt>
                      <c:pt idx="47">
                        <c:v>46997</c:v>
                      </c:pt>
                      <c:pt idx="48">
                        <c:v>47027</c:v>
                      </c:pt>
                      <c:pt idx="49">
                        <c:v>47058</c:v>
                      </c:pt>
                      <c:pt idx="50">
                        <c:v>47088</c:v>
                      </c:pt>
                      <c:pt idx="51">
                        <c:v>47119</c:v>
                      </c:pt>
                      <c:pt idx="52">
                        <c:v>47150</c:v>
                      </c:pt>
                      <c:pt idx="53">
                        <c:v>47178</c:v>
                      </c:pt>
                      <c:pt idx="54">
                        <c:v>47209</c:v>
                      </c:pt>
                      <c:pt idx="55">
                        <c:v>47239</c:v>
                      </c:pt>
                      <c:pt idx="56">
                        <c:v>47270</c:v>
                      </c:pt>
                      <c:pt idx="57">
                        <c:v>47300</c:v>
                      </c:pt>
                      <c:pt idx="58">
                        <c:v>47331</c:v>
                      </c:pt>
                      <c:pt idx="59">
                        <c:v>47362</c:v>
                      </c:pt>
                      <c:pt idx="60">
                        <c:v>47392</c:v>
                      </c:pt>
                      <c:pt idx="61">
                        <c:v>47423</c:v>
                      </c:pt>
                      <c:pt idx="62">
                        <c:v>47453</c:v>
                      </c:pt>
                      <c:pt idx="63">
                        <c:v>47484</c:v>
                      </c:pt>
                      <c:pt idx="64">
                        <c:v>47515</c:v>
                      </c:pt>
                      <c:pt idx="65">
                        <c:v>47543</c:v>
                      </c:pt>
                      <c:pt idx="66">
                        <c:v>47574</c:v>
                      </c:pt>
                      <c:pt idx="67">
                        <c:v>47604</c:v>
                      </c:pt>
                      <c:pt idx="68">
                        <c:v>47635</c:v>
                      </c:pt>
                      <c:pt idx="69">
                        <c:v>47665</c:v>
                      </c:pt>
                      <c:pt idx="70">
                        <c:v>47696</c:v>
                      </c:pt>
                      <c:pt idx="71">
                        <c:v>47727</c:v>
                      </c:pt>
                      <c:pt idx="72">
                        <c:v>47757</c:v>
                      </c:pt>
                      <c:pt idx="73">
                        <c:v>47788</c:v>
                      </c:pt>
                      <c:pt idx="74">
                        <c:v>47818</c:v>
                      </c:pt>
                      <c:pt idx="75">
                        <c:v>47849</c:v>
                      </c:pt>
                      <c:pt idx="76">
                        <c:v>47880</c:v>
                      </c:pt>
                      <c:pt idx="77">
                        <c:v>47908</c:v>
                      </c:pt>
                      <c:pt idx="78">
                        <c:v>47939</c:v>
                      </c:pt>
                      <c:pt idx="79">
                        <c:v>47969</c:v>
                      </c:pt>
                      <c:pt idx="80">
                        <c:v>48000</c:v>
                      </c:pt>
                      <c:pt idx="81">
                        <c:v>48030</c:v>
                      </c:pt>
                      <c:pt idx="82">
                        <c:v>48061</c:v>
                      </c:pt>
                      <c:pt idx="83">
                        <c:v>48092</c:v>
                      </c:pt>
                      <c:pt idx="84">
                        <c:v>48122</c:v>
                      </c:pt>
                      <c:pt idx="85">
                        <c:v>48153</c:v>
                      </c:pt>
                      <c:pt idx="86">
                        <c:v>48183</c:v>
                      </c:pt>
                      <c:pt idx="87">
                        <c:v>48214</c:v>
                      </c:pt>
                      <c:pt idx="88">
                        <c:v>48245</c:v>
                      </c:pt>
                      <c:pt idx="89">
                        <c:v>48274</c:v>
                      </c:pt>
                      <c:pt idx="90">
                        <c:v>48305</c:v>
                      </c:pt>
                      <c:pt idx="91">
                        <c:v>48335</c:v>
                      </c:pt>
                      <c:pt idx="92">
                        <c:v>48366</c:v>
                      </c:pt>
                      <c:pt idx="93">
                        <c:v>48396</c:v>
                      </c:pt>
                      <c:pt idx="94">
                        <c:v>48427</c:v>
                      </c:pt>
                      <c:pt idx="95">
                        <c:v>48458</c:v>
                      </c:pt>
                      <c:pt idx="96">
                        <c:v>48488</c:v>
                      </c:pt>
                      <c:pt idx="97">
                        <c:v>48519</c:v>
                      </c:pt>
                      <c:pt idx="98">
                        <c:v>48549</c:v>
                      </c:pt>
                      <c:pt idx="99">
                        <c:v>48580</c:v>
                      </c:pt>
                      <c:pt idx="100">
                        <c:v>48611</c:v>
                      </c:pt>
                      <c:pt idx="101">
                        <c:v>48639</c:v>
                      </c:pt>
                      <c:pt idx="102">
                        <c:v>48670</c:v>
                      </c:pt>
                      <c:pt idx="103">
                        <c:v>48700</c:v>
                      </c:pt>
                      <c:pt idx="104">
                        <c:v>48731</c:v>
                      </c:pt>
                      <c:pt idx="105">
                        <c:v>48761</c:v>
                      </c:pt>
                      <c:pt idx="106">
                        <c:v>48792</c:v>
                      </c:pt>
                      <c:pt idx="107">
                        <c:v>48823</c:v>
                      </c:pt>
                      <c:pt idx="108">
                        <c:v>48853</c:v>
                      </c:pt>
                      <c:pt idx="109">
                        <c:v>48884</c:v>
                      </c:pt>
                      <c:pt idx="110">
                        <c:v>48914</c:v>
                      </c:pt>
                      <c:pt idx="111">
                        <c:v>48945</c:v>
                      </c:pt>
                      <c:pt idx="112">
                        <c:v>48976</c:v>
                      </c:pt>
                      <c:pt idx="113">
                        <c:v>49004</c:v>
                      </c:pt>
                      <c:pt idx="114">
                        <c:v>49035</c:v>
                      </c:pt>
                      <c:pt idx="115">
                        <c:v>49065</c:v>
                      </c:pt>
                      <c:pt idx="116">
                        <c:v>49096</c:v>
                      </c:pt>
                      <c:pt idx="117">
                        <c:v>49126</c:v>
                      </c:pt>
                      <c:pt idx="118">
                        <c:v>49157</c:v>
                      </c:pt>
                      <c:pt idx="119">
                        <c:v>49188</c:v>
                      </c:pt>
                      <c:pt idx="120">
                        <c:v>49218</c:v>
                      </c:pt>
                      <c:pt idx="121">
                        <c:v>49249</c:v>
                      </c:pt>
                      <c:pt idx="122">
                        <c:v>49279</c:v>
                      </c:pt>
                      <c:pt idx="123">
                        <c:v>49310</c:v>
                      </c:pt>
                      <c:pt idx="124">
                        <c:v>49341</c:v>
                      </c:pt>
                      <c:pt idx="125">
                        <c:v>49369</c:v>
                      </c:pt>
                      <c:pt idx="126">
                        <c:v>49400</c:v>
                      </c:pt>
                      <c:pt idx="127">
                        <c:v>49430</c:v>
                      </c:pt>
                      <c:pt idx="128">
                        <c:v>49461</c:v>
                      </c:pt>
                      <c:pt idx="129">
                        <c:v>49491</c:v>
                      </c:pt>
                      <c:pt idx="130">
                        <c:v>49522</c:v>
                      </c:pt>
                      <c:pt idx="131">
                        <c:v>49553</c:v>
                      </c:pt>
                      <c:pt idx="132">
                        <c:v>49583</c:v>
                      </c:pt>
                      <c:pt idx="133">
                        <c:v>49614</c:v>
                      </c:pt>
                      <c:pt idx="134">
                        <c:v>49644</c:v>
                      </c:pt>
                      <c:pt idx="135">
                        <c:v>49675</c:v>
                      </c:pt>
                      <c:pt idx="136">
                        <c:v>49706</c:v>
                      </c:pt>
                      <c:pt idx="137">
                        <c:v>49735</c:v>
                      </c:pt>
                      <c:pt idx="138">
                        <c:v>49766</c:v>
                      </c:pt>
                      <c:pt idx="139">
                        <c:v>49796</c:v>
                      </c:pt>
                      <c:pt idx="140">
                        <c:v>49827</c:v>
                      </c:pt>
                      <c:pt idx="141">
                        <c:v>49857</c:v>
                      </c:pt>
                      <c:pt idx="142">
                        <c:v>49888</c:v>
                      </c:pt>
                      <c:pt idx="143">
                        <c:v>49919</c:v>
                      </c:pt>
                      <c:pt idx="144">
                        <c:v>49949</c:v>
                      </c:pt>
                      <c:pt idx="145">
                        <c:v>49980</c:v>
                      </c:pt>
                      <c:pt idx="146">
                        <c:v>50010</c:v>
                      </c:pt>
                      <c:pt idx="147">
                        <c:v>50041</c:v>
                      </c:pt>
                      <c:pt idx="148">
                        <c:v>50072</c:v>
                      </c:pt>
                      <c:pt idx="149">
                        <c:v>50100</c:v>
                      </c:pt>
                      <c:pt idx="150">
                        <c:v>50131</c:v>
                      </c:pt>
                      <c:pt idx="151">
                        <c:v>50161</c:v>
                      </c:pt>
                      <c:pt idx="152">
                        <c:v>50192</c:v>
                      </c:pt>
                      <c:pt idx="153">
                        <c:v>50222</c:v>
                      </c:pt>
                      <c:pt idx="154">
                        <c:v>50253</c:v>
                      </c:pt>
                      <c:pt idx="155">
                        <c:v>50284</c:v>
                      </c:pt>
                      <c:pt idx="156">
                        <c:v>50314</c:v>
                      </c:pt>
                      <c:pt idx="157">
                        <c:v>50345</c:v>
                      </c:pt>
                      <c:pt idx="158">
                        <c:v>50375</c:v>
                      </c:pt>
                      <c:pt idx="159">
                        <c:v>50406</c:v>
                      </c:pt>
                      <c:pt idx="160">
                        <c:v>50437</c:v>
                      </c:pt>
                      <c:pt idx="161">
                        <c:v>50465</c:v>
                      </c:pt>
                      <c:pt idx="162">
                        <c:v>50496</c:v>
                      </c:pt>
                      <c:pt idx="163">
                        <c:v>50526</c:v>
                      </c:pt>
                      <c:pt idx="164">
                        <c:v>50557</c:v>
                      </c:pt>
                      <c:pt idx="165">
                        <c:v>50587</c:v>
                      </c:pt>
                      <c:pt idx="166">
                        <c:v>50618</c:v>
                      </c:pt>
                      <c:pt idx="167">
                        <c:v>50649</c:v>
                      </c:pt>
                      <c:pt idx="168">
                        <c:v>50679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'Compounded 401K Simulation'!$F$28:$F$196</c15:sqref>
                        </c15:formulaRef>
                      </c:ext>
                    </c:extLst>
                    <c:numCache>
                      <c:formatCode>General</c:formatCode>
                      <c:ptCount val="16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6CF-4DB4-916F-6B8B073BFC7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'Compounded 401K Simulation'!$G$27</c:f>
              <c:strCache>
                <c:ptCount val="1"/>
                <c:pt idx="0">
                  <c:v>Interest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'Compounded 401K Simulation'!$B$28:$B$196</c:f>
              <c:numCache>
                <c:formatCode>m/d/yyyy</c:formatCode>
                <c:ptCount val="169"/>
                <c:pt idx="0">
                  <c:v>45566</c:v>
                </c:pt>
                <c:pt idx="1">
                  <c:v>45597</c:v>
                </c:pt>
                <c:pt idx="2">
                  <c:v>45627</c:v>
                </c:pt>
                <c:pt idx="3">
                  <c:v>45658</c:v>
                </c:pt>
                <c:pt idx="4">
                  <c:v>45689</c:v>
                </c:pt>
                <c:pt idx="5">
                  <c:v>45717</c:v>
                </c:pt>
                <c:pt idx="6">
                  <c:v>45748</c:v>
                </c:pt>
                <c:pt idx="7">
                  <c:v>45778</c:v>
                </c:pt>
                <c:pt idx="8">
                  <c:v>45809</c:v>
                </c:pt>
                <c:pt idx="9">
                  <c:v>45839</c:v>
                </c:pt>
                <c:pt idx="10">
                  <c:v>45870</c:v>
                </c:pt>
                <c:pt idx="11">
                  <c:v>45901</c:v>
                </c:pt>
                <c:pt idx="12">
                  <c:v>45931</c:v>
                </c:pt>
                <c:pt idx="13">
                  <c:v>45962</c:v>
                </c:pt>
                <c:pt idx="14">
                  <c:v>45992</c:v>
                </c:pt>
                <c:pt idx="15">
                  <c:v>46023</c:v>
                </c:pt>
                <c:pt idx="16">
                  <c:v>46054</c:v>
                </c:pt>
                <c:pt idx="17">
                  <c:v>46082</c:v>
                </c:pt>
                <c:pt idx="18">
                  <c:v>46113</c:v>
                </c:pt>
                <c:pt idx="19">
                  <c:v>46143</c:v>
                </c:pt>
                <c:pt idx="20">
                  <c:v>46174</c:v>
                </c:pt>
                <c:pt idx="21">
                  <c:v>46204</c:v>
                </c:pt>
                <c:pt idx="22">
                  <c:v>46235</c:v>
                </c:pt>
                <c:pt idx="23">
                  <c:v>46266</c:v>
                </c:pt>
                <c:pt idx="24">
                  <c:v>46296</c:v>
                </c:pt>
                <c:pt idx="25">
                  <c:v>46327</c:v>
                </c:pt>
                <c:pt idx="26">
                  <c:v>46357</c:v>
                </c:pt>
                <c:pt idx="27">
                  <c:v>46388</c:v>
                </c:pt>
                <c:pt idx="28">
                  <c:v>46419</c:v>
                </c:pt>
                <c:pt idx="29">
                  <c:v>46447</c:v>
                </c:pt>
                <c:pt idx="30">
                  <c:v>46478</c:v>
                </c:pt>
                <c:pt idx="31">
                  <c:v>46508</c:v>
                </c:pt>
                <c:pt idx="32">
                  <c:v>46539</c:v>
                </c:pt>
                <c:pt idx="33">
                  <c:v>46569</c:v>
                </c:pt>
                <c:pt idx="34">
                  <c:v>46600</c:v>
                </c:pt>
                <c:pt idx="35">
                  <c:v>46631</c:v>
                </c:pt>
                <c:pt idx="36">
                  <c:v>46661</c:v>
                </c:pt>
                <c:pt idx="37">
                  <c:v>46692</c:v>
                </c:pt>
                <c:pt idx="38">
                  <c:v>46722</c:v>
                </c:pt>
                <c:pt idx="39">
                  <c:v>46753</c:v>
                </c:pt>
                <c:pt idx="40">
                  <c:v>46784</c:v>
                </c:pt>
                <c:pt idx="41">
                  <c:v>46813</c:v>
                </c:pt>
                <c:pt idx="42">
                  <c:v>46844</c:v>
                </c:pt>
                <c:pt idx="43">
                  <c:v>46874</c:v>
                </c:pt>
                <c:pt idx="44">
                  <c:v>46905</c:v>
                </c:pt>
                <c:pt idx="45">
                  <c:v>46935</c:v>
                </c:pt>
                <c:pt idx="46">
                  <c:v>46966</c:v>
                </c:pt>
                <c:pt idx="47">
                  <c:v>46997</c:v>
                </c:pt>
                <c:pt idx="48">
                  <c:v>47027</c:v>
                </c:pt>
                <c:pt idx="49">
                  <c:v>47058</c:v>
                </c:pt>
                <c:pt idx="50">
                  <c:v>47088</c:v>
                </c:pt>
                <c:pt idx="51">
                  <c:v>47119</c:v>
                </c:pt>
                <c:pt idx="52">
                  <c:v>47150</c:v>
                </c:pt>
                <c:pt idx="53">
                  <c:v>47178</c:v>
                </c:pt>
                <c:pt idx="54">
                  <c:v>47209</c:v>
                </c:pt>
                <c:pt idx="55">
                  <c:v>47239</c:v>
                </c:pt>
                <c:pt idx="56">
                  <c:v>47270</c:v>
                </c:pt>
                <c:pt idx="57">
                  <c:v>47300</c:v>
                </c:pt>
                <c:pt idx="58">
                  <c:v>47331</c:v>
                </c:pt>
                <c:pt idx="59">
                  <c:v>47362</c:v>
                </c:pt>
                <c:pt idx="60">
                  <c:v>47392</c:v>
                </c:pt>
                <c:pt idx="61">
                  <c:v>47423</c:v>
                </c:pt>
                <c:pt idx="62">
                  <c:v>47453</c:v>
                </c:pt>
                <c:pt idx="63">
                  <c:v>47484</c:v>
                </c:pt>
                <c:pt idx="64">
                  <c:v>47515</c:v>
                </c:pt>
                <c:pt idx="65">
                  <c:v>47543</c:v>
                </c:pt>
                <c:pt idx="66">
                  <c:v>47574</c:v>
                </c:pt>
                <c:pt idx="67">
                  <c:v>47604</c:v>
                </c:pt>
                <c:pt idx="68">
                  <c:v>47635</c:v>
                </c:pt>
                <c:pt idx="69">
                  <c:v>47665</c:v>
                </c:pt>
                <c:pt idx="70">
                  <c:v>47696</c:v>
                </c:pt>
                <c:pt idx="71">
                  <c:v>47727</c:v>
                </c:pt>
                <c:pt idx="72">
                  <c:v>47757</c:v>
                </c:pt>
                <c:pt idx="73">
                  <c:v>47788</c:v>
                </c:pt>
                <c:pt idx="74">
                  <c:v>47818</c:v>
                </c:pt>
                <c:pt idx="75">
                  <c:v>47849</c:v>
                </c:pt>
                <c:pt idx="76">
                  <c:v>47880</c:v>
                </c:pt>
                <c:pt idx="77">
                  <c:v>47908</c:v>
                </c:pt>
                <c:pt idx="78">
                  <c:v>47939</c:v>
                </c:pt>
                <c:pt idx="79">
                  <c:v>47969</c:v>
                </c:pt>
                <c:pt idx="80">
                  <c:v>48000</c:v>
                </c:pt>
                <c:pt idx="81">
                  <c:v>48030</c:v>
                </c:pt>
                <c:pt idx="82">
                  <c:v>48061</c:v>
                </c:pt>
                <c:pt idx="83">
                  <c:v>48092</c:v>
                </c:pt>
                <c:pt idx="84">
                  <c:v>48122</c:v>
                </c:pt>
                <c:pt idx="85">
                  <c:v>48153</c:v>
                </c:pt>
                <c:pt idx="86">
                  <c:v>48183</c:v>
                </c:pt>
                <c:pt idx="87">
                  <c:v>48214</c:v>
                </c:pt>
                <c:pt idx="88">
                  <c:v>48245</c:v>
                </c:pt>
                <c:pt idx="89">
                  <c:v>48274</c:v>
                </c:pt>
                <c:pt idx="90">
                  <c:v>48305</c:v>
                </c:pt>
                <c:pt idx="91">
                  <c:v>48335</c:v>
                </c:pt>
                <c:pt idx="92">
                  <c:v>48366</c:v>
                </c:pt>
                <c:pt idx="93">
                  <c:v>48396</c:v>
                </c:pt>
                <c:pt idx="94">
                  <c:v>48427</c:v>
                </c:pt>
                <c:pt idx="95">
                  <c:v>48458</c:v>
                </c:pt>
                <c:pt idx="96">
                  <c:v>48488</c:v>
                </c:pt>
                <c:pt idx="97">
                  <c:v>48519</c:v>
                </c:pt>
                <c:pt idx="98">
                  <c:v>48549</c:v>
                </c:pt>
                <c:pt idx="99">
                  <c:v>48580</c:v>
                </c:pt>
                <c:pt idx="100">
                  <c:v>48611</c:v>
                </c:pt>
                <c:pt idx="101">
                  <c:v>48639</c:v>
                </c:pt>
                <c:pt idx="102">
                  <c:v>48670</c:v>
                </c:pt>
                <c:pt idx="103">
                  <c:v>48700</c:v>
                </c:pt>
                <c:pt idx="104">
                  <c:v>48731</c:v>
                </c:pt>
                <c:pt idx="105">
                  <c:v>48761</c:v>
                </c:pt>
                <c:pt idx="106">
                  <c:v>48792</c:v>
                </c:pt>
                <c:pt idx="107">
                  <c:v>48823</c:v>
                </c:pt>
                <c:pt idx="108">
                  <c:v>48853</c:v>
                </c:pt>
                <c:pt idx="109">
                  <c:v>48884</c:v>
                </c:pt>
                <c:pt idx="110">
                  <c:v>48914</c:v>
                </c:pt>
                <c:pt idx="111">
                  <c:v>48945</c:v>
                </c:pt>
                <c:pt idx="112">
                  <c:v>48976</c:v>
                </c:pt>
                <c:pt idx="113">
                  <c:v>49004</c:v>
                </c:pt>
                <c:pt idx="114">
                  <c:v>49035</c:v>
                </c:pt>
                <c:pt idx="115">
                  <c:v>49065</c:v>
                </c:pt>
                <c:pt idx="116">
                  <c:v>49096</c:v>
                </c:pt>
                <c:pt idx="117">
                  <c:v>49126</c:v>
                </c:pt>
                <c:pt idx="118">
                  <c:v>49157</c:v>
                </c:pt>
                <c:pt idx="119">
                  <c:v>49188</c:v>
                </c:pt>
                <c:pt idx="120">
                  <c:v>49218</c:v>
                </c:pt>
                <c:pt idx="121">
                  <c:v>49249</c:v>
                </c:pt>
                <c:pt idx="122">
                  <c:v>49279</c:v>
                </c:pt>
                <c:pt idx="123">
                  <c:v>49310</c:v>
                </c:pt>
                <c:pt idx="124">
                  <c:v>49341</c:v>
                </c:pt>
                <c:pt idx="125">
                  <c:v>49369</c:v>
                </c:pt>
                <c:pt idx="126">
                  <c:v>49400</c:v>
                </c:pt>
                <c:pt idx="127">
                  <c:v>49430</c:v>
                </c:pt>
                <c:pt idx="128">
                  <c:v>49461</c:v>
                </c:pt>
                <c:pt idx="129">
                  <c:v>49491</c:v>
                </c:pt>
                <c:pt idx="130">
                  <c:v>49522</c:v>
                </c:pt>
                <c:pt idx="131">
                  <c:v>49553</c:v>
                </c:pt>
                <c:pt idx="132">
                  <c:v>49583</c:v>
                </c:pt>
                <c:pt idx="133">
                  <c:v>49614</c:v>
                </c:pt>
                <c:pt idx="134">
                  <c:v>49644</c:v>
                </c:pt>
                <c:pt idx="135">
                  <c:v>49675</c:v>
                </c:pt>
                <c:pt idx="136">
                  <c:v>49706</c:v>
                </c:pt>
                <c:pt idx="137">
                  <c:v>49735</c:v>
                </c:pt>
                <c:pt idx="138">
                  <c:v>49766</c:v>
                </c:pt>
                <c:pt idx="139">
                  <c:v>49796</c:v>
                </c:pt>
                <c:pt idx="140">
                  <c:v>49827</c:v>
                </c:pt>
                <c:pt idx="141">
                  <c:v>49857</c:v>
                </c:pt>
                <c:pt idx="142">
                  <c:v>49888</c:v>
                </c:pt>
                <c:pt idx="143">
                  <c:v>49919</c:v>
                </c:pt>
                <c:pt idx="144">
                  <c:v>49949</c:v>
                </c:pt>
                <c:pt idx="145">
                  <c:v>49980</c:v>
                </c:pt>
                <c:pt idx="146">
                  <c:v>50010</c:v>
                </c:pt>
                <c:pt idx="147">
                  <c:v>50041</c:v>
                </c:pt>
                <c:pt idx="148">
                  <c:v>50072</c:v>
                </c:pt>
                <c:pt idx="149">
                  <c:v>50100</c:v>
                </c:pt>
                <c:pt idx="150">
                  <c:v>50131</c:v>
                </c:pt>
                <c:pt idx="151">
                  <c:v>50161</c:v>
                </c:pt>
                <c:pt idx="152">
                  <c:v>50192</c:v>
                </c:pt>
                <c:pt idx="153">
                  <c:v>50222</c:v>
                </c:pt>
                <c:pt idx="154">
                  <c:v>50253</c:v>
                </c:pt>
                <c:pt idx="155">
                  <c:v>50284</c:v>
                </c:pt>
                <c:pt idx="156">
                  <c:v>50314</c:v>
                </c:pt>
                <c:pt idx="157">
                  <c:v>50345</c:v>
                </c:pt>
                <c:pt idx="158">
                  <c:v>50375</c:v>
                </c:pt>
                <c:pt idx="159">
                  <c:v>50406</c:v>
                </c:pt>
                <c:pt idx="160">
                  <c:v>50437</c:v>
                </c:pt>
                <c:pt idx="161">
                  <c:v>50465</c:v>
                </c:pt>
                <c:pt idx="162">
                  <c:v>50496</c:v>
                </c:pt>
                <c:pt idx="163">
                  <c:v>50526</c:v>
                </c:pt>
                <c:pt idx="164">
                  <c:v>50557</c:v>
                </c:pt>
                <c:pt idx="165">
                  <c:v>50587</c:v>
                </c:pt>
                <c:pt idx="166">
                  <c:v>50618</c:v>
                </c:pt>
                <c:pt idx="167">
                  <c:v>50649</c:v>
                </c:pt>
                <c:pt idx="168">
                  <c:v>50679</c:v>
                </c:pt>
              </c:numCache>
            </c:numRef>
          </c:cat>
          <c:val>
            <c:numRef>
              <c:f>'Compounded 401K Simulation'!$G$28:$G$196</c:f>
              <c:numCache>
                <c:formatCode>#,##0.00</c:formatCode>
                <c:ptCount val="169"/>
                <c:pt idx="1">
                  <c:v>0</c:v>
                </c:pt>
                <c:pt idx="2">
                  <c:v>10.937499999999961</c:v>
                </c:pt>
                <c:pt idx="3">
                  <c:v>105.25390624999963</c:v>
                </c:pt>
                <c:pt idx="4">
                  <c:v>116.62996419270792</c:v>
                </c:pt>
                <c:pt idx="5">
                  <c:v>128.05342237684417</c:v>
                </c:pt>
                <c:pt idx="6">
                  <c:v>139.5244783034143</c:v>
                </c:pt>
                <c:pt idx="7">
                  <c:v>151.04333029634515</c:v>
                </c:pt>
                <c:pt idx="8">
                  <c:v>162.61017750591321</c:v>
                </c:pt>
                <c:pt idx="9">
                  <c:v>174.22521991218781</c:v>
                </c:pt>
                <c:pt idx="10">
                  <c:v>185.88865832848853</c:v>
                </c:pt>
                <c:pt idx="11">
                  <c:v>197.60069440485722</c:v>
                </c:pt>
                <c:pt idx="12">
                  <c:v>209.36153063154407</c:v>
                </c:pt>
                <c:pt idx="13">
                  <c:v>221.17137034250879</c:v>
                </c:pt>
                <c:pt idx="14">
                  <c:v>233.03041771893589</c:v>
                </c:pt>
                <c:pt idx="15">
                  <c:v>328.27221112609777</c:v>
                </c:pt>
                <c:pt idx="16">
                  <c:v>340.5775120057898</c:v>
                </c:pt>
                <c:pt idx="17">
                  <c:v>352.9340849724806</c:v>
                </c:pt>
                <c:pt idx="18">
                  <c:v>365.34214365986588</c:v>
                </c:pt>
                <c:pt idx="19">
                  <c:v>377.80190259178198</c:v>
                </c:pt>
                <c:pt idx="20">
                  <c:v>390.31357718591431</c:v>
                </c:pt>
                <c:pt idx="21">
                  <c:v>402.87738375752224</c:v>
                </c:pt>
                <c:pt idx="22">
                  <c:v>415.49353952317853</c:v>
                </c:pt>
                <c:pt idx="23">
                  <c:v>428.16226260452504</c:v>
                </c:pt>
                <c:pt idx="24">
                  <c:v>440.88377203204391</c:v>
                </c:pt>
                <c:pt idx="25">
                  <c:v>453.65828774884403</c:v>
                </c:pt>
                <c:pt idx="26">
                  <c:v>466.48603061446414</c:v>
                </c:pt>
                <c:pt idx="27">
                  <c:v>562.70055574202411</c:v>
                </c:pt>
                <c:pt idx="28">
                  <c:v>575.98264139094908</c:v>
                </c:pt>
                <c:pt idx="29">
                  <c:v>589.32006906341144</c:v>
                </c:pt>
                <c:pt idx="30">
                  <c:v>602.71306935117559</c:v>
                </c:pt>
                <c:pt idx="31">
                  <c:v>616.16187380680549</c:v>
                </c:pt>
                <c:pt idx="32">
                  <c:v>629.66671494766717</c:v>
                </c:pt>
                <c:pt idx="33">
                  <c:v>643.22782625994898</c:v>
                </c:pt>
                <c:pt idx="34">
                  <c:v>656.84544220269879</c:v>
                </c:pt>
                <c:pt idx="35">
                  <c:v>670.5197982118766</c:v>
                </c:pt>
                <c:pt idx="36">
                  <c:v>684.25113070442603</c:v>
                </c:pt>
                <c:pt idx="37">
                  <c:v>698.0396770823611</c:v>
                </c:pt>
                <c:pt idx="38">
                  <c:v>711.88567573687078</c:v>
                </c:pt>
                <c:pt idx="39">
                  <c:v>809.12269938577413</c:v>
                </c:pt>
                <c:pt idx="40">
                  <c:v>823.43154396654813</c:v>
                </c:pt>
                <c:pt idx="41">
                  <c:v>837.8000087330754</c:v>
                </c:pt>
                <c:pt idx="42">
                  <c:v>852.22834210279655</c:v>
                </c:pt>
                <c:pt idx="43">
                  <c:v>866.71679352822468</c:v>
                </c:pt>
                <c:pt idx="44">
                  <c:v>881.26561350125894</c:v>
                </c:pt>
                <c:pt idx="45">
                  <c:v>895.87505355751421</c:v>
                </c:pt>
                <c:pt idx="46">
                  <c:v>910.54536628067035</c:v>
                </c:pt>
                <c:pt idx="47">
                  <c:v>925.27680530683983</c:v>
                </c:pt>
                <c:pt idx="48">
                  <c:v>940.06962532895159</c:v>
                </c:pt>
                <c:pt idx="49">
                  <c:v>954.92408210115559</c:v>
                </c:pt>
                <c:pt idx="50">
                  <c:v>969.84043244324369</c:v>
                </c:pt>
                <c:pt idx="51">
                  <c:v>1068.1522675784236</c:v>
                </c:pt>
                <c:pt idx="52">
                  <c:v>1083.5404020266669</c:v>
                </c:pt>
                <c:pt idx="53">
                  <c:v>1098.992653701778</c:v>
                </c:pt>
                <c:pt idx="54">
                  <c:v>1114.5092897588688</c:v>
                </c:pt>
                <c:pt idx="55">
                  <c:v>1130.0905784661973</c:v>
                </c:pt>
                <c:pt idx="56">
                  <c:v>1145.7367892098064</c:v>
                </c:pt>
                <c:pt idx="57">
                  <c:v>1161.4481924981806</c:v>
                </c:pt>
                <c:pt idx="58">
                  <c:v>1177.2250599669228</c:v>
                </c:pt>
                <c:pt idx="59">
                  <c:v>1193.0676643834515</c:v>
                </c:pt>
                <c:pt idx="60">
                  <c:v>1208.9762796517159</c:v>
                </c:pt>
                <c:pt idx="61">
                  <c:v>1224.9511808169311</c:v>
                </c:pt>
                <c:pt idx="62">
                  <c:v>1240.992644070335</c:v>
                </c:pt>
                <c:pt idx="63">
                  <c:v>1340.4342800872944</c:v>
                </c:pt>
                <c:pt idx="64">
                  <c:v>1356.9569229209915</c:v>
                </c:pt>
                <c:pt idx="65">
                  <c:v>1373.548410099829</c:v>
                </c:pt>
                <c:pt idx="66">
                  <c:v>1390.2090284752448</c:v>
                </c:pt>
                <c:pt idx="67">
                  <c:v>1406.9390660938914</c:v>
                </c:pt>
                <c:pt idx="68">
                  <c:v>1423.7388122026159</c:v>
                </c:pt>
                <c:pt idx="69">
                  <c:v>1440.60855725346</c:v>
                </c:pt>
                <c:pt idx="70">
                  <c:v>1457.5485929086826</c:v>
                </c:pt>
                <c:pt idx="71">
                  <c:v>1474.5592120458018</c:v>
                </c:pt>
                <c:pt idx="72">
                  <c:v>1491.6407087626594</c:v>
                </c:pt>
                <c:pt idx="73">
                  <c:v>1508.7933783825038</c:v>
                </c:pt>
                <c:pt idx="74">
                  <c:v>1526.0175174590975</c:v>
                </c:pt>
                <c:pt idx="75">
                  <c:v>1626.6467571151768</c:v>
                </c:pt>
                <c:pt idx="76">
                  <c:v>1644.3619519364902</c:v>
                </c:pt>
                <c:pt idx="77">
                  <c:v>1662.1509600695588</c:v>
                </c:pt>
                <c:pt idx="78">
                  <c:v>1680.0140890698485</c:v>
                </c:pt>
                <c:pt idx="79">
                  <c:v>1697.9516477743061</c:v>
                </c:pt>
                <c:pt idx="80">
                  <c:v>1715.9639463066992</c:v>
                </c:pt>
                <c:pt idx="81">
                  <c:v>1734.0512960829769</c:v>
                </c:pt>
                <c:pt idx="82">
                  <c:v>1752.2140098166558</c:v>
                </c:pt>
                <c:pt idx="83">
                  <c:v>1770.452401524225</c:v>
                </c:pt>
                <c:pt idx="84">
                  <c:v>1788.7667865305759</c:v>
                </c:pt>
                <c:pt idx="85">
                  <c:v>1807.1574814744533</c:v>
                </c:pt>
                <c:pt idx="86">
                  <c:v>1825.6248043139301</c:v>
                </c:pt>
                <c:pt idx="87">
                  <c:v>1927.5024076652378</c:v>
                </c:pt>
                <c:pt idx="88">
                  <c:v>1946.4711676971763</c:v>
                </c:pt>
                <c:pt idx="89">
                  <c:v>1965.5189642292478</c:v>
                </c:pt>
                <c:pt idx="90">
                  <c:v>1984.6461265802029</c:v>
                </c:pt>
                <c:pt idx="91">
                  <c:v>2003.8529854409537</c:v>
                </c:pt>
                <c:pt idx="92">
                  <c:v>2023.1398728802908</c:v>
                </c:pt>
                <c:pt idx="93">
                  <c:v>2042.5071223506252</c:v>
                </c:pt>
                <c:pt idx="94">
                  <c:v>2061.9550686937528</c:v>
                </c:pt>
                <c:pt idx="95">
                  <c:v>2081.4840481466431</c:v>
                </c:pt>
                <c:pt idx="96">
                  <c:v>2101.0943983472544</c:v>
                </c:pt>
                <c:pt idx="97">
                  <c:v>2120.7864583403675</c:v>
                </c:pt>
                <c:pt idx="98">
                  <c:v>2140.5605685834526</c:v>
                </c:pt>
                <c:pt idx="99">
                  <c:v>2243.7504042858827</c:v>
                </c:pt>
                <c:pt idx="100">
                  <c:v>2264.0368643037405</c:v>
                </c:pt>
                <c:pt idx="101">
                  <c:v>2284.4078512383394</c:v>
                </c:pt>
                <c:pt idx="102">
                  <c:v>2304.8637172851659</c:v>
                </c:pt>
                <c:pt idx="103">
                  <c:v>2325.4048161071873</c:v>
                </c:pt>
                <c:pt idx="104">
                  <c:v>2346.0315028409677</c:v>
                </c:pt>
                <c:pt idx="105">
                  <c:v>2366.7441341028048</c:v>
                </c:pt>
                <c:pt idx="106">
                  <c:v>2387.5430679949</c:v>
                </c:pt>
                <c:pt idx="107">
                  <c:v>2408.428664111545</c:v>
                </c:pt>
                <c:pt idx="108">
                  <c:v>2429.4012835453432</c:v>
                </c:pt>
                <c:pt idx="109">
                  <c:v>2450.4612888934485</c:v>
                </c:pt>
                <c:pt idx="110">
                  <c:v>2471.6090442638379</c:v>
                </c:pt>
                <c:pt idx="111">
                  <c:v>2576.1782486149368</c:v>
                </c:pt>
                <c:pt idx="112">
                  <c:v>2597.849824650832</c:v>
                </c:pt>
                <c:pt idx="113">
                  <c:v>2619.6116989202101</c:v>
                </c:pt>
                <c:pt idx="114">
                  <c:v>2641.4642476657114</c:v>
                </c:pt>
                <c:pt idx="115">
                  <c:v>2663.4078486976518</c:v>
                </c:pt>
                <c:pt idx="116">
                  <c:v>2685.4428814005582</c:v>
                </c:pt>
                <c:pt idx="117">
                  <c:v>2707.5697267397272</c:v>
                </c:pt>
                <c:pt idx="118">
                  <c:v>2729.7887672678098</c:v>
                </c:pt>
                <c:pt idx="119">
                  <c:v>2752.1003871314256</c:v>
                </c:pt>
                <c:pt idx="120">
                  <c:v>2774.5049720778065</c:v>
                </c:pt>
                <c:pt idx="121">
                  <c:v>2797.0029094614638</c:v>
                </c:pt>
                <c:pt idx="122">
                  <c:v>2819.5945882508868</c:v>
                </c:pt>
                <c:pt idx="123">
                  <c:v>2925.6137323685984</c:v>
                </c:pt>
                <c:pt idx="124">
                  <c:v>2948.7412895868006</c:v>
                </c:pt>
                <c:pt idx="125">
                  <c:v>2971.9652116267453</c:v>
                </c:pt>
                <c:pt idx="126">
                  <c:v>2995.2859000085232</c:v>
                </c:pt>
                <c:pt idx="127">
                  <c:v>3018.7037579252251</c:v>
                </c:pt>
                <c:pt idx="128">
                  <c:v>3042.2191902499135</c:v>
                </c:pt>
                <c:pt idx="129">
                  <c:v>3065.8326035426217</c:v>
                </c:pt>
                <c:pt idx="130">
                  <c:v>3089.5444060573823</c:v>
                </c:pt>
                <c:pt idx="131">
                  <c:v>3113.3550077492878</c:v>
                </c:pt>
                <c:pt idx="132">
                  <c:v>3137.2648202815762</c:v>
                </c:pt>
                <c:pt idx="133">
                  <c:v>3161.2742570327491</c:v>
                </c:pt>
                <c:pt idx="134">
                  <c:v>3185.3837331037189</c:v>
                </c:pt>
                <c:pt idx="135">
                  <c:v>3292.9269986583176</c:v>
                </c:pt>
                <c:pt idx="136">
                  <c:v>3317.5850278193939</c:v>
                </c:pt>
                <c:pt idx="137">
                  <c:v>3342.3457987686411</c:v>
                </c:pt>
                <c:pt idx="138">
                  <c:v>3367.209739596844</c:v>
                </c:pt>
                <c:pt idx="139">
                  <c:v>3392.1772801784973</c:v>
                </c:pt>
                <c:pt idx="140">
                  <c:v>3417.2488521792411</c:v>
                </c:pt>
                <c:pt idx="141">
                  <c:v>3442.4248890633212</c:v>
                </c:pt>
                <c:pt idx="142">
                  <c:v>3467.7058261010852</c:v>
                </c:pt>
                <c:pt idx="143">
                  <c:v>3493.0921003765066</c:v>
                </c:pt>
                <c:pt idx="144">
                  <c:v>3518.5841507947416</c:v>
                </c:pt>
                <c:pt idx="145">
                  <c:v>3544.1824180897202</c:v>
                </c:pt>
                <c:pt idx="146">
                  <c:v>3569.8873448317604</c:v>
                </c:pt>
                <c:pt idx="147">
                  <c:v>3679.0327087685587</c:v>
                </c:pt>
                <c:pt idx="148">
                  <c:v>3705.2995117217611</c:v>
                </c:pt>
                <c:pt idx="149">
                  <c:v>3731.6757596872681</c:v>
                </c:pt>
                <c:pt idx="150">
                  <c:v>3758.1619086859655</c:v>
                </c:pt>
                <c:pt idx="151">
                  <c:v>3784.7584166388233</c:v>
                </c:pt>
                <c:pt idx="152">
                  <c:v>3811.4657433748184</c:v>
                </c:pt>
                <c:pt idx="153">
                  <c:v>3838.2843506388799</c:v>
                </c:pt>
                <c:pt idx="154">
                  <c:v>3865.214702099875</c:v>
                </c:pt>
                <c:pt idx="155">
                  <c:v>3892.2572633586246</c:v>
                </c:pt>
                <c:pt idx="156">
                  <c:v>3919.4125019559524</c:v>
                </c:pt>
                <c:pt idx="157">
                  <c:v>3946.6808873807686</c:v>
                </c:pt>
                <c:pt idx="158">
                  <c:v>3974.0628910781884</c:v>
                </c:pt>
                <c:pt idx="159">
                  <c:v>4084.8923197910135</c:v>
                </c:pt>
                <c:pt idx="160">
                  <c:v>4112.8502044568095</c:v>
                </c:pt>
                <c:pt idx="161">
                  <c:v>4140.9245803087124</c:v>
                </c:pt>
                <c:pt idx="162">
                  <c:v>4169.115932726666</c:v>
                </c:pt>
                <c:pt idx="163">
                  <c:v>4197.4247491130263</c:v>
                </c:pt>
                <c:pt idx="164">
                  <c:v>4225.8515189009977</c:v>
                </c:pt>
                <c:pt idx="165">
                  <c:v>4254.396733563085</c:v>
                </c:pt>
                <c:pt idx="166">
                  <c:v>4283.0608866195971</c:v>
                </c:pt>
                <c:pt idx="167">
                  <c:v>4311.8444736471793</c:v>
                </c:pt>
                <c:pt idx="168">
                  <c:v>4340.7479922873754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F-4DB4-916F-6B8B073BFC7D}"/>
            </c:ext>
          </c:extLst>
        </c:ser>
        <c:ser>
          <c:idx val="4"/>
          <c:order val="4"/>
          <c:tx>
            <c:strRef>
              <c:f>'Compounded 401K Simulation'!$H$27</c:f>
              <c:strCache>
                <c:ptCount val="1"/>
                <c:pt idx="0">
                  <c:v>Cumulative Interest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'Compounded 401K Simulation'!$B$28:$B$196</c:f>
              <c:numCache>
                <c:formatCode>m/d/yyyy</c:formatCode>
                <c:ptCount val="169"/>
                <c:pt idx="0">
                  <c:v>45566</c:v>
                </c:pt>
                <c:pt idx="1">
                  <c:v>45597</c:v>
                </c:pt>
                <c:pt idx="2">
                  <c:v>45627</c:v>
                </c:pt>
                <c:pt idx="3">
                  <c:v>45658</c:v>
                </c:pt>
                <c:pt idx="4">
                  <c:v>45689</c:v>
                </c:pt>
                <c:pt idx="5">
                  <c:v>45717</c:v>
                </c:pt>
                <c:pt idx="6">
                  <c:v>45748</c:v>
                </c:pt>
                <c:pt idx="7">
                  <c:v>45778</c:v>
                </c:pt>
                <c:pt idx="8">
                  <c:v>45809</c:v>
                </c:pt>
                <c:pt idx="9">
                  <c:v>45839</c:v>
                </c:pt>
                <c:pt idx="10">
                  <c:v>45870</c:v>
                </c:pt>
                <c:pt idx="11">
                  <c:v>45901</c:v>
                </c:pt>
                <c:pt idx="12">
                  <c:v>45931</c:v>
                </c:pt>
                <c:pt idx="13">
                  <c:v>45962</c:v>
                </c:pt>
                <c:pt idx="14">
                  <c:v>45992</c:v>
                </c:pt>
                <c:pt idx="15">
                  <c:v>46023</c:v>
                </c:pt>
                <c:pt idx="16">
                  <c:v>46054</c:v>
                </c:pt>
                <c:pt idx="17">
                  <c:v>46082</c:v>
                </c:pt>
                <c:pt idx="18">
                  <c:v>46113</c:v>
                </c:pt>
                <c:pt idx="19">
                  <c:v>46143</c:v>
                </c:pt>
                <c:pt idx="20">
                  <c:v>46174</c:v>
                </c:pt>
                <c:pt idx="21">
                  <c:v>46204</c:v>
                </c:pt>
                <c:pt idx="22">
                  <c:v>46235</c:v>
                </c:pt>
                <c:pt idx="23">
                  <c:v>46266</c:v>
                </c:pt>
                <c:pt idx="24">
                  <c:v>46296</c:v>
                </c:pt>
                <c:pt idx="25">
                  <c:v>46327</c:v>
                </c:pt>
                <c:pt idx="26">
                  <c:v>46357</c:v>
                </c:pt>
                <c:pt idx="27">
                  <c:v>46388</c:v>
                </c:pt>
                <c:pt idx="28">
                  <c:v>46419</c:v>
                </c:pt>
                <c:pt idx="29">
                  <c:v>46447</c:v>
                </c:pt>
                <c:pt idx="30">
                  <c:v>46478</c:v>
                </c:pt>
                <c:pt idx="31">
                  <c:v>46508</c:v>
                </c:pt>
                <c:pt idx="32">
                  <c:v>46539</c:v>
                </c:pt>
                <c:pt idx="33">
                  <c:v>46569</c:v>
                </c:pt>
                <c:pt idx="34">
                  <c:v>46600</c:v>
                </c:pt>
                <c:pt idx="35">
                  <c:v>46631</c:v>
                </c:pt>
                <c:pt idx="36">
                  <c:v>46661</c:v>
                </c:pt>
                <c:pt idx="37">
                  <c:v>46692</c:v>
                </c:pt>
                <c:pt idx="38">
                  <c:v>46722</c:v>
                </c:pt>
                <c:pt idx="39">
                  <c:v>46753</c:v>
                </c:pt>
                <c:pt idx="40">
                  <c:v>46784</c:v>
                </c:pt>
                <c:pt idx="41">
                  <c:v>46813</c:v>
                </c:pt>
                <c:pt idx="42">
                  <c:v>46844</c:v>
                </c:pt>
                <c:pt idx="43">
                  <c:v>46874</c:v>
                </c:pt>
                <c:pt idx="44">
                  <c:v>46905</c:v>
                </c:pt>
                <c:pt idx="45">
                  <c:v>46935</c:v>
                </c:pt>
                <c:pt idx="46">
                  <c:v>46966</c:v>
                </c:pt>
                <c:pt idx="47">
                  <c:v>46997</c:v>
                </c:pt>
                <c:pt idx="48">
                  <c:v>47027</c:v>
                </c:pt>
                <c:pt idx="49">
                  <c:v>47058</c:v>
                </c:pt>
                <c:pt idx="50">
                  <c:v>47088</c:v>
                </c:pt>
                <c:pt idx="51">
                  <c:v>47119</c:v>
                </c:pt>
                <c:pt idx="52">
                  <c:v>47150</c:v>
                </c:pt>
                <c:pt idx="53">
                  <c:v>47178</c:v>
                </c:pt>
                <c:pt idx="54">
                  <c:v>47209</c:v>
                </c:pt>
                <c:pt idx="55">
                  <c:v>47239</c:v>
                </c:pt>
                <c:pt idx="56">
                  <c:v>47270</c:v>
                </c:pt>
                <c:pt idx="57">
                  <c:v>47300</c:v>
                </c:pt>
                <c:pt idx="58">
                  <c:v>47331</c:v>
                </c:pt>
                <c:pt idx="59">
                  <c:v>47362</c:v>
                </c:pt>
                <c:pt idx="60">
                  <c:v>47392</c:v>
                </c:pt>
                <c:pt idx="61">
                  <c:v>47423</c:v>
                </c:pt>
                <c:pt idx="62">
                  <c:v>47453</c:v>
                </c:pt>
                <c:pt idx="63">
                  <c:v>47484</c:v>
                </c:pt>
                <c:pt idx="64">
                  <c:v>47515</c:v>
                </c:pt>
                <c:pt idx="65">
                  <c:v>47543</c:v>
                </c:pt>
                <c:pt idx="66">
                  <c:v>47574</c:v>
                </c:pt>
                <c:pt idx="67">
                  <c:v>47604</c:v>
                </c:pt>
                <c:pt idx="68">
                  <c:v>47635</c:v>
                </c:pt>
                <c:pt idx="69">
                  <c:v>47665</c:v>
                </c:pt>
                <c:pt idx="70">
                  <c:v>47696</c:v>
                </c:pt>
                <c:pt idx="71">
                  <c:v>47727</c:v>
                </c:pt>
                <c:pt idx="72">
                  <c:v>47757</c:v>
                </c:pt>
                <c:pt idx="73">
                  <c:v>47788</c:v>
                </c:pt>
                <c:pt idx="74">
                  <c:v>47818</c:v>
                </c:pt>
                <c:pt idx="75">
                  <c:v>47849</c:v>
                </c:pt>
                <c:pt idx="76">
                  <c:v>47880</c:v>
                </c:pt>
                <c:pt idx="77">
                  <c:v>47908</c:v>
                </c:pt>
                <c:pt idx="78">
                  <c:v>47939</c:v>
                </c:pt>
                <c:pt idx="79">
                  <c:v>47969</c:v>
                </c:pt>
                <c:pt idx="80">
                  <c:v>48000</c:v>
                </c:pt>
                <c:pt idx="81">
                  <c:v>48030</c:v>
                </c:pt>
                <c:pt idx="82">
                  <c:v>48061</c:v>
                </c:pt>
                <c:pt idx="83">
                  <c:v>48092</c:v>
                </c:pt>
                <c:pt idx="84">
                  <c:v>48122</c:v>
                </c:pt>
                <c:pt idx="85">
                  <c:v>48153</c:v>
                </c:pt>
                <c:pt idx="86">
                  <c:v>48183</c:v>
                </c:pt>
                <c:pt idx="87">
                  <c:v>48214</c:v>
                </c:pt>
                <c:pt idx="88">
                  <c:v>48245</c:v>
                </c:pt>
                <c:pt idx="89">
                  <c:v>48274</c:v>
                </c:pt>
                <c:pt idx="90">
                  <c:v>48305</c:v>
                </c:pt>
                <c:pt idx="91">
                  <c:v>48335</c:v>
                </c:pt>
                <c:pt idx="92">
                  <c:v>48366</c:v>
                </c:pt>
                <c:pt idx="93">
                  <c:v>48396</c:v>
                </c:pt>
                <c:pt idx="94">
                  <c:v>48427</c:v>
                </c:pt>
                <c:pt idx="95">
                  <c:v>48458</c:v>
                </c:pt>
                <c:pt idx="96">
                  <c:v>48488</c:v>
                </c:pt>
                <c:pt idx="97">
                  <c:v>48519</c:v>
                </c:pt>
                <c:pt idx="98">
                  <c:v>48549</c:v>
                </c:pt>
                <c:pt idx="99">
                  <c:v>48580</c:v>
                </c:pt>
                <c:pt idx="100">
                  <c:v>48611</c:v>
                </c:pt>
                <c:pt idx="101">
                  <c:v>48639</c:v>
                </c:pt>
                <c:pt idx="102">
                  <c:v>48670</c:v>
                </c:pt>
                <c:pt idx="103">
                  <c:v>48700</c:v>
                </c:pt>
                <c:pt idx="104">
                  <c:v>48731</c:v>
                </c:pt>
                <c:pt idx="105">
                  <c:v>48761</c:v>
                </c:pt>
                <c:pt idx="106">
                  <c:v>48792</c:v>
                </c:pt>
                <c:pt idx="107">
                  <c:v>48823</c:v>
                </c:pt>
                <c:pt idx="108">
                  <c:v>48853</c:v>
                </c:pt>
                <c:pt idx="109">
                  <c:v>48884</c:v>
                </c:pt>
                <c:pt idx="110">
                  <c:v>48914</c:v>
                </c:pt>
                <c:pt idx="111">
                  <c:v>48945</c:v>
                </c:pt>
                <c:pt idx="112">
                  <c:v>48976</c:v>
                </c:pt>
                <c:pt idx="113">
                  <c:v>49004</c:v>
                </c:pt>
                <c:pt idx="114">
                  <c:v>49035</c:v>
                </c:pt>
                <c:pt idx="115">
                  <c:v>49065</c:v>
                </c:pt>
                <c:pt idx="116">
                  <c:v>49096</c:v>
                </c:pt>
                <c:pt idx="117">
                  <c:v>49126</c:v>
                </c:pt>
                <c:pt idx="118">
                  <c:v>49157</c:v>
                </c:pt>
                <c:pt idx="119">
                  <c:v>49188</c:v>
                </c:pt>
                <c:pt idx="120">
                  <c:v>49218</c:v>
                </c:pt>
                <c:pt idx="121">
                  <c:v>49249</c:v>
                </c:pt>
                <c:pt idx="122">
                  <c:v>49279</c:v>
                </c:pt>
                <c:pt idx="123">
                  <c:v>49310</c:v>
                </c:pt>
                <c:pt idx="124">
                  <c:v>49341</c:v>
                </c:pt>
                <c:pt idx="125">
                  <c:v>49369</c:v>
                </c:pt>
                <c:pt idx="126">
                  <c:v>49400</c:v>
                </c:pt>
                <c:pt idx="127">
                  <c:v>49430</c:v>
                </c:pt>
                <c:pt idx="128">
                  <c:v>49461</c:v>
                </c:pt>
                <c:pt idx="129">
                  <c:v>49491</c:v>
                </c:pt>
                <c:pt idx="130">
                  <c:v>49522</c:v>
                </c:pt>
                <c:pt idx="131">
                  <c:v>49553</c:v>
                </c:pt>
                <c:pt idx="132">
                  <c:v>49583</c:v>
                </c:pt>
                <c:pt idx="133">
                  <c:v>49614</c:v>
                </c:pt>
                <c:pt idx="134">
                  <c:v>49644</c:v>
                </c:pt>
                <c:pt idx="135">
                  <c:v>49675</c:v>
                </c:pt>
                <c:pt idx="136">
                  <c:v>49706</c:v>
                </c:pt>
                <c:pt idx="137">
                  <c:v>49735</c:v>
                </c:pt>
                <c:pt idx="138">
                  <c:v>49766</c:v>
                </c:pt>
                <c:pt idx="139">
                  <c:v>49796</c:v>
                </c:pt>
                <c:pt idx="140">
                  <c:v>49827</c:v>
                </c:pt>
                <c:pt idx="141">
                  <c:v>49857</c:v>
                </c:pt>
                <c:pt idx="142">
                  <c:v>49888</c:v>
                </c:pt>
                <c:pt idx="143">
                  <c:v>49919</c:v>
                </c:pt>
                <c:pt idx="144">
                  <c:v>49949</c:v>
                </c:pt>
                <c:pt idx="145">
                  <c:v>49980</c:v>
                </c:pt>
                <c:pt idx="146">
                  <c:v>50010</c:v>
                </c:pt>
                <c:pt idx="147">
                  <c:v>50041</c:v>
                </c:pt>
                <c:pt idx="148">
                  <c:v>50072</c:v>
                </c:pt>
                <c:pt idx="149">
                  <c:v>50100</c:v>
                </c:pt>
                <c:pt idx="150">
                  <c:v>50131</c:v>
                </c:pt>
                <c:pt idx="151">
                  <c:v>50161</c:v>
                </c:pt>
                <c:pt idx="152">
                  <c:v>50192</c:v>
                </c:pt>
                <c:pt idx="153">
                  <c:v>50222</c:v>
                </c:pt>
                <c:pt idx="154">
                  <c:v>50253</c:v>
                </c:pt>
                <c:pt idx="155">
                  <c:v>50284</c:v>
                </c:pt>
                <c:pt idx="156">
                  <c:v>50314</c:v>
                </c:pt>
                <c:pt idx="157">
                  <c:v>50345</c:v>
                </c:pt>
                <c:pt idx="158">
                  <c:v>50375</c:v>
                </c:pt>
                <c:pt idx="159">
                  <c:v>50406</c:v>
                </c:pt>
                <c:pt idx="160">
                  <c:v>50437</c:v>
                </c:pt>
                <c:pt idx="161">
                  <c:v>50465</c:v>
                </c:pt>
                <c:pt idx="162">
                  <c:v>50496</c:v>
                </c:pt>
                <c:pt idx="163">
                  <c:v>50526</c:v>
                </c:pt>
                <c:pt idx="164">
                  <c:v>50557</c:v>
                </c:pt>
                <c:pt idx="165">
                  <c:v>50587</c:v>
                </c:pt>
                <c:pt idx="166">
                  <c:v>50618</c:v>
                </c:pt>
                <c:pt idx="167">
                  <c:v>50649</c:v>
                </c:pt>
                <c:pt idx="168">
                  <c:v>50679</c:v>
                </c:pt>
              </c:numCache>
            </c:numRef>
          </c:cat>
          <c:val>
            <c:numRef>
              <c:f>'Compounded 401K Simulation'!$H$28:$H$196</c:f>
              <c:numCache>
                <c:formatCode>#,##0.00</c:formatCode>
                <c:ptCount val="169"/>
                <c:pt idx="0">
                  <c:v>0</c:v>
                </c:pt>
                <c:pt idx="1">
                  <c:v>0</c:v>
                </c:pt>
                <c:pt idx="2">
                  <c:v>10.937499999999961</c:v>
                </c:pt>
                <c:pt idx="3">
                  <c:v>116.19140624999959</c:v>
                </c:pt>
                <c:pt idx="4">
                  <c:v>232.82137044270752</c:v>
                </c:pt>
                <c:pt idx="5">
                  <c:v>360.87479281955166</c:v>
                </c:pt>
                <c:pt idx="6">
                  <c:v>500.39927112296596</c:v>
                </c:pt>
                <c:pt idx="7">
                  <c:v>651.44260141931113</c:v>
                </c:pt>
                <c:pt idx="8">
                  <c:v>814.0527789252244</c:v>
                </c:pt>
                <c:pt idx="9">
                  <c:v>988.27799883741227</c:v>
                </c:pt>
                <c:pt idx="10">
                  <c:v>1174.1666571659007</c:v>
                </c:pt>
                <c:pt idx="11">
                  <c:v>1371.7673515707579</c:v>
                </c:pt>
                <c:pt idx="12">
                  <c:v>1581.1288822023021</c:v>
                </c:pt>
                <c:pt idx="13">
                  <c:v>1802.300252544811</c:v>
                </c:pt>
                <c:pt idx="14">
                  <c:v>2035.3306702637469</c:v>
                </c:pt>
                <c:pt idx="15">
                  <c:v>2363.6028813898447</c:v>
                </c:pt>
                <c:pt idx="16">
                  <c:v>2704.1803933956344</c:v>
                </c:pt>
                <c:pt idx="17">
                  <c:v>3057.1144783681148</c:v>
                </c:pt>
                <c:pt idx="18">
                  <c:v>3422.4566220279808</c:v>
                </c:pt>
                <c:pt idx="19">
                  <c:v>3800.2585246197627</c:v>
                </c:pt>
                <c:pt idx="20">
                  <c:v>4190.5721018056774</c:v>
                </c:pt>
                <c:pt idx="21">
                  <c:v>4593.4494855632001</c:v>
                </c:pt>
                <c:pt idx="22">
                  <c:v>5008.9430250863788</c:v>
                </c:pt>
                <c:pt idx="23">
                  <c:v>5437.1052876909034</c:v>
                </c:pt>
                <c:pt idx="24">
                  <c:v>5877.9890597229478</c:v>
                </c:pt>
                <c:pt idx="25">
                  <c:v>6331.6473474717914</c:v>
                </c:pt>
                <c:pt idx="26">
                  <c:v>6798.1333780862551</c:v>
                </c:pt>
                <c:pt idx="27">
                  <c:v>7360.8339338282794</c:v>
                </c:pt>
                <c:pt idx="28">
                  <c:v>7936.816575219229</c:v>
                </c:pt>
                <c:pt idx="29">
                  <c:v>8526.1366442826402</c:v>
                </c:pt>
                <c:pt idx="30">
                  <c:v>9128.8497136338156</c:v>
                </c:pt>
                <c:pt idx="31">
                  <c:v>9745.011587440622</c:v>
                </c:pt>
                <c:pt idx="32">
                  <c:v>10374.678302388289</c:v>
                </c:pt>
                <c:pt idx="33">
                  <c:v>11017.906128648237</c:v>
                </c:pt>
                <c:pt idx="34">
                  <c:v>11674.751570850936</c:v>
                </c:pt>
                <c:pt idx="35">
                  <c:v>12345.271369062813</c:v>
                </c:pt>
                <c:pt idx="36">
                  <c:v>13029.522499767239</c:v>
                </c:pt>
                <c:pt idx="37">
                  <c:v>13727.5621768496</c:v>
                </c:pt>
                <c:pt idx="38">
                  <c:v>14439.447852586471</c:v>
                </c:pt>
                <c:pt idx="39">
                  <c:v>15248.570551972245</c:v>
                </c:pt>
                <c:pt idx="40">
                  <c:v>16072.002095938793</c:v>
                </c:pt>
                <c:pt idx="41">
                  <c:v>16909.802104671868</c:v>
                </c:pt>
                <c:pt idx="42">
                  <c:v>17762.030446774665</c:v>
                </c:pt>
                <c:pt idx="43">
                  <c:v>18628.747240302888</c:v>
                </c:pt>
                <c:pt idx="44">
                  <c:v>19510.012853804146</c:v>
                </c:pt>
                <c:pt idx="45">
                  <c:v>20405.887907361659</c:v>
                </c:pt>
                <c:pt idx="46">
                  <c:v>21316.433273642331</c:v>
                </c:pt>
                <c:pt idx="47">
                  <c:v>22241.710078949171</c:v>
                </c:pt>
                <c:pt idx="48">
                  <c:v>23181.779704278124</c:v>
                </c:pt>
                <c:pt idx="49">
                  <c:v>24136.703786379279</c:v>
                </c:pt>
                <c:pt idx="50">
                  <c:v>25106.544218822524</c:v>
                </c:pt>
                <c:pt idx="51">
                  <c:v>26174.69648640095</c:v>
                </c:pt>
                <c:pt idx="52">
                  <c:v>27258.236888427615</c:v>
                </c:pt>
                <c:pt idx="53">
                  <c:v>28357.229542129393</c:v>
                </c:pt>
                <c:pt idx="54">
                  <c:v>29471.738831888262</c:v>
                </c:pt>
                <c:pt idx="55">
                  <c:v>30601.829410354461</c:v>
                </c:pt>
                <c:pt idx="56">
                  <c:v>31747.566199564266</c:v>
                </c:pt>
                <c:pt idx="57">
                  <c:v>32909.014392062447</c:v>
                </c:pt>
                <c:pt idx="58">
                  <c:v>34086.239452029367</c:v>
                </c:pt>
                <c:pt idx="59">
                  <c:v>35279.30711641282</c:v>
                </c:pt>
                <c:pt idx="60">
                  <c:v>36488.283396064537</c:v>
                </c:pt>
                <c:pt idx="61">
                  <c:v>37713.23457688147</c:v>
                </c:pt>
                <c:pt idx="62">
                  <c:v>38954.227220951805</c:v>
                </c:pt>
                <c:pt idx="63">
                  <c:v>40294.661501039096</c:v>
                </c:pt>
                <c:pt idx="64">
                  <c:v>41651.618423960084</c:v>
                </c:pt>
                <c:pt idx="65">
                  <c:v>43025.166834059914</c:v>
                </c:pt>
                <c:pt idx="66">
                  <c:v>44415.375862535162</c:v>
                </c:pt>
                <c:pt idx="67">
                  <c:v>45822.31492862905</c:v>
                </c:pt>
                <c:pt idx="68">
                  <c:v>47246.053740831667</c:v>
                </c:pt>
                <c:pt idx="69">
                  <c:v>48686.662298085124</c:v>
                </c:pt>
                <c:pt idx="70">
                  <c:v>50144.210890993811</c:v>
                </c:pt>
                <c:pt idx="71">
                  <c:v>51618.770103039613</c:v>
                </c:pt>
                <c:pt idx="72">
                  <c:v>53110.41081180227</c:v>
                </c:pt>
                <c:pt idx="73">
                  <c:v>54619.204190184777</c:v>
                </c:pt>
                <c:pt idx="74">
                  <c:v>56145.221707643876</c:v>
                </c:pt>
                <c:pt idx="75">
                  <c:v>57771.868464759049</c:v>
                </c:pt>
                <c:pt idx="76">
                  <c:v>59416.230416695536</c:v>
                </c:pt>
                <c:pt idx="77">
                  <c:v>61078.381376765094</c:v>
                </c:pt>
                <c:pt idx="78">
                  <c:v>62758.395465834939</c:v>
                </c:pt>
                <c:pt idx="79">
                  <c:v>64456.347113609248</c:v>
                </c:pt>
                <c:pt idx="80">
                  <c:v>66172.311059915941</c:v>
                </c:pt>
                <c:pt idx="81">
                  <c:v>67906.362355998921</c:v>
                </c:pt>
                <c:pt idx="82">
                  <c:v>69658.576365815577</c:v>
                </c:pt>
                <c:pt idx="83">
                  <c:v>71429.028767339798</c:v>
                </c:pt>
                <c:pt idx="84">
                  <c:v>73217.795553870368</c:v>
                </c:pt>
                <c:pt idx="85">
                  <c:v>75024.953035344821</c:v>
                </c:pt>
                <c:pt idx="86">
                  <c:v>76850.577839658756</c:v>
                </c:pt>
                <c:pt idx="87">
                  <c:v>78778.080247323989</c:v>
                </c:pt>
                <c:pt idx="88">
                  <c:v>80724.551415021167</c:v>
                </c:pt>
                <c:pt idx="89">
                  <c:v>82690.070379250421</c:v>
                </c:pt>
                <c:pt idx="90">
                  <c:v>84674.716505830627</c:v>
                </c:pt>
                <c:pt idx="91">
                  <c:v>86678.569491271584</c:v>
                </c:pt>
                <c:pt idx="92">
                  <c:v>88701.709364151873</c:v>
                </c:pt>
                <c:pt idx="93">
                  <c:v>90744.216486502497</c:v>
                </c:pt>
                <c:pt idx="94">
                  <c:v>92806.171555196255</c:v>
                </c:pt>
                <c:pt idx="95">
                  <c:v>94887.655603342893</c:v>
                </c:pt>
                <c:pt idx="96">
                  <c:v>96988.750001690147</c:v>
                </c:pt>
                <c:pt idx="97">
                  <c:v>99109.536460030518</c:v>
                </c:pt>
                <c:pt idx="98">
                  <c:v>101250.09702861396</c:v>
                </c:pt>
                <c:pt idx="99">
                  <c:v>103493.84743289984</c:v>
                </c:pt>
                <c:pt idx="100">
                  <c:v>105757.88429720358</c:v>
                </c:pt>
                <c:pt idx="101">
                  <c:v>108042.29214844192</c:v>
                </c:pt>
                <c:pt idx="102">
                  <c:v>110347.15586572708</c:v>
                </c:pt>
                <c:pt idx="103">
                  <c:v>112672.56068183426</c:v>
                </c:pt>
                <c:pt idx="104">
                  <c:v>115018.59218467523</c:v>
                </c:pt>
                <c:pt idx="105">
                  <c:v>117385.33631877803</c:v>
                </c:pt>
                <c:pt idx="106">
                  <c:v>119772.87938677294</c:v>
                </c:pt>
                <c:pt idx="107">
                  <c:v>122181.30805088449</c:v>
                </c:pt>
                <c:pt idx="108">
                  <c:v>124610.70933442983</c:v>
                </c:pt>
                <c:pt idx="109">
                  <c:v>127061.17062332328</c:v>
                </c:pt>
                <c:pt idx="110">
                  <c:v>129532.77966758712</c:v>
                </c:pt>
                <c:pt idx="111">
                  <c:v>132108.95791620205</c:v>
                </c:pt>
                <c:pt idx="112">
                  <c:v>134706.80774085288</c:v>
                </c:pt>
                <c:pt idx="113">
                  <c:v>137326.41943977308</c:v>
                </c:pt>
                <c:pt idx="114">
                  <c:v>139967.88368743879</c:v>
                </c:pt>
                <c:pt idx="115">
                  <c:v>142631.29153613644</c:v>
                </c:pt>
                <c:pt idx="116">
                  <c:v>145316.73441753699</c:v>
                </c:pt>
                <c:pt idx="117">
                  <c:v>148024.30414427671</c:v>
                </c:pt>
                <c:pt idx="118">
                  <c:v>150754.09291154452</c:v>
                </c:pt>
                <c:pt idx="119">
                  <c:v>153506.19329867593</c:v>
                </c:pt>
                <c:pt idx="120">
                  <c:v>156280.69827075375</c:v>
                </c:pt>
                <c:pt idx="121">
                  <c:v>159077.70118021523</c:v>
                </c:pt>
                <c:pt idx="122">
                  <c:v>161897.29576846611</c:v>
                </c:pt>
                <c:pt idx="123">
                  <c:v>164822.90950083471</c:v>
                </c:pt>
                <c:pt idx="124">
                  <c:v>167771.6507904215</c:v>
                </c:pt>
                <c:pt idx="125">
                  <c:v>170743.61600204825</c:v>
                </c:pt>
                <c:pt idx="126">
                  <c:v>173738.90190205676</c:v>
                </c:pt>
                <c:pt idx="127">
                  <c:v>176757.60565998199</c:v>
                </c:pt>
                <c:pt idx="128">
                  <c:v>179799.8248502319</c:v>
                </c:pt>
                <c:pt idx="129">
                  <c:v>182865.65745377453</c:v>
                </c:pt>
                <c:pt idx="130">
                  <c:v>185955.20185983193</c:v>
                </c:pt>
                <c:pt idx="131">
                  <c:v>189068.55686758121</c:v>
                </c:pt>
                <c:pt idx="132">
                  <c:v>192205.8216878628</c:v>
                </c:pt>
                <c:pt idx="133">
                  <c:v>195367.09594489555</c:v>
                </c:pt>
                <c:pt idx="134">
                  <c:v>198552.47967799928</c:v>
                </c:pt>
                <c:pt idx="135">
                  <c:v>201845.40667665759</c:v>
                </c:pt>
                <c:pt idx="136">
                  <c:v>205162.99170447697</c:v>
                </c:pt>
                <c:pt idx="137">
                  <c:v>208505.3375032456</c:v>
                </c:pt>
                <c:pt idx="138">
                  <c:v>211872.54724284244</c:v>
                </c:pt>
                <c:pt idx="139">
                  <c:v>215264.72452302094</c:v>
                </c:pt>
                <c:pt idx="140">
                  <c:v>218681.97337520018</c:v>
                </c:pt>
                <c:pt idx="141">
                  <c:v>222124.39826426349</c:v>
                </c:pt>
                <c:pt idx="142">
                  <c:v>225592.10409036459</c:v>
                </c:pt>
                <c:pt idx="143">
                  <c:v>229085.19619074109</c:v>
                </c:pt>
                <c:pt idx="144">
                  <c:v>232603.78034153584</c:v>
                </c:pt>
                <c:pt idx="145">
                  <c:v>236147.96275962555</c:v>
                </c:pt>
                <c:pt idx="146">
                  <c:v>239717.85010445729</c:v>
                </c:pt>
                <c:pt idx="147">
                  <c:v>243396.88281322585</c:v>
                </c:pt>
                <c:pt idx="148">
                  <c:v>247102.18232494761</c:v>
                </c:pt>
                <c:pt idx="149">
                  <c:v>250833.85808463488</c:v>
                </c:pt>
                <c:pt idx="150">
                  <c:v>254592.01999332084</c:v>
                </c:pt>
                <c:pt idx="151">
                  <c:v>258376.77840995966</c:v>
                </c:pt>
                <c:pt idx="152">
                  <c:v>262188.24415333447</c:v>
                </c:pt>
                <c:pt idx="153">
                  <c:v>266026.52850397333</c:v>
                </c:pt>
                <c:pt idx="154">
                  <c:v>269891.74320607318</c:v>
                </c:pt>
                <c:pt idx="155">
                  <c:v>273784.0004694318</c:v>
                </c:pt>
                <c:pt idx="156">
                  <c:v>277703.41297138773</c:v>
                </c:pt>
                <c:pt idx="157">
                  <c:v>281650.09385876852</c:v>
                </c:pt>
                <c:pt idx="158">
                  <c:v>285624.1567498467</c:v>
                </c:pt>
                <c:pt idx="159">
                  <c:v>289709.04906963772</c:v>
                </c:pt>
                <c:pt idx="160">
                  <c:v>293821.89927409455</c:v>
                </c:pt>
                <c:pt idx="161">
                  <c:v>297962.82385440328</c:v>
                </c:pt>
                <c:pt idx="162">
                  <c:v>302131.93978712993</c:v>
                </c:pt>
                <c:pt idx="163">
                  <c:v>306329.36453624297</c:v>
                </c:pt>
                <c:pt idx="164">
                  <c:v>310555.21605514397</c:v>
                </c:pt>
                <c:pt idx="165">
                  <c:v>314809.61278870708</c:v>
                </c:pt>
                <c:pt idx="166">
                  <c:v>319092.67367532669</c:v>
                </c:pt>
                <c:pt idx="167">
                  <c:v>323404.51814897388</c:v>
                </c:pt>
                <c:pt idx="168">
                  <c:v>327745.26614126127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CF-4DB4-916F-6B8B073BFC7D}"/>
            </c:ext>
          </c:extLst>
        </c:ser>
        <c:ser>
          <c:idx val="5"/>
          <c:order val="5"/>
          <c:tx>
            <c:strRef>
              <c:f>'Compounded 401K Simulation'!$I$27</c:f>
              <c:strCache>
                <c:ptCount val="1"/>
                <c:pt idx="0">
                  <c:v>Balance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'Compounded 401K Simulation'!$B$28:$B$196</c:f>
              <c:numCache>
                <c:formatCode>m/d/yyyy</c:formatCode>
                <c:ptCount val="169"/>
                <c:pt idx="0">
                  <c:v>45566</c:v>
                </c:pt>
                <c:pt idx="1">
                  <c:v>45597</c:v>
                </c:pt>
                <c:pt idx="2">
                  <c:v>45627</c:v>
                </c:pt>
                <c:pt idx="3">
                  <c:v>45658</c:v>
                </c:pt>
                <c:pt idx="4">
                  <c:v>45689</c:v>
                </c:pt>
                <c:pt idx="5">
                  <c:v>45717</c:v>
                </c:pt>
                <c:pt idx="6">
                  <c:v>45748</c:v>
                </c:pt>
                <c:pt idx="7">
                  <c:v>45778</c:v>
                </c:pt>
                <c:pt idx="8">
                  <c:v>45809</c:v>
                </c:pt>
                <c:pt idx="9">
                  <c:v>45839</c:v>
                </c:pt>
                <c:pt idx="10">
                  <c:v>45870</c:v>
                </c:pt>
                <c:pt idx="11">
                  <c:v>45901</c:v>
                </c:pt>
                <c:pt idx="12">
                  <c:v>45931</c:v>
                </c:pt>
                <c:pt idx="13">
                  <c:v>45962</c:v>
                </c:pt>
                <c:pt idx="14">
                  <c:v>45992</c:v>
                </c:pt>
                <c:pt idx="15">
                  <c:v>46023</c:v>
                </c:pt>
                <c:pt idx="16">
                  <c:v>46054</c:v>
                </c:pt>
                <c:pt idx="17">
                  <c:v>46082</c:v>
                </c:pt>
                <c:pt idx="18">
                  <c:v>46113</c:v>
                </c:pt>
                <c:pt idx="19">
                  <c:v>46143</c:v>
                </c:pt>
                <c:pt idx="20">
                  <c:v>46174</c:v>
                </c:pt>
                <c:pt idx="21">
                  <c:v>46204</c:v>
                </c:pt>
                <c:pt idx="22">
                  <c:v>46235</c:v>
                </c:pt>
                <c:pt idx="23">
                  <c:v>46266</c:v>
                </c:pt>
                <c:pt idx="24">
                  <c:v>46296</c:v>
                </c:pt>
                <c:pt idx="25">
                  <c:v>46327</c:v>
                </c:pt>
                <c:pt idx="26">
                  <c:v>46357</c:v>
                </c:pt>
                <c:pt idx="27">
                  <c:v>46388</c:v>
                </c:pt>
                <c:pt idx="28">
                  <c:v>46419</c:v>
                </c:pt>
                <c:pt idx="29">
                  <c:v>46447</c:v>
                </c:pt>
                <c:pt idx="30">
                  <c:v>46478</c:v>
                </c:pt>
                <c:pt idx="31">
                  <c:v>46508</c:v>
                </c:pt>
                <c:pt idx="32">
                  <c:v>46539</c:v>
                </c:pt>
                <c:pt idx="33">
                  <c:v>46569</c:v>
                </c:pt>
                <c:pt idx="34">
                  <c:v>46600</c:v>
                </c:pt>
                <c:pt idx="35">
                  <c:v>46631</c:v>
                </c:pt>
                <c:pt idx="36">
                  <c:v>46661</c:v>
                </c:pt>
                <c:pt idx="37">
                  <c:v>46692</c:v>
                </c:pt>
                <c:pt idx="38">
                  <c:v>46722</c:v>
                </c:pt>
                <c:pt idx="39">
                  <c:v>46753</c:v>
                </c:pt>
                <c:pt idx="40">
                  <c:v>46784</c:v>
                </c:pt>
                <c:pt idx="41">
                  <c:v>46813</c:v>
                </c:pt>
                <c:pt idx="42">
                  <c:v>46844</c:v>
                </c:pt>
                <c:pt idx="43">
                  <c:v>46874</c:v>
                </c:pt>
                <c:pt idx="44">
                  <c:v>46905</c:v>
                </c:pt>
                <c:pt idx="45">
                  <c:v>46935</c:v>
                </c:pt>
                <c:pt idx="46">
                  <c:v>46966</c:v>
                </c:pt>
                <c:pt idx="47">
                  <c:v>46997</c:v>
                </c:pt>
                <c:pt idx="48">
                  <c:v>47027</c:v>
                </c:pt>
                <c:pt idx="49">
                  <c:v>47058</c:v>
                </c:pt>
                <c:pt idx="50">
                  <c:v>47088</c:v>
                </c:pt>
                <c:pt idx="51">
                  <c:v>47119</c:v>
                </c:pt>
                <c:pt idx="52">
                  <c:v>47150</c:v>
                </c:pt>
                <c:pt idx="53">
                  <c:v>47178</c:v>
                </c:pt>
                <c:pt idx="54">
                  <c:v>47209</c:v>
                </c:pt>
                <c:pt idx="55">
                  <c:v>47239</c:v>
                </c:pt>
                <c:pt idx="56">
                  <c:v>47270</c:v>
                </c:pt>
                <c:pt idx="57">
                  <c:v>47300</c:v>
                </c:pt>
                <c:pt idx="58">
                  <c:v>47331</c:v>
                </c:pt>
                <c:pt idx="59">
                  <c:v>47362</c:v>
                </c:pt>
                <c:pt idx="60">
                  <c:v>47392</c:v>
                </c:pt>
                <c:pt idx="61">
                  <c:v>47423</c:v>
                </c:pt>
                <c:pt idx="62">
                  <c:v>47453</c:v>
                </c:pt>
                <c:pt idx="63">
                  <c:v>47484</c:v>
                </c:pt>
                <c:pt idx="64">
                  <c:v>47515</c:v>
                </c:pt>
                <c:pt idx="65">
                  <c:v>47543</c:v>
                </c:pt>
                <c:pt idx="66">
                  <c:v>47574</c:v>
                </c:pt>
                <c:pt idx="67">
                  <c:v>47604</c:v>
                </c:pt>
                <c:pt idx="68">
                  <c:v>47635</c:v>
                </c:pt>
                <c:pt idx="69">
                  <c:v>47665</c:v>
                </c:pt>
                <c:pt idx="70">
                  <c:v>47696</c:v>
                </c:pt>
                <c:pt idx="71">
                  <c:v>47727</c:v>
                </c:pt>
                <c:pt idx="72">
                  <c:v>47757</c:v>
                </c:pt>
                <c:pt idx="73">
                  <c:v>47788</c:v>
                </c:pt>
                <c:pt idx="74">
                  <c:v>47818</c:v>
                </c:pt>
                <c:pt idx="75">
                  <c:v>47849</c:v>
                </c:pt>
                <c:pt idx="76">
                  <c:v>47880</c:v>
                </c:pt>
                <c:pt idx="77">
                  <c:v>47908</c:v>
                </c:pt>
                <c:pt idx="78">
                  <c:v>47939</c:v>
                </c:pt>
                <c:pt idx="79">
                  <c:v>47969</c:v>
                </c:pt>
                <c:pt idx="80">
                  <c:v>48000</c:v>
                </c:pt>
                <c:pt idx="81">
                  <c:v>48030</c:v>
                </c:pt>
                <c:pt idx="82">
                  <c:v>48061</c:v>
                </c:pt>
                <c:pt idx="83">
                  <c:v>48092</c:v>
                </c:pt>
                <c:pt idx="84">
                  <c:v>48122</c:v>
                </c:pt>
                <c:pt idx="85">
                  <c:v>48153</c:v>
                </c:pt>
                <c:pt idx="86">
                  <c:v>48183</c:v>
                </c:pt>
                <c:pt idx="87">
                  <c:v>48214</c:v>
                </c:pt>
                <c:pt idx="88">
                  <c:v>48245</c:v>
                </c:pt>
                <c:pt idx="89">
                  <c:v>48274</c:v>
                </c:pt>
                <c:pt idx="90">
                  <c:v>48305</c:v>
                </c:pt>
                <c:pt idx="91">
                  <c:v>48335</c:v>
                </c:pt>
                <c:pt idx="92">
                  <c:v>48366</c:v>
                </c:pt>
                <c:pt idx="93">
                  <c:v>48396</c:v>
                </c:pt>
                <c:pt idx="94">
                  <c:v>48427</c:v>
                </c:pt>
                <c:pt idx="95">
                  <c:v>48458</c:v>
                </c:pt>
                <c:pt idx="96">
                  <c:v>48488</c:v>
                </c:pt>
                <c:pt idx="97">
                  <c:v>48519</c:v>
                </c:pt>
                <c:pt idx="98">
                  <c:v>48549</c:v>
                </c:pt>
                <c:pt idx="99">
                  <c:v>48580</c:v>
                </c:pt>
                <c:pt idx="100">
                  <c:v>48611</c:v>
                </c:pt>
                <c:pt idx="101">
                  <c:v>48639</c:v>
                </c:pt>
                <c:pt idx="102">
                  <c:v>48670</c:v>
                </c:pt>
                <c:pt idx="103">
                  <c:v>48700</c:v>
                </c:pt>
                <c:pt idx="104">
                  <c:v>48731</c:v>
                </c:pt>
                <c:pt idx="105">
                  <c:v>48761</c:v>
                </c:pt>
                <c:pt idx="106">
                  <c:v>48792</c:v>
                </c:pt>
                <c:pt idx="107">
                  <c:v>48823</c:v>
                </c:pt>
                <c:pt idx="108">
                  <c:v>48853</c:v>
                </c:pt>
                <c:pt idx="109">
                  <c:v>48884</c:v>
                </c:pt>
                <c:pt idx="110">
                  <c:v>48914</c:v>
                </c:pt>
                <c:pt idx="111">
                  <c:v>48945</c:v>
                </c:pt>
                <c:pt idx="112">
                  <c:v>48976</c:v>
                </c:pt>
                <c:pt idx="113">
                  <c:v>49004</c:v>
                </c:pt>
                <c:pt idx="114">
                  <c:v>49035</c:v>
                </c:pt>
                <c:pt idx="115">
                  <c:v>49065</c:v>
                </c:pt>
                <c:pt idx="116">
                  <c:v>49096</c:v>
                </c:pt>
                <c:pt idx="117">
                  <c:v>49126</c:v>
                </c:pt>
                <c:pt idx="118">
                  <c:v>49157</c:v>
                </c:pt>
                <c:pt idx="119">
                  <c:v>49188</c:v>
                </c:pt>
                <c:pt idx="120">
                  <c:v>49218</c:v>
                </c:pt>
                <c:pt idx="121">
                  <c:v>49249</c:v>
                </c:pt>
                <c:pt idx="122">
                  <c:v>49279</c:v>
                </c:pt>
                <c:pt idx="123">
                  <c:v>49310</c:v>
                </c:pt>
                <c:pt idx="124">
                  <c:v>49341</c:v>
                </c:pt>
                <c:pt idx="125">
                  <c:v>49369</c:v>
                </c:pt>
                <c:pt idx="126">
                  <c:v>49400</c:v>
                </c:pt>
                <c:pt idx="127">
                  <c:v>49430</c:v>
                </c:pt>
                <c:pt idx="128">
                  <c:v>49461</c:v>
                </c:pt>
                <c:pt idx="129">
                  <c:v>49491</c:v>
                </c:pt>
                <c:pt idx="130">
                  <c:v>49522</c:v>
                </c:pt>
                <c:pt idx="131">
                  <c:v>49553</c:v>
                </c:pt>
                <c:pt idx="132">
                  <c:v>49583</c:v>
                </c:pt>
                <c:pt idx="133">
                  <c:v>49614</c:v>
                </c:pt>
                <c:pt idx="134">
                  <c:v>49644</c:v>
                </c:pt>
                <c:pt idx="135">
                  <c:v>49675</c:v>
                </c:pt>
                <c:pt idx="136">
                  <c:v>49706</c:v>
                </c:pt>
                <c:pt idx="137">
                  <c:v>49735</c:v>
                </c:pt>
                <c:pt idx="138">
                  <c:v>49766</c:v>
                </c:pt>
                <c:pt idx="139">
                  <c:v>49796</c:v>
                </c:pt>
                <c:pt idx="140">
                  <c:v>49827</c:v>
                </c:pt>
                <c:pt idx="141">
                  <c:v>49857</c:v>
                </c:pt>
                <c:pt idx="142">
                  <c:v>49888</c:v>
                </c:pt>
                <c:pt idx="143">
                  <c:v>49919</c:v>
                </c:pt>
                <c:pt idx="144">
                  <c:v>49949</c:v>
                </c:pt>
                <c:pt idx="145">
                  <c:v>49980</c:v>
                </c:pt>
                <c:pt idx="146">
                  <c:v>50010</c:v>
                </c:pt>
                <c:pt idx="147">
                  <c:v>50041</c:v>
                </c:pt>
                <c:pt idx="148">
                  <c:v>50072</c:v>
                </c:pt>
                <c:pt idx="149">
                  <c:v>50100</c:v>
                </c:pt>
                <c:pt idx="150">
                  <c:v>50131</c:v>
                </c:pt>
                <c:pt idx="151">
                  <c:v>50161</c:v>
                </c:pt>
                <c:pt idx="152">
                  <c:v>50192</c:v>
                </c:pt>
                <c:pt idx="153">
                  <c:v>50222</c:v>
                </c:pt>
                <c:pt idx="154">
                  <c:v>50253</c:v>
                </c:pt>
                <c:pt idx="155">
                  <c:v>50284</c:v>
                </c:pt>
                <c:pt idx="156">
                  <c:v>50314</c:v>
                </c:pt>
                <c:pt idx="157">
                  <c:v>50345</c:v>
                </c:pt>
                <c:pt idx="158">
                  <c:v>50375</c:v>
                </c:pt>
                <c:pt idx="159">
                  <c:v>50406</c:v>
                </c:pt>
                <c:pt idx="160">
                  <c:v>50437</c:v>
                </c:pt>
                <c:pt idx="161">
                  <c:v>50465</c:v>
                </c:pt>
                <c:pt idx="162">
                  <c:v>50496</c:v>
                </c:pt>
                <c:pt idx="163">
                  <c:v>50526</c:v>
                </c:pt>
                <c:pt idx="164">
                  <c:v>50557</c:v>
                </c:pt>
                <c:pt idx="165">
                  <c:v>50587</c:v>
                </c:pt>
                <c:pt idx="166">
                  <c:v>50618</c:v>
                </c:pt>
                <c:pt idx="167">
                  <c:v>50649</c:v>
                </c:pt>
                <c:pt idx="168">
                  <c:v>50679</c:v>
                </c:pt>
              </c:numCache>
            </c:numRef>
          </c:cat>
          <c:val>
            <c:numRef>
              <c:f>'Compounded 401K Simulation'!$I$28:$I$196</c:f>
              <c:numCache>
                <c:formatCode>#,##0.00</c:formatCode>
                <c:ptCount val="169"/>
                <c:pt idx="0">
                  <c:v>0</c:v>
                </c:pt>
                <c:pt idx="1">
                  <c:v>2625</c:v>
                </c:pt>
                <c:pt idx="2">
                  <c:v>25260.9375</c:v>
                </c:pt>
                <c:pt idx="3">
                  <c:v>27991.19140625</c:v>
                </c:pt>
                <c:pt idx="4">
                  <c:v>30732.821370442707</c:v>
                </c:pt>
                <c:pt idx="5">
                  <c:v>33485.874792819552</c:v>
                </c:pt>
                <c:pt idx="6">
                  <c:v>36250.399271122966</c:v>
                </c:pt>
                <c:pt idx="7">
                  <c:v>39026.442601419309</c:v>
                </c:pt>
                <c:pt idx="8">
                  <c:v>41814.052778925223</c:v>
                </c:pt>
                <c:pt idx="9">
                  <c:v>44613.27799883741</c:v>
                </c:pt>
                <c:pt idx="10">
                  <c:v>47424.166657165901</c:v>
                </c:pt>
                <c:pt idx="11">
                  <c:v>50246.767351570757</c:v>
                </c:pt>
                <c:pt idx="12">
                  <c:v>53081.128882202298</c:v>
                </c:pt>
                <c:pt idx="13">
                  <c:v>55927.30025254481</c:v>
                </c:pt>
                <c:pt idx="14">
                  <c:v>78785.330670263749</c:v>
                </c:pt>
                <c:pt idx="15">
                  <c:v>81738.602881389845</c:v>
                </c:pt>
                <c:pt idx="16">
                  <c:v>84704.18039339564</c:v>
                </c:pt>
                <c:pt idx="17">
                  <c:v>87682.114478368123</c:v>
                </c:pt>
                <c:pt idx="18">
                  <c:v>90672.456622027996</c:v>
                </c:pt>
                <c:pt idx="19">
                  <c:v>93675.25852461977</c:v>
                </c:pt>
                <c:pt idx="20">
                  <c:v>96690.572101805679</c:v>
                </c:pt>
                <c:pt idx="21">
                  <c:v>99718.449485563207</c:v>
                </c:pt>
                <c:pt idx="22">
                  <c:v>102758.94302508638</c:v>
                </c:pt>
                <c:pt idx="23">
                  <c:v>105812.10528769091</c:v>
                </c:pt>
                <c:pt idx="24">
                  <c:v>108877.98905972295</c:v>
                </c:pt>
                <c:pt idx="25">
                  <c:v>111956.64734747179</c:v>
                </c:pt>
                <c:pt idx="26">
                  <c:v>135048.13337808626</c:v>
                </c:pt>
                <c:pt idx="27">
                  <c:v>138235.83393382828</c:v>
                </c:pt>
                <c:pt idx="28">
                  <c:v>141436.81657521924</c:v>
                </c:pt>
                <c:pt idx="29">
                  <c:v>144651.13664428267</c:v>
                </c:pt>
                <c:pt idx="30">
                  <c:v>147878.84971363386</c:v>
                </c:pt>
                <c:pt idx="31">
                  <c:v>151120.01158744065</c:v>
                </c:pt>
                <c:pt idx="32">
                  <c:v>154374.67830238832</c:v>
                </c:pt>
                <c:pt idx="33">
                  <c:v>157642.90612864826</c:v>
                </c:pt>
                <c:pt idx="34">
                  <c:v>160924.75157085096</c:v>
                </c:pt>
                <c:pt idx="35">
                  <c:v>164220.27136906283</c:v>
                </c:pt>
                <c:pt idx="36">
                  <c:v>167529.52249976725</c:v>
                </c:pt>
                <c:pt idx="37">
                  <c:v>170852.56217684961</c:v>
                </c:pt>
                <c:pt idx="38">
                  <c:v>194189.44785258648</c:v>
                </c:pt>
                <c:pt idx="39">
                  <c:v>197623.57055197225</c:v>
                </c:pt>
                <c:pt idx="40">
                  <c:v>201072.00209593881</c:v>
                </c:pt>
                <c:pt idx="41">
                  <c:v>204534.80210467189</c:v>
                </c:pt>
                <c:pt idx="42">
                  <c:v>208012.03044677468</c:v>
                </c:pt>
                <c:pt idx="43">
                  <c:v>211503.74724030291</c:v>
                </c:pt>
                <c:pt idx="44">
                  <c:v>215010.01285380416</c:v>
                </c:pt>
                <c:pt idx="45">
                  <c:v>218530.88790736167</c:v>
                </c:pt>
                <c:pt idx="46">
                  <c:v>222066.43327364235</c:v>
                </c:pt>
                <c:pt idx="47">
                  <c:v>225616.7100789492</c:v>
                </c:pt>
                <c:pt idx="48">
                  <c:v>229181.77970427816</c:v>
                </c:pt>
                <c:pt idx="49">
                  <c:v>232761.70378637931</c:v>
                </c:pt>
                <c:pt idx="50">
                  <c:v>256356.54421882256</c:v>
                </c:pt>
                <c:pt idx="51">
                  <c:v>260049.69648640099</c:v>
                </c:pt>
                <c:pt idx="52">
                  <c:v>263758.23688842764</c:v>
                </c:pt>
                <c:pt idx="53">
                  <c:v>267482.22954212944</c:v>
                </c:pt>
                <c:pt idx="54">
                  <c:v>271221.7388318883</c:v>
                </c:pt>
                <c:pt idx="55">
                  <c:v>274976.82941035449</c:v>
                </c:pt>
                <c:pt idx="56">
                  <c:v>278747.56619956432</c:v>
                </c:pt>
                <c:pt idx="57">
                  <c:v>282534.0143920625</c:v>
                </c:pt>
                <c:pt idx="58">
                  <c:v>286336.2394520294</c:v>
                </c:pt>
                <c:pt idx="59">
                  <c:v>290154.30711641285</c:v>
                </c:pt>
                <c:pt idx="60">
                  <c:v>293988.28339606454</c:v>
                </c:pt>
                <c:pt idx="61">
                  <c:v>297838.23457688146</c:v>
                </c:pt>
                <c:pt idx="62">
                  <c:v>321704.22722095181</c:v>
                </c:pt>
                <c:pt idx="63">
                  <c:v>325669.66150103911</c:v>
                </c:pt>
                <c:pt idx="64">
                  <c:v>329651.61842396011</c:v>
                </c:pt>
                <c:pt idx="65">
                  <c:v>333650.16683405993</c:v>
                </c:pt>
                <c:pt idx="66">
                  <c:v>337665.37586253515</c:v>
                </c:pt>
                <c:pt idx="67">
                  <c:v>341697.31492862903</c:v>
                </c:pt>
                <c:pt idx="68">
                  <c:v>345746.05374083162</c:v>
                </c:pt>
                <c:pt idx="69">
                  <c:v>349811.66229808505</c:v>
                </c:pt>
                <c:pt idx="70">
                  <c:v>353894.21089099371</c:v>
                </c:pt>
                <c:pt idx="71">
                  <c:v>357993.77010303951</c:v>
                </c:pt>
                <c:pt idx="72">
                  <c:v>362110.4108118022</c:v>
                </c:pt>
                <c:pt idx="73">
                  <c:v>366244.20419018471</c:v>
                </c:pt>
                <c:pt idx="74">
                  <c:v>390395.22170764382</c:v>
                </c:pt>
                <c:pt idx="75">
                  <c:v>394646.86846475903</c:v>
                </c:pt>
                <c:pt idx="76">
                  <c:v>398916.23041669553</c:v>
                </c:pt>
                <c:pt idx="77">
                  <c:v>403203.38137676509</c:v>
                </c:pt>
                <c:pt idx="78">
                  <c:v>407508.39546583494</c:v>
                </c:pt>
                <c:pt idx="79">
                  <c:v>411831.34711360926</c:v>
                </c:pt>
                <c:pt idx="80">
                  <c:v>416172.31105991593</c:v>
                </c:pt>
                <c:pt idx="81">
                  <c:v>420531.36235599889</c:v>
                </c:pt>
                <c:pt idx="82">
                  <c:v>424908.57636581553</c:v>
                </c:pt>
                <c:pt idx="83">
                  <c:v>429304.02876733977</c:v>
                </c:pt>
                <c:pt idx="84">
                  <c:v>433717.79555387032</c:v>
                </c:pt>
                <c:pt idx="85">
                  <c:v>438149.95303534478</c:v>
                </c:pt>
                <c:pt idx="86">
                  <c:v>462600.57783965871</c:v>
                </c:pt>
                <c:pt idx="87">
                  <c:v>467153.08024732396</c:v>
                </c:pt>
                <c:pt idx="88">
                  <c:v>471724.55141502112</c:v>
                </c:pt>
                <c:pt idx="89">
                  <c:v>476315.07037925039</c:v>
                </c:pt>
                <c:pt idx="90">
                  <c:v>480924.71650583058</c:v>
                </c:pt>
                <c:pt idx="91">
                  <c:v>485553.56949127151</c:v>
                </c:pt>
                <c:pt idx="92">
                  <c:v>490201.70936415181</c:v>
                </c:pt>
                <c:pt idx="93">
                  <c:v>494869.21648650244</c:v>
                </c:pt>
                <c:pt idx="94">
                  <c:v>499556.17155519617</c:v>
                </c:pt>
                <c:pt idx="95">
                  <c:v>504262.65560334281</c:v>
                </c:pt>
                <c:pt idx="96">
                  <c:v>508988.75000169006</c:v>
                </c:pt>
                <c:pt idx="97">
                  <c:v>513734.53646003042</c:v>
                </c:pt>
                <c:pt idx="98">
                  <c:v>538500.09702861379</c:v>
                </c:pt>
                <c:pt idx="99">
                  <c:v>543368.84743289964</c:v>
                </c:pt>
                <c:pt idx="100">
                  <c:v>548257.88429720339</c:v>
                </c:pt>
                <c:pt idx="101">
                  <c:v>553167.29214844177</c:v>
                </c:pt>
                <c:pt idx="102">
                  <c:v>558097.15586572699</c:v>
                </c:pt>
                <c:pt idx="103">
                  <c:v>563047.56068183423</c:v>
                </c:pt>
                <c:pt idx="104">
                  <c:v>568018.59218467516</c:v>
                </c:pt>
                <c:pt idx="105">
                  <c:v>573010.33631877799</c:v>
                </c:pt>
                <c:pt idx="106">
                  <c:v>578022.87938677287</c:v>
                </c:pt>
                <c:pt idx="107">
                  <c:v>583056.3080508844</c:v>
                </c:pt>
                <c:pt idx="108">
                  <c:v>588110.7093344297</c:v>
                </c:pt>
                <c:pt idx="109">
                  <c:v>593186.17062332318</c:v>
                </c:pt>
                <c:pt idx="110">
                  <c:v>618282.77966758702</c:v>
                </c:pt>
                <c:pt idx="111">
                  <c:v>623483.95791620191</c:v>
                </c:pt>
                <c:pt idx="112">
                  <c:v>628706.8077408527</c:v>
                </c:pt>
                <c:pt idx="113">
                  <c:v>633951.41943977296</c:v>
                </c:pt>
                <c:pt idx="114">
                  <c:v>639217.88368743868</c:v>
                </c:pt>
                <c:pt idx="115">
                  <c:v>644506.2915361363</c:v>
                </c:pt>
                <c:pt idx="116">
                  <c:v>649816.73441753688</c:v>
                </c:pt>
                <c:pt idx="117">
                  <c:v>655149.30414427666</c:v>
                </c:pt>
                <c:pt idx="118">
                  <c:v>660504.09291154449</c:v>
                </c:pt>
                <c:pt idx="119">
                  <c:v>665881.19329867593</c:v>
                </c:pt>
                <c:pt idx="120">
                  <c:v>671280.69827075372</c:v>
                </c:pt>
                <c:pt idx="121">
                  <c:v>676702.70118021523</c:v>
                </c:pt>
                <c:pt idx="122">
                  <c:v>702147.29576846608</c:v>
                </c:pt>
                <c:pt idx="123">
                  <c:v>707697.90950083465</c:v>
                </c:pt>
                <c:pt idx="124">
                  <c:v>713271.65079042141</c:v>
                </c:pt>
                <c:pt idx="125">
                  <c:v>718868.61600204813</c:v>
                </c:pt>
                <c:pt idx="126">
                  <c:v>724488.90190205665</c:v>
                </c:pt>
                <c:pt idx="127">
                  <c:v>730132.60565998184</c:v>
                </c:pt>
                <c:pt idx="128">
                  <c:v>735799.82485023176</c:v>
                </c:pt>
                <c:pt idx="129">
                  <c:v>741490.65745377436</c:v>
                </c:pt>
                <c:pt idx="130">
                  <c:v>747205.20185983169</c:v>
                </c:pt>
                <c:pt idx="131">
                  <c:v>752943.55686758098</c:v>
                </c:pt>
                <c:pt idx="132">
                  <c:v>758705.82168786251</c:v>
                </c:pt>
                <c:pt idx="133">
                  <c:v>764492.09594489529</c:v>
                </c:pt>
                <c:pt idx="134">
                  <c:v>790302.47967799904</c:v>
                </c:pt>
                <c:pt idx="135">
                  <c:v>796220.40667665738</c:v>
                </c:pt>
                <c:pt idx="136">
                  <c:v>802162.99170447676</c:v>
                </c:pt>
                <c:pt idx="137">
                  <c:v>808130.33750324545</c:v>
                </c:pt>
                <c:pt idx="138">
                  <c:v>814122.54724284227</c:v>
                </c:pt>
                <c:pt idx="139">
                  <c:v>820139.72452302079</c:v>
                </c:pt>
                <c:pt idx="140">
                  <c:v>826181.97337520006</c:v>
                </c:pt>
                <c:pt idx="141">
                  <c:v>832249.39826426341</c:v>
                </c:pt>
                <c:pt idx="142">
                  <c:v>838342.10409036453</c:v>
                </c:pt>
                <c:pt idx="143">
                  <c:v>844460.19619074103</c:v>
                </c:pt>
                <c:pt idx="144">
                  <c:v>850603.78034153581</c:v>
                </c:pt>
                <c:pt idx="145">
                  <c:v>856772.96275962552</c:v>
                </c:pt>
                <c:pt idx="146">
                  <c:v>882967.85010445723</c:v>
                </c:pt>
                <c:pt idx="147">
                  <c:v>889271.88281322585</c:v>
                </c:pt>
                <c:pt idx="148">
                  <c:v>895602.18232494756</c:v>
                </c:pt>
                <c:pt idx="149">
                  <c:v>901958.85808463488</c:v>
                </c:pt>
                <c:pt idx="150">
                  <c:v>908342.01999332081</c:v>
                </c:pt>
                <c:pt idx="151">
                  <c:v>914751.77840995963</c:v>
                </c:pt>
                <c:pt idx="152">
                  <c:v>921188.24415333441</c:v>
                </c:pt>
                <c:pt idx="153">
                  <c:v>927651.52850397327</c:v>
                </c:pt>
                <c:pt idx="154">
                  <c:v>934141.74320607318</c:v>
                </c:pt>
                <c:pt idx="155">
                  <c:v>940659.00046943186</c:v>
                </c:pt>
                <c:pt idx="156">
                  <c:v>947203.41297138785</c:v>
                </c:pt>
                <c:pt idx="157">
                  <c:v>953775.09385876858</c:v>
                </c:pt>
                <c:pt idx="158">
                  <c:v>980374.15674984676</c:v>
                </c:pt>
                <c:pt idx="159">
                  <c:v>987084.04906963778</c:v>
                </c:pt>
                <c:pt idx="160">
                  <c:v>993821.89927409461</c:v>
                </c:pt>
                <c:pt idx="161">
                  <c:v>1000587.8238544033</c:v>
                </c:pt>
                <c:pt idx="162">
                  <c:v>1007381.93978713</c:v>
                </c:pt>
                <c:pt idx="163">
                  <c:v>1014204.364536243</c:v>
                </c:pt>
                <c:pt idx="164">
                  <c:v>1021055.216055144</c:v>
                </c:pt>
                <c:pt idx="165">
                  <c:v>1027934.612788707</c:v>
                </c:pt>
                <c:pt idx="166">
                  <c:v>1034842.6736753266</c:v>
                </c:pt>
                <c:pt idx="167">
                  <c:v>1041779.5181489738</c:v>
                </c:pt>
                <c:pt idx="168">
                  <c:v>1048745.2661412612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CF-4DB4-916F-6B8B073BF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294320"/>
        <c:axId val="794292680"/>
      </c:lineChart>
      <c:dateAx>
        <c:axId val="7942943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292680"/>
        <c:crosses val="autoZero"/>
        <c:auto val="1"/>
        <c:lblOffset val="100"/>
        <c:baseTimeUnit val="months"/>
        <c:majorUnit val="1"/>
        <c:majorTimeUnit val="years"/>
      </c:dateAx>
      <c:valAx>
        <c:axId val="794292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29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13</xdr:row>
      <xdr:rowOff>171450</xdr:rowOff>
    </xdr:from>
    <xdr:to>
      <xdr:col>7</xdr:col>
      <xdr:colOff>971549</xdr:colOff>
      <xdr:row>25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B3EF72B-1D4E-45D0-8F10-B012B5423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74084</xdr:colOff>
      <xdr:row>0</xdr:row>
      <xdr:rowOff>42335</xdr:rowOff>
    </xdr:from>
    <xdr:to>
      <xdr:col>15</xdr:col>
      <xdr:colOff>730250</xdr:colOff>
      <xdr:row>0</xdr:row>
      <xdr:rowOff>329127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B2FEB7-B40F-BD17-11F2-1024571DD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9167" y="42335"/>
          <a:ext cx="1301750" cy="286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5487-D0A4-42BD-A259-18B5E2E14787}">
  <dimension ref="A1:Q1000"/>
  <sheetViews>
    <sheetView showGridLines="0" tabSelected="1" view="pageBreakPreview" zoomScale="60" zoomScaleNormal="100" workbookViewId="0">
      <selection activeCell="A8" sqref="A8"/>
    </sheetView>
  </sheetViews>
  <sheetFormatPr defaultColWidth="9.1796875" defaultRowHeight="14.5"/>
  <cols>
    <col min="1" max="1" width="6.1796875" customWidth="1"/>
    <col min="2" max="2" width="11.81640625" customWidth="1"/>
    <col min="3" max="3" width="9.90625" customWidth="1"/>
    <col min="4" max="4" width="17.453125" customWidth="1"/>
    <col min="5" max="5" width="11" customWidth="1"/>
    <col min="6" max="6" width="13.7265625" customWidth="1"/>
    <col min="7" max="7" width="14.81640625" customWidth="1"/>
    <col min="8" max="8" width="15.7265625" customWidth="1"/>
    <col min="9" max="9" width="11.453125" bestFit="1" customWidth="1"/>
    <col min="10" max="10" width="28.7265625" style="1" customWidth="1"/>
    <col min="11" max="11" width="15.54296875" style="1" customWidth="1"/>
    <col min="12" max="12" width="9.7265625" bestFit="1" customWidth="1"/>
    <col min="13" max="13" width="11.26953125" bestFit="1" customWidth="1"/>
    <col min="14" max="14" width="10.81640625" bestFit="1" customWidth="1"/>
    <col min="16" max="16" width="14" customWidth="1"/>
  </cols>
  <sheetData>
    <row r="1" spans="1:17" ht="30" customHeight="1">
      <c r="A1" s="40" t="s">
        <v>1</v>
      </c>
      <c r="B1" s="41"/>
      <c r="C1" s="41"/>
      <c r="D1" s="41"/>
      <c r="E1" s="41"/>
      <c r="F1" s="41"/>
      <c r="G1" s="42"/>
      <c r="H1" s="42"/>
      <c r="I1" s="41"/>
      <c r="J1" s="41"/>
      <c r="K1" s="41"/>
      <c r="L1" s="41"/>
      <c r="M1" s="41"/>
      <c r="N1" s="41"/>
      <c r="O1" s="41"/>
      <c r="P1" s="41"/>
    </row>
    <row r="2" spans="1:17" ht="12.75" customHeight="1">
      <c r="A2" s="37"/>
      <c r="B2" s="37"/>
      <c r="C2" s="37"/>
      <c r="D2" s="37"/>
      <c r="E2" s="37"/>
      <c r="F2" s="37"/>
      <c r="G2" s="2"/>
      <c r="H2" s="3"/>
    </row>
    <row r="3" spans="1:17">
      <c r="A3" s="4"/>
      <c r="B3" s="4"/>
      <c r="C3" s="4"/>
      <c r="D3" s="4"/>
      <c r="E3" s="4"/>
      <c r="F3" s="4"/>
      <c r="G3" s="4"/>
      <c r="H3" s="4"/>
    </row>
    <row r="4" spans="1:17" s="1" customFormat="1" ht="19.5" customHeight="1" thickBot="1">
      <c r="A4" s="38" t="s">
        <v>2</v>
      </c>
      <c r="B4" s="38"/>
      <c r="C4" s="38"/>
      <c r="D4" s="38"/>
      <c r="E4" s="39"/>
      <c r="F4" s="43" t="s">
        <v>3</v>
      </c>
      <c r="G4" s="44"/>
      <c r="H4" s="44"/>
      <c r="J4" s="5" t="s">
        <v>4</v>
      </c>
      <c r="K4" s="5" t="s">
        <v>5</v>
      </c>
      <c r="M4" s="6"/>
      <c r="N4" s="7"/>
    </row>
    <row r="5" spans="1:17" s="1" customFormat="1" ht="15" thickTop="1">
      <c r="A5" s="8"/>
      <c r="B5" s="8"/>
      <c r="C5" s="8"/>
      <c r="D5" s="8"/>
      <c r="E5" s="9"/>
      <c r="F5" s="48"/>
      <c r="G5" s="48"/>
      <c r="H5" s="48"/>
      <c r="J5" s="7" t="s">
        <v>6</v>
      </c>
      <c r="K5" s="1">
        <v>1</v>
      </c>
    </row>
    <row r="6" spans="1:17" s="1" customFormat="1" ht="18" customHeight="1">
      <c r="A6" s="8"/>
      <c r="B6" s="8"/>
      <c r="C6" s="10" t="s">
        <v>7</v>
      </c>
      <c r="D6" s="60">
        <v>0</v>
      </c>
      <c r="E6" s="11"/>
      <c r="F6" s="48"/>
      <c r="G6" s="49" t="str">
        <f>IF(D10="Daily","Daily Interest Rate","Rate Per Payment Period")</f>
        <v>Rate Per Payment Period</v>
      </c>
      <c r="H6" s="50">
        <f>IF(D10="Daily",i/365,((1+i/n)^(n/p))-1)</f>
        <v>4.1666666666666519E-3</v>
      </c>
      <c r="J6" s="7" t="s">
        <v>8</v>
      </c>
      <c r="K6" s="1">
        <v>2</v>
      </c>
      <c r="M6" s="7"/>
    </row>
    <row r="7" spans="1:17" s="1" customFormat="1" ht="18" customHeight="1">
      <c r="A7" s="8"/>
      <c r="B7" s="8"/>
      <c r="C7" s="10" t="s">
        <v>9</v>
      </c>
      <c r="D7" s="56">
        <v>0.05</v>
      </c>
      <c r="E7" s="11"/>
      <c r="F7" s="48"/>
      <c r="G7" s="49" t="s">
        <v>10</v>
      </c>
      <c r="H7" s="51">
        <f>SUM($D$28:$D$1000)</f>
        <v>1030000</v>
      </c>
      <c r="J7" s="7" t="s">
        <v>11</v>
      </c>
      <c r="K7" s="1">
        <v>4</v>
      </c>
      <c r="M7" s="7"/>
    </row>
    <row r="8" spans="1:17" s="1" customFormat="1" ht="18" customHeight="1">
      <c r="A8" s="8"/>
      <c r="B8" s="8"/>
      <c r="C8" s="10" t="s">
        <v>12</v>
      </c>
      <c r="D8" s="57">
        <v>20</v>
      </c>
      <c r="E8" s="11"/>
      <c r="F8" s="48"/>
      <c r="G8" s="49" t="s">
        <v>13</v>
      </c>
      <c r="H8" s="51">
        <f>H7+PV</f>
        <v>1030000</v>
      </c>
      <c r="J8" s="7" t="s">
        <v>14</v>
      </c>
      <c r="K8" s="1">
        <v>6</v>
      </c>
      <c r="M8" s="7"/>
    </row>
    <row r="9" spans="1:17" s="1" customFormat="1" ht="18" customHeight="1">
      <c r="A9" s="8"/>
      <c r="B9" s="8"/>
      <c r="C9" s="10" t="s">
        <v>15</v>
      </c>
      <c r="D9" s="58">
        <v>45566</v>
      </c>
      <c r="E9" s="11"/>
      <c r="F9" s="48"/>
      <c r="G9" s="49" t="s">
        <v>0</v>
      </c>
      <c r="H9" s="51">
        <f>SUM($G$28:$G$1000)</f>
        <v>746886.38393884827</v>
      </c>
      <c r="J9" s="7" t="s">
        <v>16</v>
      </c>
      <c r="K9" s="1">
        <v>12</v>
      </c>
      <c r="M9" s="7"/>
    </row>
    <row r="10" spans="1:17" s="1" customFormat="1" ht="18" customHeight="1">
      <c r="A10" s="8"/>
      <c r="B10" s="8"/>
      <c r="C10" s="10" t="s">
        <v>17</v>
      </c>
      <c r="D10" s="59" t="s">
        <v>16</v>
      </c>
      <c r="E10" s="11"/>
      <c r="F10" s="45"/>
      <c r="G10" s="46" t="s">
        <v>18</v>
      </c>
      <c r="H10" s="47">
        <f>VLOOKUP(9.99E+100,$I$28:$I$1000,1)</f>
        <v>1776886.383938848</v>
      </c>
      <c r="J10" s="7" t="s">
        <v>19</v>
      </c>
      <c r="K10" s="1">
        <v>24</v>
      </c>
      <c r="L10"/>
      <c r="M10"/>
      <c r="N10"/>
      <c r="O10"/>
      <c r="P10"/>
      <c r="Q10"/>
    </row>
    <row r="11" spans="1:17" s="1" customFormat="1" ht="18" customHeight="1">
      <c r="A11" s="8"/>
      <c r="B11" s="8"/>
      <c r="C11" s="10" t="s">
        <v>41</v>
      </c>
      <c r="D11" s="60">
        <v>2625</v>
      </c>
      <c r="E11" s="11"/>
      <c r="H11" s="12" t="str">
        <f ca="1">IF(AND(NOT(H999=""),H999&gt;0.004),"ERROR: Limit is "&amp;OFFSET(A1000,-1,0,1,1)&amp;" deposits",".")</f>
        <v>.</v>
      </c>
      <c r="J11" s="7" t="s">
        <v>20</v>
      </c>
      <c r="K11" s="1">
        <v>26</v>
      </c>
      <c r="M11" s="7"/>
    </row>
    <row r="12" spans="1:17" s="1" customFormat="1" ht="18" customHeight="1">
      <c r="A12" s="8"/>
      <c r="B12" s="8"/>
      <c r="C12" s="10" t="s">
        <v>21</v>
      </c>
      <c r="D12" s="58" t="s">
        <v>16</v>
      </c>
      <c r="E12" s="13" t="str">
        <f>IF(D10&lt;&gt;J13,IF(OR(AND(p&gt;n,MOD(p,n)&lt;&gt;0),AND(p&lt;n,MOD(n,p)&lt;&gt;0)),"Invalid Choice - do not use results","."),".")</f>
        <v>.</v>
      </c>
      <c r="J12" s="7" t="s">
        <v>22</v>
      </c>
      <c r="K12" s="1">
        <v>52</v>
      </c>
    </row>
    <row r="13" spans="1:17" s="1" customFormat="1" ht="18" customHeight="1">
      <c r="A13" s="8"/>
      <c r="B13" s="8"/>
      <c r="C13" s="10" t="s">
        <v>42</v>
      </c>
      <c r="D13" s="60">
        <v>20000</v>
      </c>
      <c r="E13" s="13"/>
      <c r="J13" s="7" t="s">
        <v>23</v>
      </c>
      <c r="K13" s="1">
        <v>365</v>
      </c>
    </row>
    <row r="14" spans="1:17" ht="16.5" customHeight="1">
      <c r="A14" s="14"/>
      <c r="B14" s="14"/>
      <c r="C14" s="15"/>
      <c r="D14" s="14"/>
      <c r="E14" s="16"/>
      <c r="J14" s="17" t="s">
        <v>24</v>
      </c>
      <c r="K14" s="18">
        <f>INDEX(K5:K13,MATCH($D$12,$J$5:$J$13,0))</f>
        <v>12</v>
      </c>
      <c r="L14" s="1"/>
      <c r="M14" s="1"/>
      <c r="N14" s="1"/>
      <c r="O14" s="1"/>
      <c r="P14" s="1"/>
      <c r="Q14" s="1"/>
    </row>
    <row r="15" spans="1:17" ht="16.5" customHeight="1">
      <c r="A15" s="4"/>
      <c r="B15" s="4"/>
      <c r="E15" s="4"/>
      <c r="F15" s="4"/>
      <c r="G15" s="4"/>
      <c r="H15" s="4"/>
      <c r="J15" s="17" t="s">
        <v>26</v>
      </c>
      <c r="K15" s="18">
        <f>INDEX(K5:K13,MATCH($D$10,$J$5:$J$13,0))</f>
        <v>12</v>
      </c>
      <c r="N15" s="19"/>
    </row>
    <row r="16" spans="1:17" ht="16.5" customHeight="1">
      <c r="A16" s="4"/>
      <c r="B16" s="4"/>
      <c r="C16" s="4"/>
      <c r="D16" s="4"/>
      <c r="E16" s="4"/>
      <c r="F16" s="4"/>
      <c r="G16" s="4"/>
      <c r="H16" s="20" t="s">
        <v>25</v>
      </c>
    </row>
    <row r="17" spans="1:13" ht="16.5" customHeight="1">
      <c r="A17" s="21"/>
      <c r="B17" s="21"/>
      <c r="C17" s="21"/>
      <c r="D17" s="21"/>
      <c r="E17" s="21"/>
      <c r="F17" s="21"/>
      <c r="G17" s="21"/>
      <c r="H17" s="21"/>
      <c r="J17" s="54" t="s">
        <v>44</v>
      </c>
      <c r="K17"/>
    </row>
    <row r="18" spans="1:13" ht="16.5" customHeight="1">
      <c r="A18" s="21"/>
      <c r="B18" s="21"/>
      <c r="C18" s="21"/>
      <c r="D18" s="21"/>
      <c r="E18" s="21"/>
      <c r="F18" s="21"/>
      <c r="G18" s="21"/>
      <c r="H18" s="21"/>
      <c r="J18" s="23" t="s">
        <v>45</v>
      </c>
      <c r="K18"/>
    </row>
    <row r="19" spans="1:13" ht="16.5" customHeight="1">
      <c r="A19" s="21"/>
      <c r="B19" s="21"/>
      <c r="C19" s="21"/>
      <c r="D19" s="21"/>
      <c r="E19" s="21"/>
      <c r="F19" s="21"/>
      <c r="G19" s="21"/>
      <c r="H19" s="21"/>
      <c r="J19" s="23" t="s">
        <v>46</v>
      </c>
    </row>
    <row r="20" spans="1:13" ht="16.5" customHeight="1">
      <c r="A20" s="21"/>
      <c r="B20" s="21"/>
      <c r="C20" s="21"/>
      <c r="D20" s="21"/>
      <c r="E20" s="21"/>
      <c r="F20" s="21"/>
      <c r="G20" s="21"/>
      <c r="H20" s="21"/>
      <c r="J20" s="23" t="s">
        <v>47</v>
      </c>
    </row>
    <row r="21" spans="1:13" ht="16.5" customHeight="1">
      <c r="A21" s="21"/>
      <c r="B21" s="21"/>
      <c r="C21" s="21"/>
      <c r="D21" s="21"/>
      <c r="E21" s="21"/>
      <c r="F21" s="21"/>
      <c r="G21" s="21"/>
      <c r="H21" s="21"/>
      <c r="J21" s="23" t="s">
        <v>48</v>
      </c>
    </row>
    <row r="22" spans="1:13" ht="16.5" customHeight="1">
      <c r="A22" s="21"/>
      <c r="B22" s="21"/>
      <c r="C22" s="21"/>
      <c r="D22" s="21"/>
      <c r="E22" s="21"/>
      <c r="F22" s="21"/>
      <c r="G22" s="21"/>
      <c r="H22" s="21"/>
      <c r="J22" s="23" t="s">
        <v>49</v>
      </c>
    </row>
    <row r="23" spans="1:13" ht="16.5" customHeight="1">
      <c r="A23" s="21"/>
      <c r="B23" s="21"/>
      <c r="C23" s="21"/>
      <c r="D23" s="21"/>
      <c r="E23" s="21"/>
      <c r="F23" s="21"/>
      <c r="G23" s="21"/>
      <c r="H23" s="21"/>
    </row>
    <row r="24" spans="1:13" ht="16.5" customHeight="1">
      <c r="A24" s="21"/>
      <c r="B24" s="21"/>
      <c r="C24" s="21"/>
      <c r="D24" s="21"/>
      <c r="E24" s="21"/>
      <c r="F24" s="21"/>
      <c r="G24" s="21"/>
      <c r="H24" s="21"/>
      <c r="J24" s="22" t="s">
        <v>27</v>
      </c>
    </row>
    <row r="25" spans="1:13" ht="16.5" customHeight="1">
      <c r="A25" s="21"/>
      <c r="B25" s="21"/>
      <c r="C25" s="21"/>
      <c r="D25" s="21"/>
      <c r="E25" s="21"/>
      <c r="F25" s="21"/>
      <c r="G25" s="21"/>
      <c r="H25" s="21"/>
      <c r="J25" s="23" t="s">
        <v>28</v>
      </c>
    </row>
    <row r="26" spans="1:13" ht="16.5" customHeight="1">
      <c r="A26" s="21"/>
      <c r="B26" s="21"/>
      <c r="C26" s="21"/>
      <c r="D26" s="21"/>
      <c r="E26" s="21"/>
      <c r="F26" s="21"/>
      <c r="G26" s="21"/>
      <c r="H26" s="21"/>
      <c r="J26" s="23" t="s">
        <v>29</v>
      </c>
    </row>
    <row r="27" spans="1:13" ht="33.75" customHeight="1" thickBot="1">
      <c r="A27" s="52" t="s">
        <v>34</v>
      </c>
      <c r="B27" s="53" t="s">
        <v>35</v>
      </c>
      <c r="C27" s="53" t="s">
        <v>43</v>
      </c>
      <c r="D27" s="53" t="s">
        <v>40</v>
      </c>
      <c r="E27" s="53" t="s">
        <v>36</v>
      </c>
      <c r="F27" s="53"/>
      <c r="G27" s="53" t="s">
        <v>37</v>
      </c>
      <c r="H27" s="53" t="s">
        <v>38</v>
      </c>
      <c r="I27" s="53" t="s">
        <v>39</v>
      </c>
      <c r="J27" s="23" t="s">
        <v>30</v>
      </c>
    </row>
    <row r="28" spans="1:13">
      <c r="A28" s="24">
        <v>0</v>
      </c>
      <c r="B28" s="25">
        <f>$D$9</f>
        <v>45566</v>
      </c>
      <c r="C28" s="26"/>
      <c r="D28" s="26"/>
      <c r="E28" s="27">
        <f>PV</f>
        <v>0</v>
      </c>
      <c r="F28" s="27"/>
      <c r="G28" s="28"/>
      <c r="H28" s="27" t="str">
        <f>IF(D28="","",SUM(G$27:G28))</f>
        <v/>
      </c>
      <c r="I28" s="27">
        <f>PV</f>
        <v>0</v>
      </c>
      <c r="J28" s="23" t="s">
        <v>31</v>
      </c>
    </row>
    <row r="29" spans="1:13">
      <c r="A29" s="30">
        <f>IF(I28="","",IF(A28&gt;=$D$8*p,"",A28+1))</f>
        <v>1</v>
      </c>
      <c r="B29" s="31">
        <f t="shared" ref="B29:B92" si="0">IF(A29="","",IF(p=52,B28+7,IF(p=26,B28+14,IF(p=24,IF(MOD(A29,2)=0,EDATE($D$9,A29/2),B28+14),IF(DAY(DATE(YEAR($D$9),MONTH($D$9)+(A29-1)*(12/p),DAY($D$9)))&lt;&gt;DAY($D$9),DATE(YEAR($D$9),MONTH($D$9)+A29*(12/p)+1,0),DATE(YEAR($D$9),MONTH($D$9)+A29*(12/p),DAY($D$9)))))))</f>
        <v>45597</v>
      </c>
      <c r="C29" s="55">
        <f>IF(A29="","",MONTH(B29))</f>
        <v>11</v>
      </c>
      <c r="D29" s="32">
        <f>IFERROR(IF(A29="","",$D$11)+IF(C29="","",(IF(C29=12,$D$13))),"")</f>
        <v>2625</v>
      </c>
      <c r="E29" s="32">
        <f>IF(A29="","",SUM(D$27:D29)+PV)</f>
        <v>2625</v>
      </c>
      <c r="F29" s="29"/>
      <c r="G29" s="32">
        <f>IF(A29="","",IF($D$10="Daily",I28*( (1+rate)^(B29-B28)-1 ),I28*rate))</f>
        <v>0</v>
      </c>
      <c r="H29" s="32">
        <f>IF(D29="","",SUM(G$27:G29))</f>
        <v>0</v>
      </c>
      <c r="I29" s="32">
        <f>IF(A29="","",I28+G29+D29)</f>
        <v>2625</v>
      </c>
      <c r="J29" s="23" t="s">
        <v>32</v>
      </c>
      <c r="K29" s="33"/>
    </row>
    <row r="30" spans="1:13">
      <c r="A30" s="30">
        <f>IF(I29="","",IF(A29&gt;=$D$8*p,"",A29+1))</f>
        <v>2</v>
      </c>
      <c r="B30" s="31">
        <f t="shared" si="0"/>
        <v>45627</v>
      </c>
      <c r="C30" s="55">
        <f t="shared" ref="C30:C93" si="1">IF(A30="","",MONTH(B30))</f>
        <v>12</v>
      </c>
      <c r="D30" s="32">
        <f t="shared" ref="D30:D93" si="2">IFERROR(IF(A30="","",$D$11)+IF(C30="","",(IF(C30=12,$D$13))),"")</f>
        <v>22625</v>
      </c>
      <c r="E30" s="32">
        <f>IF(A30="","",SUM(D$27:D30)+PV)</f>
        <v>25250</v>
      </c>
      <c r="F30" s="29"/>
      <c r="G30" s="32">
        <f>IF(A30="","",IF($D$10="Daily",I29*( (1+rate)^(B30-B29)-1 ),I29*rate))</f>
        <v>10.937499999999961</v>
      </c>
      <c r="H30" s="32">
        <f>IF(D30="","",SUM(G$27:G30))</f>
        <v>10.937499999999961</v>
      </c>
      <c r="I30" s="32">
        <f>IF(A30="","",I29+G30+D30)</f>
        <v>25260.9375</v>
      </c>
      <c r="J30" s="23" t="s">
        <v>33</v>
      </c>
      <c r="K30" s="33"/>
    </row>
    <row r="31" spans="1:13">
      <c r="A31" s="30">
        <f>IF(I30="","",IF(A30&gt;=$D$8*p,"",A30+1))</f>
        <v>3</v>
      </c>
      <c r="B31" s="31">
        <f t="shared" si="0"/>
        <v>45658</v>
      </c>
      <c r="C31" s="55">
        <f t="shared" si="1"/>
        <v>1</v>
      </c>
      <c r="D31" s="32">
        <f t="shared" si="2"/>
        <v>2625</v>
      </c>
      <c r="E31" s="32">
        <f>IF(A31="","",SUM(D$27:D31)+PV)</f>
        <v>27875</v>
      </c>
      <c r="F31" s="29"/>
      <c r="G31" s="32">
        <f>IF(A31="","",IF($D$10="Daily",I30*( (1+rate)^(B31-B30)-1 ),I30*rate))</f>
        <v>105.25390624999963</v>
      </c>
      <c r="H31" s="32">
        <f>IF(D31="","",SUM(G$27:G31))</f>
        <v>116.19140624999959</v>
      </c>
      <c r="I31" s="32">
        <f>IF(A31="","",I30+G31+D31)</f>
        <v>27991.19140625</v>
      </c>
      <c r="J31" s="34"/>
      <c r="K31" s="33"/>
      <c r="L31" s="35"/>
      <c r="M31" s="35"/>
    </row>
    <row r="32" spans="1:13">
      <c r="A32" s="30">
        <f>IF(I31="","",IF(A31&gt;=$D$8*p,"",A31+1))</f>
        <v>4</v>
      </c>
      <c r="B32" s="31">
        <f t="shared" si="0"/>
        <v>45689</v>
      </c>
      <c r="C32" s="55">
        <f t="shared" si="1"/>
        <v>2</v>
      </c>
      <c r="D32" s="32">
        <f t="shared" si="2"/>
        <v>2625</v>
      </c>
      <c r="E32" s="32">
        <f>IF(A32="","",SUM(D$27:D32)+PV)</f>
        <v>30500</v>
      </c>
      <c r="F32" s="29"/>
      <c r="G32" s="32">
        <f>IF(A32="","",IF($D$10="Daily",I31*( (1+rate)^(B32-B31)-1 ),I31*rate))</f>
        <v>116.62996419270792</v>
      </c>
      <c r="H32" s="32">
        <f>IF(D32="","",SUM(G$27:G32))</f>
        <v>232.82137044270752</v>
      </c>
      <c r="I32" s="32">
        <f>IF(A32="","",I31+G32+D32)</f>
        <v>30732.821370442707</v>
      </c>
      <c r="K32" s="33"/>
    </row>
    <row r="33" spans="1:13">
      <c r="A33" s="30">
        <f>IF(I32="","",IF(A32&gt;=$D$8*p,"",A32+1))</f>
        <v>5</v>
      </c>
      <c r="B33" s="31">
        <f t="shared" si="0"/>
        <v>45717</v>
      </c>
      <c r="C33" s="55">
        <f t="shared" si="1"/>
        <v>3</v>
      </c>
      <c r="D33" s="32">
        <f t="shared" si="2"/>
        <v>2625</v>
      </c>
      <c r="E33" s="32">
        <f>IF(A33="","",SUM(D$27:D33)+PV)</f>
        <v>33125</v>
      </c>
      <c r="F33" s="29"/>
      <c r="G33" s="32">
        <f>IF(A33="","",IF($D$10="Daily",I32*( (1+rate)^(B33-B32)-1 ),I32*rate))</f>
        <v>128.05342237684417</v>
      </c>
      <c r="H33" s="32">
        <f>IF(D33="","",SUM(G$27:G33))</f>
        <v>360.87479281955166</v>
      </c>
      <c r="I33" s="32">
        <f>IF(A33="","",I32+G33+D33)</f>
        <v>33485.874792819552</v>
      </c>
      <c r="K33" s="33"/>
    </row>
    <row r="34" spans="1:13">
      <c r="A34" s="30">
        <f>IF(I33="","",IF(A33&gt;=$D$8*p,"",A33+1))</f>
        <v>6</v>
      </c>
      <c r="B34" s="31">
        <f t="shared" si="0"/>
        <v>45748</v>
      </c>
      <c r="C34" s="55">
        <f t="shared" si="1"/>
        <v>4</v>
      </c>
      <c r="D34" s="32">
        <f t="shared" si="2"/>
        <v>2625</v>
      </c>
      <c r="E34" s="32">
        <f>IF(A34="","",SUM(D$27:D34)+PV)</f>
        <v>35750</v>
      </c>
      <c r="F34" s="29"/>
      <c r="G34" s="32">
        <f>IF(A34="","",IF($D$10="Daily",I33*( (1+rate)^(B34-B33)-1 ),I33*rate))</f>
        <v>139.5244783034143</v>
      </c>
      <c r="H34" s="32">
        <f>IF(D34="","",SUM(G$27:G34))</f>
        <v>500.39927112296596</v>
      </c>
      <c r="I34" s="32">
        <f>IF(A34="","",I33+G34+D34)</f>
        <v>36250.399271122966</v>
      </c>
      <c r="J34" s="34"/>
      <c r="K34" s="33"/>
      <c r="L34" s="35"/>
      <c r="M34" s="35"/>
    </row>
    <row r="35" spans="1:13">
      <c r="A35" s="30">
        <f>IF(I34="","",IF(A34&gt;=$D$8*p,"",A34+1))</f>
        <v>7</v>
      </c>
      <c r="B35" s="31">
        <f t="shared" si="0"/>
        <v>45778</v>
      </c>
      <c r="C35" s="55">
        <f t="shared" si="1"/>
        <v>5</v>
      </c>
      <c r="D35" s="32">
        <f t="shared" si="2"/>
        <v>2625</v>
      </c>
      <c r="E35" s="32">
        <f>IF(A35="","",SUM(D$27:D35)+PV)</f>
        <v>38375</v>
      </c>
      <c r="F35" s="29"/>
      <c r="G35" s="32">
        <f>IF(A35="","",IF($D$10="Daily",I34*( (1+rate)^(B35-B34)-1 ),I34*rate))</f>
        <v>151.04333029634515</v>
      </c>
      <c r="H35" s="32">
        <f>IF(D35="","",SUM(G$27:G35))</f>
        <v>651.44260141931113</v>
      </c>
      <c r="I35" s="32">
        <f>IF(A35="","",I34+G35+D35)</f>
        <v>39026.442601419309</v>
      </c>
      <c r="K35" s="33"/>
    </row>
    <row r="36" spans="1:13">
      <c r="A36" s="30">
        <f>IF(I35="","",IF(A35&gt;=$D$8*p,"",A35+1))</f>
        <v>8</v>
      </c>
      <c r="B36" s="31">
        <f t="shared" si="0"/>
        <v>45809</v>
      </c>
      <c r="C36" s="55">
        <f t="shared" si="1"/>
        <v>6</v>
      </c>
      <c r="D36" s="32">
        <f t="shared" si="2"/>
        <v>2625</v>
      </c>
      <c r="E36" s="32">
        <f>IF(A36="","",SUM(D$27:D36)+PV)</f>
        <v>41000</v>
      </c>
      <c r="F36" s="29"/>
      <c r="G36" s="32">
        <f>IF(A36="","",IF($D$10="Daily",I35*( (1+rate)^(B36-B35)-1 ),I35*rate))</f>
        <v>162.61017750591321</v>
      </c>
      <c r="H36" s="32">
        <f>IF(D36="","",SUM(G$27:G36))</f>
        <v>814.0527789252244</v>
      </c>
      <c r="I36" s="32">
        <f>IF(A36="","",I35+G36+D36)</f>
        <v>41814.052778925223</v>
      </c>
      <c r="K36" s="33"/>
    </row>
    <row r="37" spans="1:13">
      <c r="A37" s="30">
        <f>IF(I36="","",IF(A36&gt;=$D$8*p,"",A36+1))</f>
        <v>9</v>
      </c>
      <c r="B37" s="31">
        <f t="shared" si="0"/>
        <v>45839</v>
      </c>
      <c r="C37" s="55">
        <f t="shared" si="1"/>
        <v>7</v>
      </c>
      <c r="D37" s="32">
        <f t="shared" si="2"/>
        <v>2625</v>
      </c>
      <c r="E37" s="32">
        <f>IF(A37="","",SUM(D$27:D37)+PV)</f>
        <v>43625</v>
      </c>
      <c r="F37" s="29"/>
      <c r="G37" s="32">
        <f>IF(A37="","",IF($D$10="Daily",I36*( (1+rate)^(B37-B36)-1 ),I36*rate))</f>
        <v>174.22521991218781</v>
      </c>
      <c r="H37" s="32">
        <f>IF(D37="","",SUM(G$27:G37))</f>
        <v>988.27799883741227</v>
      </c>
      <c r="I37" s="32">
        <f>IF(A37="","",I36+G37+D37)</f>
        <v>44613.27799883741</v>
      </c>
      <c r="J37" s="34"/>
      <c r="K37" s="33"/>
    </row>
    <row r="38" spans="1:13">
      <c r="A38" s="30">
        <f>IF(I37="","",IF(A37&gt;=$D$8*p,"",A37+1))</f>
        <v>10</v>
      </c>
      <c r="B38" s="31">
        <f t="shared" si="0"/>
        <v>45870</v>
      </c>
      <c r="C38" s="55">
        <f t="shared" si="1"/>
        <v>8</v>
      </c>
      <c r="D38" s="32">
        <f t="shared" si="2"/>
        <v>2625</v>
      </c>
      <c r="E38" s="32">
        <f>IF(A38="","",SUM(D$27:D38)+PV)</f>
        <v>46250</v>
      </c>
      <c r="F38" s="29"/>
      <c r="G38" s="32">
        <f>IF(A38="","",IF($D$10="Daily",I37*( (1+rate)^(B38-B37)-1 ),I37*rate))</f>
        <v>185.88865832848853</v>
      </c>
      <c r="H38" s="32">
        <f>IF(D38="","",SUM(G$27:G38))</f>
        <v>1174.1666571659007</v>
      </c>
      <c r="I38" s="32">
        <f>IF(A38="","",I37+G38+D38)</f>
        <v>47424.166657165901</v>
      </c>
      <c r="K38" s="33"/>
    </row>
    <row r="39" spans="1:13">
      <c r="A39" s="30">
        <f>IF(I38="","",IF(A38&gt;=$D$8*p,"",A38+1))</f>
        <v>11</v>
      </c>
      <c r="B39" s="31">
        <f t="shared" si="0"/>
        <v>45901</v>
      </c>
      <c r="C39" s="55">
        <f t="shared" si="1"/>
        <v>9</v>
      </c>
      <c r="D39" s="32">
        <f t="shared" si="2"/>
        <v>2625</v>
      </c>
      <c r="E39" s="32">
        <f>IF(A39="","",SUM(D$27:D39)+PV)</f>
        <v>48875</v>
      </c>
      <c r="F39" s="29"/>
      <c r="G39" s="32">
        <f>IF(A39="","",IF($D$10="Daily",I38*( (1+rate)^(B39-B38)-1 ),I38*rate))</f>
        <v>197.60069440485722</v>
      </c>
      <c r="H39" s="32">
        <f>IF(D39="","",SUM(G$27:G39))</f>
        <v>1371.7673515707579</v>
      </c>
      <c r="I39" s="32">
        <f>IF(A39="","",I38+G39+D39)</f>
        <v>50246.767351570757</v>
      </c>
      <c r="K39" s="33"/>
      <c r="M39" s="35"/>
    </row>
    <row r="40" spans="1:13">
      <c r="A40" s="30">
        <f>IF(I39="","",IF(A39&gt;=$D$8*p,"",A39+1))</f>
        <v>12</v>
      </c>
      <c r="B40" s="31">
        <f t="shared" si="0"/>
        <v>45931</v>
      </c>
      <c r="C40" s="55">
        <f t="shared" si="1"/>
        <v>10</v>
      </c>
      <c r="D40" s="32">
        <f t="shared" si="2"/>
        <v>2625</v>
      </c>
      <c r="E40" s="32">
        <f>IF(A40="","",SUM(D$27:D40)+PV)</f>
        <v>51500</v>
      </c>
      <c r="F40" s="29"/>
      <c r="G40" s="32">
        <f>IF(A40="","",IF($D$10="Daily",I39*( (1+rate)^(B40-B39)-1 ),I39*rate))</f>
        <v>209.36153063154407</v>
      </c>
      <c r="H40" s="32">
        <f>IF(D40="","",SUM(G$27:G40))</f>
        <v>1581.1288822023021</v>
      </c>
      <c r="I40" s="32">
        <f>IF(A40="","",I39+G40+D40)</f>
        <v>53081.128882202298</v>
      </c>
      <c r="K40" s="33"/>
      <c r="M40" s="35"/>
    </row>
    <row r="41" spans="1:13">
      <c r="A41" s="30">
        <f>IF(I40="","",IF(A40&gt;=$D$8*p,"",A40+1))</f>
        <v>13</v>
      </c>
      <c r="B41" s="31">
        <f t="shared" si="0"/>
        <v>45962</v>
      </c>
      <c r="C41" s="55">
        <f t="shared" si="1"/>
        <v>11</v>
      </c>
      <c r="D41" s="32">
        <f t="shared" si="2"/>
        <v>2625</v>
      </c>
      <c r="E41" s="32">
        <f>IF(A41="","",SUM(D$27:D41)+PV)</f>
        <v>54125</v>
      </c>
      <c r="F41" s="29"/>
      <c r="G41" s="32">
        <f>IF(A41="","",IF($D$10="Daily",I40*( (1+rate)^(B41-B40)-1 ),I40*rate))</f>
        <v>221.17137034250879</v>
      </c>
      <c r="H41" s="32">
        <f>IF(D41="","",SUM(G$27:G41))</f>
        <v>1802.300252544811</v>
      </c>
      <c r="I41" s="32">
        <f>IF(A41="","",I40+G41+D41)</f>
        <v>55927.30025254481</v>
      </c>
    </row>
    <row r="42" spans="1:13">
      <c r="A42" s="30">
        <f>IF(I41="","",IF(A41&gt;=$D$8*p,"",A41+1))</f>
        <v>14</v>
      </c>
      <c r="B42" s="31">
        <f t="shared" si="0"/>
        <v>45992</v>
      </c>
      <c r="C42" s="55">
        <f t="shared" si="1"/>
        <v>12</v>
      </c>
      <c r="D42" s="32">
        <f t="shared" si="2"/>
        <v>22625</v>
      </c>
      <c r="E42" s="32">
        <f>IF(A42="","",SUM(D$27:D42)+PV)</f>
        <v>76750</v>
      </c>
      <c r="F42" s="29"/>
      <c r="G42" s="32">
        <f>IF(A42="","",IF($D$10="Daily",I41*( (1+rate)^(B42-B41)-1 ),I41*rate))</f>
        <v>233.03041771893589</v>
      </c>
      <c r="H42" s="32">
        <f>IF(D42="","",SUM(G$27:G42))</f>
        <v>2035.3306702637469</v>
      </c>
      <c r="I42" s="32">
        <f>IF(A42="","",I41+G42+D42)</f>
        <v>78785.330670263749</v>
      </c>
    </row>
    <row r="43" spans="1:13">
      <c r="A43" s="30">
        <f>IF(I42="","",IF(A42&gt;=$D$8*p,"",A42+1))</f>
        <v>15</v>
      </c>
      <c r="B43" s="31">
        <f t="shared" si="0"/>
        <v>46023</v>
      </c>
      <c r="C43" s="55">
        <f t="shared" si="1"/>
        <v>1</v>
      </c>
      <c r="D43" s="32">
        <f t="shared" si="2"/>
        <v>2625</v>
      </c>
      <c r="E43" s="32">
        <f>IF(A43="","",SUM(D$27:D43)+PV)</f>
        <v>79375</v>
      </c>
      <c r="F43" s="29"/>
      <c r="G43" s="32">
        <f>IF(A43="","",IF($D$10="Daily",I42*( (1+rate)^(B43-B42)-1 ),I42*rate))</f>
        <v>328.27221112609777</v>
      </c>
      <c r="H43" s="32">
        <f>IF(D43="","",SUM(G$27:G43))</f>
        <v>2363.6028813898447</v>
      </c>
      <c r="I43" s="32">
        <f>IF(A43="","",I42+G43+D43)</f>
        <v>81738.602881389845</v>
      </c>
      <c r="M43" s="35"/>
    </row>
    <row r="44" spans="1:13">
      <c r="A44" s="30">
        <f>IF(I43="","",IF(A43&gt;=$D$8*p,"",A43+1))</f>
        <v>16</v>
      </c>
      <c r="B44" s="31">
        <f t="shared" si="0"/>
        <v>46054</v>
      </c>
      <c r="C44" s="55">
        <f t="shared" si="1"/>
        <v>2</v>
      </c>
      <c r="D44" s="32">
        <f t="shared" si="2"/>
        <v>2625</v>
      </c>
      <c r="E44" s="32">
        <f>IF(A44="","",SUM(D$27:D44)+PV)</f>
        <v>82000</v>
      </c>
      <c r="F44" s="29"/>
      <c r="G44" s="32">
        <f>IF(A44="","",IF($D$10="Daily",I43*( (1+rate)^(B44-B43)-1 ),I43*rate))</f>
        <v>340.5775120057898</v>
      </c>
      <c r="H44" s="32">
        <f>IF(D44="","",SUM(G$27:G44))</f>
        <v>2704.1803933956344</v>
      </c>
      <c r="I44" s="32">
        <f>IF(A44="","",I43+G44+D44)</f>
        <v>84704.18039339564</v>
      </c>
    </row>
    <row r="45" spans="1:13">
      <c r="A45" s="30">
        <f>IF(I44="","",IF(A44&gt;=$D$8*p,"",A44+1))</f>
        <v>17</v>
      </c>
      <c r="B45" s="31">
        <f t="shared" si="0"/>
        <v>46082</v>
      </c>
      <c r="C45" s="55">
        <f t="shared" si="1"/>
        <v>3</v>
      </c>
      <c r="D45" s="32">
        <f t="shared" si="2"/>
        <v>2625</v>
      </c>
      <c r="E45" s="32">
        <f>IF(A45="","",SUM(D$27:D45)+PV)</f>
        <v>84625</v>
      </c>
      <c r="F45" s="29"/>
      <c r="G45" s="32">
        <f>IF(A45="","",IF($D$10="Daily",I44*( (1+rate)^(B45-B44)-1 ),I44*rate))</f>
        <v>352.9340849724806</v>
      </c>
      <c r="H45" s="32">
        <f>IF(D45="","",SUM(G$27:G45))</f>
        <v>3057.1144783681148</v>
      </c>
      <c r="I45" s="32">
        <f>IF(A45="","",I44+G45+D45)</f>
        <v>87682.114478368123</v>
      </c>
    </row>
    <row r="46" spans="1:13">
      <c r="A46" s="30">
        <f>IF(I45="","",IF(A45&gt;=$D$8*p,"",A45+1))</f>
        <v>18</v>
      </c>
      <c r="B46" s="31">
        <f t="shared" si="0"/>
        <v>46113</v>
      </c>
      <c r="C46" s="55">
        <f t="shared" si="1"/>
        <v>4</v>
      </c>
      <c r="D46" s="32">
        <f t="shared" si="2"/>
        <v>2625</v>
      </c>
      <c r="E46" s="32">
        <f>IF(A46="","",SUM(D$27:D46)+PV)</f>
        <v>87250</v>
      </c>
      <c r="F46" s="29"/>
      <c r="G46" s="32">
        <f>IF(A46="","",IF($D$10="Daily",I45*( (1+rate)^(B46-B45)-1 ),I45*rate))</f>
        <v>365.34214365986588</v>
      </c>
      <c r="H46" s="32">
        <f>IF(D46="","",SUM(G$27:G46))</f>
        <v>3422.4566220279808</v>
      </c>
      <c r="I46" s="32">
        <f>IF(A46="","",I45+G46+D46)</f>
        <v>90672.456622027996</v>
      </c>
      <c r="M46" s="35"/>
    </row>
    <row r="47" spans="1:13">
      <c r="A47" s="30">
        <f>IF(I46="","",IF(A46&gt;=$D$8*p,"",A46+1))</f>
        <v>19</v>
      </c>
      <c r="B47" s="31">
        <f t="shared" si="0"/>
        <v>46143</v>
      </c>
      <c r="C47" s="55">
        <f t="shared" si="1"/>
        <v>5</v>
      </c>
      <c r="D47" s="32">
        <f t="shared" si="2"/>
        <v>2625</v>
      </c>
      <c r="E47" s="32">
        <f>IF(A47="","",SUM(D$27:D47)+PV)</f>
        <v>89875</v>
      </c>
      <c r="F47" s="29"/>
      <c r="G47" s="32">
        <f>IF(A47="","",IF($D$10="Daily",I46*( (1+rate)^(B47-B46)-1 ),I46*rate))</f>
        <v>377.80190259178198</v>
      </c>
      <c r="H47" s="32">
        <f>IF(D47="","",SUM(G$27:G47))</f>
        <v>3800.2585246197627</v>
      </c>
      <c r="I47" s="32">
        <f>IF(A47="","",I46+G47+D47)</f>
        <v>93675.25852461977</v>
      </c>
    </row>
    <row r="48" spans="1:13">
      <c r="A48" s="30">
        <f>IF(I47="","",IF(A47&gt;=$D$8*p,"",A47+1))</f>
        <v>20</v>
      </c>
      <c r="B48" s="31">
        <f t="shared" si="0"/>
        <v>46174</v>
      </c>
      <c r="C48" s="55">
        <f t="shared" si="1"/>
        <v>6</v>
      </c>
      <c r="D48" s="32">
        <f t="shared" si="2"/>
        <v>2625</v>
      </c>
      <c r="E48" s="32">
        <f>IF(A48="","",SUM(D$27:D48)+PV)</f>
        <v>92500</v>
      </c>
      <c r="F48" s="29"/>
      <c r="G48" s="32">
        <f>IF(A48="","",IF($D$10="Daily",I47*( (1+rate)^(B48-B47)-1 ),I47*rate))</f>
        <v>390.31357718591431</v>
      </c>
      <c r="H48" s="32">
        <f>IF(D48="","",SUM(G$27:G48))</f>
        <v>4190.5721018056774</v>
      </c>
      <c r="I48" s="32">
        <f>IF(A48="","",I47+G48+D48)</f>
        <v>96690.572101805679</v>
      </c>
    </row>
    <row r="49" spans="1:9">
      <c r="A49" s="30">
        <f>IF(I48="","",IF(A48&gt;=$D$8*p,"",A48+1))</f>
        <v>21</v>
      </c>
      <c r="B49" s="31">
        <f t="shared" si="0"/>
        <v>46204</v>
      </c>
      <c r="C49" s="55">
        <f t="shared" si="1"/>
        <v>7</v>
      </c>
      <c r="D49" s="32">
        <f t="shared" si="2"/>
        <v>2625</v>
      </c>
      <c r="E49" s="32">
        <f>IF(A49="","",SUM(D$27:D49)+PV)</f>
        <v>95125</v>
      </c>
      <c r="F49" s="29"/>
      <c r="G49" s="32">
        <f>IF(A49="","",IF($D$10="Daily",I48*( (1+rate)^(B49-B48)-1 ),I48*rate))</f>
        <v>402.87738375752224</v>
      </c>
      <c r="H49" s="32">
        <f>IF(D49="","",SUM(G$27:G49))</f>
        <v>4593.4494855632001</v>
      </c>
      <c r="I49" s="32">
        <f>IF(A49="","",I48+G49+D49)</f>
        <v>99718.449485563207</v>
      </c>
    </row>
    <row r="50" spans="1:9">
      <c r="A50" s="30">
        <f>IF(I49="","",IF(A49&gt;=$D$8*p,"",A49+1))</f>
        <v>22</v>
      </c>
      <c r="B50" s="31">
        <f t="shared" si="0"/>
        <v>46235</v>
      </c>
      <c r="C50" s="55">
        <f t="shared" si="1"/>
        <v>8</v>
      </c>
      <c r="D50" s="32">
        <f t="shared" si="2"/>
        <v>2625</v>
      </c>
      <c r="E50" s="32">
        <f>IF(A50="","",SUM(D$27:D50)+PV)</f>
        <v>97750</v>
      </c>
      <c r="F50" s="29"/>
      <c r="G50" s="32">
        <f>IF(A50="","",IF($D$10="Daily",I49*( (1+rate)^(B50-B49)-1 ),I49*rate))</f>
        <v>415.49353952317853</v>
      </c>
      <c r="H50" s="32">
        <f>IF(D50="","",SUM(G$27:G50))</f>
        <v>5008.9430250863788</v>
      </c>
      <c r="I50" s="32">
        <f>IF(A50="","",I49+G50+D50)</f>
        <v>102758.94302508638</v>
      </c>
    </row>
    <row r="51" spans="1:9">
      <c r="A51" s="30">
        <f>IF(I50="","",IF(A50&gt;=$D$8*p,"",A50+1))</f>
        <v>23</v>
      </c>
      <c r="B51" s="31">
        <f t="shared" si="0"/>
        <v>46266</v>
      </c>
      <c r="C51" s="55">
        <f t="shared" si="1"/>
        <v>9</v>
      </c>
      <c r="D51" s="32">
        <f t="shared" si="2"/>
        <v>2625</v>
      </c>
      <c r="E51" s="32">
        <f>IF(A51="","",SUM(D$27:D51)+PV)</f>
        <v>100375</v>
      </c>
      <c r="F51" s="29"/>
      <c r="G51" s="32">
        <f>IF(A51="","",IF($D$10="Daily",I50*( (1+rate)^(B51-B50)-1 ),I50*rate))</f>
        <v>428.16226260452504</v>
      </c>
      <c r="H51" s="32">
        <f>IF(D51="","",SUM(G$27:G51))</f>
        <v>5437.1052876909034</v>
      </c>
      <c r="I51" s="32">
        <f>IF(A51="","",I50+G51+D51)</f>
        <v>105812.10528769091</v>
      </c>
    </row>
    <row r="52" spans="1:9">
      <c r="A52" s="30">
        <f>IF(I51="","",IF(A51&gt;=$D$8*p,"",A51+1))</f>
        <v>24</v>
      </c>
      <c r="B52" s="31">
        <f t="shared" si="0"/>
        <v>46296</v>
      </c>
      <c r="C52" s="55">
        <f t="shared" si="1"/>
        <v>10</v>
      </c>
      <c r="D52" s="32">
        <f t="shared" si="2"/>
        <v>2625</v>
      </c>
      <c r="E52" s="32">
        <f>IF(A52="","",SUM(D$27:D52)+PV)</f>
        <v>103000</v>
      </c>
      <c r="F52" s="29"/>
      <c r="G52" s="32">
        <f>IF(A52="","",IF($D$10="Daily",I51*( (1+rate)^(B52-B51)-1 ),I51*rate))</f>
        <v>440.88377203204391</v>
      </c>
      <c r="H52" s="32">
        <f>IF(D52="","",SUM(G$27:G52))</f>
        <v>5877.9890597229478</v>
      </c>
      <c r="I52" s="32">
        <f>IF(A52="","",I51+G52+D52)</f>
        <v>108877.98905972295</v>
      </c>
    </row>
    <row r="53" spans="1:9">
      <c r="A53" s="30">
        <f>IF(I52="","",IF(A52&gt;=$D$8*p,"",A52+1))</f>
        <v>25</v>
      </c>
      <c r="B53" s="31">
        <f t="shared" si="0"/>
        <v>46327</v>
      </c>
      <c r="C53" s="55">
        <f t="shared" si="1"/>
        <v>11</v>
      </c>
      <c r="D53" s="32">
        <f t="shared" si="2"/>
        <v>2625</v>
      </c>
      <c r="E53" s="32">
        <f>IF(A53="","",SUM(D$27:D53)+PV)</f>
        <v>105625</v>
      </c>
      <c r="F53" s="29"/>
      <c r="G53" s="32">
        <f>IF(A53="","",IF($D$10="Daily",I52*( (1+rate)^(B53-B52)-1 ),I52*rate))</f>
        <v>453.65828774884403</v>
      </c>
      <c r="H53" s="32">
        <f>IF(D53="","",SUM(G$27:G53))</f>
        <v>6331.6473474717914</v>
      </c>
      <c r="I53" s="32">
        <f>IF(A53="","",I52+G53+D53)</f>
        <v>111956.64734747179</v>
      </c>
    </row>
    <row r="54" spans="1:9">
      <c r="A54" s="30">
        <f>IF(I53="","",IF(A53&gt;=$D$8*p,"",A53+1))</f>
        <v>26</v>
      </c>
      <c r="B54" s="31">
        <f t="shared" si="0"/>
        <v>46357</v>
      </c>
      <c r="C54" s="55">
        <f t="shared" si="1"/>
        <v>12</v>
      </c>
      <c r="D54" s="32">
        <f t="shared" si="2"/>
        <v>22625</v>
      </c>
      <c r="E54" s="32">
        <f>IF(A54="","",SUM(D$27:D54)+PV)</f>
        <v>128250</v>
      </c>
      <c r="F54" s="29"/>
      <c r="G54" s="32">
        <f>IF(A54="","",IF($D$10="Daily",I53*( (1+rate)^(B54-B53)-1 ),I53*rate))</f>
        <v>466.48603061446414</v>
      </c>
      <c r="H54" s="32">
        <f>IF(D54="","",SUM(G$27:G54))</f>
        <v>6798.1333780862551</v>
      </c>
      <c r="I54" s="32">
        <f>IF(A54="","",I53+G54+D54)</f>
        <v>135048.13337808626</v>
      </c>
    </row>
    <row r="55" spans="1:9">
      <c r="A55" s="30">
        <f>IF(I54="","",IF(A54&gt;=$D$8*p,"",A54+1))</f>
        <v>27</v>
      </c>
      <c r="B55" s="31">
        <f t="shared" si="0"/>
        <v>46388</v>
      </c>
      <c r="C55" s="55">
        <f t="shared" si="1"/>
        <v>1</v>
      </c>
      <c r="D55" s="32">
        <f t="shared" si="2"/>
        <v>2625</v>
      </c>
      <c r="E55" s="32">
        <f>IF(A55="","",SUM(D$27:D55)+PV)</f>
        <v>130875</v>
      </c>
      <c r="F55" s="29"/>
      <c r="G55" s="32">
        <f>IF(A55="","",IF($D$10="Daily",I54*( (1+rate)^(B55-B54)-1 ),I54*rate))</f>
        <v>562.70055574202411</v>
      </c>
      <c r="H55" s="32">
        <f>IF(D55="","",SUM(G$27:G55))</f>
        <v>7360.8339338282794</v>
      </c>
      <c r="I55" s="32">
        <f>IF(A55="","",I54+G55+D55)</f>
        <v>138235.83393382828</v>
      </c>
    </row>
    <row r="56" spans="1:9">
      <c r="A56" s="30">
        <f>IF(I55="","",IF(A55&gt;=$D$8*p,"",A55+1))</f>
        <v>28</v>
      </c>
      <c r="B56" s="31">
        <f t="shared" si="0"/>
        <v>46419</v>
      </c>
      <c r="C56" s="55">
        <f t="shared" si="1"/>
        <v>2</v>
      </c>
      <c r="D56" s="32">
        <f t="shared" si="2"/>
        <v>2625</v>
      </c>
      <c r="E56" s="32">
        <f>IF(A56="","",SUM(D$27:D56)+PV)</f>
        <v>133500</v>
      </c>
      <c r="F56" s="29"/>
      <c r="G56" s="32">
        <f>IF(A56="","",IF($D$10="Daily",I55*( (1+rate)^(B56-B55)-1 ),I55*rate))</f>
        <v>575.98264139094908</v>
      </c>
      <c r="H56" s="32">
        <f>IF(D56="","",SUM(G$27:G56))</f>
        <v>7936.816575219229</v>
      </c>
      <c r="I56" s="32">
        <f>IF(A56="","",I55+G56+D56)</f>
        <v>141436.81657521924</v>
      </c>
    </row>
    <row r="57" spans="1:9">
      <c r="A57" s="30">
        <f>IF(I56="","",IF(A56&gt;=$D$8*p,"",A56+1))</f>
        <v>29</v>
      </c>
      <c r="B57" s="31">
        <f t="shared" si="0"/>
        <v>46447</v>
      </c>
      <c r="C57" s="55">
        <f t="shared" si="1"/>
        <v>3</v>
      </c>
      <c r="D57" s="32">
        <f t="shared" si="2"/>
        <v>2625</v>
      </c>
      <c r="E57" s="32">
        <f>IF(A57="","",SUM(D$27:D57)+PV)</f>
        <v>136125</v>
      </c>
      <c r="F57" s="29"/>
      <c r="G57" s="32">
        <f>IF(A57="","",IF($D$10="Daily",I56*( (1+rate)^(B57-B56)-1 ),I56*rate))</f>
        <v>589.32006906341144</v>
      </c>
      <c r="H57" s="32">
        <f>IF(D57="","",SUM(G$27:G57))</f>
        <v>8526.1366442826402</v>
      </c>
      <c r="I57" s="32">
        <f>IF(A57="","",I56+G57+D57)</f>
        <v>144651.13664428267</v>
      </c>
    </row>
    <row r="58" spans="1:9">
      <c r="A58" s="30">
        <f>IF(I57="","",IF(A57&gt;=$D$8*p,"",A57+1))</f>
        <v>30</v>
      </c>
      <c r="B58" s="31">
        <f t="shared" si="0"/>
        <v>46478</v>
      </c>
      <c r="C58" s="55">
        <f t="shared" si="1"/>
        <v>4</v>
      </c>
      <c r="D58" s="32">
        <f t="shared" si="2"/>
        <v>2625</v>
      </c>
      <c r="E58" s="32">
        <f>IF(A58="","",SUM(D$27:D58)+PV)</f>
        <v>138750</v>
      </c>
      <c r="F58" s="29"/>
      <c r="G58" s="32">
        <f>IF(A58="","",IF($D$10="Daily",I57*( (1+rate)^(B58-B57)-1 ),I57*rate))</f>
        <v>602.71306935117559</v>
      </c>
      <c r="H58" s="32">
        <f>IF(D58="","",SUM(G$27:G58))</f>
        <v>9128.8497136338156</v>
      </c>
      <c r="I58" s="32">
        <f>IF(A58="","",I57+G58+D58)</f>
        <v>147878.84971363386</v>
      </c>
    </row>
    <row r="59" spans="1:9">
      <c r="A59" s="30">
        <f>IF(I58="","",IF(A58&gt;=$D$8*p,"",A58+1))</f>
        <v>31</v>
      </c>
      <c r="B59" s="31">
        <f t="shared" si="0"/>
        <v>46508</v>
      </c>
      <c r="C59" s="55">
        <f t="shared" si="1"/>
        <v>5</v>
      </c>
      <c r="D59" s="32">
        <f t="shared" si="2"/>
        <v>2625</v>
      </c>
      <c r="E59" s="32">
        <f>IF(A59="","",SUM(D$27:D59)+PV)</f>
        <v>141375</v>
      </c>
      <c r="F59" s="29"/>
      <c r="G59" s="32">
        <f>IF(A59="","",IF($D$10="Daily",I58*( (1+rate)^(B59-B58)-1 ),I58*rate))</f>
        <v>616.16187380680549</v>
      </c>
      <c r="H59" s="32">
        <f>IF(D59="","",SUM(G$27:G59))</f>
        <v>9745.011587440622</v>
      </c>
      <c r="I59" s="32">
        <f>IF(A59="","",I58+G59+D59)</f>
        <v>151120.01158744065</v>
      </c>
    </row>
    <row r="60" spans="1:9">
      <c r="A60" s="30">
        <f>IF(I59="","",IF(A59&gt;=$D$8*p,"",A59+1))</f>
        <v>32</v>
      </c>
      <c r="B60" s="31">
        <f t="shared" si="0"/>
        <v>46539</v>
      </c>
      <c r="C60" s="55">
        <f t="shared" si="1"/>
        <v>6</v>
      </c>
      <c r="D60" s="32">
        <f t="shared" si="2"/>
        <v>2625</v>
      </c>
      <c r="E60" s="32">
        <f>IF(A60="","",SUM(D$27:D60)+PV)</f>
        <v>144000</v>
      </c>
      <c r="F60" s="29"/>
      <c r="G60" s="32">
        <f>IF(A60="","",IF($D$10="Daily",I59*( (1+rate)^(B60-B59)-1 ),I59*rate))</f>
        <v>629.66671494766717</v>
      </c>
      <c r="H60" s="32">
        <f>IF(D60="","",SUM(G$27:G60))</f>
        <v>10374.678302388289</v>
      </c>
      <c r="I60" s="32">
        <f>IF(A60="","",I59+G60+D60)</f>
        <v>154374.67830238832</v>
      </c>
    </row>
    <row r="61" spans="1:9">
      <c r="A61" s="30">
        <f>IF(I60="","",IF(A60&gt;=$D$8*p,"",A60+1))</f>
        <v>33</v>
      </c>
      <c r="B61" s="31">
        <f t="shared" si="0"/>
        <v>46569</v>
      </c>
      <c r="C61" s="55">
        <f t="shared" si="1"/>
        <v>7</v>
      </c>
      <c r="D61" s="32">
        <f t="shared" si="2"/>
        <v>2625</v>
      </c>
      <c r="E61" s="32">
        <f>IF(A61="","",SUM(D$27:D61)+PV)</f>
        <v>146625</v>
      </c>
      <c r="F61" s="29"/>
      <c r="G61" s="32">
        <f>IF(A61="","",IF($D$10="Daily",I60*( (1+rate)^(B61-B60)-1 ),I60*rate))</f>
        <v>643.22782625994898</v>
      </c>
      <c r="H61" s="32">
        <f>IF(D61="","",SUM(G$27:G61))</f>
        <v>11017.906128648237</v>
      </c>
      <c r="I61" s="32">
        <f>IF(A61="","",I60+G61+D61)</f>
        <v>157642.90612864826</v>
      </c>
    </row>
    <row r="62" spans="1:9">
      <c r="A62" s="30">
        <f>IF(I61="","",IF(A61&gt;=$D$8*p,"",A61+1))</f>
        <v>34</v>
      </c>
      <c r="B62" s="31">
        <f t="shared" si="0"/>
        <v>46600</v>
      </c>
      <c r="C62" s="55">
        <f t="shared" si="1"/>
        <v>8</v>
      </c>
      <c r="D62" s="32">
        <f t="shared" si="2"/>
        <v>2625</v>
      </c>
      <c r="E62" s="32">
        <f>IF(A62="","",SUM(D$27:D62)+PV)</f>
        <v>149250</v>
      </c>
      <c r="F62" s="29"/>
      <c r="G62" s="32">
        <f>IF(A62="","",IF($D$10="Daily",I61*( (1+rate)^(B62-B61)-1 ),I61*rate))</f>
        <v>656.84544220269879</v>
      </c>
      <c r="H62" s="32">
        <f>IF(D62="","",SUM(G$27:G62))</f>
        <v>11674.751570850936</v>
      </c>
      <c r="I62" s="32">
        <f>IF(A62="","",I61+G62+D62)</f>
        <v>160924.75157085096</v>
      </c>
    </row>
    <row r="63" spans="1:9">
      <c r="A63" s="30">
        <f>IF(I62="","",IF(A62&gt;=$D$8*p,"",A62+1))</f>
        <v>35</v>
      </c>
      <c r="B63" s="31">
        <f t="shared" si="0"/>
        <v>46631</v>
      </c>
      <c r="C63" s="55">
        <f t="shared" si="1"/>
        <v>9</v>
      </c>
      <c r="D63" s="32">
        <f t="shared" si="2"/>
        <v>2625</v>
      </c>
      <c r="E63" s="32">
        <f>IF(A63="","",SUM(D$27:D63)+PV)</f>
        <v>151875</v>
      </c>
      <c r="F63" s="29"/>
      <c r="G63" s="32">
        <f>IF(A63="","",IF($D$10="Daily",I62*( (1+rate)^(B63-B62)-1 ),I62*rate))</f>
        <v>670.5197982118766</v>
      </c>
      <c r="H63" s="32">
        <f>IF(D63="","",SUM(G$27:G63))</f>
        <v>12345.271369062813</v>
      </c>
      <c r="I63" s="32">
        <f>IF(A63="","",I62+G63+D63)</f>
        <v>164220.27136906283</v>
      </c>
    </row>
    <row r="64" spans="1:9">
      <c r="A64" s="30">
        <f>IF(I63="","",IF(A63&gt;=$D$8*p,"",A63+1))</f>
        <v>36</v>
      </c>
      <c r="B64" s="31">
        <f t="shared" si="0"/>
        <v>46661</v>
      </c>
      <c r="C64" s="55">
        <f t="shared" si="1"/>
        <v>10</v>
      </c>
      <c r="D64" s="32">
        <f t="shared" si="2"/>
        <v>2625</v>
      </c>
      <c r="E64" s="32">
        <f>IF(A64="","",SUM(D$27:D64)+PV)</f>
        <v>154500</v>
      </c>
      <c r="F64" s="29"/>
      <c r="G64" s="32">
        <f>IF(A64="","",IF($D$10="Daily",I63*( (1+rate)^(B64-B63)-1 ),I63*rate))</f>
        <v>684.25113070442603</v>
      </c>
      <c r="H64" s="32">
        <f>IF(D64="","",SUM(G$27:G64))</f>
        <v>13029.522499767239</v>
      </c>
      <c r="I64" s="32">
        <f>IF(A64="","",I63+G64+D64)</f>
        <v>167529.52249976725</v>
      </c>
    </row>
    <row r="65" spans="1:9">
      <c r="A65" s="30">
        <f>IF(I64="","",IF(A64&gt;=$D$8*p,"",A64+1))</f>
        <v>37</v>
      </c>
      <c r="B65" s="31">
        <f t="shared" si="0"/>
        <v>46692</v>
      </c>
      <c r="C65" s="55">
        <f t="shared" si="1"/>
        <v>11</v>
      </c>
      <c r="D65" s="32">
        <f t="shared" si="2"/>
        <v>2625</v>
      </c>
      <c r="E65" s="32">
        <f>IF(A65="","",SUM(D$27:D65)+PV)</f>
        <v>157125</v>
      </c>
      <c r="F65" s="29"/>
      <c r="G65" s="32">
        <f>IF(A65="","",IF($D$10="Daily",I64*( (1+rate)^(B65-B64)-1 ),I64*rate))</f>
        <v>698.0396770823611</v>
      </c>
      <c r="H65" s="32">
        <f>IF(D65="","",SUM(G$27:G65))</f>
        <v>13727.5621768496</v>
      </c>
      <c r="I65" s="32">
        <f>IF(A65="","",I64+G65+D65)</f>
        <v>170852.56217684961</v>
      </c>
    </row>
    <row r="66" spans="1:9">
      <c r="A66" s="30">
        <f>IF(I65="","",IF(A65&gt;=$D$8*p,"",A65+1))</f>
        <v>38</v>
      </c>
      <c r="B66" s="31">
        <f t="shared" si="0"/>
        <v>46722</v>
      </c>
      <c r="C66" s="55">
        <f t="shared" si="1"/>
        <v>12</v>
      </c>
      <c r="D66" s="32">
        <f t="shared" si="2"/>
        <v>22625</v>
      </c>
      <c r="E66" s="32">
        <f>IF(A66="","",SUM(D$27:D66)+PV)</f>
        <v>179750</v>
      </c>
      <c r="F66" s="29"/>
      <c r="G66" s="32">
        <f>IF(A66="","",IF($D$10="Daily",I65*( (1+rate)^(B66-B65)-1 ),I65*rate))</f>
        <v>711.88567573687078</v>
      </c>
      <c r="H66" s="32">
        <f>IF(D66="","",SUM(G$27:G66))</f>
        <v>14439.447852586471</v>
      </c>
      <c r="I66" s="32">
        <f>IF(A66="","",I65+G66+D66)</f>
        <v>194189.44785258648</v>
      </c>
    </row>
    <row r="67" spans="1:9">
      <c r="A67" s="30">
        <f>IF(I66="","",IF(A66&gt;=$D$8*p,"",A66+1))</f>
        <v>39</v>
      </c>
      <c r="B67" s="31">
        <f t="shared" si="0"/>
        <v>46753</v>
      </c>
      <c r="C67" s="55">
        <f t="shared" si="1"/>
        <v>1</v>
      </c>
      <c r="D67" s="32">
        <f t="shared" si="2"/>
        <v>2625</v>
      </c>
      <c r="E67" s="32">
        <f>IF(A67="","",SUM(D$27:D67)+PV)</f>
        <v>182375</v>
      </c>
      <c r="F67" s="29"/>
      <c r="G67" s="32">
        <f>IF(A67="","",IF($D$10="Daily",I66*( (1+rate)^(B67-B66)-1 ),I66*rate))</f>
        <v>809.12269938577413</v>
      </c>
      <c r="H67" s="32">
        <f>IF(D67="","",SUM(G$27:G67))</f>
        <v>15248.570551972245</v>
      </c>
      <c r="I67" s="32">
        <f>IF(A67="","",I66+G67+D67)</f>
        <v>197623.57055197225</v>
      </c>
    </row>
    <row r="68" spans="1:9">
      <c r="A68" s="30">
        <f>IF(I67="","",IF(A67&gt;=$D$8*p,"",A67+1))</f>
        <v>40</v>
      </c>
      <c r="B68" s="31">
        <f t="shared" si="0"/>
        <v>46784</v>
      </c>
      <c r="C68" s="55">
        <f t="shared" si="1"/>
        <v>2</v>
      </c>
      <c r="D68" s="32">
        <f t="shared" si="2"/>
        <v>2625</v>
      </c>
      <c r="E68" s="32">
        <f>IF(A68="","",SUM(D$27:D68)+PV)</f>
        <v>185000</v>
      </c>
      <c r="F68" s="29"/>
      <c r="G68" s="32">
        <f>IF(A68="","",IF($D$10="Daily",I67*( (1+rate)^(B68-B67)-1 ),I67*rate))</f>
        <v>823.43154396654813</v>
      </c>
      <c r="H68" s="32">
        <f>IF(D68="","",SUM(G$27:G68))</f>
        <v>16072.002095938793</v>
      </c>
      <c r="I68" s="32">
        <f>IF(A68="","",I67+G68+D68)</f>
        <v>201072.00209593881</v>
      </c>
    </row>
    <row r="69" spans="1:9">
      <c r="A69" s="30">
        <f>IF(I68="","",IF(A68&gt;=$D$8*p,"",A68+1))</f>
        <v>41</v>
      </c>
      <c r="B69" s="31">
        <f t="shared" si="0"/>
        <v>46813</v>
      </c>
      <c r="C69" s="55">
        <f t="shared" si="1"/>
        <v>3</v>
      </c>
      <c r="D69" s="32">
        <f t="shared" si="2"/>
        <v>2625</v>
      </c>
      <c r="E69" s="32">
        <f>IF(A69="","",SUM(D$27:D69)+PV)</f>
        <v>187625</v>
      </c>
      <c r="F69" s="29"/>
      <c r="G69" s="32">
        <f>IF(A69="","",IF($D$10="Daily",I68*( (1+rate)^(B69-B68)-1 ),I68*rate))</f>
        <v>837.8000087330754</v>
      </c>
      <c r="H69" s="32">
        <f>IF(D69="","",SUM(G$27:G69))</f>
        <v>16909.802104671868</v>
      </c>
      <c r="I69" s="32">
        <f>IF(A69="","",I68+G69+D69)</f>
        <v>204534.80210467189</v>
      </c>
    </row>
    <row r="70" spans="1:9">
      <c r="A70" s="30">
        <f>IF(I69="","",IF(A69&gt;=$D$8*p,"",A69+1))</f>
        <v>42</v>
      </c>
      <c r="B70" s="31">
        <f t="shared" si="0"/>
        <v>46844</v>
      </c>
      <c r="C70" s="55">
        <f t="shared" si="1"/>
        <v>4</v>
      </c>
      <c r="D70" s="32">
        <f t="shared" si="2"/>
        <v>2625</v>
      </c>
      <c r="E70" s="32">
        <f>IF(A70="","",SUM(D$27:D70)+PV)</f>
        <v>190250</v>
      </c>
      <c r="F70" s="29"/>
      <c r="G70" s="32">
        <f>IF(A70="","",IF($D$10="Daily",I69*( (1+rate)^(B70-B69)-1 ),I69*rate))</f>
        <v>852.22834210279655</v>
      </c>
      <c r="H70" s="32">
        <f>IF(D70="","",SUM(G$27:G70))</f>
        <v>17762.030446774665</v>
      </c>
      <c r="I70" s="32">
        <f>IF(A70="","",I69+G70+D70)</f>
        <v>208012.03044677468</v>
      </c>
    </row>
    <row r="71" spans="1:9">
      <c r="A71" s="30">
        <f>IF(I70="","",IF(A70&gt;=$D$8*p,"",A70+1))</f>
        <v>43</v>
      </c>
      <c r="B71" s="31">
        <f t="shared" si="0"/>
        <v>46874</v>
      </c>
      <c r="C71" s="55">
        <f t="shared" si="1"/>
        <v>5</v>
      </c>
      <c r="D71" s="32">
        <f t="shared" si="2"/>
        <v>2625</v>
      </c>
      <c r="E71" s="32">
        <f>IF(A71="","",SUM(D$27:D71)+PV)</f>
        <v>192875</v>
      </c>
      <c r="F71" s="29"/>
      <c r="G71" s="32">
        <f>IF(A71="","",IF($D$10="Daily",I70*( (1+rate)^(B71-B70)-1 ),I70*rate))</f>
        <v>866.71679352822468</v>
      </c>
      <c r="H71" s="32">
        <f>IF(D71="","",SUM(G$27:G71))</f>
        <v>18628.747240302888</v>
      </c>
      <c r="I71" s="32">
        <f>IF(A71="","",I70+G71+D71)</f>
        <v>211503.74724030291</v>
      </c>
    </row>
    <row r="72" spans="1:9">
      <c r="A72" s="30">
        <f>IF(I71="","",IF(A71&gt;=$D$8*p,"",A71+1))</f>
        <v>44</v>
      </c>
      <c r="B72" s="31">
        <f t="shared" si="0"/>
        <v>46905</v>
      </c>
      <c r="C72" s="55">
        <f t="shared" si="1"/>
        <v>6</v>
      </c>
      <c r="D72" s="32">
        <f t="shared" si="2"/>
        <v>2625</v>
      </c>
      <c r="E72" s="32">
        <f>IF(A72="","",SUM(D$27:D72)+PV)</f>
        <v>195500</v>
      </c>
      <c r="F72" s="29"/>
      <c r="G72" s="32">
        <f>IF(A72="","",IF($D$10="Daily",I71*( (1+rate)^(B72-B71)-1 ),I71*rate))</f>
        <v>881.26561350125894</v>
      </c>
      <c r="H72" s="32">
        <f>IF(D72="","",SUM(G$27:G72))</f>
        <v>19510.012853804146</v>
      </c>
      <c r="I72" s="32">
        <f>IF(A72="","",I71+G72+D72)</f>
        <v>215010.01285380416</v>
      </c>
    </row>
    <row r="73" spans="1:9">
      <c r="A73" s="30">
        <f>IF(I72="","",IF(A72&gt;=$D$8*p,"",A72+1))</f>
        <v>45</v>
      </c>
      <c r="B73" s="31">
        <f t="shared" si="0"/>
        <v>46935</v>
      </c>
      <c r="C73" s="55">
        <f t="shared" si="1"/>
        <v>7</v>
      </c>
      <c r="D73" s="32">
        <f t="shared" si="2"/>
        <v>2625</v>
      </c>
      <c r="E73" s="32">
        <f>IF(A73="","",SUM(D$27:D73)+PV)</f>
        <v>198125</v>
      </c>
      <c r="F73" s="29"/>
      <c r="G73" s="32">
        <f>IF(A73="","",IF($D$10="Daily",I72*( (1+rate)^(B73-B72)-1 ),I72*rate))</f>
        <v>895.87505355751421</v>
      </c>
      <c r="H73" s="32">
        <f>IF(D73="","",SUM(G$27:G73))</f>
        <v>20405.887907361659</v>
      </c>
      <c r="I73" s="32">
        <f>IF(A73="","",I72+G73+D73)</f>
        <v>218530.88790736167</v>
      </c>
    </row>
    <row r="74" spans="1:9">
      <c r="A74" s="30">
        <f>IF(I73="","",IF(A73&gt;=$D$8*p,"",A73+1))</f>
        <v>46</v>
      </c>
      <c r="B74" s="31">
        <f t="shared" si="0"/>
        <v>46966</v>
      </c>
      <c r="C74" s="55">
        <f t="shared" si="1"/>
        <v>8</v>
      </c>
      <c r="D74" s="32">
        <f t="shared" si="2"/>
        <v>2625</v>
      </c>
      <c r="E74" s="32">
        <f>IF(A74="","",SUM(D$27:D74)+PV)</f>
        <v>200750</v>
      </c>
      <c r="F74" s="29"/>
      <c r="G74" s="32">
        <f>IF(A74="","",IF($D$10="Daily",I73*( (1+rate)^(B74-B73)-1 ),I73*rate))</f>
        <v>910.54536628067035</v>
      </c>
      <c r="H74" s="32">
        <f>IF(D74="","",SUM(G$27:G74))</f>
        <v>21316.433273642331</v>
      </c>
      <c r="I74" s="32">
        <f>IF(A74="","",I73+G74+D74)</f>
        <v>222066.43327364235</v>
      </c>
    </row>
    <row r="75" spans="1:9">
      <c r="A75" s="30">
        <f>IF(I74="","",IF(A74&gt;=$D$8*p,"",A74+1))</f>
        <v>47</v>
      </c>
      <c r="B75" s="31">
        <f t="shared" si="0"/>
        <v>46997</v>
      </c>
      <c r="C75" s="55">
        <f t="shared" si="1"/>
        <v>9</v>
      </c>
      <c r="D75" s="32">
        <f t="shared" si="2"/>
        <v>2625</v>
      </c>
      <c r="E75" s="32">
        <f>IF(A75="","",SUM(D$27:D75)+PV)</f>
        <v>203375</v>
      </c>
      <c r="F75" s="29"/>
      <c r="G75" s="32">
        <f>IF(A75="","",IF($D$10="Daily",I74*( (1+rate)^(B75-B74)-1 ),I74*rate))</f>
        <v>925.27680530683983</v>
      </c>
      <c r="H75" s="32">
        <f>IF(D75="","",SUM(G$27:G75))</f>
        <v>22241.710078949171</v>
      </c>
      <c r="I75" s="32">
        <f>IF(A75="","",I74+G75+D75)</f>
        <v>225616.7100789492</v>
      </c>
    </row>
    <row r="76" spans="1:9">
      <c r="A76" s="30">
        <f>IF(I75="","",IF(A75&gt;=$D$8*p,"",A75+1))</f>
        <v>48</v>
      </c>
      <c r="B76" s="31">
        <f t="shared" si="0"/>
        <v>47027</v>
      </c>
      <c r="C76" s="55">
        <f t="shared" si="1"/>
        <v>10</v>
      </c>
      <c r="D76" s="32">
        <f t="shared" si="2"/>
        <v>2625</v>
      </c>
      <c r="E76" s="32">
        <f>IF(A76="","",SUM(D$27:D76)+PV)</f>
        <v>206000</v>
      </c>
      <c r="F76" s="29"/>
      <c r="G76" s="32">
        <f>IF(A76="","",IF($D$10="Daily",I75*( (1+rate)^(B76-B75)-1 ),I75*rate))</f>
        <v>940.06962532895159</v>
      </c>
      <c r="H76" s="32">
        <f>IF(D76="","",SUM(G$27:G76))</f>
        <v>23181.779704278124</v>
      </c>
      <c r="I76" s="32">
        <f>IF(A76="","",I75+G76+D76)</f>
        <v>229181.77970427816</v>
      </c>
    </row>
    <row r="77" spans="1:9">
      <c r="A77" s="30">
        <f>IF(I76="","",IF(A76&gt;=$D$8*p,"",A76+1))</f>
        <v>49</v>
      </c>
      <c r="B77" s="31">
        <f t="shared" si="0"/>
        <v>47058</v>
      </c>
      <c r="C77" s="55">
        <f t="shared" si="1"/>
        <v>11</v>
      </c>
      <c r="D77" s="32">
        <f t="shared" si="2"/>
        <v>2625</v>
      </c>
      <c r="E77" s="32">
        <f>IF(A77="","",SUM(D$27:D77)+PV)</f>
        <v>208625</v>
      </c>
      <c r="F77" s="29"/>
      <c r="G77" s="32">
        <f>IF(A77="","",IF($D$10="Daily",I76*( (1+rate)^(B77-B76)-1 ),I76*rate))</f>
        <v>954.92408210115559</v>
      </c>
      <c r="H77" s="32">
        <f>IF(D77="","",SUM(G$27:G77))</f>
        <v>24136.703786379279</v>
      </c>
      <c r="I77" s="32">
        <f>IF(A77="","",I76+G77+D77)</f>
        <v>232761.70378637931</v>
      </c>
    </row>
    <row r="78" spans="1:9">
      <c r="A78" s="30">
        <f>IF(I77="","",IF(A77&gt;=$D$8*p,"",A77+1))</f>
        <v>50</v>
      </c>
      <c r="B78" s="31">
        <f t="shared" si="0"/>
        <v>47088</v>
      </c>
      <c r="C78" s="55">
        <f t="shared" si="1"/>
        <v>12</v>
      </c>
      <c r="D78" s="32">
        <f t="shared" si="2"/>
        <v>22625</v>
      </c>
      <c r="E78" s="32">
        <f>IF(A78="","",SUM(D$27:D78)+PV)</f>
        <v>231250</v>
      </c>
      <c r="F78" s="29"/>
      <c r="G78" s="32">
        <f>IF(A78="","",IF($D$10="Daily",I77*( (1+rate)^(B78-B77)-1 ),I77*rate))</f>
        <v>969.84043244324369</v>
      </c>
      <c r="H78" s="32">
        <f>IF(D78="","",SUM(G$27:G78))</f>
        <v>25106.544218822524</v>
      </c>
      <c r="I78" s="32">
        <f>IF(A78="","",I77+G78+D78)</f>
        <v>256356.54421882256</v>
      </c>
    </row>
    <row r="79" spans="1:9">
      <c r="A79" s="30">
        <f>IF(I78="","",IF(A78&gt;=$D$8*p,"",A78+1))</f>
        <v>51</v>
      </c>
      <c r="B79" s="31">
        <f t="shared" si="0"/>
        <v>47119</v>
      </c>
      <c r="C79" s="55">
        <f t="shared" si="1"/>
        <v>1</v>
      </c>
      <c r="D79" s="32">
        <f t="shared" si="2"/>
        <v>2625</v>
      </c>
      <c r="E79" s="32">
        <f>IF(A79="","",SUM(D$27:D79)+PV)</f>
        <v>233875</v>
      </c>
      <c r="F79" s="29"/>
      <c r="G79" s="32">
        <f>IF(A79="","",IF($D$10="Daily",I78*( (1+rate)^(B79-B78)-1 ),I78*rate))</f>
        <v>1068.1522675784236</v>
      </c>
      <c r="H79" s="32">
        <f>IF(D79="","",SUM(G$27:G79))</f>
        <v>26174.69648640095</v>
      </c>
      <c r="I79" s="32">
        <f>IF(A79="","",I78+G79+D79)</f>
        <v>260049.69648640099</v>
      </c>
    </row>
    <row r="80" spans="1:9">
      <c r="A80" s="30">
        <f>IF(I79="","",IF(A79&gt;=$D$8*p,"",A79+1))</f>
        <v>52</v>
      </c>
      <c r="B80" s="31">
        <f t="shared" si="0"/>
        <v>47150</v>
      </c>
      <c r="C80" s="55">
        <f t="shared" si="1"/>
        <v>2</v>
      </c>
      <c r="D80" s="32">
        <f t="shared" si="2"/>
        <v>2625</v>
      </c>
      <c r="E80" s="32">
        <f>IF(A80="","",SUM(D$27:D80)+PV)</f>
        <v>236500</v>
      </c>
      <c r="F80" s="29"/>
      <c r="G80" s="32">
        <f>IF(A80="","",IF($D$10="Daily",I79*( (1+rate)^(B80-B79)-1 ),I79*rate))</f>
        <v>1083.5404020266669</v>
      </c>
      <c r="H80" s="32">
        <f>IF(D80="","",SUM(G$27:G80))</f>
        <v>27258.236888427615</v>
      </c>
      <c r="I80" s="32">
        <f>IF(A80="","",I79+G80+D80)</f>
        <v>263758.23688842764</v>
      </c>
    </row>
    <row r="81" spans="1:9">
      <c r="A81" s="30">
        <f>IF(I80="","",IF(A80&gt;=$D$8*p,"",A80+1))</f>
        <v>53</v>
      </c>
      <c r="B81" s="31">
        <f t="shared" si="0"/>
        <v>47178</v>
      </c>
      <c r="C81" s="55">
        <f t="shared" si="1"/>
        <v>3</v>
      </c>
      <c r="D81" s="32">
        <f t="shared" si="2"/>
        <v>2625</v>
      </c>
      <c r="E81" s="32">
        <f>IF(A81="","",SUM(D$27:D81)+PV)</f>
        <v>239125</v>
      </c>
      <c r="F81" s="29"/>
      <c r="G81" s="32">
        <f>IF(A81="","",IF($D$10="Daily",I80*( (1+rate)^(B81-B80)-1 ),I80*rate))</f>
        <v>1098.992653701778</v>
      </c>
      <c r="H81" s="32">
        <f>IF(D81="","",SUM(G$27:G81))</f>
        <v>28357.229542129393</v>
      </c>
      <c r="I81" s="32">
        <f>IF(A81="","",I80+G81+D81)</f>
        <v>267482.22954212944</v>
      </c>
    </row>
    <row r="82" spans="1:9">
      <c r="A82" s="30">
        <f>IF(I81="","",IF(A81&gt;=$D$8*p,"",A81+1))</f>
        <v>54</v>
      </c>
      <c r="B82" s="31">
        <f t="shared" si="0"/>
        <v>47209</v>
      </c>
      <c r="C82" s="55">
        <f t="shared" si="1"/>
        <v>4</v>
      </c>
      <c r="D82" s="32">
        <f t="shared" si="2"/>
        <v>2625</v>
      </c>
      <c r="E82" s="32">
        <f>IF(A82="","",SUM(D$27:D82)+PV)</f>
        <v>241750</v>
      </c>
      <c r="F82" s="29"/>
      <c r="G82" s="32">
        <f>IF(A82="","",IF($D$10="Daily",I81*( (1+rate)^(B82-B81)-1 ),I81*rate))</f>
        <v>1114.5092897588688</v>
      </c>
      <c r="H82" s="32">
        <f>IF(D82="","",SUM(G$27:G82))</f>
        <v>29471.738831888262</v>
      </c>
      <c r="I82" s="32">
        <f>IF(A82="","",I81+G82+D82)</f>
        <v>271221.7388318883</v>
      </c>
    </row>
    <row r="83" spans="1:9">
      <c r="A83" s="30">
        <f>IF(I82="","",IF(A82&gt;=$D$8*p,"",A82+1))</f>
        <v>55</v>
      </c>
      <c r="B83" s="31">
        <f t="shared" si="0"/>
        <v>47239</v>
      </c>
      <c r="C83" s="55">
        <f t="shared" si="1"/>
        <v>5</v>
      </c>
      <c r="D83" s="32">
        <f t="shared" si="2"/>
        <v>2625</v>
      </c>
      <c r="E83" s="32">
        <f>IF(A83="","",SUM(D$27:D83)+PV)</f>
        <v>244375</v>
      </c>
      <c r="F83" s="29"/>
      <c r="G83" s="32">
        <f>IF(A83="","",IF($D$10="Daily",I82*( (1+rate)^(B83-B82)-1 ),I82*rate))</f>
        <v>1130.0905784661973</v>
      </c>
      <c r="H83" s="32">
        <f>IF(D83="","",SUM(G$27:G83))</f>
        <v>30601.829410354461</v>
      </c>
      <c r="I83" s="32">
        <f>IF(A83="","",I82+G83+D83)</f>
        <v>274976.82941035449</v>
      </c>
    </row>
    <row r="84" spans="1:9">
      <c r="A84" s="30">
        <f>IF(I83="","",IF(A83&gt;=$D$8*p,"",A83+1))</f>
        <v>56</v>
      </c>
      <c r="B84" s="31">
        <f t="shared" si="0"/>
        <v>47270</v>
      </c>
      <c r="C84" s="55">
        <f t="shared" si="1"/>
        <v>6</v>
      </c>
      <c r="D84" s="32">
        <f t="shared" si="2"/>
        <v>2625</v>
      </c>
      <c r="E84" s="32">
        <f>IF(A84="","",SUM(D$27:D84)+PV)</f>
        <v>247000</v>
      </c>
      <c r="F84" s="29"/>
      <c r="G84" s="32">
        <f>IF(A84="","",IF($D$10="Daily",I83*( (1+rate)^(B84-B83)-1 ),I83*rate))</f>
        <v>1145.7367892098064</v>
      </c>
      <c r="H84" s="32">
        <f>IF(D84="","",SUM(G$27:G84))</f>
        <v>31747.566199564266</v>
      </c>
      <c r="I84" s="32">
        <f>IF(A84="","",I83+G84+D84)</f>
        <v>278747.56619956432</v>
      </c>
    </row>
    <row r="85" spans="1:9">
      <c r="A85" s="30">
        <f>IF(I84="","",IF(A84&gt;=$D$8*p,"",A84+1))</f>
        <v>57</v>
      </c>
      <c r="B85" s="31">
        <f t="shared" si="0"/>
        <v>47300</v>
      </c>
      <c r="C85" s="55">
        <f t="shared" si="1"/>
        <v>7</v>
      </c>
      <c r="D85" s="32">
        <f t="shared" si="2"/>
        <v>2625</v>
      </c>
      <c r="E85" s="32">
        <f>IF(A85="","",SUM(D$27:D85)+PV)</f>
        <v>249625</v>
      </c>
      <c r="F85" s="29"/>
      <c r="G85" s="32">
        <f>IF(A85="","",IF($D$10="Daily",I84*( (1+rate)^(B85-B84)-1 ),I84*rate))</f>
        <v>1161.4481924981806</v>
      </c>
      <c r="H85" s="32">
        <f>IF(D85="","",SUM(G$27:G85))</f>
        <v>32909.014392062447</v>
      </c>
      <c r="I85" s="32">
        <f>IF(A85="","",I84+G85+D85)</f>
        <v>282534.0143920625</v>
      </c>
    </row>
    <row r="86" spans="1:9">
      <c r="A86" s="30">
        <f>IF(I85="","",IF(A85&gt;=$D$8*p,"",A85+1))</f>
        <v>58</v>
      </c>
      <c r="B86" s="31">
        <f t="shared" si="0"/>
        <v>47331</v>
      </c>
      <c r="C86" s="55">
        <f t="shared" si="1"/>
        <v>8</v>
      </c>
      <c r="D86" s="32">
        <f t="shared" si="2"/>
        <v>2625</v>
      </c>
      <c r="E86" s="32">
        <f>IF(A86="","",SUM(D$27:D86)+PV)</f>
        <v>252250</v>
      </c>
      <c r="F86" s="29"/>
      <c r="G86" s="32">
        <f>IF(A86="","",IF($D$10="Daily",I85*( (1+rate)^(B86-B85)-1 ),I85*rate))</f>
        <v>1177.2250599669228</v>
      </c>
      <c r="H86" s="32">
        <f>IF(D86="","",SUM(G$27:G86))</f>
        <v>34086.239452029367</v>
      </c>
      <c r="I86" s="32">
        <f>IF(A86="","",I85+G86+D86)</f>
        <v>286336.2394520294</v>
      </c>
    </row>
    <row r="87" spans="1:9">
      <c r="A87" s="30">
        <f>IF(I86="","",IF(A86&gt;=$D$8*p,"",A86+1))</f>
        <v>59</v>
      </c>
      <c r="B87" s="31">
        <f t="shared" si="0"/>
        <v>47362</v>
      </c>
      <c r="C87" s="55">
        <f t="shared" si="1"/>
        <v>9</v>
      </c>
      <c r="D87" s="32">
        <f t="shared" si="2"/>
        <v>2625</v>
      </c>
      <c r="E87" s="32">
        <f>IF(A87="","",SUM(D$27:D87)+PV)</f>
        <v>254875</v>
      </c>
      <c r="F87" s="29"/>
      <c r="G87" s="32">
        <f>IF(A87="","",IF($D$10="Daily",I86*( (1+rate)^(B87-B86)-1 ),I86*rate))</f>
        <v>1193.0676643834515</v>
      </c>
      <c r="H87" s="32">
        <f>IF(D87="","",SUM(G$27:G87))</f>
        <v>35279.30711641282</v>
      </c>
      <c r="I87" s="32">
        <f>IF(A87="","",I86+G87+D87)</f>
        <v>290154.30711641285</v>
      </c>
    </row>
    <row r="88" spans="1:9">
      <c r="A88" s="30">
        <f>IF(I87="","",IF(A87&gt;=$D$8*p,"",A87+1))</f>
        <v>60</v>
      </c>
      <c r="B88" s="31">
        <f t="shared" si="0"/>
        <v>47392</v>
      </c>
      <c r="C88" s="55">
        <f t="shared" si="1"/>
        <v>10</v>
      </c>
      <c r="D88" s="32">
        <f t="shared" si="2"/>
        <v>2625</v>
      </c>
      <c r="E88" s="32">
        <f>IF(A88="","",SUM(D$27:D88)+PV)</f>
        <v>257500</v>
      </c>
      <c r="F88" s="29"/>
      <c r="G88" s="32">
        <f>IF(A88="","",IF($D$10="Daily",I87*( (1+rate)^(B88-B87)-1 ),I87*rate))</f>
        <v>1208.9762796517159</v>
      </c>
      <c r="H88" s="32">
        <f>IF(D88="","",SUM(G$27:G88))</f>
        <v>36488.283396064537</v>
      </c>
      <c r="I88" s="32">
        <f>IF(A88="","",I87+G88+D88)</f>
        <v>293988.28339606454</v>
      </c>
    </row>
    <row r="89" spans="1:9">
      <c r="A89" s="30">
        <f>IF(I88="","",IF(A88&gt;=$D$8*p,"",A88+1))</f>
        <v>61</v>
      </c>
      <c r="B89" s="31">
        <f t="shared" si="0"/>
        <v>47423</v>
      </c>
      <c r="C89" s="55">
        <f t="shared" si="1"/>
        <v>11</v>
      </c>
      <c r="D89" s="32">
        <f t="shared" si="2"/>
        <v>2625</v>
      </c>
      <c r="E89" s="32">
        <f>IF(A89="","",SUM(D$27:D89)+PV)</f>
        <v>260125</v>
      </c>
      <c r="F89" s="29"/>
      <c r="G89" s="32">
        <f>IF(A89="","",IF($D$10="Daily",I88*( (1+rate)^(B89-B88)-1 ),I88*rate))</f>
        <v>1224.9511808169311</v>
      </c>
      <c r="H89" s="32">
        <f>IF(D89="","",SUM(G$27:G89))</f>
        <v>37713.23457688147</v>
      </c>
      <c r="I89" s="32">
        <f>IF(A89="","",I88+G89+D89)</f>
        <v>297838.23457688146</v>
      </c>
    </row>
    <row r="90" spans="1:9">
      <c r="A90" s="30">
        <f>IF(I89="","",IF(A89&gt;=$D$8*p,"",A89+1))</f>
        <v>62</v>
      </c>
      <c r="B90" s="31">
        <f t="shared" si="0"/>
        <v>47453</v>
      </c>
      <c r="C90" s="55">
        <f t="shared" si="1"/>
        <v>12</v>
      </c>
      <c r="D90" s="32">
        <f t="shared" si="2"/>
        <v>22625</v>
      </c>
      <c r="E90" s="32">
        <f>IF(A90="","",SUM(D$27:D90)+PV)</f>
        <v>282750</v>
      </c>
      <c r="F90" s="29"/>
      <c r="G90" s="32">
        <f>IF(A90="","",IF($D$10="Daily",I89*( (1+rate)^(B90-B89)-1 ),I89*rate))</f>
        <v>1240.992644070335</v>
      </c>
      <c r="H90" s="32">
        <f>IF(D90="","",SUM(G$27:G90))</f>
        <v>38954.227220951805</v>
      </c>
      <c r="I90" s="32">
        <f>IF(A90="","",I89+G90+D90)</f>
        <v>321704.22722095181</v>
      </c>
    </row>
    <row r="91" spans="1:9">
      <c r="A91" s="30">
        <f>IF(I90="","",IF(A90&gt;=$D$8*p,"",A90+1))</f>
        <v>63</v>
      </c>
      <c r="B91" s="31">
        <f t="shared" si="0"/>
        <v>47484</v>
      </c>
      <c r="C91" s="55">
        <f t="shared" si="1"/>
        <v>1</v>
      </c>
      <c r="D91" s="32">
        <f t="shared" si="2"/>
        <v>2625</v>
      </c>
      <c r="E91" s="32">
        <f>IF(A91="","",SUM(D$27:D91)+PV)</f>
        <v>285375</v>
      </c>
      <c r="F91" s="29"/>
      <c r="G91" s="32">
        <f>IF(A91="","",IF($D$10="Daily",I90*( (1+rate)^(B91-B90)-1 ),I90*rate))</f>
        <v>1340.4342800872944</v>
      </c>
      <c r="H91" s="32">
        <f>IF(D91="","",SUM(G$27:G91))</f>
        <v>40294.661501039096</v>
      </c>
      <c r="I91" s="32">
        <f>IF(A91="","",I90+G91+D91)</f>
        <v>325669.66150103911</v>
      </c>
    </row>
    <row r="92" spans="1:9">
      <c r="A92" s="30">
        <f>IF(I91="","",IF(A91&gt;=$D$8*p,"",A91+1))</f>
        <v>64</v>
      </c>
      <c r="B92" s="31">
        <f t="shared" si="0"/>
        <v>47515</v>
      </c>
      <c r="C92" s="55">
        <f t="shared" si="1"/>
        <v>2</v>
      </c>
      <c r="D92" s="32">
        <f t="shared" si="2"/>
        <v>2625</v>
      </c>
      <c r="E92" s="32">
        <f>IF(A92="","",SUM(D$27:D92)+PV)</f>
        <v>288000</v>
      </c>
      <c r="F92" s="29"/>
      <c r="G92" s="32">
        <f>IF(A92="","",IF($D$10="Daily",I91*( (1+rate)^(B92-B91)-1 ),I91*rate))</f>
        <v>1356.9569229209915</v>
      </c>
      <c r="H92" s="32">
        <f>IF(D92="","",SUM(G$27:G92))</f>
        <v>41651.618423960084</v>
      </c>
      <c r="I92" s="32">
        <f>IF(A92="","",I91+G92+D92)</f>
        <v>329651.61842396011</v>
      </c>
    </row>
    <row r="93" spans="1:9">
      <c r="A93" s="30">
        <f>IF(I92="","",IF(A92&gt;=$D$8*p,"",A92+1))</f>
        <v>65</v>
      </c>
      <c r="B93" s="31">
        <f t="shared" ref="B93:B156" si="3">IF(A93="","",IF(p=52,B92+7,IF(p=26,B92+14,IF(p=24,IF(MOD(A93,2)=0,EDATE($D$9,A93/2),B92+14),IF(DAY(DATE(YEAR($D$9),MONTH($D$9)+(A93-1)*(12/p),DAY($D$9)))&lt;&gt;DAY($D$9),DATE(YEAR($D$9),MONTH($D$9)+A93*(12/p)+1,0),DATE(YEAR($D$9),MONTH($D$9)+A93*(12/p),DAY($D$9)))))))</f>
        <v>47543</v>
      </c>
      <c r="C93" s="55">
        <f t="shared" si="1"/>
        <v>3</v>
      </c>
      <c r="D93" s="32">
        <f t="shared" si="2"/>
        <v>2625</v>
      </c>
      <c r="E93" s="32">
        <f>IF(A93="","",SUM(D$27:D93)+PV)</f>
        <v>290625</v>
      </c>
      <c r="F93" s="29"/>
      <c r="G93" s="32">
        <f>IF(A93="","",IF($D$10="Daily",I92*( (1+rate)^(B93-B92)-1 ),I92*rate))</f>
        <v>1373.548410099829</v>
      </c>
      <c r="H93" s="32">
        <f>IF(D93="","",SUM(G$27:G93))</f>
        <v>43025.166834059914</v>
      </c>
      <c r="I93" s="32">
        <f>IF(A93="","",I92+G93+D93)</f>
        <v>333650.16683405993</v>
      </c>
    </row>
    <row r="94" spans="1:9">
      <c r="A94" s="30">
        <f>IF(I93="","",IF(A93&gt;=$D$8*p,"",A93+1))</f>
        <v>66</v>
      </c>
      <c r="B94" s="31">
        <f t="shared" si="3"/>
        <v>47574</v>
      </c>
      <c r="C94" s="55">
        <f t="shared" ref="C94:C157" si="4">IF(A94="","",MONTH(B94))</f>
        <v>4</v>
      </c>
      <c r="D94" s="32">
        <f t="shared" ref="D94:D157" si="5">IFERROR(IF(A94="","",$D$11)+IF(C94="","",(IF(C94=12,$D$13))),"")</f>
        <v>2625</v>
      </c>
      <c r="E94" s="32">
        <f>IF(A94="","",SUM(D$27:D94)+PV)</f>
        <v>293250</v>
      </c>
      <c r="F94" s="29"/>
      <c r="G94" s="32">
        <f>IF(A94="","",IF($D$10="Daily",I93*( (1+rate)^(B94-B93)-1 ),I93*rate))</f>
        <v>1390.2090284752448</v>
      </c>
      <c r="H94" s="32">
        <f>IF(D94="","",SUM(G$27:G94))</f>
        <v>44415.375862535162</v>
      </c>
      <c r="I94" s="32">
        <f>IF(A94="","",I93+G94+D94)</f>
        <v>337665.37586253515</v>
      </c>
    </row>
    <row r="95" spans="1:9">
      <c r="A95" s="30">
        <f>IF(I94="","",IF(A94&gt;=$D$8*p,"",A94+1))</f>
        <v>67</v>
      </c>
      <c r="B95" s="31">
        <f t="shared" si="3"/>
        <v>47604</v>
      </c>
      <c r="C95" s="55">
        <f t="shared" si="4"/>
        <v>5</v>
      </c>
      <c r="D95" s="32">
        <f t="shared" si="5"/>
        <v>2625</v>
      </c>
      <c r="E95" s="32">
        <f>IF(A95="","",SUM(D$27:D95)+PV)</f>
        <v>295875</v>
      </c>
      <c r="F95" s="29"/>
      <c r="G95" s="32">
        <f>IF(A95="","",IF($D$10="Daily",I94*( (1+rate)^(B95-B94)-1 ),I94*rate))</f>
        <v>1406.9390660938914</v>
      </c>
      <c r="H95" s="32">
        <f>IF(D95="","",SUM(G$27:G95))</f>
        <v>45822.31492862905</v>
      </c>
      <c r="I95" s="32">
        <f>IF(A95="","",I94+G95+D95)</f>
        <v>341697.31492862903</v>
      </c>
    </row>
    <row r="96" spans="1:9">
      <c r="A96" s="30">
        <f>IF(I95="","",IF(A95&gt;=$D$8*p,"",A95+1))</f>
        <v>68</v>
      </c>
      <c r="B96" s="31">
        <f t="shared" si="3"/>
        <v>47635</v>
      </c>
      <c r="C96" s="55">
        <f t="shared" si="4"/>
        <v>6</v>
      </c>
      <c r="D96" s="32">
        <f t="shared" si="5"/>
        <v>2625</v>
      </c>
      <c r="E96" s="32">
        <f>IF(A96="","",SUM(D$27:D96)+PV)</f>
        <v>298500</v>
      </c>
      <c r="F96" s="29"/>
      <c r="G96" s="32">
        <f>IF(A96="","",IF($D$10="Daily",I95*( (1+rate)^(B96-B95)-1 ),I95*rate))</f>
        <v>1423.7388122026159</v>
      </c>
      <c r="H96" s="32">
        <f>IF(D96="","",SUM(G$27:G96))</f>
        <v>47246.053740831667</v>
      </c>
      <c r="I96" s="32">
        <f>IF(A96="","",I95+G96+D96)</f>
        <v>345746.05374083162</v>
      </c>
    </row>
    <row r="97" spans="1:9">
      <c r="A97" s="30">
        <f>IF(I96="","",IF(A96&gt;=$D$8*p,"",A96+1))</f>
        <v>69</v>
      </c>
      <c r="B97" s="31">
        <f t="shared" si="3"/>
        <v>47665</v>
      </c>
      <c r="C97" s="55">
        <f t="shared" si="4"/>
        <v>7</v>
      </c>
      <c r="D97" s="32">
        <f t="shared" si="5"/>
        <v>2625</v>
      </c>
      <c r="E97" s="32">
        <f>IF(A97="","",SUM(D$27:D97)+PV)</f>
        <v>301125</v>
      </c>
      <c r="F97" s="29"/>
      <c r="G97" s="32">
        <f>IF(A97="","",IF($D$10="Daily",I96*( (1+rate)^(B97-B96)-1 ),I96*rate))</f>
        <v>1440.60855725346</v>
      </c>
      <c r="H97" s="32">
        <f>IF(D97="","",SUM(G$27:G97))</f>
        <v>48686.662298085124</v>
      </c>
      <c r="I97" s="32">
        <f>IF(A97="","",I96+G97+D97)</f>
        <v>349811.66229808505</v>
      </c>
    </row>
    <row r="98" spans="1:9">
      <c r="A98" s="30">
        <f>IF(I97="","",IF(A97&gt;=$D$8*p,"",A97+1))</f>
        <v>70</v>
      </c>
      <c r="B98" s="31">
        <f t="shared" si="3"/>
        <v>47696</v>
      </c>
      <c r="C98" s="55">
        <f t="shared" si="4"/>
        <v>8</v>
      </c>
      <c r="D98" s="32">
        <f t="shared" si="5"/>
        <v>2625</v>
      </c>
      <c r="E98" s="32">
        <f>IF(A98="","",SUM(D$27:D98)+PV)</f>
        <v>303750</v>
      </c>
      <c r="F98" s="29"/>
      <c r="G98" s="32">
        <f>IF(A98="","",IF($D$10="Daily",I97*( (1+rate)^(B98-B97)-1 ),I97*rate))</f>
        <v>1457.5485929086826</v>
      </c>
      <c r="H98" s="32">
        <f>IF(D98="","",SUM(G$27:G98))</f>
        <v>50144.210890993811</v>
      </c>
      <c r="I98" s="32">
        <f>IF(A98="","",I97+G98+D98)</f>
        <v>353894.21089099371</v>
      </c>
    </row>
    <row r="99" spans="1:9">
      <c r="A99" s="30">
        <f>IF(I98="","",IF(A98&gt;=$D$8*p,"",A98+1))</f>
        <v>71</v>
      </c>
      <c r="B99" s="31">
        <f t="shared" si="3"/>
        <v>47727</v>
      </c>
      <c r="C99" s="55">
        <f t="shared" si="4"/>
        <v>9</v>
      </c>
      <c r="D99" s="32">
        <f t="shared" si="5"/>
        <v>2625</v>
      </c>
      <c r="E99" s="32">
        <f>IF(A99="","",SUM(D$27:D99)+PV)</f>
        <v>306375</v>
      </c>
      <c r="F99" s="29"/>
      <c r="G99" s="32">
        <f>IF(A99="","",IF($D$10="Daily",I98*( (1+rate)^(B99-B98)-1 ),I98*rate))</f>
        <v>1474.5592120458018</v>
      </c>
      <c r="H99" s="32">
        <f>IF(D99="","",SUM(G$27:G99))</f>
        <v>51618.770103039613</v>
      </c>
      <c r="I99" s="32">
        <f>IF(A99="","",I98+G99+D99)</f>
        <v>357993.77010303951</v>
      </c>
    </row>
    <row r="100" spans="1:9">
      <c r="A100" s="30">
        <f>IF(I99="","",IF(A99&gt;=$D$8*p,"",A99+1))</f>
        <v>72</v>
      </c>
      <c r="B100" s="31">
        <f t="shared" si="3"/>
        <v>47757</v>
      </c>
      <c r="C100" s="55">
        <f t="shared" si="4"/>
        <v>10</v>
      </c>
      <c r="D100" s="32">
        <f t="shared" si="5"/>
        <v>2625</v>
      </c>
      <c r="E100" s="32">
        <f>IF(A100="","",SUM(D$27:D100)+PV)</f>
        <v>309000</v>
      </c>
      <c r="F100" s="29"/>
      <c r="G100" s="32">
        <f>IF(A100="","",IF($D$10="Daily",I99*( (1+rate)^(B100-B99)-1 ),I99*rate))</f>
        <v>1491.6407087626594</v>
      </c>
      <c r="H100" s="32">
        <f>IF(D100="","",SUM(G$27:G100))</f>
        <v>53110.41081180227</v>
      </c>
      <c r="I100" s="32">
        <f>IF(A100="","",I99+G100+D100)</f>
        <v>362110.4108118022</v>
      </c>
    </row>
    <row r="101" spans="1:9">
      <c r="A101" s="30">
        <f>IF(I100="","",IF(A100&gt;=$D$8*p,"",A100+1))</f>
        <v>73</v>
      </c>
      <c r="B101" s="31">
        <f t="shared" si="3"/>
        <v>47788</v>
      </c>
      <c r="C101" s="55">
        <f t="shared" si="4"/>
        <v>11</v>
      </c>
      <c r="D101" s="32">
        <f t="shared" si="5"/>
        <v>2625</v>
      </c>
      <c r="E101" s="32">
        <f>IF(A101="","",SUM(D$27:D101)+PV)</f>
        <v>311625</v>
      </c>
      <c r="F101" s="29"/>
      <c r="G101" s="32">
        <f>IF(A101="","",IF($D$10="Daily",I100*( (1+rate)^(B101-B100)-1 ),I100*rate))</f>
        <v>1508.7933783825038</v>
      </c>
      <c r="H101" s="32">
        <f>IF(D101="","",SUM(G$27:G101))</f>
        <v>54619.204190184777</v>
      </c>
      <c r="I101" s="32">
        <f>IF(A101="","",I100+G101+D101)</f>
        <v>366244.20419018471</v>
      </c>
    </row>
    <row r="102" spans="1:9">
      <c r="A102" s="30">
        <f>IF(I101="","",IF(A101&gt;=$D$8*p,"",A101+1))</f>
        <v>74</v>
      </c>
      <c r="B102" s="31">
        <f t="shared" si="3"/>
        <v>47818</v>
      </c>
      <c r="C102" s="55">
        <f t="shared" si="4"/>
        <v>12</v>
      </c>
      <c r="D102" s="32">
        <f t="shared" si="5"/>
        <v>22625</v>
      </c>
      <c r="E102" s="32">
        <f>IF(A102="","",SUM(D$27:D102)+PV)</f>
        <v>334250</v>
      </c>
      <c r="F102" s="29"/>
      <c r="G102" s="32">
        <f>IF(A102="","",IF($D$10="Daily",I101*( (1+rate)^(B102-B101)-1 ),I101*rate))</f>
        <v>1526.0175174590975</v>
      </c>
      <c r="H102" s="32">
        <f>IF(D102="","",SUM(G$27:G102))</f>
        <v>56145.221707643876</v>
      </c>
      <c r="I102" s="32">
        <f>IF(A102="","",I101+G102+D102)</f>
        <v>390395.22170764382</v>
      </c>
    </row>
    <row r="103" spans="1:9">
      <c r="A103" s="30">
        <f>IF(I102="","",IF(A102&gt;=$D$8*p,"",A102+1))</f>
        <v>75</v>
      </c>
      <c r="B103" s="31">
        <f t="shared" si="3"/>
        <v>47849</v>
      </c>
      <c r="C103" s="55">
        <f t="shared" si="4"/>
        <v>1</v>
      </c>
      <c r="D103" s="32">
        <f t="shared" si="5"/>
        <v>2625</v>
      </c>
      <c r="E103" s="32">
        <f>IF(A103="","",SUM(D$27:D103)+PV)</f>
        <v>336875</v>
      </c>
      <c r="F103" s="29"/>
      <c r="G103" s="32">
        <f>IF(A103="","",IF($D$10="Daily",I102*( (1+rate)^(B103-B102)-1 ),I102*rate))</f>
        <v>1626.6467571151768</v>
      </c>
      <c r="H103" s="32">
        <f>IF(D103="","",SUM(G$27:G103))</f>
        <v>57771.868464759049</v>
      </c>
      <c r="I103" s="32">
        <f>IF(A103="","",I102+G103+D103)</f>
        <v>394646.86846475903</v>
      </c>
    </row>
    <row r="104" spans="1:9">
      <c r="A104" s="30">
        <f>IF(I103="","",IF(A103&gt;=$D$8*p,"",A103+1))</f>
        <v>76</v>
      </c>
      <c r="B104" s="31">
        <f t="shared" si="3"/>
        <v>47880</v>
      </c>
      <c r="C104" s="55">
        <f t="shared" si="4"/>
        <v>2</v>
      </c>
      <c r="D104" s="32">
        <f t="shared" si="5"/>
        <v>2625</v>
      </c>
      <c r="E104" s="32">
        <f>IF(A104="","",SUM(D$27:D104)+PV)</f>
        <v>339500</v>
      </c>
      <c r="F104" s="29"/>
      <c r="G104" s="32">
        <f>IF(A104="","",IF($D$10="Daily",I103*( (1+rate)^(B104-B103)-1 ),I103*rate))</f>
        <v>1644.3619519364902</v>
      </c>
      <c r="H104" s="32">
        <f>IF(D104="","",SUM(G$27:G104))</f>
        <v>59416.230416695536</v>
      </c>
      <c r="I104" s="32">
        <f>IF(A104="","",I103+G104+D104)</f>
        <v>398916.23041669553</v>
      </c>
    </row>
    <row r="105" spans="1:9">
      <c r="A105" s="30">
        <f>IF(I104="","",IF(A104&gt;=$D$8*p,"",A104+1))</f>
        <v>77</v>
      </c>
      <c r="B105" s="31">
        <f t="shared" si="3"/>
        <v>47908</v>
      </c>
      <c r="C105" s="55">
        <f t="shared" si="4"/>
        <v>3</v>
      </c>
      <c r="D105" s="32">
        <f t="shared" si="5"/>
        <v>2625</v>
      </c>
      <c r="E105" s="32">
        <f>IF(A105="","",SUM(D$27:D105)+PV)</f>
        <v>342125</v>
      </c>
      <c r="F105" s="29"/>
      <c r="G105" s="32">
        <f>IF(A105="","",IF($D$10="Daily",I104*( (1+rate)^(B105-B104)-1 ),I104*rate))</f>
        <v>1662.1509600695588</v>
      </c>
      <c r="H105" s="32">
        <f>IF(D105="","",SUM(G$27:G105))</f>
        <v>61078.381376765094</v>
      </c>
      <c r="I105" s="32">
        <f>IF(A105="","",I104+G105+D105)</f>
        <v>403203.38137676509</v>
      </c>
    </row>
    <row r="106" spans="1:9">
      <c r="A106" s="30">
        <f>IF(I105="","",IF(A105&gt;=$D$8*p,"",A105+1))</f>
        <v>78</v>
      </c>
      <c r="B106" s="31">
        <f t="shared" si="3"/>
        <v>47939</v>
      </c>
      <c r="C106" s="55">
        <f t="shared" si="4"/>
        <v>4</v>
      </c>
      <c r="D106" s="32">
        <f t="shared" si="5"/>
        <v>2625</v>
      </c>
      <c r="E106" s="32">
        <f>IF(A106="","",SUM(D$27:D106)+PV)</f>
        <v>344750</v>
      </c>
      <c r="F106" s="29"/>
      <c r="G106" s="32">
        <f>IF(A106="","",IF($D$10="Daily",I105*( (1+rate)^(B106-B105)-1 ),I105*rate))</f>
        <v>1680.0140890698485</v>
      </c>
      <c r="H106" s="32">
        <f>IF(D106="","",SUM(G$27:G106))</f>
        <v>62758.395465834939</v>
      </c>
      <c r="I106" s="32">
        <f>IF(A106="","",I105+G106+D106)</f>
        <v>407508.39546583494</v>
      </c>
    </row>
    <row r="107" spans="1:9">
      <c r="A107" s="30">
        <f>IF(I106="","",IF(A106&gt;=$D$8*p,"",A106+1))</f>
        <v>79</v>
      </c>
      <c r="B107" s="31">
        <f t="shared" si="3"/>
        <v>47969</v>
      </c>
      <c r="C107" s="55">
        <f t="shared" si="4"/>
        <v>5</v>
      </c>
      <c r="D107" s="32">
        <f t="shared" si="5"/>
        <v>2625</v>
      </c>
      <c r="E107" s="32">
        <f>IF(A107="","",SUM(D$27:D107)+PV)</f>
        <v>347375</v>
      </c>
      <c r="F107" s="29"/>
      <c r="G107" s="32">
        <f>IF(A107="","",IF($D$10="Daily",I106*( (1+rate)^(B107-B106)-1 ),I106*rate))</f>
        <v>1697.9516477743061</v>
      </c>
      <c r="H107" s="32">
        <f>IF(D107="","",SUM(G$27:G107))</f>
        <v>64456.347113609248</v>
      </c>
      <c r="I107" s="32">
        <f>IF(A107="","",I106+G107+D107)</f>
        <v>411831.34711360926</v>
      </c>
    </row>
    <row r="108" spans="1:9">
      <c r="A108" s="30">
        <f>IF(I107="","",IF(A107&gt;=$D$8*p,"",A107+1))</f>
        <v>80</v>
      </c>
      <c r="B108" s="31">
        <f t="shared" si="3"/>
        <v>48000</v>
      </c>
      <c r="C108" s="55">
        <f t="shared" si="4"/>
        <v>6</v>
      </c>
      <c r="D108" s="32">
        <f t="shared" si="5"/>
        <v>2625</v>
      </c>
      <c r="E108" s="32">
        <f>IF(A108="","",SUM(D$27:D108)+PV)</f>
        <v>350000</v>
      </c>
      <c r="F108" s="29"/>
      <c r="G108" s="32">
        <f>IF(A108="","",IF($D$10="Daily",I107*( (1+rate)^(B108-B107)-1 ),I107*rate))</f>
        <v>1715.9639463066992</v>
      </c>
      <c r="H108" s="32">
        <f>IF(D108="","",SUM(G$27:G108))</f>
        <v>66172.311059915941</v>
      </c>
      <c r="I108" s="32">
        <f>IF(A108="","",I107+G108+D108)</f>
        <v>416172.31105991593</v>
      </c>
    </row>
    <row r="109" spans="1:9">
      <c r="A109" s="30">
        <f>IF(I108="","",IF(A108&gt;=$D$8*p,"",A108+1))</f>
        <v>81</v>
      </c>
      <c r="B109" s="31">
        <f t="shared" si="3"/>
        <v>48030</v>
      </c>
      <c r="C109" s="55">
        <f t="shared" si="4"/>
        <v>7</v>
      </c>
      <c r="D109" s="32">
        <f t="shared" si="5"/>
        <v>2625</v>
      </c>
      <c r="E109" s="32">
        <f>IF(A109="","",SUM(D$27:D109)+PV)</f>
        <v>352625</v>
      </c>
      <c r="F109" s="29"/>
      <c r="G109" s="32">
        <f>IF(A109="","",IF($D$10="Daily",I108*( (1+rate)^(B109-B108)-1 ),I108*rate))</f>
        <v>1734.0512960829769</v>
      </c>
      <c r="H109" s="32">
        <f>IF(D109="","",SUM(G$27:G109))</f>
        <v>67906.362355998921</v>
      </c>
      <c r="I109" s="32">
        <f>IF(A109="","",I108+G109+D109)</f>
        <v>420531.36235599889</v>
      </c>
    </row>
    <row r="110" spans="1:9">
      <c r="A110" s="30">
        <f>IF(I109="","",IF(A109&gt;=$D$8*p,"",A109+1))</f>
        <v>82</v>
      </c>
      <c r="B110" s="31">
        <f t="shared" si="3"/>
        <v>48061</v>
      </c>
      <c r="C110" s="55">
        <f t="shared" si="4"/>
        <v>8</v>
      </c>
      <c r="D110" s="32">
        <f t="shared" si="5"/>
        <v>2625</v>
      </c>
      <c r="E110" s="32">
        <f>IF(A110="","",SUM(D$27:D110)+PV)</f>
        <v>355250</v>
      </c>
      <c r="F110" s="29"/>
      <c r="G110" s="32">
        <f>IF(A110="","",IF($D$10="Daily",I109*( (1+rate)^(B110-B109)-1 ),I109*rate))</f>
        <v>1752.2140098166558</v>
      </c>
      <c r="H110" s="32">
        <f>IF(D110="","",SUM(G$27:G110))</f>
        <v>69658.576365815577</v>
      </c>
      <c r="I110" s="32">
        <f>IF(A110="","",I109+G110+D110)</f>
        <v>424908.57636581553</v>
      </c>
    </row>
    <row r="111" spans="1:9">
      <c r="A111" s="30">
        <f>IF(I110="","",IF(A110&gt;=$D$8*p,"",A110+1))</f>
        <v>83</v>
      </c>
      <c r="B111" s="31">
        <f t="shared" si="3"/>
        <v>48092</v>
      </c>
      <c r="C111" s="55">
        <f t="shared" si="4"/>
        <v>9</v>
      </c>
      <c r="D111" s="32">
        <f t="shared" si="5"/>
        <v>2625</v>
      </c>
      <c r="E111" s="32">
        <f>IF(A111="","",SUM(D$27:D111)+PV)</f>
        <v>357875</v>
      </c>
      <c r="F111" s="29"/>
      <c r="G111" s="32">
        <f>IF(A111="","",IF($D$10="Daily",I110*( (1+rate)^(B111-B110)-1 ),I110*rate))</f>
        <v>1770.452401524225</v>
      </c>
      <c r="H111" s="32">
        <f>IF(D111="","",SUM(G$27:G111))</f>
        <v>71429.028767339798</v>
      </c>
      <c r="I111" s="32">
        <f>IF(A111="","",I110+G111+D111)</f>
        <v>429304.02876733977</v>
      </c>
    </row>
    <row r="112" spans="1:9">
      <c r="A112" s="30">
        <f>IF(I111="","",IF(A111&gt;=$D$8*p,"",A111+1))</f>
        <v>84</v>
      </c>
      <c r="B112" s="31">
        <f t="shared" si="3"/>
        <v>48122</v>
      </c>
      <c r="C112" s="55">
        <f t="shared" si="4"/>
        <v>10</v>
      </c>
      <c r="D112" s="32">
        <f t="shared" si="5"/>
        <v>2625</v>
      </c>
      <c r="E112" s="32">
        <f>IF(A112="","",SUM(D$27:D112)+PV)</f>
        <v>360500</v>
      </c>
      <c r="F112" s="29"/>
      <c r="G112" s="32">
        <f>IF(A112="","",IF($D$10="Daily",I111*( (1+rate)^(B112-B111)-1 ),I111*rate))</f>
        <v>1788.7667865305759</v>
      </c>
      <c r="H112" s="32">
        <f>IF(D112="","",SUM(G$27:G112))</f>
        <v>73217.795553870368</v>
      </c>
      <c r="I112" s="32">
        <f>IF(A112="","",I111+G112+D112)</f>
        <v>433717.79555387032</v>
      </c>
    </row>
    <row r="113" spans="1:9">
      <c r="A113" s="30">
        <f>IF(I112="","",IF(A112&gt;=$D$8*p,"",A112+1))</f>
        <v>85</v>
      </c>
      <c r="B113" s="31">
        <f t="shared" si="3"/>
        <v>48153</v>
      </c>
      <c r="C113" s="55">
        <f t="shared" si="4"/>
        <v>11</v>
      </c>
      <c r="D113" s="32">
        <f t="shared" si="5"/>
        <v>2625</v>
      </c>
      <c r="E113" s="32">
        <f>IF(A113="","",SUM(D$27:D113)+PV)</f>
        <v>363125</v>
      </c>
      <c r="F113" s="29"/>
      <c r="G113" s="32">
        <f>IF(A113="","",IF($D$10="Daily",I112*( (1+rate)^(B113-B112)-1 ),I112*rate))</f>
        <v>1807.1574814744533</v>
      </c>
      <c r="H113" s="32">
        <f>IF(D113="","",SUM(G$27:G113))</f>
        <v>75024.953035344821</v>
      </c>
      <c r="I113" s="32">
        <f>IF(A113="","",I112+G113+D113)</f>
        <v>438149.95303534478</v>
      </c>
    </row>
    <row r="114" spans="1:9">
      <c r="A114" s="30">
        <f>IF(I113="","",IF(A113&gt;=$D$8*p,"",A113+1))</f>
        <v>86</v>
      </c>
      <c r="B114" s="31">
        <f t="shared" si="3"/>
        <v>48183</v>
      </c>
      <c r="C114" s="55">
        <f t="shared" si="4"/>
        <v>12</v>
      </c>
      <c r="D114" s="32">
        <f t="shared" si="5"/>
        <v>22625</v>
      </c>
      <c r="E114" s="32">
        <f>IF(A114="","",SUM(D$27:D114)+PV)</f>
        <v>385750</v>
      </c>
      <c r="F114" s="29"/>
      <c r="G114" s="32">
        <f>IF(A114="","",IF($D$10="Daily",I113*( (1+rate)^(B114-B113)-1 ),I113*rate))</f>
        <v>1825.6248043139301</v>
      </c>
      <c r="H114" s="32">
        <f>IF(D114="","",SUM(G$27:G114))</f>
        <v>76850.577839658756</v>
      </c>
      <c r="I114" s="32">
        <f>IF(A114="","",I113+G114+D114)</f>
        <v>462600.57783965871</v>
      </c>
    </row>
    <row r="115" spans="1:9">
      <c r="A115" s="30">
        <f>IF(I114="","",IF(A114&gt;=$D$8*p,"",A114+1))</f>
        <v>87</v>
      </c>
      <c r="B115" s="31">
        <f t="shared" si="3"/>
        <v>48214</v>
      </c>
      <c r="C115" s="55">
        <f t="shared" si="4"/>
        <v>1</v>
      </c>
      <c r="D115" s="32">
        <f t="shared" si="5"/>
        <v>2625</v>
      </c>
      <c r="E115" s="32">
        <f>IF(A115="","",SUM(D$27:D115)+PV)</f>
        <v>388375</v>
      </c>
      <c r="F115" s="29"/>
      <c r="G115" s="32">
        <f>IF(A115="","",IF($D$10="Daily",I114*( (1+rate)^(B115-B114)-1 ),I114*rate))</f>
        <v>1927.5024076652378</v>
      </c>
      <c r="H115" s="32">
        <f>IF(D115="","",SUM(G$27:G115))</f>
        <v>78778.080247323989</v>
      </c>
      <c r="I115" s="32">
        <f>IF(A115="","",I114+G115+D115)</f>
        <v>467153.08024732396</v>
      </c>
    </row>
    <row r="116" spans="1:9">
      <c r="A116" s="30">
        <f>IF(I115="","",IF(A115&gt;=$D$8*p,"",A115+1))</f>
        <v>88</v>
      </c>
      <c r="B116" s="31">
        <f t="shared" si="3"/>
        <v>48245</v>
      </c>
      <c r="C116" s="55">
        <f t="shared" si="4"/>
        <v>2</v>
      </c>
      <c r="D116" s="32">
        <f t="shared" si="5"/>
        <v>2625</v>
      </c>
      <c r="E116" s="32">
        <f>IF(A116="","",SUM(D$27:D116)+PV)</f>
        <v>391000</v>
      </c>
      <c r="F116" s="29"/>
      <c r="G116" s="32">
        <f>IF(A116="","",IF($D$10="Daily",I115*( (1+rate)^(B116-B115)-1 ),I115*rate))</f>
        <v>1946.4711676971763</v>
      </c>
      <c r="H116" s="32">
        <f>IF(D116="","",SUM(G$27:G116))</f>
        <v>80724.551415021167</v>
      </c>
      <c r="I116" s="32">
        <f>IF(A116="","",I115+G116+D116)</f>
        <v>471724.55141502112</v>
      </c>
    </row>
    <row r="117" spans="1:9">
      <c r="A117" s="30">
        <f>IF(I116="","",IF(A116&gt;=$D$8*p,"",A116+1))</f>
        <v>89</v>
      </c>
      <c r="B117" s="31">
        <f t="shared" si="3"/>
        <v>48274</v>
      </c>
      <c r="C117" s="55">
        <f t="shared" si="4"/>
        <v>3</v>
      </c>
      <c r="D117" s="32">
        <f t="shared" si="5"/>
        <v>2625</v>
      </c>
      <c r="E117" s="32">
        <f>IF(A117="","",SUM(D$27:D117)+PV)</f>
        <v>393625</v>
      </c>
      <c r="F117" s="29"/>
      <c r="G117" s="32">
        <f>IF(A117="","",IF($D$10="Daily",I116*( (1+rate)^(B117-B116)-1 ),I116*rate))</f>
        <v>1965.5189642292478</v>
      </c>
      <c r="H117" s="32">
        <f>IF(D117="","",SUM(G$27:G117))</f>
        <v>82690.070379250421</v>
      </c>
      <c r="I117" s="32">
        <f>IF(A117="","",I116+G117+D117)</f>
        <v>476315.07037925039</v>
      </c>
    </row>
    <row r="118" spans="1:9">
      <c r="A118" s="30">
        <f>IF(I117="","",IF(A117&gt;=$D$8*p,"",A117+1))</f>
        <v>90</v>
      </c>
      <c r="B118" s="31">
        <f t="shared" si="3"/>
        <v>48305</v>
      </c>
      <c r="C118" s="55">
        <f t="shared" si="4"/>
        <v>4</v>
      </c>
      <c r="D118" s="32">
        <f t="shared" si="5"/>
        <v>2625</v>
      </c>
      <c r="E118" s="32">
        <f>IF(A118="","",SUM(D$27:D118)+PV)</f>
        <v>396250</v>
      </c>
      <c r="F118" s="29"/>
      <c r="G118" s="32">
        <f>IF(A118="","",IF($D$10="Daily",I117*( (1+rate)^(B118-B117)-1 ),I117*rate))</f>
        <v>1984.6461265802029</v>
      </c>
      <c r="H118" s="32">
        <f>IF(D118="","",SUM(G$27:G118))</f>
        <v>84674.716505830627</v>
      </c>
      <c r="I118" s="32">
        <f>IF(A118="","",I117+G118+D118)</f>
        <v>480924.71650583058</v>
      </c>
    </row>
    <row r="119" spans="1:9">
      <c r="A119" s="30">
        <f>IF(I118="","",IF(A118&gt;=$D$8*p,"",A118+1))</f>
        <v>91</v>
      </c>
      <c r="B119" s="31">
        <f t="shared" si="3"/>
        <v>48335</v>
      </c>
      <c r="C119" s="55">
        <f t="shared" si="4"/>
        <v>5</v>
      </c>
      <c r="D119" s="32">
        <f t="shared" si="5"/>
        <v>2625</v>
      </c>
      <c r="E119" s="32">
        <f>IF(A119="","",SUM(D$27:D119)+PV)</f>
        <v>398875</v>
      </c>
      <c r="F119" s="29"/>
      <c r="G119" s="32">
        <f>IF(A119="","",IF($D$10="Daily",I118*( (1+rate)^(B119-B118)-1 ),I118*rate))</f>
        <v>2003.8529854409537</v>
      </c>
      <c r="H119" s="32">
        <f>IF(D119="","",SUM(G$27:G119))</f>
        <v>86678.569491271584</v>
      </c>
      <c r="I119" s="32">
        <f>IF(A119="","",I118+G119+D119)</f>
        <v>485553.56949127151</v>
      </c>
    </row>
    <row r="120" spans="1:9">
      <c r="A120" s="30">
        <f>IF(I119="","",IF(A119&gt;=$D$8*p,"",A119+1))</f>
        <v>92</v>
      </c>
      <c r="B120" s="31">
        <f t="shared" si="3"/>
        <v>48366</v>
      </c>
      <c r="C120" s="55">
        <f t="shared" si="4"/>
        <v>6</v>
      </c>
      <c r="D120" s="32">
        <f t="shared" si="5"/>
        <v>2625</v>
      </c>
      <c r="E120" s="32">
        <f>IF(A120="","",SUM(D$27:D120)+PV)</f>
        <v>401500</v>
      </c>
      <c r="F120" s="29"/>
      <c r="G120" s="32">
        <f>IF(A120="","",IF($D$10="Daily",I119*( (1+rate)^(B120-B119)-1 ),I119*rate))</f>
        <v>2023.1398728802908</v>
      </c>
      <c r="H120" s="32">
        <f>IF(D120="","",SUM(G$27:G120))</f>
        <v>88701.709364151873</v>
      </c>
      <c r="I120" s="32">
        <f>IF(A120="","",I119+G120+D120)</f>
        <v>490201.70936415181</v>
      </c>
    </row>
    <row r="121" spans="1:9">
      <c r="A121" s="30">
        <f>IF(I120="","",IF(A120&gt;=$D$8*p,"",A120+1))</f>
        <v>93</v>
      </c>
      <c r="B121" s="31">
        <f t="shared" si="3"/>
        <v>48396</v>
      </c>
      <c r="C121" s="55">
        <f t="shared" si="4"/>
        <v>7</v>
      </c>
      <c r="D121" s="32">
        <f t="shared" si="5"/>
        <v>2625</v>
      </c>
      <c r="E121" s="32">
        <f>IF(A121="","",SUM(D$27:D121)+PV)</f>
        <v>404125</v>
      </c>
      <c r="F121" s="29"/>
      <c r="G121" s="32">
        <f>IF(A121="","",IF($D$10="Daily",I120*( (1+rate)^(B121-B120)-1 ),I120*rate))</f>
        <v>2042.5071223506252</v>
      </c>
      <c r="H121" s="32">
        <f>IF(D121="","",SUM(G$27:G121))</f>
        <v>90744.216486502497</v>
      </c>
      <c r="I121" s="32">
        <f>IF(A121="","",I120+G121+D121)</f>
        <v>494869.21648650244</v>
      </c>
    </row>
    <row r="122" spans="1:9">
      <c r="A122" s="30">
        <f>IF(I121="","",IF(A121&gt;=$D$8*p,"",A121+1))</f>
        <v>94</v>
      </c>
      <c r="B122" s="31">
        <f t="shared" si="3"/>
        <v>48427</v>
      </c>
      <c r="C122" s="55">
        <f t="shared" si="4"/>
        <v>8</v>
      </c>
      <c r="D122" s="32">
        <f t="shared" si="5"/>
        <v>2625</v>
      </c>
      <c r="E122" s="32">
        <f>IF(A122="","",SUM(D$27:D122)+PV)</f>
        <v>406750</v>
      </c>
      <c r="F122" s="29"/>
      <c r="G122" s="32">
        <f>IF(A122="","",IF($D$10="Daily",I121*( (1+rate)^(B122-B121)-1 ),I121*rate))</f>
        <v>2061.9550686937528</v>
      </c>
      <c r="H122" s="32">
        <f>IF(D122="","",SUM(G$27:G122))</f>
        <v>92806.171555196255</v>
      </c>
      <c r="I122" s="32">
        <f>IF(A122="","",I121+G122+D122)</f>
        <v>499556.17155519617</v>
      </c>
    </row>
    <row r="123" spans="1:9">
      <c r="A123" s="30">
        <f>IF(I122="","",IF(A122&gt;=$D$8*p,"",A122+1))</f>
        <v>95</v>
      </c>
      <c r="B123" s="31">
        <f t="shared" si="3"/>
        <v>48458</v>
      </c>
      <c r="C123" s="55">
        <f t="shared" si="4"/>
        <v>9</v>
      </c>
      <c r="D123" s="32">
        <f t="shared" si="5"/>
        <v>2625</v>
      </c>
      <c r="E123" s="32">
        <f>IF(A123="","",SUM(D$27:D123)+PV)</f>
        <v>409375</v>
      </c>
      <c r="F123" s="29"/>
      <c r="G123" s="32">
        <f>IF(A123="","",IF($D$10="Daily",I122*( (1+rate)^(B123-B122)-1 ),I122*rate))</f>
        <v>2081.4840481466431</v>
      </c>
      <c r="H123" s="32">
        <f>IF(D123="","",SUM(G$27:G123))</f>
        <v>94887.655603342893</v>
      </c>
      <c r="I123" s="32">
        <f>IF(A123="","",I122+G123+D123)</f>
        <v>504262.65560334281</v>
      </c>
    </row>
    <row r="124" spans="1:9">
      <c r="A124" s="30">
        <f>IF(I123="","",IF(A123&gt;=$D$8*p,"",A123+1))</f>
        <v>96</v>
      </c>
      <c r="B124" s="31">
        <f t="shared" si="3"/>
        <v>48488</v>
      </c>
      <c r="C124" s="55">
        <f t="shared" si="4"/>
        <v>10</v>
      </c>
      <c r="D124" s="32">
        <f t="shared" si="5"/>
        <v>2625</v>
      </c>
      <c r="E124" s="32">
        <f>IF(A124="","",SUM(D$27:D124)+PV)</f>
        <v>412000</v>
      </c>
      <c r="F124" s="29"/>
      <c r="G124" s="32">
        <f>IF(A124="","",IF($D$10="Daily",I123*( (1+rate)^(B124-B123)-1 ),I123*rate))</f>
        <v>2101.0943983472544</v>
      </c>
      <c r="H124" s="32">
        <f>IF(D124="","",SUM(G$27:G124))</f>
        <v>96988.750001690147</v>
      </c>
      <c r="I124" s="32">
        <f>IF(A124="","",I123+G124+D124)</f>
        <v>508988.75000169006</v>
      </c>
    </row>
    <row r="125" spans="1:9">
      <c r="A125" s="30">
        <f>IF(I124="","",IF(A124&gt;=$D$8*p,"",A124+1))</f>
        <v>97</v>
      </c>
      <c r="B125" s="31">
        <f t="shared" si="3"/>
        <v>48519</v>
      </c>
      <c r="C125" s="55">
        <f t="shared" si="4"/>
        <v>11</v>
      </c>
      <c r="D125" s="32">
        <f t="shared" si="5"/>
        <v>2625</v>
      </c>
      <c r="E125" s="32">
        <f>IF(A125="","",SUM(D$27:D125)+PV)</f>
        <v>414625</v>
      </c>
      <c r="F125" s="29"/>
      <c r="G125" s="32">
        <f>IF(A125="","",IF($D$10="Daily",I124*( (1+rate)^(B125-B124)-1 ),I124*rate))</f>
        <v>2120.7864583403675</v>
      </c>
      <c r="H125" s="32">
        <f>IF(D125="","",SUM(G$27:G125))</f>
        <v>99109.536460030518</v>
      </c>
      <c r="I125" s="32">
        <f>IF(A125="","",I124+G125+D125)</f>
        <v>513734.53646003042</v>
      </c>
    </row>
    <row r="126" spans="1:9">
      <c r="A126" s="30">
        <f>IF(I125="","",IF(A125&gt;=$D$8*p,"",A125+1))</f>
        <v>98</v>
      </c>
      <c r="B126" s="31">
        <f t="shared" si="3"/>
        <v>48549</v>
      </c>
      <c r="C126" s="55">
        <f t="shared" si="4"/>
        <v>12</v>
      </c>
      <c r="D126" s="32">
        <f t="shared" si="5"/>
        <v>22625</v>
      </c>
      <c r="E126" s="32">
        <f>IF(A126="","",SUM(D$27:D126)+PV)</f>
        <v>437250</v>
      </c>
      <c r="F126" s="29"/>
      <c r="G126" s="32">
        <f>IF(A126="","",IF($D$10="Daily",I125*( (1+rate)^(B126-B125)-1 ),I125*rate))</f>
        <v>2140.5605685834526</v>
      </c>
      <c r="H126" s="32">
        <f>IF(D126="","",SUM(G$27:G126))</f>
        <v>101250.09702861396</v>
      </c>
      <c r="I126" s="32">
        <f>IF(A126="","",I125+G126+D126)</f>
        <v>538500.09702861379</v>
      </c>
    </row>
    <row r="127" spans="1:9">
      <c r="A127" s="30">
        <f>IF(I126="","",IF(A126&gt;=$D$8*p,"",A126+1))</f>
        <v>99</v>
      </c>
      <c r="B127" s="31">
        <f t="shared" si="3"/>
        <v>48580</v>
      </c>
      <c r="C127" s="55">
        <f t="shared" si="4"/>
        <v>1</v>
      </c>
      <c r="D127" s="32">
        <f t="shared" si="5"/>
        <v>2625</v>
      </c>
      <c r="E127" s="32">
        <f>IF(A127="","",SUM(D$27:D127)+PV)</f>
        <v>439875</v>
      </c>
      <c r="F127" s="29"/>
      <c r="G127" s="32">
        <f>IF(A127="","",IF($D$10="Daily",I126*( (1+rate)^(B127-B126)-1 ),I126*rate))</f>
        <v>2243.7504042858827</v>
      </c>
      <c r="H127" s="32">
        <f>IF(D127="","",SUM(G$27:G127))</f>
        <v>103493.84743289984</v>
      </c>
      <c r="I127" s="32">
        <f>IF(A127="","",I126+G127+D127)</f>
        <v>543368.84743289964</v>
      </c>
    </row>
    <row r="128" spans="1:9">
      <c r="A128" s="30">
        <f>IF(I127="","",IF(A127&gt;=$D$8*p,"",A127+1))</f>
        <v>100</v>
      </c>
      <c r="B128" s="31">
        <f t="shared" si="3"/>
        <v>48611</v>
      </c>
      <c r="C128" s="55">
        <f t="shared" si="4"/>
        <v>2</v>
      </c>
      <c r="D128" s="32">
        <f t="shared" si="5"/>
        <v>2625</v>
      </c>
      <c r="E128" s="32">
        <f>IF(A128="","",SUM(D$27:D128)+PV)</f>
        <v>442500</v>
      </c>
      <c r="F128" s="29"/>
      <c r="G128" s="32">
        <f>IF(A128="","",IF($D$10="Daily",I127*( (1+rate)^(B128-B127)-1 ),I127*rate))</f>
        <v>2264.0368643037405</v>
      </c>
      <c r="H128" s="32">
        <f>IF(D128="","",SUM(G$27:G128))</f>
        <v>105757.88429720358</v>
      </c>
      <c r="I128" s="32">
        <f>IF(A128="","",I127+G128+D128)</f>
        <v>548257.88429720339</v>
      </c>
    </row>
    <row r="129" spans="1:9">
      <c r="A129" s="30">
        <f>IF(I128="","",IF(A128&gt;=$D$8*p,"",A128+1))</f>
        <v>101</v>
      </c>
      <c r="B129" s="31">
        <f t="shared" si="3"/>
        <v>48639</v>
      </c>
      <c r="C129" s="55">
        <f t="shared" si="4"/>
        <v>3</v>
      </c>
      <c r="D129" s="32">
        <f t="shared" si="5"/>
        <v>2625</v>
      </c>
      <c r="E129" s="32">
        <f>IF(A129="","",SUM(D$27:D129)+PV)</f>
        <v>445125</v>
      </c>
      <c r="F129" s="29"/>
      <c r="G129" s="32">
        <f>IF(A129="","",IF($D$10="Daily",I128*( (1+rate)^(B129-B128)-1 ),I128*rate))</f>
        <v>2284.4078512383394</v>
      </c>
      <c r="H129" s="32">
        <f>IF(D129="","",SUM(G$27:G129))</f>
        <v>108042.29214844192</v>
      </c>
      <c r="I129" s="32">
        <f>IF(A129="","",I128+G129+D129)</f>
        <v>553167.29214844177</v>
      </c>
    </row>
    <row r="130" spans="1:9">
      <c r="A130" s="30">
        <f>IF(I129="","",IF(A129&gt;=$D$8*p,"",A129+1))</f>
        <v>102</v>
      </c>
      <c r="B130" s="31">
        <f t="shared" si="3"/>
        <v>48670</v>
      </c>
      <c r="C130" s="55">
        <f t="shared" si="4"/>
        <v>4</v>
      </c>
      <c r="D130" s="32">
        <f t="shared" si="5"/>
        <v>2625</v>
      </c>
      <c r="E130" s="32">
        <f>IF(A130="","",SUM(D$27:D130)+PV)</f>
        <v>447750</v>
      </c>
      <c r="F130" s="29"/>
      <c r="G130" s="32">
        <f>IF(A130="","",IF($D$10="Daily",I129*( (1+rate)^(B130-B129)-1 ),I129*rate))</f>
        <v>2304.8637172851659</v>
      </c>
      <c r="H130" s="32">
        <f>IF(D130="","",SUM(G$27:G130))</f>
        <v>110347.15586572708</v>
      </c>
      <c r="I130" s="32">
        <f>IF(A130="","",I129+G130+D130)</f>
        <v>558097.15586572699</v>
      </c>
    </row>
    <row r="131" spans="1:9">
      <c r="A131" s="30">
        <f>IF(I130="","",IF(A130&gt;=$D$8*p,"",A130+1))</f>
        <v>103</v>
      </c>
      <c r="B131" s="31">
        <f t="shared" si="3"/>
        <v>48700</v>
      </c>
      <c r="C131" s="55">
        <f t="shared" si="4"/>
        <v>5</v>
      </c>
      <c r="D131" s="32">
        <f t="shared" si="5"/>
        <v>2625</v>
      </c>
      <c r="E131" s="32">
        <f>IF(A131="","",SUM(D$27:D131)+PV)</f>
        <v>450375</v>
      </c>
      <c r="F131" s="29"/>
      <c r="G131" s="32">
        <f>IF(A131="","",IF($D$10="Daily",I130*( (1+rate)^(B131-B130)-1 ),I130*rate))</f>
        <v>2325.4048161071873</v>
      </c>
      <c r="H131" s="32">
        <f>IF(D131="","",SUM(G$27:G131))</f>
        <v>112672.56068183426</v>
      </c>
      <c r="I131" s="32">
        <f>IF(A131="","",I130+G131+D131)</f>
        <v>563047.56068183423</v>
      </c>
    </row>
    <row r="132" spans="1:9">
      <c r="A132" s="30">
        <f>IF(I131="","",IF(A131&gt;=$D$8*p,"",A131+1))</f>
        <v>104</v>
      </c>
      <c r="B132" s="31">
        <f t="shared" si="3"/>
        <v>48731</v>
      </c>
      <c r="C132" s="55">
        <f t="shared" si="4"/>
        <v>6</v>
      </c>
      <c r="D132" s="32">
        <f t="shared" si="5"/>
        <v>2625</v>
      </c>
      <c r="E132" s="32">
        <f>IF(A132="","",SUM(D$27:D132)+PV)</f>
        <v>453000</v>
      </c>
      <c r="F132" s="29"/>
      <c r="G132" s="32">
        <f>IF(A132="","",IF($D$10="Daily",I131*( (1+rate)^(B132-B131)-1 ),I131*rate))</f>
        <v>2346.0315028409677</v>
      </c>
      <c r="H132" s="32">
        <f>IF(D132="","",SUM(G$27:G132))</f>
        <v>115018.59218467523</v>
      </c>
      <c r="I132" s="32">
        <f>IF(A132="","",I131+G132+D132)</f>
        <v>568018.59218467516</v>
      </c>
    </row>
    <row r="133" spans="1:9">
      <c r="A133" s="30">
        <f>IF(I132="","",IF(A132&gt;=$D$8*p,"",A132+1))</f>
        <v>105</v>
      </c>
      <c r="B133" s="31">
        <f t="shared" si="3"/>
        <v>48761</v>
      </c>
      <c r="C133" s="55">
        <f t="shared" si="4"/>
        <v>7</v>
      </c>
      <c r="D133" s="32">
        <f t="shared" si="5"/>
        <v>2625</v>
      </c>
      <c r="E133" s="32">
        <f>IF(A133="","",SUM(D$27:D133)+PV)</f>
        <v>455625</v>
      </c>
      <c r="F133" s="29"/>
      <c r="G133" s="32">
        <f>IF(A133="","",IF($D$10="Daily",I132*( (1+rate)^(B133-B132)-1 ),I132*rate))</f>
        <v>2366.7441341028048</v>
      </c>
      <c r="H133" s="32">
        <f>IF(D133="","",SUM(G$27:G133))</f>
        <v>117385.33631877803</v>
      </c>
      <c r="I133" s="32">
        <f>IF(A133="","",I132+G133+D133)</f>
        <v>573010.33631877799</v>
      </c>
    </row>
    <row r="134" spans="1:9">
      <c r="A134" s="30">
        <f>IF(I133="","",IF(A133&gt;=$D$8*p,"",A133+1))</f>
        <v>106</v>
      </c>
      <c r="B134" s="31">
        <f t="shared" si="3"/>
        <v>48792</v>
      </c>
      <c r="C134" s="55">
        <f t="shared" si="4"/>
        <v>8</v>
      </c>
      <c r="D134" s="32">
        <f t="shared" si="5"/>
        <v>2625</v>
      </c>
      <c r="E134" s="32">
        <f>IF(A134="","",SUM(D$27:D134)+PV)</f>
        <v>458250</v>
      </c>
      <c r="F134" s="29"/>
      <c r="G134" s="32">
        <f>IF(A134="","",IF($D$10="Daily",I133*( (1+rate)^(B134-B133)-1 ),I133*rate))</f>
        <v>2387.5430679949</v>
      </c>
      <c r="H134" s="32">
        <f>IF(D134="","",SUM(G$27:G134))</f>
        <v>119772.87938677294</v>
      </c>
      <c r="I134" s="32">
        <f>IF(A134="","",I133+G134+D134)</f>
        <v>578022.87938677287</v>
      </c>
    </row>
    <row r="135" spans="1:9">
      <c r="A135" s="30">
        <f>IF(I134="","",IF(A134&gt;=$D$8*p,"",A134+1))</f>
        <v>107</v>
      </c>
      <c r="B135" s="31">
        <f t="shared" si="3"/>
        <v>48823</v>
      </c>
      <c r="C135" s="55">
        <f t="shared" si="4"/>
        <v>9</v>
      </c>
      <c r="D135" s="32">
        <f t="shared" si="5"/>
        <v>2625</v>
      </c>
      <c r="E135" s="32">
        <f>IF(A135="","",SUM(D$27:D135)+PV)</f>
        <v>460875</v>
      </c>
      <c r="F135" s="29"/>
      <c r="G135" s="32">
        <f>IF(A135="","",IF($D$10="Daily",I134*( (1+rate)^(B135-B134)-1 ),I134*rate))</f>
        <v>2408.428664111545</v>
      </c>
      <c r="H135" s="32">
        <f>IF(D135="","",SUM(G$27:G135))</f>
        <v>122181.30805088449</v>
      </c>
      <c r="I135" s="32">
        <f>IF(A135="","",I134+G135+D135)</f>
        <v>583056.3080508844</v>
      </c>
    </row>
    <row r="136" spans="1:9">
      <c r="A136" s="30">
        <f>IF(I135="","",IF(A135&gt;=$D$8*p,"",A135+1))</f>
        <v>108</v>
      </c>
      <c r="B136" s="31">
        <f t="shared" si="3"/>
        <v>48853</v>
      </c>
      <c r="C136" s="55">
        <f t="shared" si="4"/>
        <v>10</v>
      </c>
      <c r="D136" s="32">
        <f t="shared" si="5"/>
        <v>2625</v>
      </c>
      <c r="E136" s="32">
        <f>IF(A136="","",SUM(D$27:D136)+PV)</f>
        <v>463500</v>
      </c>
      <c r="F136" s="29"/>
      <c r="G136" s="32">
        <f>IF(A136="","",IF($D$10="Daily",I135*( (1+rate)^(B136-B135)-1 ),I135*rate))</f>
        <v>2429.4012835453432</v>
      </c>
      <c r="H136" s="32">
        <f>IF(D136="","",SUM(G$27:G136))</f>
        <v>124610.70933442983</v>
      </c>
      <c r="I136" s="32">
        <f>IF(A136="","",I135+G136+D136)</f>
        <v>588110.7093344297</v>
      </c>
    </row>
    <row r="137" spans="1:9">
      <c r="A137" s="30">
        <f>IF(I136="","",IF(A136&gt;=$D$8*p,"",A136+1))</f>
        <v>109</v>
      </c>
      <c r="B137" s="31">
        <f t="shared" si="3"/>
        <v>48884</v>
      </c>
      <c r="C137" s="55">
        <f t="shared" si="4"/>
        <v>11</v>
      </c>
      <c r="D137" s="32">
        <f t="shared" si="5"/>
        <v>2625</v>
      </c>
      <c r="E137" s="32">
        <f>IF(A137="","",SUM(D$27:D137)+PV)</f>
        <v>466125</v>
      </c>
      <c r="F137" s="29"/>
      <c r="G137" s="32">
        <f>IF(A137="","",IF($D$10="Daily",I136*( (1+rate)^(B137-B136)-1 ),I136*rate))</f>
        <v>2450.4612888934485</v>
      </c>
      <c r="H137" s="32">
        <f>IF(D137="","",SUM(G$27:G137))</f>
        <v>127061.17062332328</v>
      </c>
      <c r="I137" s="32">
        <f>IF(A137="","",I136+G137+D137)</f>
        <v>593186.17062332318</v>
      </c>
    </row>
    <row r="138" spans="1:9">
      <c r="A138" s="30">
        <f>IF(I137="","",IF(A137&gt;=$D$8*p,"",A137+1))</f>
        <v>110</v>
      </c>
      <c r="B138" s="31">
        <f t="shared" si="3"/>
        <v>48914</v>
      </c>
      <c r="C138" s="55">
        <f t="shared" si="4"/>
        <v>12</v>
      </c>
      <c r="D138" s="32">
        <f t="shared" si="5"/>
        <v>22625</v>
      </c>
      <c r="E138" s="32">
        <f>IF(A138="","",SUM(D$27:D138)+PV)</f>
        <v>488750</v>
      </c>
      <c r="F138" s="29"/>
      <c r="G138" s="32">
        <f>IF(A138="","",IF($D$10="Daily",I137*( (1+rate)^(B138-B137)-1 ),I137*rate))</f>
        <v>2471.6090442638379</v>
      </c>
      <c r="H138" s="32">
        <f>IF(D138="","",SUM(G$27:G138))</f>
        <v>129532.77966758712</v>
      </c>
      <c r="I138" s="32">
        <f>IF(A138="","",I137+G138+D138)</f>
        <v>618282.77966758702</v>
      </c>
    </row>
    <row r="139" spans="1:9">
      <c r="A139" s="30">
        <f>IF(I138="","",IF(A138&gt;=$D$8*p,"",A138+1))</f>
        <v>111</v>
      </c>
      <c r="B139" s="31">
        <f t="shared" si="3"/>
        <v>48945</v>
      </c>
      <c r="C139" s="55">
        <f t="shared" si="4"/>
        <v>1</v>
      </c>
      <c r="D139" s="32">
        <f t="shared" si="5"/>
        <v>2625</v>
      </c>
      <c r="E139" s="32">
        <f>IF(A139="","",SUM(D$27:D139)+PV)</f>
        <v>491375</v>
      </c>
      <c r="F139" s="29"/>
      <c r="G139" s="32">
        <f>IF(A139="","",IF($D$10="Daily",I138*( (1+rate)^(B139-B138)-1 ),I138*rate))</f>
        <v>2576.1782486149368</v>
      </c>
      <c r="H139" s="32">
        <f>IF(D139="","",SUM(G$27:G139))</f>
        <v>132108.95791620205</v>
      </c>
      <c r="I139" s="32">
        <f>IF(A139="","",I138+G139+D139)</f>
        <v>623483.95791620191</v>
      </c>
    </row>
    <row r="140" spans="1:9">
      <c r="A140" s="30">
        <f>IF(I139="","",IF(A139&gt;=$D$8*p,"",A139+1))</f>
        <v>112</v>
      </c>
      <c r="B140" s="31">
        <f t="shared" si="3"/>
        <v>48976</v>
      </c>
      <c r="C140" s="55">
        <f t="shared" si="4"/>
        <v>2</v>
      </c>
      <c r="D140" s="32">
        <f t="shared" si="5"/>
        <v>2625</v>
      </c>
      <c r="E140" s="32">
        <f>IF(A140="","",SUM(D$27:D140)+PV)</f>
        <v>494000</v>
      </c>
      <c r="F140" s="29"/>
      <c r="G140" s="32">
        <f>IF(A140="","",IF($D$10="Daily",I139*( (1+rate)^(B140-B139)-1 ),I139*rate))</f>
        <v>2597.849824650832</v>
      </c>
      <c r="H140" s="32">
        <f>IF(D140="","",SUM(G$27:G140))</f>
        <v>134706.80774085288</v>
      </c>
      <c r="I140" s="32">
        <f>IF(A140="","",I139+G140+D140)</f>
        <v>628706.8077408527</v>
      </c>
    </row>
    <row r="141" spans="1:9">
      <c r="A141" s="30">
        <f>IF(I140="","",IF(A140&gt;=$D$8*p,"",A140+1))</f>
        <v>113</v>
      </c>
      <c r="B141" s="31">
        <f t="shared" si="3"/>
        <v>49004</v>
      </c>
      <c r="C141" s="55">
        <f t="shared" si="4"/>
        <v>3</v>
      </c>
      <c r="D141" s="32">
        <f t="shared" si="5"/>
        <v>2625</v>
      </c>
      <c r="E141" s="32">
        <f>IF(A141="","",SUM(D$27:D141)+PV)</f>
        <v>496625</v>
      </c>
      <c r="F141" s="29"/>
      <c r="G141" s="32">
        <f>IF(A141="","",IF($D$10="Daily",I140*( (1+rate)^(B141-B140)-1 ),I140*rate))</f>
        <v>2619.6116989202101</v>
      </c>
      <c r="H141" s="32">
        <f>IF(D141="","",SUM(G$27:G141))</f>
        <v>137326.41943977308</v>
      </c>
      <c r="I141" s="32">
        <f>IF(A141="","",I140+G141+D141)</f>
        <v>633951.41943977296</v>
      </c>
    </row>
    <row r="142" spans="1:9">
      <c r="A142" s="30">
        <f>IF(I141="","",IF(A141&gt;=$D$8*p,"",A141+1))</f>
        <v>114</v>
      </c>
      <c r="B142" s="31">
        <f t="shared" si="3"/>
        <v>49035</v>
      </c>
      <c r="C142" s="55">
        <f t="shared" si="4"/>
        <v>4</v>
      </c>
      <c r="D142" s="32">
        <f t="shared" si="5"/>
        <v>2625</v>
      </c>
      <c r="E142" s="32">
        <f>IF(A142="","",SUM(D$27:D142)+PV)</f>
        <v>499250</v>
      </c>
      <c r="F142" s="29"/>
      <c r="G142" s="32">
        <f>IF(A142="","",IF($D$10="Daily",I141*( (1+rate)^(B142-B141)-1 ),I141*rate))</f>
        <v>2641.4642476657114</v>
      </c>
      <c r="H142" s="32">
        <f>IF(D142="","",SUM(G$27:G142))</f>
        <v>139967.88368743879</v>
      </c>
      <c r="I142" s="32">
        <f>IF(A142="","",I141+G142+D142)</f>
        <v>639217.88368743868</v>
      </c>
    </row>
    <row r="143" spans="1:9">
      <c r="A143" s="30">
        <f>IF(I142="","",IF(A142&gt;=$D$8*p,"",A142+1))</f>
        <v>115</v>
      </c>
      <c r="B143" s="31">
        <f t="shared" si="3"/>
        <v>49065</v>
      </c>
      <c r="C143" s="55">
        <f t="shared" si="4"/>
        <v>5</v>
      </c>
      <c r="D143" s="32">
        <f t="shared" si="5"/>
        <v>2625</v>
      </c>
      <c r="E143" s="32">
        <f>IF(A143="","",SUM(D$27:D143)+PV)</f>
        <v>501875</v>
      </c>
      <c r="F143" s="29"/>
      <c r="G143" s="32">
        <f>IF(A143="","",IF($D$10="Daily",I142*( (1+rate)^(B143-B142)-1 ),I142*rate))</f>
        <v>2663.4078486976518</v>
      </c>
      <c r="H143" s="32">
        <f>IF(D143="","",SUM(G$27:G143))</f>
        <v>142631.29153613644</v>
      </c>
      <c r="I143" s="32">
        <f>IF(A143="","",I142+G143+D143)</f>
        <v>644506.2915361363</v>
      </c>
    </row>
    <row r="144" spans="1:9">
      <c r="A144" s="30">
        <f>IF(I143="","",IF(A143&gt;=$D$8*p,"",A143+1))</f>
        <v>116</v>
      </c>
      <c r="B144" s="31">
        <f t="shared" si="3"/>
        <v>49096</v>
      </c>
      <c r="C144" s="55">
        <f t="shared" si="4"/>
        <v>6</v>
      </c>
      <c r="D144" s="32">
        <f t="shared" si="5"/>
        <v>2625</v>
      </c>
      <c r="E144" s="32">
        <f>IF(A144="","",SUM(D$27:D144)+PV)</f>
        <v>504500</v>
      </c>
      <c r="F144" s="29"/>
      <c r="G144" s="32">
        <f>IF(A144="","",IF($D$10="Daily",I143*( (1+rate)^(B144-B143)-1 ),I143*rate))</f>
        <v>2685.4428814005582</v>
      </c>
      <c r="H144" s="32">
        <f>IF(D144="","",SUM(G$27:G144))</f>
        <v>145316.73441753699</v>
      </c>
      <c r="I144" s="32">
        <f>IF(A144="","",I143+G144+D144)</f>
        <v>649816.73441753688</v>
      </c>
    </row>
    <row r="145" spans="1:9">
      <c r="A145" s="30">
        <f>IF(I144="","",IF(A144&gt;=$D$8*p,"",A144+1))</f>
        <v>117</v>
      </c>
      <c r="B145" s="31">
        <f t="shared" si="3"/>
        <v>49126</v>
      </c>
      <c r="C145" s="55">
        <f t="shared" si="4"/>
        <v>7</v>
      </c>
      <c r="D145" s="32">
        <f t="shared" si="5"/>
        <v>2625</v>
      </c>
      <c r="E145" s="32">
        <f>IF(A145="","",SUM(D$27:D145)+PV)</f>
        <v>507125</v>
      </c>
      <c r="F145" s="29"/>
      <c r="G145" s="32">
        <f>IF(A145="","",IF($D$10="Daily",I144*( (1+rate)^(B145-B144)-1 ),I144*rate))</f>
        <v>2707.5697267397272</v>
      </c>
      <c r="H145" s="32">
        <f>IF(D145="","",SUM(G$27:G145))</f>
        <v>148024.30414427671</v>
      </c>
      <c r="I145" s="32">
        <f>IF(A145="","",I144+G145+D145)</f>
        <v>655149.30414427666</v>
      </c>
    </row>
    <row r="146" spans="1:9">
      <c r="A146" s="30">
        <f>IF(I145="","",IF(A145&gt;=$D$8*p,"",A145+1))</f>
        <v>118</v>
      </c>
      <c r="B146" s="31">
        <f t="shared" si="3"/>
        <v>49157</v>
      </c>
      <c r="C146" s="55">
        <f t="shared" si="4"/>
        <v>8</v>
      </c>
      <c r="D146" s="32">
        <f t="shared" si="5"/>
        <v>2625</v>
      </c>
      <c r="E146" s="32">
        <f>IF(A146="","",SUM(D$27:D146)+PV)</f>
        <v>509750</v>
      </c>
      <c r="F146" s="29"/>
      <c r="G146" s="32">
        <f>IF(A146="","",IF($D$10="Daily",I145*( (1+rate)^(B146-B145)-1 ),I145*rate))</f>
        <v>2729.7887672678098</v>
      </c>
      <c r="H146" s="32">
        <f>IF(D146="","",SUM(G$27:G146))</f>
        <v>150754.09291154452</v>
      </c>
      <c r="I146" s="32">
        <f>IF(A146="","",I145+G146+D146)</f>
        <v>660504.09291154449</v>
      </c>
    </row>
    <row r="147" spans="1:9">
      <c r="A147" s="30">
        <f>IF(I146="","",IF(A146&gt;=$D$8*p,"",A146+1))</f>
        <v>119</v>
      </c>
      <c r="B147" s="31">
        <f t="shared" si="3"/>
        <v>49188</v>
      </c>
      <c r="C147" s="55">
        <f t="shared" si="4"/>
        <v>9</v>
      </c>
      <c r="D147" s="32">
        <f t="shared" si="5"/>
        <v>2625</v>
      </c>
      <c r="E147" s="32">
        <f>IF(A147="","",SUM(D$27:D147)+PV)</f>
        <v>512375</v>
      </c>
      <c r="F147" s="29"/>
      <c r="G147" s="32">
        <f>IF(A147="","",IF($D$10="Daily",I146*( (1+rate)^(B147-B146)-1 ),I146*rate))</f>
        <v>2752.1003871314256</v>
      </c>
      <c r="H147" s="32">
        <f>IF(D147="","",SUM(G$27:G147))</f>
        <v>153506.19329867593</v>
      </c>
      <c r="I147" s="32">
        <f>IF(A147="","",I146+G147+D147)</f>
        <v>665881.19329867593</v>
      </c>
    </row>
    <row r="148" spans="1:9">
      <c r="A148" s="30">
        <f>IF(I147="","",IF(A147&gt;=$D$8*p,"",A147+1))</f>
        <v>120</v>
      </c>
      <c r="B148" s="31">
        <f t="shared" si="3"/>
        <v>49218</v>
      </c>
      <c r="C148" s="55">
        <f t="shared" si="4"/>
        <v>10</v>
      </c>
      <c r="D148" s="32">
        <f t="shared" si="5"/>
        <v>2625</v>
      </c>
      <c r="E148" s="32">
        <f>IF(A148="","",SUM(D$27:D148)+PV)</f>
        <v>515000</v>
      </c>
      <c r="F148" s="29"/>
      <c r="G148" s="32">
        <f>IF(A148="","",IF($D$10="Daily",I147*( (1+rate)^(B148-B147)-1 ),I147*rate))</f>
        <v>2774.5049720778065</v>
      </c>
      <c r="H148" s="32">
        <f>IF(D148="","",SUM(G$27:G148))</f>
        <v>156280.69827075375</v>
      </c>
      <c r="I148" s="32">
        <f>IF(A148="","",I147+G148+D148)</f>
        <v>671280.69827075372</v>
      </c>
    </row>
    <row r="149" spans="1:9">
      <c r="A149" s="30">
        <f>IF(I148="","",IF(A148&gt;=$D$8*p,"",A148+1))</f>
        <v>121</v>
      </c>
      <c r="B149" s="31">
        <f t="shared" si="3"/>
        <v>49249</v>
      </c>
      <c r="C149" s="55">
        <f t="shared" si="4"/>
        <v>11</v>
      </c>
      <c r="D149" s="32">
        <f t="shared" si="5"/>
        <v>2625</v>
      </c>
      <c r="E149" s="32">
        <f>IF(A149="","",SUM(D$27:D149)+PV)</f>
        <v>517625</v>
      </c>
      <c r="F149" s="29"/>
      <c r="G149" s="32">
        <f>IF(A149="","",IF($D$10="Daily",I148*( (1+rate)^(B149-B148)-1 ),I148*rate))</f>
        <v>2797.0029094614638</v>
      </c>
      <c r="H149" s="32">
        <f>IF(D149="","",SUM(G$27:G149))</f>
        <v>159077.70118021523</v>
      </c>
      <c r="I149" s="32">
        <f>IF(A149="","",I148+G149+D149)</f>
        <v>676702.70118021523</v>
      </c>
    </row>
    <row r="150" spans="1:9">
      <c r="A150" s="30">
        <f>IF(I149="","",IF(A149&gt;=$D$8*p,"",A149+1))</f>
        <v>122</v>
      </c>
      <c r="B150" s="31">
        <f t="shared" si="3"/>
        <v>49279</v>
      </c>
      <c r="C150" s="55">
        <f t="shared" si="4"/>
        <v>12</v>
      </c>
      <c r="D150" s="32">
        <f t="shared" si="5"/>
        <v>22625</v>
      </c>
      <c r="E150" s="32">
        <f>IF(A150="","",SUM(D$27:D150)+PV)</f>
        <v>540250</v>
      </c>
      <c r="F150" s="29"/>
      <c r="G150" s="32">
        <f>IF(A150="","",IF($D$10="Daily",I149*( (1+rate)^(B150-B149)-1 ),I149*rate))</f>
        <v>2819.5945882508868</v>
      </c>
      <c r="H150" s="32">
        <f>IF(D150="","",SUM(G$27:G150))</f>
        <v>161897.29576846611</v>
      </c>
      <c r="I150" s="32">
        <f>IF(A150="","",I149+G150+D150)</f>
        <v>702147.29576846608</v>
      </c>
    </row>
    <row r="151" spans="1:9">
      <c r="A151" s="30">
        <f>IF(I150="","",IF(A150&gt;=$D$8*p,"",A150+1))</f>
        <v>123</v>
      </c>
      <c r="B151" s="31">
        <f t="shared" si="3"/>
        <v>49310</v>
      </c>
      <c r="C151" s="55">
        <f t="shared" si="4"/>
        <v>1</v>
      </c>
      <c r="D151" s="32">
        <f t="shared" si="5"/>
        <v>2625</v>
      </c>
      <c r="E151" s="32">
        <f>IF(A151="","",SUM(D$27:D151)+PV)</f>
        <v>542875</v>
      </c>
      <c r="F151" s="29"/>
      <c r="G151" s="32">
        <f>IF(A151="","",IF($D$10="Daily",I150*( (1+rate)^(B151-B150)-1 ),I150*rate))</f>
        <v>2925.6137323685984</v>
      </c>
      <c r="H151" s="32">
        <f>IF(D151="","",SUM(G$27:G151))</f>
        <v>164822.90950083471</v>
      </c>
      <c r="I151" s="32">
        <f>IF(A151="","",I150+G151+D151)</f>
        <v>707697.90950083465</v>
      </c>
    </row>
    <row r="152" spans="1:9">
      <c r="A152" s="30">
        <f>IF(I151="","",IF(A151&gt;=$D$8*p,"",A151+1))</f>
        <v>124</v>
      </c>
      <c r="B152" s="31">
        <f t="shared" si="3"/>
        <v>49341</v>
      </c>
      <c r="C152" s="55">
        <f t="shared" si="4"/>
        <v>2</v>
      </c>
      <c r="D152" s="32">
        <f t="shared" si="5"/>
        <v>2625</v>
      </c>
      <c r="E152" s="32">
        <f>IF(A152="","",SUM(D$27:D152)+PV)</f>
        <v>545500</v>
      </c>
      <c r="F152" s="29"/>
      <c r="G152" s="32">
        <f>IF(A152="","",IF($D$10="Daily",I151*( (1+rate)^(B152-B151)-1 ),I151*rate))</f>
        <v>2948.7412895868006</v>
      </c>
      <c r="H152" s="32">
        <f>IF(D152="","",SUM(G$27:G152))</f>
        <v>167771.6507904215</v>
      </c>
      <c r="I152" s="32">
        <f>IF(A152="","",I151+G152+D152)</f>
        <v>713271.65079042141</v>
      </c>
    </row>
    <row r="153" spans="1:9">
      <c r="A153" s="30">
        <f>IF(I152="","",IF(A152&gt;=$D$8*p,"",A152+1))</f>
        <v>125</v>
      </c>
      <c r="B153" s="31">
        <f t="shared" si="3"/>
        <v>49369</v>
      </c>
      <c r="C153" s="55">
        <f t="shared" si="4"/>
        <v>3</v>
      </c>
      <c r="D153" s="32">
        <f t="shared" si="5"/>
        <v>2625</v>
      </c>
      <c r="E153" s="32">
        <f>IF(A153="","",SUM(D$27:D153)+PV)</f>
        <v>548125</v>
      </c>
      <c r="F153" s="29"/>
      <c r="G153" s="32">
        <f>IF(A153="","",IF($D$10="Daily",I152*( (1+rate)^(B153-B152)-1 ),I152*rate))</f>
        <v>2971.9652116267453</v>
      </c>
      <c r="H153" s="32">
        <f>IF(D153="","",SUM(G$27:G153))</f>
        <v>170743.61600204825</v>
      </c>
      <c r="I153" s="32">
        <f>IF(A153="","",I152+G153+D153)</f>
        <v>718868.61600204813</v>
      </c>
    </row>
    <row r="154" spans="1:9">
      <c r="A154" s="30">
        <f>IF(I153="","",IF(A153&gt;=$D$8*p,"",A153+1))</f>
        <v>126</v>
      </c>
      <c r="B154" s="31">
        <f t="shared" si="3"/>
        <v>49400</v>
      </c>
      <c r="C154" s="55">
        <f t="shared" si="4"/>
        <v>4</v>
      </c>
      <c r="D154" s="32">
        <f t="shared" si="5"/>
        <v>2625</v>
      </c>
      <c r="E154" s="32">
        <f>IF(A154="","",SUM(D$27:D154)+PV)</f>
        <v>550750</v>
      </c>
      <c r="F154" s="29"/>
      <c r="G154" s="32">
        <f>IF(A154="","",IF($D$10="Daily",I153*( (1+rate)^(B154-B153)-1 ),I153*rate))</f>
        <v>2995.2859000085232</v>
      </c>
      <c r="H154" s="32">
        <f>IF(D154="","",SUM(G$27:G154))</f>
        <v>173738.90190205676</v>
      </c>
      <c r="I154" s="32">
        <f>IF(A154="","",I153+G154+D154)</f>
        <v>724488.90190205665</v>
      </c>
    </row>
    <row r="155" spans="1:9">
      <c r="A155" s="30">
        <f>IF(I154="","",IF(A154&gt;=$D$8*p,"",A154+1))</f>
        <v>127</v>
      </c>
      <c r="B155" s="31">
        <f t="shared" si="3"/>
        <v>49430</v>
      </c>
      <c r="C155" s="55">
        <f t="shared" si="4"/>
        <v>5</v>
      </c>
      <c r="D155" s="32">
        <f t="shared" si="5"/>
        <v>2625</v>
      </c>
      <c r="E155" s="32">
        <f>IF(A155="","",SUM(D$27:D155)+PV)</f>
        <v>553375</v>
      </c>
      <c r="F155" s="29"/>
      <c r="G155" s="32">
        <f>IF(A155="","",IF($D$10="Daily",I154*( (1+rate)^(B155-B154)-1 ),I154*rate))</f>
        <v>3018.7037579252251</v>
      </c>
      <c r="H155" s="32">
        <f>IF(D155="","",SUM(G$27:G155))</f>
        <v>176757.60565998199</v>
      </c>
      <c r="I155" s="32">
        <f>IF(A155="","",I154+G155+D155)</f>
        <v>730132.60565998184</v>
      </c>
    </row>
    <row r="156" spans="1:9">
      <c r="A156" s="30">
        <f>IF(I155="","",IF(A155&gt;=$D$8*p,"",A155+1))</f>
        <v>128</v>
      </c>
      <c r="B156" s="31">
        <f t="shared" si="3"/>
        <v>49461</v>
      </c>
      <c r="C156" s="55">
        <f t="shared" si="4"/>
        <v>6</v>
      </c>
      <c r="D156" s="32">
        <f t="shared" si="5"/>
        <v>2625</v>
      </c>
      <c r="E156" s="32">
        <f>IF(A156="","",SUM(D$27:D156)+PV)</f>
        <v>556000</v>
      </c>
      <c r="F156" s="29"/>
      <c r="G156" s="32">
        <f>IF(A156="","",IF($D$10="Daily",I155*( (1+rate)^(B156-B155)-1 ),I155*rate))</f>
        <v>3042.2191902499135</v>
      </c>
      <c r="H156" s="32">
        <f>IF(D156="","",SUM(G$27:G156))</f>
        <v>179799.8248502319</v>
      </c>
      <c r="I156" s="32">
        <f>IF(A156="","",I155+G156+D156)</f>
        <v>735799.82485023176</v>
      </c>
    </row>
    <row r="157" spans="1:9">
      <c r="A157" s="30">
        <f>IF(I156="","",IF(A156&gt;=$D$8*p,"",A156+1))</f>
        <v>129</v>
      </c>
      <c r="B157" s="31">
        <f t="shared" ref="B157:B220" si="6">IF(A157="","",IF(p=52,B156+7,IF(p=26,B156+14,IF(p=24,IF(MOD(A157,2)=0,EDATE($D$9,A157/2),B156+14),IF(DAY(DATE(YEAR($D$9),MONTH($D$9)+(A157-1)*(12/p),DAY($D$9)))&lt;&gt;DAY($D$9),DATE(YEAR($D$9),MONTH($D$9)+A157*(12/p)+1,0),DATE(YEAR($D$9),MONTH($D$9)+A157*(12/p),DAY($D$9)))))))</f>
        <v>49491</v>
      </c>
      <c r="C157" s="55">
        <f t="shared" si="4"/>
        <v>7</v>
      </c>
      <c r="D157" s="32">
        <f t="shared" si="5"/>
        <v>2625</v>
      </c>
      <c r="E157" s="32">
        <f>IF(A157="","",SUM(D$27:D157)+PV)</f>
        <v>558625</v>
      </c>
      <c r="F157" s="29"/>
      <c r="G157" s="32">
        <f>IF(A157="","",IF($D$10="Daily",I156*( (1+rate)^(B157-B156)-1 ),I156*rate))</f>
        <v>3065.8326035426217</v>
      </c>
      <c r="H157" s="32">
        <f>IF(D157="","",SUM(G$27:G157))</f>
        <v>182865.65745377453</v>
      </c>
      <c r="I157" s="32">
        <f>IF(A157="","",I156+G157+D157)</f>
        <v>741490.65745377436</v>
      </c>
    </row>
    <row r="158" spans="1:9">
      <c r="A158" s="30">
        <f>IF(I157="","",IF(A157&gt;=$D$8*p,"",A157+1))</f>
        <v>130</v>
      </c>
      <c r="B158" s="31">
        <f t="shared" si="6"/>
        <v>49522</v>
      </c>
      <c r="C158" s="55">
        <f t="shared" ref="C158:C221" si="7">IF(A158="","",MONTH(B158))</f>
        <v>8</v>
      </c>
      <c r="D158" s="32">
        <f t="shared" ref="D158:D221" si="8">IFERROR(IF(A158="","",$D$11)+IF(C158="","",(IF(C158=12,$D$13))),"")</f>
        <v>2625</v>
      </c>
      <c r="E158" s="32">
        <f>IF(A158="","",SUM(D$27:D158)+PV)</f>
        <v>561250</v>
      </c>
      <c r="F158" s="29"/>
      <c r="G158" s="32">
        <f>IF(A158="","",IF($D$10="Daily",I157*( (1+rate)^(B158-B157)-1 ),I157*rate))</f>
        <v>3089.5444060573823</v>
      </c>
      <c r="H158" s="32">
        <f>IF(D158="","",SUM(G$27:G158))</f>
        <v>185955.20185983193</v>
      </c>
      <c r="I158" s="32">
        <f>IF(A158="","",I157+G158+D158)</f>
        <v>747205.20185983169</v>
      </c>
    </row>
    <row r="159" spans="1:9">
      <c r="A159" s="30">
        <f>IF(I158="","",IF(A158&gt;=$D$8*p,"",A158+1))</f>
        <v>131</v>
      </c>
      <c r="B159" s="31">
        <f t="shared" si="6"/>
        <v>49553</v>
      </c>
      <c r="C159" s="55">
        <f t="shared" si="7"/>
        <v>9</v>
      </c>
      <c r="D159" s="32">
        <f t="shared" si="8"/>
        <v>2625</v>
      </c>
      <c r="E159" s="32">
        <f>IF(A159="","",SUM(D$27:D159)+PV)</f>
        <v>563875</v>
      </c>
      <c r="F159" s="29"/>
      <c r="G159" s="32">
        <f>IF(A159="","",IF($D$10="Daily",I158*( (1+rate)^(B159-B158)-1 ),I158*rate))</f>
        <v>3113.3550077492878</v>
      </c>
      <c r="H159" s="32">
        <f>IF(D159="","",SUM(G$27:G159))</f>
        <v>189068.55686758121</v>
      </c>
      <c r="I159" s="32">
        <f>IF(A159="","",I158+G159+D159)</f>
        <v>752943.55686758098</v>
      </c>
    </row>
    <row r="160" spans="1:9">
      <c r="A160" s="30">
        <f>IF(I159="","",IF(A159&gt;=$D$8*p,"",A159+1))</f>
        <v>132</v>
      </c>
      <c r="B160" s="31">
        <f t="shared" si="6"/>
        <v>49583</v>
      </c>
      <c r="C160" s="55">
        <f t="shared" si="7"/>
        <v>10</v>
      </c>
      <c r="D160" s="32">
        <f t="shared" si="8"/>
        <v>2625</v>
      </c>
      <c r="E160" s="32">
        <f>IF(A160="","",SUM(D$27:D160)+PV)</f>
        <v>566500</v>
      </c>
      <c r="F160" s="29"/>
      <c r="G160" s="32">
        <f>IF(A160="","",IF($D$10="Daily",I159*( (1+rate)^(B160-B159)-1 ),I159*rate))</f>
        <v>3137.2648202815762</v>
      </c>
      <c r="H160" s="32">
        <f>IF(D160="","",SUM(G$27:G160))</f>
        <v>192205.8216878628</v>
      </c>
      <c r="I160" s="32">
        <f>IF(A160="","",I159+G160+D160)</f>
        <v>758705.82168786251</v>
      </c>
    </row>
    <row r="161" spans="1:9">
      <c r="A161" s="30">
        <f>IF(I160="","",IF(A160&gt;=$D$8*p,"",A160+1))</f>
        <v>133</v>
      </c>
      <c r="B161" s="31">
        <f t="shared" si="6"/>
        <v>49614</v>
      </c>
      <c r="C161" s="55">
        <f t="shared" si="7"/>
        <v>11</v>
      </c>
      <c r="D161" s="32">
        <f t="shared" si="8"/>
        <v>2625</v>
      </c>
      <c r="E161" s="32">
        <f>IF(A161="","",SUM(D$27:D161)+PV)</f>
        <v>569125</v>
      </c>
      <c r="F161" s="29"/>
      <c r="G161" s="32">
        <f>IF(A161="","",IF($D$10="Daily",I160*( (1+rate)^(B161-B160)-1 ),I160*rate))</f>
        <v>3161.2742570327491</v>
      </c>
      <c r="H161" s="32">
        <f>IF(D161="","",SUM(G$27:G161))</f>
        <v>195367.09594489555</v>
      </c>
      <c r="I161" s="32">
        <f>IF(A161="","",I160+G161+D161)</f>
        <v>764492.09594489529</v>
      </c>
    </row>
    <row r="162" spans="1:9">
      <c r="A162" s="30">
        <f>IF(I161="","",IF(A161&gt;=$D$8*p,"",A161+1))</f>
        <v>134</v>
      </c>
      <c r="B162" s="31">
        <f t="shared" si="6"/>
        <v>49644</v>
      </c>
      <c r="C162" s="55">
        <f t="shared" si="7"/>
        <v>12</v>
      </c>
      <c r="D162" s="32">
        <f t="shared" si="8"/>
        <v>22625</v>
      </c>
      <c r="E162" s="32">
        <f>IF(A162="","",SUM(D$27:D162)+PV)</f>
        <v>591750</v>
      </c>
      <c r="F162" s="29"/>
      <c r="G162" s="32">
        <f>IF(A162="","",IF($D$10="Daily",I161*( (1+rate)^(B162-B161)-1 ),I161*rate))</f>
        <v>3185.3837331037189</v>
      </c>
      <c r="H162" s="32">
        <f>IF(D162="","",SUM(G$27:G162))</f>
        <v>198552.47967799928</v>
      </c>
      <c r="I162" s="32">
        <f>IF(A162="","",I161+G162+D162)</f>
        <v>790302.47967799904</v>
      </c>
    </row>
    <row r="163" spans="1:9">
      <c r="A163" s="30">
        <f>IF(I162="","",IF(A162&gt;=$D$8*p,"",A162+1))</f>
        <v>135</v>
      </c>
      <c r="B163" s="31">
        <f t="shared" si="6"/>
        <v>49675</v>
      </c>
      <c r="C163" s="55">
        <f t="shared" si="7"/>
        <v>1</v>
      </c>
      <c r="D163" s="32">
        <f t="shared" si="8"/>
        <v>2625</v>
      </c>
      <c r="E163" s="32">
        <f>IF(A163="","",SUM(D$27:D163)+PV)</f>
        <v>594375</v>
      </c>
      <c r="F163" s="29"/>
      <c r="G163" s="32">
        <f>IF(A163="","",IF($D$10="Daily",I162*( (1+rate)^(B163-B162)-1 ),I162*rate))</f>
        <v>3292.9269986583176</v>
      </c>
      <c r="H163" s="32">
        <f>IF(D163="","",SUM(G$27:G163))</f>
        <v>201845.40667665759</v>
      </c>
      <c r="I163" s="32">
        <f>IF(A163="","",I162+G163+D163)</f>
        <v>796220.40667665738</v>
      </c>
    </row>
    <row r="164" spans="1:9">
      <c r="A164" s="30">
        <f>IF(I163="","",IF(A163&gt;=$D$8*p,"",A163+1))</f>
        <v>136</v>
      </c>
      <c r="B164" s="31">
        <f t="shared" si="6"/>
        <v>49706</v>
      </c>
      <c r="C164" s="55">
        <f t="shared" si="7"/>
        <v>2</v>
      </c>
      <c r="D164" s="32">
        <f t="shared" si="8"/>
        <v>2625</v>
      </c>
      <c r="E164" s="32">
        <f>IF(A164="","",SUM(D$27:D164)+PV)</f>
        <v>597000</v>
      </c>
      <c r="F164" s="29"/>
      <c r="G164" s="32">
        <f>IF(A164="","",IF($D$10="Daily",I163*( (1+rate)^(B164-B163)-1 ),I163*rate))</f>
        <v>3317.5850278193939</v>
      </c>
      <c r="H164" s="32">
        <f>IF(D164="","",SUM(G$27:G164))</f>
        <v>205162.99170447697</v>
      </c>
      <c r="I164" s="32">
        <f>IF(A164="","",I163+G164+D164)</f>
        <v>802162.99170447676</v>
      </c>
    </row>
    <row r="165" spans="1:9">
      <c r="A165" s="30">
        <f>IF(I164="","",IF(A164&gt;=$D$8*p,"",A164+1))</f>
        <v>137</v>
      </c>
      <c r="B165" s="31">
        <f t="shared" si="6"/>
        <v>49735</v>
      </c>
      <c r="C165" s="55">
        <f t="shared" si="7"/>
        <v>3</v>
      </c>
      <c r="D165" s="32">
        <f t="shared" si="8"/>
        <v>2625</v>
      </c>
      <c r="E165" s="32">
        <f>IF(A165="","",SUM(D$27:D165)+PV)</f>
        <v>599625</v>
      </c>
      <c r="F165" s="29"/>
      <c r="G165" s="32">
        <f>IF(A165="","",IF($D$10="Daily",I164*( (1+rate)^(B165-B164)-1 ),I164*rate))</f>
        <v>3342.3457987686411</v>
      </c>
      <c r="H165" s="32">
        <f>IF(D165="","",SUM(G$27:G165))</f>
        <v>208505.3375032456</v>
      </c>
      <c r="I165" s="32">
        <f>IF(A165="","",I164+G165+D165)</f>
        <v>808130.33750324545</v>
      </c>
    </row>
    <row r="166" spans="1:9">
      <c r="A166" s="30">
        <f>IF(I165="","",IF(A165&gt;=$D$8*p,"",A165+1))</f>
        <v>138</v>
      </c>
      <c r="B166" s="31">
        <f t="shared" si="6"/>
        <v>49766</v>
      </c>
      <c r="C166" s="55">
        <f t="shared" si="7"/>
        <v>4</v>
      </c>
      <c r="D166" s="32">
        <f t="shared" si="8"/>
        <v>2625</v>
      </c>
      <c r="E166" s="32">
        <f>IF(A166="","",SUM(D$27:D166)+PV)</f>
        <v>602250</v>
      </c>
      <c r="F166" s="29"/>
      <c r="G166" s="32">
        <f>IF(A166="","",IF($D$10="Daily",I165*( (1+rate)^(B166-B165)-1 ),I165*rate))</f>
        <v>3367.209739596844</v>
      </c>
      <c r="H166" s="32">
        <f>IF(D166="","",SUM(G$27:G166))</f>
        <v>211872.54724284244</v>
      </c>
      <c r="I166" s="32">
        <f>IF(A166="","",I165+G166+D166)</f>
        <v>814122.54724284227</v>
      </c>
    </row>
    <row r="167" spans="1:9">
      <c r="A167" s="30">
        <f>IF(I166="","",IF(A166&gt;=$D$8*p,"",A166+1))</f>
        <v>139</v>
      </c>
      <c r="B167" s="31">
        <f t="shared" si="6"/>
        <v>49796</v>
      </c>
      <c r="C167" s="55">
        <f t="shared" si="7"/>
        <v>5</v>
      </c>
      <c r="D167" s="32">
        <f t="shared" si="8"/>
        <v>2625</v>
      </c>
      <c r="E167" s="32">
        <f>IF(A167="","",SUM(D$27:D167)+PV)</f>
        <v>604875</v>
      </c>
      <c r="F167" s="29"/>
      <c r="G167" s="32">
        <f>IF(A167="","",IF($D$10="Daily",I166*( (1+rate)^(B167-B166)-1 ),I166*rate))</f>
        <v>3392.1772801784973</v>
      </c>
      <c r="H167" s="32">
        <f>IF(D167="","",SUM(G$27:G167))</f>
        <v>215264.72452302094</v>
      </c>
      <c r="I167" s="32">
        <f>IF(A167="","",I166+G167+D167)</f>
        <v>820139.72452302079</v>
      </c>
    </row>
    <row r="168" spans="1:9">
      <c r="A168" s="30">
        <f>IF(I167="","",IF(A167&gt;=$D$8*p,"",A167+1))</f>
        <v>140</v>
      </c>
      <c r="B168" s="31">
        <f t="shared" si="6"/>
        <v>49827</v>
      </c>
      <c r="C168" s="55">
        <f t="shared" si="7"/>
        <v>6</v>
      </c>
      <c r="D168" s="32">
        <f t="shared" si="8"/>
        <v>2625</v>
      </c>
      <c r="E168" s="32">
        <f>IF(A168="","",SUM(D$27:D168)+PV)</f>
        <v>607500</v>
      </c>
      <c r="F168" s="29"/>
      <c r="G168" s="32">
        <f>IF(A168="","",IF($D$10="Daily",I167*( (1+rate)^(B168-B167)-1 ),I167*rate))</f>
        <v>3417.2488521792411</v>
      </c>
      <c r="H168" s="32">
        <f>IF(D168="","",SUM(G$27:G168))</f>
        <v>218681.97337520018</v>
      </c>
      <c r="I168" s="32">
        <f>IF(A168="","",I167+G168+D168)</f>
        <v>826181.97337520006</v>
      </c>
    </row>
    <row r="169" spans="1:9">
      <c r="A169" s="30">
        <f>IF(I168="","",IF(A168&gt;=$D$8*p,"",A168+1))</f>
        <v>141</v>
      </c>
      <c r="B169" s="31">
        <f t="shared" si="6"/>
        <v>49857</v>
      </c>
      <c r="C169" s="55">
        <f t="shared" si="7"/>
        <v>7</v>
      </c>
      <c r="D169" s="32">
        <f t="shared" si="8"/>
        <v>2625</v>
      </c>
      <c r="E169" s="32">
        <f>IF(A169="","",SUM(D$27:D169)+PV)</f>
        <v>610125</v>
      </c>
      <c r="F169" s="29"/>
      <c r="G169" s="32">
        <f>IF(A169="","",IF($D$10="Daily",I168*( (1+rate)^(B169-B168)-1 ),I168*rate))</f>
        <v>3442.4248890633212</v>
      </c>
      <c r="H169" s="32">
        <f>IF(D169="","",SUM(G$27:G169))</f>
        <v>222124.39826426349</v>
      </c>
      <c r="I169" s="32">
        <f>IF(A169="","",I168+G169+D169)</f>
        <v>832249.39826426341</v>
      </c>
    </row>
    <row r="170" spans="1:9">
      <c r="A170" s="30">
        <f>IF(I169="","",IF(A169&gt;=$D$8*p,"",A169+1))</f>
        <v>142</v>
      </c>
      <c r="B170" s="31">
        <f t="shared" si="6"/>
        <v>49888</v>
      </c>
      <c r="C170" s="55">
        <f t="shared" si="7"/>
        <v>8</v>
      </c>
      <c r="D170" s="32">
        <f t="shared" si="8"/>
        <v>2625</v>
      </c>
      <c r="E170" s="32">
        <f>IF(A170="","",SUM(D$27:D170)+PV)</f>
        <v>612750</v>
      </c>
      <c r="F170" s="29"/>
      <c r="G170" s="32">
        <f>IF(A170="","",IF($D$10="Daily",I169*( (1+rate)^(B170-B169)-1 ),I169*rate))</f>
        <v>3467.7058261010852</v>
      </c>
      <c r="H170" s="32">
        <f>IF(D170="","",SUM(G$27:G170))</f>
        <v>225592.10409036459</v>
      </c>
      <c r="I170" s="32">
        <f>IF(A170="","",I169+G170+D170)</f>
        <v>838342.10409036453</v>
      </c>
    </row>
    <row r="171" spans="1:9">
      <c r="A171" s="30">
        <f>IF(I170="","",IF(A170&gt;=$D$8*p,"",A170+1))</f>
        <v>143</v>
      </c>
      <c r="B171" s="31">
        <f t="shared" si="6"/>
        <v>49919</v>
      </c>
      <c r="C171" s="55">
        <f t="shared" si="7"/>
        <v>9</v>
      </c>
      <c r="D171" s="32">
        <f t="shared" si="8"/>
        <v>2625</v>
      </c>
      <c r="E171" s="32">
        <f>IF(A171="","",SUM(D$27:D171)+PV)</f>
        <v>615375</v>
      </c>
      <c r="F171" s="29"/>
      <c r="G171" s="32">
        <f>IF(A171="","",IF($D$10="Daily",I170*( (1+rate)^(B171-B170)-1 ),I170*rate))</f>
        <v>3493.0921003765066</v>
      </c>
      <c r="H171" s="32">
        <f>IF(D171="","",SUM(G$27:G171))</f>
        <v>229085.19619074109</v>
      </c>
      <c r="I171" s="32">
        <f>IF(A171="","",I170+G171+D171)</f>
        <v>844460.19619074103</v>
      </c>
    </row>
    <row r="172" spans="1:9">
      <c r="A172" s="30">
        <f>IF(I171="","",IF(A171&gt;=$D$8*p,"",A171+1))</f>
        <v>144</v>
      </c>
      <c r="B172" s="31">
        <f t="shared" si="6"/>
        <v>49949</v>
      </c>
      <c r="C172" s="55">
        <f t="shared" si="7"/>
        <v>10</v>
      </c>
      <c r="D172" s="32">
        <f t="shared" si="8"/>
        <v>2625</v>
      </c>
      <c r="E172" s="32">
        <f>IF(A172="","",SUM(D$27:D172)+PV)</f>
        <v>618000</v>
      </c>
      <c r="F172" s="29"/>
      <c r="G172" s="32">
        <f>IF(A172="","",IF($D$10="Daily",I171*( (1+rate)^(B172-B171)-1 ),I171*rate))</f>
        <v>3518.5841507947416</v>
      </c>
      <c r="H172" s="32">
        <f>IF(D172="","",SUM(G$27:G172))</f>
        <v>232603.78034153584</v>
      </c>
      <c r="I172" s="32">
        <f>IF(A172="","",I171+G172+D172)</f>
        <v>850603.78034153581</v>
      </c>
    </row>
    <row r="173" spans="1:9">
      <c r="A173" s="30">
        <f>IF(I172="","",IF(A172&gt;=$D$8*p,"",A172+1))</f>
        <v>145</v>
      </c>
      <c r="B173" s="31">
        <f t="shared" si="6"/>
        <v>49980</v>
      </c>
      <c r="C173" s="55">
        <f t="shared" si="7"/>
        <v>11</v>
      </c>
      <c r="D173" s="32">
        <f t="shared" si="8"/>
        <v>2625</v>
      </c>
      <c r="E173" s="32">
        <f>IF(A173="","",SUM(D$27:D173)+PV)</f>
        <v>620625</v>
      </c>
      <c r="F173" s="29"/>
      <c r="G173" s="32">
        <f>IF(A173="","",IF($D$10="Daily",I172*( (1+rate)^(B173-B172)-1 ),I172*rate))</f>
        <v>3544.1824180897202</v>
      </c>
      <c r="H173" s="32">
        <f>IF(D173="","",SUM(G$27:G173))</f>
        <v>236147.96275962555</v>
      </c>
      <c r="I173" s="32">
        <f>IF(A173="","",I172+G173+D173)</f>
        <v>856772.96275962552</v>
      </c>
    </row>
    <row r="174" spans="1:9">
      <c r="A174" s="30">
        <f>IF(I173="","",IF(A173&gt;=$D$8*p,"",A173+1))</f>
        <v>146</v>
      </c>
      <c r="B174" s="31">
        <f t="shared" si="6"/>
        <v>50010</v>
      </c>
      <c r="C174" s="55">
        <f t="shared" si="7"/>
        <v>12</v>
      </c>
      <c r="D174" s="32">
        <f t="shared" si="8"/>
        <v>22625</v>
      </c>
      <c r="E174" s="32">
        <f>IF(A174="","",SUM(D$27:D174)+PV)</f>
        <v>643250</v>
      </c>
      <c r="F174" s="29"/>
      <c r="G174" s="32">
        <f>IF(A174="","",IF($D$10="Daily",I173*( (1+rate)^(B174-B173)-1 ),I173*rate))</f>
        <v>3569.8873448317604</v>
      </c>
      <c r="H174" s="32">
        <f>IF(D174="","",SUM(G$27:G174))</f>
        <v>239717.85010445729</v>
      </c>
      <c r="I174" s="32">
        <f>IF(A174="","",I173+G174+D174)</f>
        <v>882967.85010445723</v>
      </c>
    </row>
    <row r="175" spans="1:9">
      <c r="A175" s="30">
        <f>IF(I174="","",IF(A174&gt;=$D$8*p,"",A174+1))</f>
        <v>147</v>
      </c>
      <c r="B175" s="31">
        <f t="shared" si="6"/>
        <v>50041</v>
      </c>
      <c r="C175" s="55">
        <f t="shared" si="7"/>
        <v>1</v>
      </c>
      <c r="D175" s="32">
        <f t="shared" si="8"/>
        <v>2625</v>
      </c>
      <c r="E175" s="32">
        <f>IF(A175="","",SUM(D$27:D175)+PV)</f>
        <v>645875</v>
      </c>
      <c r="F175" s="29"/>
      <c r="G175" s="32">
        <f>IF(A175="","",IF($D$10="Daily",I174*( (1+rate)^(B175-B174)-1 ),I174*rate))</f>
        <v>3679.0327087685587</v>
      </c>
      <c r="H175" s="32">
        <f>IF(D175="","",SUM(G$27:G175))</f>
        <v>243396.88281322585</v>
      </c>
      <c r="I175" s="32">
        <f>IF(A175="","",I174+G175+D175)</f>
        <v>889271.88281322585</v>
      </c>
    </row>
    <row r="176" spans="1:9">
      <c r="A176" s="30">
        <f>IF(I175="","",IF(A175&gt;=$D$8*p,"",A175+1))</f>
        <v>148</v>
      </c>
      <c r="B176" s="31">
        <f t="shared" si="6"/>
        <v>50072</v>
      </c>
      <c r="C176" s="55">
        <f t="shared" si="7"/>
        <v>2</v>
      </c>
      <c r="D176" s="32">
        <f t="shared" si="8"/>
        <v>2625</v>
      </c>
      <c r="E176" s="32">
        <f>IF(A176="","",SUM(D$27:D176)+PV)</f>
        <v>648500</v>
      </c>
      <c r="F176" s="29"/>
      <c r="G176" s="32">
        <f>IF(A176="","",IF($D$10="Daily",I175*( (1+rate)^(B176-B175)-1 ),I175*rate))</f>
        <v>3705.2995117217611</v>
      </c>
      <c r="H176" s="32">
        <f>IF(D176="","",SUM(G$27:G176))</f>
        <v>247102.18232494761</v>
      </c>
      <c r="I176" s="32">
        <f>IF(A176="","",I175+G176+D176)</f>
        <v>895602.18232494756</v>
      </c>
    </row>
    <row r="177" spans="1:9">
      <c r="A177" s="30">
        <f>IF(I176="","",IF(A176&gt;=$D$8*p,"",A176+1))</f>
        <v>149</v>
      </c>
      <c r="B177" s="31">
        <f t="shared" si="6"/>
        <v>50100</v>
      </c>
      <c r="C177" s="55">
        <f t="shared" si="7"/>
        <v>3</v>
      </c>
      <c r="D177" s="32">
        <f t="shared" si="8"/>
        <v>2625</v>
      </c>
      <c r="E177" s="32">
        <f>IF(A177="","",SUM(D$27:D177)+PV)</f>
        <v>651125</v>
      </c>
      <c r="F177" s="29"/>
      <c r="G177" s="32">
        <f>IF(A177="","",IF($D$10="Daily",I176*( (1+rate)^(B177-B176)-1 ),I176*rate))</f>
        <v>3731.6757596872681</v>
      </c>
      <c r="H177" s="32">
        <f>IF(D177="","",SUM(G$27:G177))</f>
        <v>250833.85808463488</v>
      </c>
      <c r="I177" s="32">
        <f>IF(A177="","",I176+G177+D177)</f>
        <v>901958.85808463488</v>
      </c>
    </row>
    <row r="178" spans="1:9">
      <c r="A178" s="30">
        <f>IF(I177="","",IF(A177&gt;=$D$8*p,"",A177+1))</f>
        <v>150</v>
      </c>
      <c r="B178" s="31">
        <f t="shared" si="6"/>
        <v>50131</v>
      </c>
      <c r="C178" s="55">
        <f t="shared" si="7"/>
        <v>4</v>
      </c>
      <c r="D178" s="32">
        <f t="shared" si="8"/>
        <v>2625</v>
      </c>
      <c r="E178" s="32">
        <f>IF(A178="","",SUM(D$27:D178)+PV)</f>
        <v>653750</v>
      </c>
      <c r="F178" s="29"/>
      <c r="G178" s="32">
        <f>IF(A178="","",IF($D$10="Daily",I177*( (1+rate)^(B178-B177)-1 ),I177*rate))</f>
        <v>3758.1619086859655</v>
      </c>
      <c r="H178" s="32">
        <f>IF(D178="","",SUM(G$27:G178))</f>
        <v>254592.01999332084</v>
      </c>
      <c r="I178" s="32">
        <f>IF(A178="","",I177+G178+D178)</f>
        <v>908342.01999332081</v>
      </c>
    </row>
    <row r="179" spans="1:9">
      <c r="A179" s="30">
        <f>IF(I178="","",IF(A178&gt;=$D$8*p,"",A178+1))</f>
        <v>151</v>
      </c>
      <c r="B179" s="31">
        <f t="shared" si="6"/>
        <v>50161</v>
      </c>
      <c r="C179" s="55">
        <f t="shared" si="7"/>
        <v>5</v>
      </c>
      <c r="D179" s="32">
        <f t="shared" si="8"/>
        <v>2625</v>
      </c>
      <c r="E179" s="32">
        <f>IF(A179="","",SUM(D$27:D179)+PV)</f>
        <v>656375</v>
      </c>
      <c r="F179" s="29"/>
      <c r="G179" s="32">
        <f>IF(A179="","",IF($D$10="Daily",I178*( (1+rate)^(B179-B178)-1 ),I178*rate))</f>
        <v>3784.7584166388233</v>
      </c>
      <c r="H179" s="32">
        <f>IF(D179="","",SUM(G$27:G179))</f>
        <v>258376.77840995966</v>
      </c>
      <c r="I179" s="32">
        <f>IF(A179="","",I178+G179+D179)</f>
        <v>914751.77840995963</v>
      </c>
    </row>
    <row r="180" spans="1:9">
      <c r="A180" s="30">
        <f>IF(I179="","",IF(A179&gt;=$D$8*p,"",A179+1))</f>
        <v>152</v>
      </c>
      <c r="B180" s="31">
        <f t="shared" si="6"/>
        <v>50192</v>
      </c>
      <c r="C180" s="55">
        <f t="shared" si="7"/>
        <v>6</v>
      </c>
      <c r="D180" s="32">
        <f t="shared" si="8"/>
        <v>2625</v>
      </c>
      <c r="E180" s="32">
        <f>IF(A180="","",SUM(D$27:D180)+PV)</f>
        <v>659000</v>
      </c>
      <c r="F180" s="29"/>
      <c r="G180" s="32">
        <f>IF(A180="","",IF($D$10="Daily",I179*( (1+rate)^(B180-B179)-1 ),I179*rate))</f>
        <v>3811.4657433748184</v>
      </c>
      <c r="H180" s="32">
        <f>IF(D180="","",SUM(G$27:G180))</f>
        <v>262188.24415333447</v>
      </c>
      <c r="I180" s="32">
        <f>IF(A180="","",I179+G180+D180)</f>
        <v>921188.24415333441</v>
      </c>
    </row>
    <row r="181" spans="1:9">
      <c r="A181" s="30">
        <f>IF(I180="","",IF(A180&gt;=$D$8*p,"",A180+1))</f>
        <v>153</v>
      </c>
      <c r="B181" s="31">
        <f t="shared" si="6"/>
        <v>50222</v>
      </c>
      <c r="C181" s="55">
        <f t="shared" si="7"/>
        <v>7</v>
      </c>
      <c r="D181" s="32">
        <f t="shared" si="8"/>
        <v>2625</v>
      </c>
      <c r="E181" s="32">
        <f>IF(A181="","",SUM(D$27:D181)+PV)</f>
        <v>661625</v>
      </c>
      <c r="F181" s="29"/>
      <c r="G181" s="32">
        <f>IF(A181="","",IF($D$10="Daily",I180*( (1+rate)^(B181-B180)-1 ),I180*rate))</f>
        <v>3838.2843506388799</v>
      </c>
      <c r="H181" s="32">
        <f>IF(D181="","",SUM(G$27:G181))</f>
        <v>266026.52850397333</v>
      </c>
      <c r="I181" s="32">
        <f>IF(A181="","",I180+G181+D181)</f>
        <v>927651.52850397327</v>
      </c>
    </row>
    <row r="182" spans="1:9">
      <c r="A182" s="30">
        <f>IF(I181="","",IF(A181&gt;=$D$8*p,"",A181+1))</f>
        <v>154</v>
      </c>
      <c r="B182" s="31">
        <f t="shared" si="6"/>
        <v>50253</v>
      </c>
      <c r="C182" s="55">
        <f t="shared" si="7"/>
        <v>8</v>
      </c>
      <c r="D182" s="32">
        <f t="shared" si="8"/>
        <v>2625</v>
      </c>
      <c r="E182" s="32">
        <f>IF(A182="","",SUM(D$27:D182)+PV)</f>
        <v>664250</v>
      </c>
      <c r="F182" s="29"/>
      <c r="G182" s="32">
        <f>IF(A182="","",IF($D$10="Daily",I181*( (1+rate)^(B182-B181)-1 ),I181*rate))</f>
        <v>3865.214702099875</v>
      </c>
      <c r="H182" s="32">
        <f>IF(D182="","",SUM(G$27:G182))</f>
        <v>269891.74320607318</v>
      </c>
      <c r="I182" s="32">
        <f>IF(A182="","",I181+G182+D182)</f>
        <v>934141.74320607318</v>
      </c>
    </row>
    <row r="183" spans="1:9">
      <c r="A183" s="30">
        <f>IF(I182="","",IF(A182&gt;=$D$8*p,"",A182+1))</f>
        <v>155</v>
      </c>
      <c r="B183" s="31">
        <f t="shared" si="6"/>
        <v>50284</v>
      </c>
      <c r="C183" s="55">
        <f t="shared" si="7"/>
        <v>9</v>
      </c>
      <c r="D183" s="32">
        <f t="shared" si="8"/>
        <v>2625</v>
      </c>
      <c r="E183" s="32">
        <f>IF(A183="","",SUM(D$27:D183)+PV)</f>
        <v>666875</v>
      </c>
      <c r="F183" s="29"/>
      <c r="G183" s="32">
        <f>IF(A183="","",IF($D$10="Daily",I182*( (1+rate)^(B183-B182)-1 ),I182*rate))</f>
        <v>3892.2572633586246</v>
      </c>
      <c r="H183" s="32">
        <f>IF(D183="","",SUM(G$27:G183))</f>
        <v>273784.0004694318</v>
      </c>
      <c r="I183" s="32">
        <f>IF(A183="","",I182+G183+D183)</f>
        <v>940659.00046943186</v>
      </c>
    </row>
    <row r="184" spans="1:9">
      <c r="A184" s="30">
        <f>IF(I183="","",IF(A183&gt;=$D$8*p,"",A183+1))</f>
        <v>156</v>
      </c>
      <c r="B184" s="31">
        <f t="shared" si="6"/>
        <v>50314</v>
      </c>
      <c r="C184" s="55">
        <f t="shared" si="7"/>
        <v>10</v>
      </c>
      <c r="D184" s="32">
        <f t="shared" si="8"/>
        <v>2625</v>
      </c>
      <c r="E184" s="32">
        <f>IF(A184="","",SUM(D$27:D184)+PV)</f>
        <v>669500</v>
      </c>
      <c r="F184" s="29"/>
      <c r="G184" s="32">
        <f>IF(A184="","",IF($D$10="Daily",I183*( (1+rate)^(B184-B183)-1 ),I183*rate))</f>
        <v>3919.4125019559524</v>
      </c>
      <c r="H184" s="32">
        <f>IF(D184="","",SUM(G$27:G184))</f>
        <v>277703.41297138773</v>
      </c>
      <c r="I184" s="32">
        <f>IF(A184="","",I183+G184+D184)</f>
        <v>947203.41297138785</v>
      </c>
    </row>
    <row r="185" spans="1:9">
      <c r="A185" s="30">
        <f>IF(I184="","",IF(A184&gt;=$D$8*p,"",A184+1))</f>
        <v>157</v>
      </c>
      <c r="B185" s="31">
        <f t="shared" si="6"/>
        <v>50345</v>
      </c>
      <c r="C185" s="55">
        <f t="shared" si="7"/>
        <v>11</v>
      </c>
      <c r="D185" s="32">
        <f t="shared" si="8"/>
        <v>2625</v>
      </c>
      <c r="E185" s="32">
        <f>IF(A185="","",SUM(D$27:D185)+PV)</f>
        <v>672125</v>
      </c>
      <c r="F185" s="29"/>
      <c r="G185" s="32">
        <f>IF(A185="","",IF($D$10="Daily",I184*( (1+rate)^(B185-B184)-1 ),I184*rate))</f>
        <v>3946.6808873807686</v>
      </c>
      <c r="H185" s="32">
        <f>IF(D185="","",SUM(G$27:G185))</f>
        <v>281650.09385876852</v>
      </c>
      <c r="I185" s="32">
        <f>IF(A185="","",I184+G185+D185)</f>
        <v>953775.09385876858</v>
      </c>
    </row>
    <row r="186" spans="1:9">
      <c r="A186" s="30">
        <f>IF(I185="","",IF(A185&gt;=$D$8*p,"",A185+1))</f>
        <v>158</v>
      </c>
      <c r="B186" s="31">
        <f t="shared" si="6"/>
        <v>50375</v>
      </c>
      <c r="C186" s="55">
        <f t="shared" si="7"/>
        <v>12</v>
      </c>
      <c r="D186" s="32">
        <f t="shared" si="8"/>
        <v>22625</v>
      </c>
      <c r="E186" s="32">
        <f>IF(A186="","",SUM(D$27:D186)+PV)</f>
        <v>694750</v>
      </c>
      <c r="F186" s="29"/>
      <c r="G186" s="32">
        <f>IF(A186="","",IF($D$10="Daily",I185*( (1+rate)^(B186-B185)-1 ),I185*rate))</f>
        <v>3974.0628910781884</v>
      </c>
      <c r="H186" s="32">
        <f>IF(D186="","",SUM(G$27:G186))</f>
        <v>285624.1567498467</v>
      </c>
      <c r="I186" s="32">
        <f>IF(A186="","",I185+G186+D186)</f>
        <v>980374.15674984676</v>
      </c>
    </row>
    <row r="187" spans="1:9">
      <c r="A187" s="30">
        <f>IF(I186="","",IF(A186&gt;=$D$8*p,"",A186+1))</f>
        <v>159</v>
      </c>
      <c r="B187" s="31">
        <f t="shared" si="6"/>
        <v>50406</v>
      </c>
      <c r="C187" s="55">
        <f t="shared" si="7"/>
        <v>1</v>
      </c>
      <c r="D187" s="32">
        <f t="shared" si="8"/>
        <v>2625</v>
      </c>
      <c r="E187" s="32">
        <f>IF(A187="","",SUM(D$27:D187)+PV)</f>
        <v>697375</v>
      </c>
      <c r="F187" s="29"/>
      <c r="G187" s="32">
        <f>IF(A187="","",IF($D$10="Daily",I186*( (1+rate)^(B187-B186)-1 ),I186*rate))</f>
        <v>4084.8923197910135</v>
      </c>
      <c r="H187" s="32">
        <f>IF(D187="","",SUM(G$27:G187))</f>
        <v>289709.04906963772</v>
      </c>
      <c r="I187" s="32">
        <f>IF(A187="","",I186+G187+D187)</f>
        <v>987084.04906963778</v>
      </c>
    </row>
    <row r="188" spans="1:9">
      <c r="A188" s="30">
        <f>IF(I187="","",IF(A187&gt;=$D$8*p,"",A187+1))</f>
        <v>160</v>
      </c>
      <c r="B188" s="31">
        <f t="shared" si="6"/>
        <v>50437</v>
      </c>
      <c r="C188" s="55">
        <f t="shared" si="7"/>
        <v>2</v>
      </c>
      <c r="D188" s="32">
        <f t="shared" si="8"/>
        <v>2625</v>
      </c>
      <c r="E188" s="32">
        <f>IF(A188="","",SUM(D$27:D188)+PV)</f>
        <v>700000</v>
      </c>
      <c r="F188" s="29"/>
      <c r="G188" s="32">
        <f>IF(A188="","",IF($D$10="Daily",I187*( (1+rate)^(B188-B187)-1 ),I187*rate))</f>
        <v>4112.8502044568095</v>
      </c>
      <c r="H188" s="32">
        <f>IF(D188="","",SUM(G$27:G188))</f>
        <v>293821.89927409455</v>
      </c>
      <c r="I188" s="32">
        <f>IF(A188="","",I187+G188+D188)</f>
        <v>993821.89927409461</v>
      </c>
    </row>
    <row r="189" spans="1:9">
      <c r="A189" s="30">
        <f>IF(I188="","",IF(A188&gt;=$D$8*p,"",A188+1))</f>
        <v>161</v>
      </c>
      <c r="B189" s="31">
        <f t="shared" si="6"/>
        <v>50465</v>
      </c>
      <c r="C189" s="55">
        <f t="shared" si="7"/>
        <v>3</v>
      </c>
      <c r="D189" s="32">
        <f t="shared" si="8"/>
        <v>2625</v>
      </c>
      <c r="E189" s="32">
        <f>IF(A189="","",SUM(D$27:D189)+PV)</f>
        <v>702625</v>
      </c>
      <c r="F189" s="29"/>
      <c r="G189" s="32">
        <f>IF(A189="","",IF($D$10="Daily",I188*( (1+rate)^(B189-B188)-1 ),I188*rate))</f>
        <v>4140.9245803087124</v>
      </c>
      <c r="H189" s="32">
        <f>IF(D189="","",SUM(G$27:G189))</f>
        <v>297962.82385440328</v>
      </c>
      <c r="I189" s="32">
        <f>IF(A189="","",I188+G189+D189)</f>
        <v>1000587.8238544033</v>
      </c>
    </row>
    <row r="190" spans="1:9">
      <c r="A190" s="30">
        <f>IF(I189="","",IF(A189&gt;=$D$8*p,"",A189+1))</f>
        <v>162</v>
      </c>
      <c r="B190" s="31">
        <f t="shared" si="6"/>
        <v>50496</v>
      </c>
      <c r="C190" s="55">
        <f t="shared" si="7"/>
        <v>4</v>
      </c>
      <c r="D190" s="32">
        <f t="shared" si="8"/>
        <v>2625</v>
      </c>
      <c r="E190" s="32">
        <f>IF(A190="","",SUM(D$27:D190)+PV)</f>
        <v>705250</v>
      </c>
      <c r="F190" s="29"/>
      <c r="G190" s="32">
        <f>IF(A190="","",IF($D$10="Daily",I189*( (1+rate)^(B190-B189)-1 ),I189*rate))</f>
        <v>4169.115932726666</v>
      </c>
      <c r="H190" s="32">
        <f>IF(D190="","",SUM(G$27:G190))</f>
        <v>302131.93978712993</v>
      </c>
      <c r="I190" s="32">
        <f>IF(A190="","",I189+G190+D190)</f>
        <v>1007381.93978713</v>
      </c>
    </row>
    <row r="191" spans="1:9">
      <c r="A191" s="30">
        <f>IF(I190="","",IF(A190&gt;=$D$8*p,"",A190+1))</f>
        <v>163</v>
      </c>
      <c r="B191" s="31">
        <f t="shared" si="6"/>
        <v>50526</v>
      </c>
      <c r="C191" s="55">
        <f t="shared" si="7"/>
        <v>5</v>
      </c>
      <c r="D191" s="32">
        <f t="shared" si="8"/>
        <v>2625</v>
      </c>
      <c r="E191" s="32">
        <f>IF(A191="","",SUM(D$27:D191)+PV)</f>
        <v>707875</v>
      </c>
      <c r="F191" s="29"/>
      <c r="G191" s="32">
        <f>IF(A191="","",IF($D$10="Daily",I190*( (1+rate)^(B191-B190)-1 ),I190*rate))</f>
        <v>4197.4247491130263</v>
      </c>
      <c r="H191" s="32">
        <f>IF(D191="","",SUM(G$27:G191))</f>
        <v>306329.36453624297</v>
      </c>
      <c r="I191" s="32">
        <f>IF(A191="","",I190+G191+D191)</f>
        <v>1014204.364536243</v>
      </c>
    </row>
    <row r="192" spans="1:9">
      <c r="A192" s="30">
        <f>IF(I191="","",IF(A191&gt;=$D$8*p,"",A191+1))</f>
        <v>164</v>
      </c>
      <c r="B192" s="31">
        <f t="shared" si="6"/>
        <v>50557</v>
      </c>
      <c r="C192" s="55">
        <f t="shared" si="7"/>
        <v>6</v>
      </c>
      <c r="D192" s="32">
        <f t="shared" si="8"/>
        <v>2625</v>
      </c>
      <c r="E192" s="32">
        <f>IF(A192="","",SUM(D$27:D192)+PV)</f>
        <v>710500</v>
      </c>
      <c r="F192" s="29"/>
      <c r="G192" s="32">
        <f>IF(A192="","",IF($D$10="Daily",I191*( (1+rate)^(B192-B191)-1 ),I191*rate))</f>
        <v>4225.8515189009977</v>
      </c>
      <c r="H192" s="32">
        <f>IF(D192="","",SUM(G$27:G192))</f>
        <v>310555.21605514397</v>
      </c>
      <c r="I192" s="32">
        <f>IF(A192="","",I191+G192+D192)</f>
        <v>1021055.216055144</v>
      </c>
    </row>
    <row r="193" spans="1:9">
      <c r="A193" s="30">
        <f>IF(I192="","",IF(A192&gt;=$D$8*p,"",A192+1))</f>
        <v>165</v>
      </c>
      <c r="B193" s="31">
        <f t="shared" si="6"/>
        <v>50587</v>
      </c>
      <c r="C193" s="55">
        <f t="shared" si="7"/>
        <v>7</v>
      </c>
      <c r="D193" s="32">
        <f t="shared" si="8"/>
        <v>2625</v>
      </c>
      <c r="E193" s="32">
        <f>IF(A193="","",SUM(D$27:D193)+PV)</f>
        <v>713125</v>
      </c>
      <c r="F193" s="29"/>
      <c r="G193" s="32">
        <f>IF(A193="","",IF($D$10="Daily",I192*( (1+rate)^(B193-B192)-1 ),I192*rate))</f>
        <v>4254.396733563085</v>
      </c>
      <c r="H193" s="32">
        <f>IF(D193="","",SUM(G$27:G193))</f>
        <v>314809.61278870708</v>
      </c>
      <c r="I193" s="32">
        <f>IF(A193="","",I192+G193+D193)</f>
        <v>1027934.612788707</v>
      </c>
    </row>
    <row r="194" spans="1:9">
      <c r="A194" s="30">
        <f>IF(I193="","",IF(A193&gt;=$D$8*p,"",A193+1))</f>
        <v>166</v>
      </c>
      <c r="B194" s="31">
        <f t="shared" si="6"/>
        <v>50618</v>
      </c>
      <c r="C194" s="55">
        <f t="shared" si="7"/>
        <v>8</v>
      </c>
      <c r="D194" s="32">
        <f t="shared" si="8"/>
        <v>2625</v>
      </c>
      <c r="E194" s="32">
        <f>IF(A194="","",SUM(D$27:D194)+PV)</f>
        <v>715750</v>
      </c>
      <c r="F194" s="29"/>
      <c r="G194" s="32">
        <f>IF(A194="","",IF($D$10="Daily",I193*( (1+rate)^(B194-B193)-1 ),I193*rate))</f>
        <v>4283.0608866195971</v>
      </c>
      <c r="H194" s="32">
        <f>IF(D194="","",SUM(G$27:G194))</f>
        <v>319092.67367532669</v>
      </c>
      <c r="I194" s="32">
        <f>IF(A194="","",I193+G194+D194)</f>
        <v>1034842.6736753266</v>
      </c>
    </row>
    <row r="195" spans="1:9">
      <c r="A195" s="30">
        <f>IF(I194="","",IF(A194&gt;=$D$8*p,"",A194+1))</f>
        <v>167</v>
      </c>
      <c r="B195" s="31">
        <f t="shared" si="6"/>
        <v>50649</v>
      </c>
      <c r="C195" s="55">
        <f t="shared" si="7"/>
        <v>9</v>
      </c>
      <c r="D195" s="32">
        <f t="shared" si="8"/>
        <v>2625</v>
      </c>
      <c r="E195" s="32">
        <f>IF(A195="","",SUM(D$27:D195)+PV)</f>
        <v>718375</v>
      </c>
      <c r="F195" s="29"/>
      <c r="G195" s="32">
        <f>IF(A195="","",IF($D$10="Daily",I194*( (1+rate)^(B195-B194)-1 ),I194*rate))</f>
        <v>4311.8444736471793</v>
      </c>
      <c r="H195" s="32">
        <f>IF(D195="","",SUM(G$27:G195))</f>
        <v>323404.51814897388</v>
      </c>
      <c r="I195" s="32">
        <f>IF(A195="","",I194+G195+D195)</f>
        <v>1041779.5181489738</v>
      </c>
    </row>
    <row r="196" spans="1:9">
      <c r="A196" s="30">
        <f>IF(I195="","",IF(A195&gt;=$D$8*p,"",A195+1))</f>
        <v>168</v>
      </c>
      <c r="B196" s="31">
        <f t="shared" si="6"/>
        <v>50679</v>
      </c>
      <c r="C196" s="55">
        <f t="shared" si="7"/>
        <v>10</v>
      </c>
      <c r="D196" s="32">
        <f t="shared" si="8"/>
        <v>2625</v>
      </c>
      <c r="E196" s="32">
        <f>IF(A196="","",SUM(D$27:D196)+PV)</f>
        <v>721000</v>
      </c>
      <c r="F196" s="29"/>
      <c r="G196" s="32">
        <f>IF(A196="","",IF($D$10="Daily",I195*( (1+rate)^(B196-B195)-1 ),I195*rate))</f>
        <v>4340.7479922873754</v>
      </c>
      <c r="H196" s="32">
        <f>IF(D196="","",SUM(G$27:G196))</f>
        <v>327745.26614126127</v>
      </c>
      <c r="I196" s="32">
        <f>IF(A196="","",I195+G196+D196)</f>
        <v>1048745.2661412612</v>
      </c>
    </row>
    <row r="197" spans="1:9">
      <c r="A197" s="30">
        <f>IF(I196="","",IF(A196&gt;=$D$8*p,"",A196+1))</f>
        <v>169</v>
      </c>
      <c r="B197" s="31">
        <f t="shared" si="6"/>
        <v>50710</v>
      </c>
      <c r="C197" s="55">
        <f t="shared" si="7"/>
        <v>11</v>
      </c>
      <c r="D197" s="32">
        <f t="shared" si="8"/>
        <v>2625</v>
      </c>
      <c r="E197" s="32">
        <f>IF(A197="","",SUM(D$27:D197)+PV)</f>
        <v>723625</v>
      </c>
      <c r="F197" s="29"/>
      <c r="G197" s="32">
        <f>IF(A197="","",IF($D$10="Daily",I196*( (1+rate)^(B197-B196)-1 ),I196*rate))</f>
        <v>4369.7719422552391</v>
      </c>
      <c r="H197" s="32">
        <f>IF(D197="","",SUM(G$27:G197))</f>
        <v>332115.03808351653</v>
      </c>
      <c r="I197" s="32">
        <f>IF(A197="","",I196+G197+D197)</f>
        <v>1055740.0380835165</v>
      </c>
    </row>
    <row r="198" spans="1:9">
      <c r="A198" s="30">
        <f>IF(I197="","",IF(A197&gt;=$D$8*p,"",A197+1))</f>
        <v>170</v>
      </c>
      <c r="B198" s="31">
        <f t="shared" si="6"/>
        <v>50740</v>
      </c>
      <c r="C198" s="55">
        <f t="shared" si="7"/>
        <v>12</v>
      </c>
      <c r="D198" s="32">
        <f t="shared" si="8"/>
        <v>22625</v>
      </c>
      <c r="E198" s="32">
        <f>IF(A198="","",SUM(D$27:D198)+PV)</f>
        <v>746250</v>
      </c>
      <c r="F198" s="29"/>
      <c r="G198" s="32">
        <f>IF(A198="","",IF($D$10="Daily",I197*( (1+rate)^(B198-B197)-1 ),I197*rate))</f>
        <v>4398.9168253479702</v>
      </c>
      <c r="H198" s="32">
        <f>IF(D198="","",SUM(G$27:G198))</f>
        <v>336513.95490886451</v>
      </c>
      <c r="I198" s="32">
        <f>IF(A198="","",I197+G198+D198)</f>
        <v>1082763.9549088646</v>
      </c>
    </row>
    <row r="199" spans="1:9">
      <c r="A199" s="30">
        <f>IF(I198="","",IF(A198&gt;=$D$8*p,"",A198+1))</f>
        <v>171</v>
      </c>
      <c r="B199" s="31">
        <f t="shared" si="6"/>
        <v>50771</v>
      </c>
      <c r="C199" s="55">
        <f t="shared" si="7"/>
        <v>1</v>
      </c>
      <c r="D199" s="32">
        <f t="shared" si="8"/>
        <v>2625</v>
      </c>
      <c r="E199" s="32">
        <f>IF(A199="","",SUM(D$27:D199)+PV)</f>
        <v>748875</v>
      </c>
      <c r="F199" s="29"/>
      <c r="G199" s="32">
        <f>IF(A199="","",IF($D$10="Daily",I198*( (1+rate)^(B199-B198)-1 ),I198*rate))</f>
        <v>4511.5164787869198</v>
      </c>
      <c r="H199" s="32">
        <f>IF(D199="","",SUM(G$27:G199))</f>
        <v>341025.47138765146</v>
      </c>
      <c r="I199" s="32">
        <f>IF(A199="","",I198+G199+D199)</f>
        <v>1089900.4713876515</v>
      </c>
    </row>
    <row r="200" spans="1:9">
      <c r="A200" s="30">
        <f>IF(I199="","",IF(A199&gt;=$D$8*p,"",A199+1))</f>
        <v>172</v>
      </c>
      <c r="B200" s="31">
        <f t="shared" si="6"/>
        <v>50802</v>
      </c>
      <c r="C200" s="55">
        <f t="shared" si="7"/>
        <v>2</v>
      </c>
      <c r="D200" s="32">
        <f t="shared" si="8"/>
        <v>2625</v>
      </c>
      <c r="E200" s="32">
        <f>IF(A200="","",SUM(D$27:D200)+PV)</f>
        <v>751500</v>
      </c>
      <c r="F200" s="29"/>
      <c r="G200" s="32">
        <f>IF(A200="","",IF($D$10="Daily",I199*( (1+rate)^(B200-B199)-1 ),I199*rate))</f>
        <v>4541.2519641151985</v>
      </c>
      <c r="H200" s="32">
        <f>IF(D200="","",SUM(G$27:G200))</f>
        <v>345566.72335176665</v>
      </c>
      <c r="I200" s="32">
        <f>IF(A200="","",I199+G200+D200)</f>
        <v>1097066.7233517668</v>
      </c>
    </row>
    <row r="201" spans="1:9">
      <c r="A201" s="30">
        <f>IF(I200="","",IF(A200&gt;=$D$8*p,"",A200+1))</f>
        <v>173</v>
      </c>
      <c r="B201" s="31">
        <f t="shared" si="6"/>
        <v>50830</v>
      </c>
      <c r="C201" s="55">
        <f t="shared" si="7"/>
        <v>3</v>
      </c>
      <c r="D201" s="32">
        <f t="shared" si="8"/>
        <v>2625</v>
      </c>
      <c r="E201" s="32">
        <f>IF(A201="","",SUM(D$27:D201)+PV)</f>
        <v>754125</v>
      </c>
      <c r="F201" s="29"/>
      <c r="G201" s="32">
        <f>IF(A201="","",IF($D$10="Daily",I200*( (1+rate)^(B201-B200)-1 ),I200*rate))</f>
        <v>4571.1113472990119</v>
      </c>
      <c r="H201" s="32">
        <f>IF(D201="","",SUM(G$27:G201))</f>
        <v>350137.83469906566</v>
      </c>
      <c r="I201" s="32">
        <f>IF(A201="","",I200+G201+D201)</f>
        <v>1104262.8346990659</v>
      </c>
    </row>
    <row r="202" spans="1:9">
      <c r="A202" s="30">
        <f>IF(I201="","",IF(A201&gt;=$D$8*p,"",A201+1))</f>
        <v>174</v>
      </c>
      <c r="B202" s="31">
        <f t="shared" si="6"/>
        <v>50861</v>
      </c>
      <c r="C202" s="55">
        <f t="shared" si="7"/>
        <v>4</v>
      </c>
      <c r="D202" s="32">
        <f t="shared" si="8"/>
        <v>2625</v>
      </c>
      <c r="E202" s="32">
        <f>IF(A202="","",SUM(D$27:D202)+PV)</f>
        <v>756750</v>
      </c>
      <c r="F202" s="29"/>
      <c r="G202" s="32">
        <f>IF(A202="","",IF($D$10="Daily",I201*( (1+rate)^(B202-B201)-1 ),I201*rate))</f>
        <v>4601.0951445794244</v>
      </c>
      <c r="H202" s="32">
        <f>IF(D202="","",SUM(G$27:G202))</f>
        <v>354738.92984364508</v>
      </c>
      <c r="I202" s="32">
        <f>IF(A202="","",I201+G202+D202)</f>
        <v>1111488.9298436453</v>
      </c>
    </row>
    <row r="203" spans="1:9">
      <c r="A203" s="30">
        <f>IF(I202="","",IF(A202&gt;=$D$8*p,"",A202+1))</f>
        <v>175</v>
      </c>
      <c r="B203" s="31">
        <f t="shared" si="6"/>
        <v>50891</v>
      </c>
      <c r="C203" s="55">
        <f t="shared" si="7"/>
        <v>5</v>
      </c>
      <c r="D203" s="32">
        <f t="shared" si="8"/>
        <v>2625</v>
      </c>
      <c r="E203" s="32">
        <f>IF(A203="","",SUM(D$27:D203)+PV)</f>
        <v>759375</v>
      </c>
      <c r="F203" s="29"/>
      <c r="G203" s="32">
        <f>IF(A203="","",IF($D$10="Daily",I202*( (1+rate)^(B203-B202)-1 ),I202*rate))</f>
        <v>4631.2038743485055</v>
      </c>
      <c r="H203" s="32">
        <f>IF(D203="","",SUM(G$27:G203))</f>
        <v>359370.13371799357</v>
      </c>
      <c r="I203" s="32">
        <f>IF(A203="","",I202+G203+D203)</f>
        <v>1118745.1337179937</v>
      </c>
    </row>
    <row r="204" spans="1:9">
      <c r="A204" s="30">
        <f>IF(I203="","",IF(A203&gt;=$D$8*p,"",A203+1))</f>
        <v>176</v>
      </c>
      <c r="B204" s="31">
        <f t="shared" si="6"/>
        <v>50922</v>
      </c>
      <c r="C204" s="55">
        <f t="shared" si="7"/>
        <v>6</v>
      </c>
      <c r="D204" s="32">
        <f t="shared" si="8"/>
        <v>2625</v>
      </c>
      <c r="E204" s="32">
        <f>IF(A204="","",SUM(D$27:D204)+PV)</f>
        <v>762000</v>
      </c>
      <c r="F204" s="29"/>
      <c r="G204" s="32">
        <f>IF(A204="","",IF($D$10="Daily",I203*( (1+rate)^(B204-B203)-1 ),I203*rate))</f>
        <v>4661.4380571582906</v>
      </c>
      <c r="H204" s="32">
        <f>IF(D204="","",SUM(G$27:G204))</f>
        <v>364031.57177515188</v>
      </c>
      <c r="I204" s="32">
        <f>IF(A204="","",I203+G204+D204)</f>
        <v>1126031.5717751521</v>
      </c>
    </row>
    <row r="205" spans="1:9">
      <c r="A205" s="30">
        <f>IF(I204="","",IF(A204&gt;=$D$8*p,"",A204+1))</f>
        <v>177</v>
      </c>
      <c r="B205" s="31">
        <f t="shared" si="6"/>
        <v>50952</v>
      </c>
      <c r="C205" s="55">
        <f t="shared" si="7"/>
        <v>7</v>
      </c>
      <c r="D205" s="32">
        <f t="shared" si="8"/>
        <v>2625</v>
      </c>
      <c r="E205" s="32">
        <f>IF(A205="","",SUM(D$27:D205)+PV)</f>
        <v>764625</v>
      </c>
      <c r="F205" s="29"/>
      <c r="G205" s="32">
        <f>IF(A205="","",IF($D$10="Daily",I204*( (1+rate)^(B205-B204)-1 ),I204*rate))</f>
        <v>4691.7982157297838</v>
      </c>
      <c r="H205" s="32">
        <f>IF(D205="","",SUM(G$27:G205))</f>
        <v>368723.36999088165</v>
      </c>
      <c r="I205" s="32">
        <f>IF(A205="","",I204+G205+D205)</f>
        <v>1133348.369990882</v>
      </c>
    </row>
    <row r="206" spans="1:9">
      <c r="A206" s="30">
        <f>IF(I205="","",IF(A205&gt;=$D$8*p,"",A205+1))</f>
        <v>178</v>
      </c>
      <c r="B206" s="31">
        <f t="shared" si="6"/>
        <v>50983</v>
      </c>
      <c r="C206" s="55">
        <f t="shared" si="7"/>
        <v>8</v>
      </c>
      <c r="D206" s="32">
        <f t="shared" si="8"/>
        <v>2625</v>
      </c>
      <c r="E206" s="32">
        <f>IF(A206="","",SUM(D$27:D206)+PV)</f>
        <v>767250</v>
      </c>
      <c r="F206" s="29"/>
      <c r="G206" s="32">
        <f>IF(A206="","",IF($D$10="Daily",I205*( (1+rate)^(B206-B205)-1 ),I205*rate))</f>
        <v>4722.2848749619916</v>
      </c>
      <c r="H206" s="32">
        <f>IF(D206="","",SUM(G$27:G206))</f>
        <v>373445.65486584365</v>
      </c>
      <c r="I206" s="32">
        <f>IF(A206="","",I205+G206+D206)</f>
        <v>1140695.6548658439</v>
      </c>
    </row>
    <row r="207" spans="1:9">
      <c r="A207" s="30">
        <f>IF(I206="","",IF(A206&gt;=$D$8*p,"",A206+1))</f>
        <v>179</v>
      </c>
      <c r="B207" s="31">
        <f t="shared" si="6"/>
        <v>51014</v>
      </c>
      <c r="C207" s="55">
        <f t="shared" si="7"/>
        <v>9</v>
      </c>
      <c r="D207" s="32">
        <f t="shared" si="8"/>
        <v>2625</v>
      </c>
      <c r="E207" s="32">
        <f>IF(A207="","",SUM(D$27:D207)+PV)</f>
        <v>769875</v>
      </c>
      <c r="F207" s="29"/>
      <c r="G207" s="32">
        <f>IF(A207="","",IF($D$10="Daily",I206*( (1+rate)^(B207-B206)-1 ),I206*rate))</f>
        <v>4752.8985619409996</v>
      </c>
      <c r="H207" s="32">
        <f>IF(D207="","",SUM(G$27:G207))</f>
        <v>378198.55342778465</v>
      </c>
      <c r="I207" s="32">
        <f>IF(A207="","",I206+G207+D207)</f>
        <v>1148073.5534277849</v>
      </c>
    </row>
    <row r="208" spans="1:9">
      <c r="A208" s="30">
        <f>IF(I207="","",IF(A207&gt;=$D$8*p,"",A207+1))</f>
        <v>180</v>
      </c>
      <c r="B208" s="31">
        <f t="shared" si="6"/>
        <v>51044</v>
      </c>
      <c r="C208" s="55">
        <f t="shared" si="7"/>
        <v>10</v>
      </c>
      <c r="D208" s="32">
        <f t="shared" si="8"/>
        <v>2625</v>
      </c>
      <c r="E208" s="32">
        <f>IF(A208="","",SUM(D$27:D208)+PV)</f>
        <v>772500</v>
      </c>
      <c r="F208" s="29"/>
      <c r="G208" s="32">
        <f>IF(A208="","",IF($D$10="Daily",I207*( (1+rate)^(B208-B207)-1 ),I207*rate))</f>
        <v>4783.6398059490866</v>
      </c>
      <c r="H208" s="32">
        <f>IF(D208="","",SUM(G$27:G208))</f>
        <v>382982.19323373371</v>
      </c>
      <c r="I208" s="32">
        <f>IF(A208="","",I207+G208+D208)</f>
        <v>1155482.193233734</v>
      </c>
    </row>
    <row r="209" spans="1:9">
      <c r="A209" s="30">
        <f>IF(I208="","",IF(A208&gt;=$D$8*p,"",A208+1))</f>
        <v>181</v>
      </c>
      <c r="B209" s="31">
        <f t="shared" si="6"/>
        <v>51075</v>
      </c>
      <c r="C209" s="55">
        <f t="shared" si="7"/>
        <v>11</v>
      </c>
      <c r="D209" s="32">
        <f t="shared" si="8"/>
        <v>2625</v>
      </c>
      <c r="E209" s="32">
        <f>IF(A209="","",SUM(D$27:D209)+PV)</f>
        <v>775125</v>
      </c>
      <c r="F209" s="29"/>
      <c r="G209" s="32">
        <f>IF(A209="","",IF($D$10="Daily",I208*( (1+rate)^(B209-B208)-1 ),I208*rate))</f>
        <v>4814.5091384738744</v>
      </c>
      <c r="H209" s="32">
        <f>IF(D209="","",SUM(G$27:G209))</f>
        <v>387796.7023722076</v>
      </c>
      <c r="I209" s="32">
        <f>IF(A209="","",I208+G209+D209)</f>
        <v>1162921.7023722078</v>
      </c>
    </row>
    <row r="210" spans="1:9">
      <c r="A210" s="30">
        <f>IF(I209="","",IF(A209&gt;=$D$8*p,"",A209+1))</f>
        <v>182</v>
      </c>
      <c r="B210" s="31">
        <f t="shared" si="6"/>
        <v>51105</v>
      </c>
      <c r="C210" s="55">
        <f t="shared" si="7"/>
        <v>12</v>
      </c>
      <c r="D210" s="32">
        <f t="shared" si="8"/>
        <v>22625</v>
      </c>
      <c r="E210" s="32">
        <f>IF(A210="","",SUM(D$27:D210)+PV)</f>
        <v>797750</v>
      </c>
      <c r="F210" s="29"/>
      <c r="G210" s="32">
        <f>IF(A210="","",IF($D$10="Daily",I209*( (1+rate)^(B210-B209)-1 ),I209*rate))</f>
        <v>4845.5070932175149</v>
      </c>
      <c r="H210" s="32">
        <f>IF(D210="","",SUM(G$27:G210))</f>
        <v>392642.20946542511</v>
      </c>
      <c r="I210" s="32">
        <f>IF(A210="","",I209+G210+D210)</f>
        <v>1190392.2094654252</v>
      </c>
    </row>
    <row r="211" spans="1:9">
      <c r="A211" s="30">
        <f>IF(I210="","",IF(A210&gt;=$D$8*p,"",A210+1))</f>
        <v>183</v>
      </c>
      <c r="B211" s="31">
        <f t="shared" si="6"/>
        <v>51136</v>
      </c>
      <c r="C211" s="55">
        <f t="shared" si="7"/>
        <v>1</v>
      </c>
      <c r="D211" s="32">
        <f t="shared" si="8"/>
        <v>2625</v>
      </c>
      <c r="E211" s="32">
        <f>IF(A211="","",SUM(D$27:D211)+PV)</f>
        <v>800375</v>
      </c>
      <c r="F211" s="29"/>
      <c r="G211" s="32">
        <f>IF(A211="","",IF($D$10="Daily",I210*( (1+rate)^(B211-B210)-1 ),I210*rate))</f>
        <v>4959.9675394392543</v>
      </c>
      <c r="H211" s="32">
        <f>IF(D211="","",SUM(G$27:G211))</f>
        <v>397602.17700486438</v>
      </c>
      <c r="I211" s="32">
        <f>IF(A211="","",I210+G211+D211)</f>
        <v>1197977.1770048644</v>
      </c>
    </row>
    <row r="212" spans="1:9">
      <c r="A212" s="30">
        <f>IF(I211="","",IF(A211&gt;=$D$8*p,"",A211+1))</f>
        <v>184</v>
      </c>
      <c r="B212" s="31">
        <f t="shared" si="6"/>
        <v>51167</v>
      </c>
      <c r="C212" s="55">
        <f t="shared" si="7"/>
        <v>2</v>
      </c>
      <c r="D212" s="32">
        <f t="shared" si="8"/>
        <v>2625</v>
      </c>
      <c r="E212" s="32">
        <f>IF(A212="","",SUM(D$27:D212)+PV)</f>
        <v>803000</v>
      </c>
      <c r="F212" s="29"/>
      <c r="G212" s="32">
        <f>IF(A212="","",IF($D$10="Daily",I211*( (1+rate)^(B212-B211)-1 ),I211*rate))</f>
        <v>4991.5715708535845</v>
      </c>
      <c r="H212" s="32">
        <f>IF(D212="","",SUM(G$27:G212))</f>
        <v>402593.74857571797</v>
      </c>
      <c r="I212" s="32">
        <f>IF(A212="","",I211+G212+D212)</f>
        <v>1205593.7485757179</v>
      </c>
    </row>
    <row r="213" spans="1:9">
      <c r="A213" s="30">
        <f>IF(I212="","",IF(A212&gt;=$D$8*p,"",A212+1))</f>
        <v>185</v>
      </c>
      <c r="B213" s="31">
        <f t="shared" si="6"/>
        <v>51196</v>
      </c>
      <c r="C213" s="55">
        <f t="shared" si="7"/>
        <v>3</v>
      </c>
      <c r="D213" s="32">
        <f t="shared" si="8"/>
        <v>2625</v>
      </c>
      <c r="E213" s="32">
        <f>IF(A213="","",SUM(D$27:D213)+PV)</f>
        <v>805625</v>
      </c>
      <c r="F213" s="29"/>
      <c r="G213" s="32">
        <f>IF(A213="","",IF($D$10="Daily",I212*( (1+rate)^(B213-B212)-1 ),I212*rate))</f>
        <v>5023.3072857321404</v>
      </c>
      <c r="H213" s="32">
        <f>IF(D213="","",SUM(G$27:G213))</f>
        <v>407617.05586145009</v>
      </c>
      <c r="I213" s="32">
        <f>IF(A213="","",I212+G213+D213)</f>
        <v>1213242.05586145</v>
      </c>
    </row>
    <row r="214" spans="1:9">
      <c r="A214" s="30">
        <f>IF(I213="","",IF(A213&gt;=$D$8*p,"",A213+1))</f>
        <v>186</v>
      </c>
      <c r="B214" s="31">
        <f t="shared" si="6"/>
        <v>51227</v>
      </c>
      <c r="C214" s="55">
        <f t="shared" si="7"/>
        <v>4</v>
      </c>
      <c r="D214" s="32">
        <f t="shared" si="8"/>
        <v>2625</v>
      </c>
      <c r="E214" s="32">
        <f>IF(A214="","",SUM(D$27:D214)+PV)</f>
        <v>808250</v>
      </c>
      <c r="F214" s="29"/>
      <c r="G214" s="32">
        <f>IF(A214="","",IF($D$10="Daily",I213*( (1+rate)^(B214-B213)-1 ),I213*rate))</f>
        <v>5055.1752327560234</v>
      </c>
      <c r="H214" s="32">
        <f>IF(D214="","",SUM(G$27:G214))</f>
        <v>412672.2310942061</v>
      </c>
      <c r="I214" s="32">
        <f>IF(A214="","",I213+G214+D214)</f>
        <v>1220922.231094206</v>
      </c>
    </row>
    <row r="215" spans="1:9">
      <c r="A215" s="30">
        <f>IF(I214="","",IF(A214&gt;=$D$8*p,"",A214+1))</f>
        <v>187</v>
      </c>
      <c r="B215" s="31">
        <f t="shared" si="6"/>
        <v>51257</v>
      </c>
      <c r="C215" s="55">
        <f t="shared" si="7"/>
        <v>5</v>
      </c>
      <c r="D215" s="32">
        <f t="shared" si="8"/>
        <v>2625</v>
      </c>
      <c r="E215" s="32">
        <f>IF(A215="","",SUM(D$27:D215)+PV)</f>
        <v>810875</v>
      </c>
      <c r="F215" s="29"/>
      <c r="G215" s="32">
        <f>IF(A215="","",IF($D$10="Daily",I214*( (1+rate)^(B215-B214)-1 ),I214*rate))</f>
        <v>5087.1759628925065</v>
      </c>
      <c r="H215" s="32">
        <f>IF(D215="","",SUM(G$27:G215))</f>
        <v>417759.40705709858</v>
      </c>
      <c r="I215" s="32">
        <f>IF(A215="","",I214+G215+D215)</f>
        <v>1228634.4070570986</v>
      </c>
    </row>
    <row r="216" spans="1:9">
      <c r="A216" s="30">
        <f>IF(I215="","",IF(A215&gt;=$D$8*p,"",A215+1))</f>
        <v>188</v>
      </c>
      <c r="B216" s="31">
        <f t="shared" si="6"/>
        <v>51288</v>
      </c>
      <c r="C216" s="55">
        <f t="shared" si="7"/>
        <v>6</v>
      </c>
      <c r="D216" s="32">
        <f t="shared" si="8"/>
        <v>2625</v>
      </c>
      <c r="E216" s="32">
        <f>IF(A216="","",SUM(D$27:D216)+PV)</f>
        <v>813500</v>
      </c>
      <c r="F216" s="29"/>
      <c r="G216" s="32">
        <f>IF(A216="","",IF($D$10="Daily",I215*( (1+rate)^(B216-B215)-1 ),I215*rate))</f>
        <v>5119.3100294045589</v>
      </c>
      <c r="H216" s="32">
        <f>IF(D216="","",SUM(G$27:G216))</f>
        <v>422878.71708650317</v>
      </c>
      <c r="I216" s="32">
        <f>IF(A216="","",I215+G216+D216)</f>
        <v>1236378.717086503</v>
      </c>
    </row>
    <row r="217" spans="1:9">
      <c r="A217" s="30">
        <f>IF(I216="","",IF(A216&gt;=$D$8*p,"",A216+1))</f>
        <v>189</v>
      </c>
      <c r="B217" s="31">
        <f t="shared" si="6"/>
        <v>51318</v>
      </c>
      <c r="C217" s="55">
        <f t="shared" si="7"/>
        <v>7</v>
      </c>
      <c r="D217" s="32">
        <f t="shared" si="8"/>
        <v>2625</v>
      </c>
      <c r="E217" s="32">
        <f>IF(A217="","",SUM(D$27:D217)+PV)</f>
        <v>816125</v>
      </c>
      <c r="F217" s="29"/>
      <c r="G217" s="32">
        <f>IF(A217="","",IF($D$10="Daily",I216*( (1+rate)^(B217-B216)-1 ),I216*rate))</f>
        <v>5151.5779878604108</v>
      </c>
      <c r="H217" s="32">
        <f>IF(D217="","",SUM(G$27:G217))</f>
        <v>428030.29507436359</v>
      </c>
      <c r="I217" s="32">
        <f>IF(A217="","",I216+G217+D217)</f>
        <v>1244155.2950743635</v>
      </c>
    </row>
    <row r="218" spans="1:9">
      <c r="A218" s="30">
        <f>IF(I217="","",IF(A217&gt;=$D$8*p,"",A217+1))</f>
        <v>190</v>
      </c>
      <c r="B218" s="31">
        <f t="shared" si="6"/>
        <v>51349</v>
      </c>
      <c r="C218" s="55">
        <f t="shared" si="7"/>
        <v>8</v>
      </c>
      <c r="D218" s="32">
        <f t="shared" si="8"/>
        <v>2625</v>
      </c>
      <c r="E218" s="32">
        <f>IF(A218="","",SUM(D$27:D218)+PV)</f>
        <v>818750</v>
      </c>
      <c r="F218" s="29"/>
      <c r="G218" s="32">
        <f>IF(A218="","",IF($D$10="Daily",I217*( (1+rate)^(B218-B217)-1 ),I217*rate))</f>
        <v>5183.9803961431626</v>
      </c>
      <c r="H218" s="32">
        <f>IF(D218="","",SUM(G$27:G218))</f>
        <v>433214.27547050675</v>
      </c>
      <c r="I218" s="32">
        <f>IF(A218="","",I217+G218+D218)</f>
        <v>1251964.2754705066</v>
      </c>
    </row>
    <row r="219" spans="1:9">
      <c r="A219" s="30">
        <f>IF(I218="","",IF(A218&gt;=$D$8*p,"",A218+1))</f>
        <v>191</v>
      </c>
      <c r="B219" s="31">
        <f t="shared" si="6"/>
        <v>51380</v>
      </c>
      <c r="C219" s="55">
        <f t="shared" si="7"/>
        <v>9</v>
      </c>
      <c r="D219" s="32">
        <f t="shared" si="8"/>
        <v>2625</v>
      </c>
      <c r="E219" s="32">
        <f>IF(A219="","",SUM(D$27:D219)+PV)</f>
        <v>821375</v>
      </c>
      <c r="F219" s="29"/>
      <c r="G219" s="32">
        <f>IF(A219="","",IF($D$10="Daily",I218*( (1+rate)^(B219-B218)-1 ),I218*rate))</f>
        <v>5216.5178144604261</v>
      </c>
      <c r="H219" s="32">
        <f>IF(D219="","",SUM(G$27:G219))</f>
        <v>438430.79328496719</v>
      </c>
      <c r="I219" s="32">
        <f>IF(A219="","",I218+G219+D219)</f>
        <v>1259805.7932849671</v>
      </c>
    </row>
    <row r="220" spans="1:9">
      <c r="A220" s="30">
        <f>IF(I219="","",IF(A219&gt;=$D$8*p,"",A219+1))</f>
        <v>192</v>
      </c>
      <c r="B220" s="31">
        <f t="shared" si="6"/>
        <v>51410</v>
      </c>
      <c r="C220" s="55">
        <f t="shared" si="7"/>
        <v>10</v>
      </c>
      <c r="D220" s="32">
        <f t="shared" si="8"/>
        <v>2625</v>
      </c>
      <c r="E220" s="32">
        <f>IF(A220="","",SUM(D$27:D220)+PV)</f>
        <v>824000</v>
      </c>
      <c r="F220" s="29"/>
      <c r="G220" s="32">
        <f>IF(A220="","",IF($D$10="Daily",I219*( (1+rate)^(B220-B219)-1 ),I219*rate))</f>
        <v>5249.190805354011</v>
      </c>
      <c r="H220" s="32">
        <f>IF(D220="","",SUM(G$27:G220))</f>
        <v>443679.98409032123</v>
      </c>
      <c r="I220" s="32">
        <f>IF(A220="","",I219+G220+D220)</f>
        <v>1267679.984090321</v>
      </c>
    </row>
    <row r="221" spans="1:9">
      <c r="A221" s="30">
        <f>IF(I220="","",IF(A220&gt;=$D$8*p,"",A220+1))</f>
        <v>193</v>
      </c>
      <c r="B221" s="31">
        <f t="shared" ref="B221:B284" si="9">IF(A221="","",IF(p=52,B220+7,IF(p=26,B220+14,IF(p=24,IF(MOD(A221,2)=0,EDATE($D$9,A221/2),B220+14),IF(DAY(DATE(YEAR($D$9),MONTH($D$9)+(A221-1)*(12/p),DAY($D$9)))&lt;&gt;DAY($D$9),DATE(YEAR($D$9),MONTH($D$9)+A221*(12/p)+1,0),DATE(YEAR($D$9),MONTH($D$9)+A221*(12/p),DAY($D$9)))))))</f>
        <v>51441</v>
      </c>
      <c r="C221" s="55">
        <f t="shared" si="7"/>
        <v>11</v>
      </c>
      <c r="D221" s="32">
        <f t="shared" si="8"/>
        <v>2625</v>
      </c>
      <c r="E221" s="32">
        <f>IF(A221="","",SUM(D$27:D221)+PV)</f>
        <v>826625</v>
      </c>
      <c r="F221" s="29"/>
      <c r="G221" s="32">
        <f>IF(A221="","",IF($D$10="Daily",I220*( (1+rate)^(B221-B220)-1 ),I220*rate))</f>
        <v>5281.9999337096524</v>
      </c>
      <c r="H221" s="32">
        <f>IF(D221="","",SUM(G$27:G221))</f>
        <v>448961.98402403085</v>
      </c>
      <c r="I221" s="32">
        <f>IF(A221="","",I220+G221+D221)</f>
        <v>1275586.9840240306</v>
      </c>
    </row>
    <row r="222" spans="1:9">
      <c r="A222" s="30">
        <f>IF(I221="","",IF(A221&gt;=$D$8*p,"",A221+1))</f>
        <v>194</v>
      </c>
      <c r="B222" s="31">
        <f t="shared" si="9"/>
        <v>51471</v>
      </c>
      <c r="C222" s="55">
        <f t="shared" ref="C222:C285" si="10">IF(A222="","",MONTH(B222))</f>
        <v>12</v>
      </c>
      <c r="D222" s="32">
        <f t="shared" ref="D222:D285" si="11">IFERROR(IF(A222="","",$D$11)+IF(C222="","",(IF(C222=12,$D$13))),"")</f>
        <v>22625</v>
      </c>
      <c r="E222" s="32">
        <f>IF(A222="","",SUM(D$27:D222)+PV)</f>
        <v>849250</v>
      </c>
      <c r="F222" s="29"/>
      <c r="G222" s="32">
        <f>IF(A222="","",IF($D$10="Daily",I221*( (1+rate)^(B222-B221)-1 ),I221*rate))</f>
        <v>5314.9457667667757</v>
      </c>
      <c r="H222" s="32">
        <f>IF(D222="","",SUM(G$27:G222))</f>
        <v>454276.92979079764</v>
      </c>
      <c r="I222" s="32">
        <f>IF(A222="","",I221+G222+D222)</f>
        <v>1303526.9297907974</v>
      </c>
    </row>
    <row r="223" spans="1:9">
      <c r="A223" s="30">
        <f>IF(I222="","",IF(A222&gt;=$D$8*p,"",A222+1))</f>
        <v>195</v>
      </c>
      <c r="B223" s="31">
        <f t="shared" si="9"/>
        <v>51502</v>
      </c>
      <c r="C223" s="55">
        <f t="shared" si="10"/>
        <v>1</v>
      </c>
      <c r="D223" s="32">
        <f t="shared" si="11"/>
        <v>2625</v>
      </c>
      <c r="E223" s="32">
        <f>IF(A223="","",SUM(D$27:D223)+PV)</f>
        <v>851875</v>
      </c>
      <c r="F223" s="29"/>
      <c r="G223" s="32">
        <f>IF(A223="","",IF($D$10="Daily",I222*( (1+rate)^(B223-B222)-1 ),I222*rate))</f>
        <v>5431.3622074616369</v>
      </c>
      <c r="H223" s="32">
        <f>IF(D223="","",SUM(G$27:G223))</f>
        <v>459708.29199825926</v>
      </c>
      <c r="I223" s="32">
        <f>IF(A223="","",I222+G223+D223)</f>
        <v>1311583.291998259</v>
      </c>
    </row>
    <row r="224" spans="1:9">
      <c r="A224" s="30">
        <f>IF(I223="","",IF(A223&gt;=$D$8*p,"",A223+1))</f>
        <v>196</v>
      </c>
      <c r="B224" s="31">
        <f t="shared" si="9"/>
        <v>51533</v>
      </c>
      <c r="C224" s="55">
        <f t="shared" si="10"/>
        <v>2</v>
      </c>
      <c r="D224" s="32">
        <f t="shared" si="11"/>
        <v>2625</v>
      </c>
      <c r="E224" s="32">
        <f>IF(A224="","",SUM(D$27:D224)+PV)</f>
        <v>854500</v>
      </c>
      <c r="F224" s="29"/>
      <c r="G224" s="32">
        <f>IF(A224="","",IF($D$10="Daily",I223*( (1+rate)^(B224-B223)-1 ),I223*rate))</f>
        <v>5464.9303833260601</v>
      </c>
      <c r="H224" s="32">
        <f>IF(D224="","",SUM(G$27:G224))</f>
        <v>465173.22238158534</v>
      </c>
      <c r="I224" s="32">
        <f>IF(A224="","",I223+G224+D224)</f>
        <v>1319673.222381585</v>
      </c>
    </row>
    <row r="225" spans="1:9">
      <c r="A225" s="30">
        <f>IF(I224="","",IF(A224&gt;=$D$8*p,"",A224+1))</f>
        <v>197</v>
      </c>
      <c r="B225" s="31">
        <f t="shared" si="9"/>
        <v>51561</v>
      </c>
      <c r="C225" s="55">
        <f t="shared" si="10"/>
        <v>3</v>
      </c>
      <c r="D225" s="32">
        <f t="shared" si="11"/>
        <v>2625</v>
      </c>
      <c r="E225" s="32">
        <f>IF(A225="","",SUM(D$27:D225)+PV)</f>
        <v>857125</v>
      </c>
      <c r="F225" s="29"/>
      <c r="G225" s="32">
        <f>IF(A225="","",IF($D$10="Daily",I224*( (1+rate)^(B225-B224)-1 ),I224*rate))</f>
        <v>5498.6384265899178</v>
      </c>
      <c r="H225" s="32">
        <f>IF(D225="","",SUM(G$27:G225))</f>
        <v>470671.86080817523</v>
      </c>
      <c r="I225" s="32">
        <f>IF(A225="","",I224+G225+D225)</f>
        <v>1327796.8608081751</v>
      </c>
    </row>
    <row r="226" spans="1:9">
      <c r="A226" s="30">
        <f>IF(I225="","",IF(A225&gt;=$D$8*p,"",A225+1))</f>
        <v>198</v>
      </c>
      <c r="B226" s="31">
        <f t="shared" si="9"/>
        <v>51592</v>
      </c>
      <c r="C226" s="55">
        <f t="shared" si="10"/>
        <v>4</v>
      </c>
      <c r="D226" s="32">
        <f t="shared" si="11"/>
        <v>2625</v>
      </c>
      <c r="E226" s="32">
        <f>IF(A226="","",SUM(D$27:D226)+PV)</f>
        <v>859750</v>
      </c>
      <c r="F226" s="29"/>
      <c r="G226" s="32">
        <f>IF(A226="","",IF($D$10="Daily",I225*( (1+rate)^(B226-B225)-1 ),I225*rate))</f>
        <v>5532.4869200340427</v>
      </c>
      <c r="H226" s="32">
        <f>IF(D226="","",SUM(G$27:G226))</f>
        <v>476204.34772820928</v>
      </c>
      <c r="I226" s="32">
        <f>IF(A226="","",I225+G226+D226)</f>
        <v>1335954.3477282091</v>
      </c>
    </row>
    <row r="227" spans="1:9">
      <c r="A227" s="30">
        <f>IF(I226="","",IF(A226&gt;=$D$8*p,"",A226+1))</f>
        <v>199</v>
      </c>
      <c r="B227" s="31">
        <f t="shared" si="9"/>
        <v>51622</v>
      </c>
      <c r="C227" s="55">
        <f t="shared" si="10"/>
        <v>5</v>
      </c>
      <c r="D227" s="32">
        <f t="shared" si="11"/>
        <v>2625</v>
      </c>
      <c r="E227" s="32">
        <f>IF(A227="","",SUM(D$27:D227)+PV)</f>
        <v>862375</v>
      </c>
      <c r="F227" s="29"/>
      <c r="G227" s="32">
        <f>IF(A227="","",IF($D$10="Daily",I226*( (1+rate)^(B227-B226)-1 ),I226*rate))</f>
        <v>5566.4764488675182</v>
      </c>
      <c r="H227" s="32">
        <f>IF(D227="","",SUM(G$27:G227))</f>
        <v>481770.82417707681</v>
      </c>
      <c r="I227" s="32">
        <f>IF(A227="","",I226+G227+D227)</f>
        <v>1344145.8241770766</v>
      </c>
    </row>
    <row r="228" spans="1:9">
      <c r="A228" s="30">
        <f>IF(I227="","",IF(A227&gt;=$D$8*p,"",A227+1))</f>
        <v>200</v>
      </c>
      <c r="B228" s="31">
        <f t="shared" si="9"/>
        <v>51653</v>
      </c>
      <c r="C228" s="55">
        <f t="shared" si="10"/>
        <v>6</v>
      </c>
      <c r="D228" s="32">
        <f t="shared" si="11"/>
        <v>2625</v>
      </c>
      <c r="E228" s="32">
        <f>IF(A228="","",SUM(D$27:D228)+PV)</f>
        <v>865000</v>
      </c>
      <c r="F228" s="29"/>
      <c r="G228" s="32">
        <f>IF(A228="","",IF($D$10="Daily",I227*( (1+rate)^(B228-B227)-1 ),I227*rate))</f>
        <v>5600.6076007377987</v>
      </c>
      <c r="H228" s="32">
        <f>IF(D228="","",SUM(G$27:G228))</f>
        <v>487371.43177781458</v>
      </c>
      <c r="I228" s="32">
        <f>IF(A228="","",I227+G228+D228)</f>
        <v>1352371.4317778144</v>
      </c>
    </row>
    <row r="229" spans="1:9">
      <c r="A229" s="30">
        <f>IF(I228="","",IF(A228&gt;=$D$8*p,"",A228+1))</f>
        <v>201</v>
      </c>
      <c r="B229" s="31">
        <f t="shared" si="9"/>
        <v>51683</v>
      </c>
      <c r="C229" s="55">
        <f t="shared" si="10"/>
        <v>7</v>
      </c>
      <c r="D229" s="32">
        <f t="shared" si="11"/>
        <v>2625</v>
      </c>
      <c r="E229" s="32">
        <f>IF(A229="","",SUM(D$27:D229)+PV)</f>
        <v>867625</v>
      </c>
      <c r="F229" s="29"/>
      <c r="G229" s="32">
        <f>IF(A229="","",IF($D$10="Daily",I228*( (1+rate)^(B229-B228)-1 ),I228*rate))</f>
        <v>5634.8809657408738</v>
      </c>
      <c r="H229" s="32">
        <f>IF(D229="","",SUM(G$27:G229))</f>
        <v>493006.31274355546</v>
      </c>
      <c r="I229" s="32">
        <f>IF(A229="","",I228+G229+D229)</f>
        <v>1360631.3127435553</v>
      </c>
    </row>
    <row r="230" spans="1:9">
      <c r="A230" s="30">
        <f>IF(I229="","",IF(A229&gt;=$D$8*p,"",A229+1))</f>
        <v>202</v>
      </c>
      <c r="B230" s="31">
        <f t="shared" si="9"/>
        <v>51714</v>
      </c>
      <c r="C230" s="55">
        <f t="shared" si="10"/>
        <v>8</v>
      </c>
      <c r="D230" s="32">
        <f t="shared" si="11"/>
        <v>2625</v>
      </c>
      <c r="E230" s="32">
        <f>IF(A230="","",SUM(D$27:D230)+PV)</f>
        <v>870250</v>
      </c>
      <c r="F230" s="29"/>
      <c r="G230" s="32">
        <f>IF(A230="","",IF($D$10="Daily",I229*( (1+rate)^(B230-B229)-1 ),I229*rate))</f>
        <v>5669.2971364314599</v>
      </c>
      <c r="H230" s="32">
        <f>IF(D230="","",SUM(G$27:G230))</f>
        <v>498675.60987998691</v>
      </c>
      <c r="I230" s="32">
        <f>IF(A230="","",I229+G230+D230)</f>
        <v>1368925.6098799868</v>
      </c>
    </row>
    <row r="231" spans="1:9">
      <c r="A231" s="30">
        <f>IF(I230="","",IF(A230&gt;=$D$8*p,"",A230+1))</f>
        <v>203</v>
      </c>
      <c r="B231" s="31">
        <f t="shared" si="9"/>
        <v>51745</v>
      </c>
      <c r="C231" s="55">
        <f t="shared" si="10"/>
        <v>9</v>
      </c>
      <c r="D231" s="32">
        <f t="shared" si="11"/>
        <v>2625</v>
      </c>
      <c r="E231" s="32">
        <f>IF(A231="","",SUM(D$27:D231)+PV)</f>
        <v>872875</v>
      </c>
      <c r="F231" s="29"/>
      <c r="G231" s="32">
        <f>IF(A231="","",IF($D$10="Daily",I230*( (1+rate)^(B231-B230)-1 ),I230*rate))</f>
        <v>5703.856707833258</v>
      </c>
      <c r="H231" s="32">
        <f>IF(D231="","",SUM(G$27:G231))</f>
        <v>504379.46658782015</v>
      </c>
      <c r="I231" s="32">
        <f>IF(A231="","",I230+G231+D231)</f>
        <v>1377254.4665878201</v>
      </c>
    </row>
    <row r="232" spans="1:9">
      <c r="A232" s="30">
        <f>IF(I231="","",IF(A231&gt;=$D$8*p,"",A231+1))</f>
        <v>204</v>
      </c>
      <c r="B232" s="31">
        <f t="shared" si="9"/>
        <v>51775</v>
      </c>
      <c r="C232" s="55">
        <f t="shared" si="10"/>
        <v>10</v>
      </c>
      <c r="D232" s="32">
        <f t="shared" si="11"/>
        <v>2625</v>
      </c>
      <c r="E232" s="32">
        <f>IF(A232="","",SUM(D$27:D232)+PV)</f>
        <v>875500</v>
      </c>
      <c r="F232" s="29"/>
      <c r="G232" s="32">
        <f>IF(A232="","",IF($D$10="Daily",I231*( (1+rate)^(B232-B231)-1 ),I231*rate))</f>
        <v>5738.5602774492299</v>
      </c>
      <c r="H232" s="32">
        <f>IF(D232="","",SUM(G$27:G232))</f>
        <v>510118.02686526941</v>
      </c>
      <c r="I232" s="32">
        <f>IF(A232="","",I231+G232+D232)</f>
        <v>1385618.0268652693</v>
      </c>
    </row>
    <row r="233" spans="1:9">
      <c r="A233" s="30">
        <f>IF(I232="","",IF(A232&gt;=$D$8*p,"",A232+1))</f>
        <v>205</v>
      </c>
      <c r="B233" s="31">
        <f t="shared" si="9"/>
        <v>51806</v>
      </c>
      <c r="C233" s="55">
        <f t="shared" si="10"/>
        <v>11</v>
      </c>
      <c r="D233" s="32">
        <f t="shared" si="11"/>
        <v>2625</v>
      </c>
      <c r="E233" s="32">
        <f>IF(A233="","",SUM(D$27:D233)+PV)</f>
        <v>878125</v>
      </c>
      <c r="F233" s="29"/>
      <c r="G233" s="32">
        <f>IF(A233="","",IF($D$10="Daily",I232*( (1+rate)^(B233-B232)-1 ),I232*rate))</f>
        <v>5773.4084452719353</v>
      </c>
      <c r="H233" s="32">
        <f>IF(D233="","",SUM(G$27:G233))</f>
        <v>515891.43531054136</v>
      </c>
      <c r="I233" s="32">
        <f>IF(A233="","",I232+G233+D233)</f>
        <v>1394016.4353105412</v>
      </c>
    </row>
    <row r="234" spans="1:9">
      <c r="A234" s="30">
        <f>IF(I233="","",IF(A233&gt;=$D$8*p,"",A233+1))</f>
        <v>206</v>
      </c>
      <c r="B234" s="31">
        <f t="shared" si="9"/>
        <v>51836</v>
      </c>
      <c r="C234" s="55">
        <f t="shared" si="10"/>
        <v>12</v>
      </c>
      <c r="D234" s="32">
        <f t="shared" si="11"/>
        <v>22625</v>
      </c>
      <c r="E234" s="32">
        <f>IF(A234="","",SUM(D$27:D234)+PV)</f>
        <v>900750</v>
      </c>
      <c r="F234" s="29"/>
      <c r="G234" s="32">
        <f>IF(A234="","",IF($D$10="Daily",I233*( (1+rate)^(B234-B233)-1 ),I233*rate))</f>
        <v>5808.4018137939011</v>
      </c>
      <c r="H234" s="32">
        <f>IF(D234="","",SUM(G$27:G234))</f>
        <v>521699.83712433529</v>
      </c>
      <c r="I234" s="32">
        <f>IF(A234="","",I233+G234+D234)</f>
        <v>1422449.8371243351</v>
      </c>
    </row>
    <row r="235" spans="1:9">
      <c r="A235" s="30">
        <f>IF(I234="","",IF(A234&gt;=$D$8*p,"",A234+1))</f>
        <v>207</v>
      </c>
      <c r="B235" s="31">
        <f t="shared" si="9"/>
        <v>51867</v>
      </c>
      <c r="C235" s="55">
        <f t="shared" si="10"/>
        <v>1</v>
      </c>
      <c r="D235" s="32">
        <f t="shared" si="11"/>
        <v>2625</v>
      </c>
      <c r="E235" s="32">
        <f>IF(A235="","",SUM(D$27:D235)+PV)</f>
        <v>903375</v>
      </c>
      <c r="F235" s="29"/>
      <c r="G235" s="32">
        <f>IF(A235="","",IF($D$10="Daily",I234*( (1+rate)^(B235-B234)-1 ),I234*rate))</f>
        <v>5926.8743213513753</v>
      </c>
      <c r="H235" s="32">
        <f>IF(D235="","",SUM(G$27:G235))</f>
        <v>527626.71144568664</v>
      </c>
      <c r="I235" s="32">
        <f>IF(A235="","",I234+G235+D235)</f>
        <v>1431001.7114456864</v>
      </c>
    </row>
    <row r="236" spans="1:9">
      <c r="A236" s="30">
        <f>IF(I235="","",IF(A235&gt;=$D$8*p,"",A235+1))</f>
        <v>208</v>
      </c>
      <c r="B236" s="31">
        <f t="shared" si="9"/>
        <v>51898</v>
      </c>
      <c r="C236" s="55">
        <f t="shared" si="10"/>
        <v>2</v>
      </c>
      <c r="D236" s="32">
        <f t="shared" si="11"/>
        <v>2625</v>
      </c>
      <c r="E236" s="32">
        <f>IF(A236="","",SUM(D$27:D236)+PV)</f>
        <v>906000</v>
      </c>
      <c r="F236" s="29"/>
      <c r="G236" s="32">
        <f>IF(A236="","",IF($D$10="Daily",I235*( (1+rate)^(B236-B235)-1 ),I235*rate))</f>
        <v>5962.5071310236726</v>
      </c>
      <c r="H236" s="32">
        <f>IF(D236="","",SUM(G$27:G236))</f>
        <v>533589.21857671032</v>
      </c>
      <c r="I236" s="32">
        <f>IF(A236="","",I235+G236+D236)</f>
        <v>1439589.21857671</v>
      </c>
    </row>
    <row r="237" spans="1:9">
      <c r="A237" s="30">
        <f>IF(I236="","",IF(A236&gt;=$D$8*p,"",A236+1))</f>
        <v>209</v>
      </c>
      <c r="B237" s="31">
        <f t="shared" si="9"/>
        <v>51926</v>
      </c>
      <c r="C237" s="55">
        <f t="shared" si="10"/>
        <v>3</v>
      </c>
      <c r="D237" s="32">
        <f t="shared" si="11"/>
        <v>2625</v>
      </c>
      <c r="E237" s="32">
        <f>IF(A237="","",SUM(D$27:D237)+PV)</f>
        <v>908625</v>
      </c>
      <c r="F237" s="29"/>
      <c r="G237" s="32">
        <f>IF(A237="","",IF($D$10="Daily",I236*( (1+rate)^(B237-B236)-1 ),I236*rate))</f>
        <v>5998.2884107362706</v>
      </c>
      <c r="H237" s="32">
        <f>IF(D237="","",SUM(G$27:G237))</f>
        <v>539587.50698744657</v>
      </c>
      <c r="I237" s="32">
        <f>IF(A237="","",I236+G237+D237)</f>
        <v>1448212.5069874462</v>
      </c>
    </row>
    <row r="238" spans="1:9">
      <c r="A238" s="30">
        <f>IF(I237="","",IF(A237&gt;=$D$8*p,"",A237+1))</f>
        <v>210</v>
      </c>
      <c r="B238" s="31">
        <f t="shared" si="9"/>
        <v>51957</v>
      </c>
      <c r="C238" s="55">
        <f t="shared" si="10"/>
        <v>4</v>
      </c>
      <c r="D238" s="32">
        <f t="shared" si="11"/>
        <v>2625</v>
      </c>
      <c r="E238" s="32">
        <f>IF(A238="","",SUM(D$27:D238)+PV)</f>
        <v>911250</v>
      </c>
      <c r="F238" s="29"/>
      <c r="G238" s="32">
        <f>IF(A238="","",IF($D$10="Daily",I237*( (1+rate)^(B238-B237)-1 ),I237*rate))</f>
        <v>6034.2187791143378</v>
      </c>
      <c r="H238" s="32">
        <f>IF(D238="","",SUM(G$27:G238))</f>
        <v>545621.72576656088</v>
      </c>
      <c r="I238" s="32">
        <f>IF(A238="","",I237+G238+D238)</f>
        <v>1456871.7257665605</v>
      </c>
    </row>
    <row r="239" spans="1:9">
      <c r="A239" s="30">
        <f>IF(I238="","",IF(A238&gt;=$D$8*p,"",A238+1))</f>
        <v>211</v>
      </c>
      <c r="B239" s="31">
        <f t="shared" si="9"/>
        <v>51987</v>
      </c>
      <c r="C239" s="55">
        <f t="shared" si="10"/>
        <v>5</v>
      </c>
      <c r="D239" s="32">
        <f t="shared" si="11"/>
        <v>2625</v>
      </c>
      <c r="E239" s="32">
        <f>IF(A239="","",SUM(D$27:D239)+PV)</f>
        <v>913875</v>
      </c>
      <c r="F239" s="29"/>
      <c r="G239" s="32">
        <f>IF(A239="","",IF($D$10="Daily",I238*( (1+rate)^(B239-B238)-1 ),I238*rate))</f>
        <v>6070.2988573606472</v>
      </c>
      <c r="H239" s="32">
        <f>IF(D239="","",SUM(G$27:G239))</f>
        <v>551692.02462392149</v>
      </c>
      <c r="I239" s="32">
        <f>IF(A239="","",I238+G239+D239)</f>
        <v>1465567.0246239211</v>
      </c>
    </row>
    <row r="240" spans="1:9">
      <c r="A240" s="30">
        <f>IF(I239="","",IF(A239&gt;=$D$8*p,"",A239+1))</f>
        <v>212</v>
      </c>
      <c r="B240" s="31">
        <f t="shared" si="9"/>
        <v>52018</v>
      </c>
      <c r="C240" s="55">
        <f t="shared" si="10"/>
        <v>6</v>
      </c>
      <c r="D240" s="32">
        <f t="shared" si="11"/>
        <v>2625</v>
      </c>
      <c r="E240" s="32">
        <f>IF(A240="","",SUM(D$27:D240)+PV)</f>
        <v>916500</v>
      </c>
      <c r="F240" s="29"/>
      <c r="G240" s="32">
        <f>IF(A240="","",IF($D$10="Daily",I239*( (1+rate)^(B240-B239)-1 ),I239*rate))</f>
        <v>6106.5292692663161</v>
      </c>
      <c r="H240" s="32">
        <f>IF(D240="","",SUM(G$27:G240))</f>
        <v>557798.55389318778</v>
      </c>
      <c r="I240" s="32">
        <f>IF(A240="","",I239+G240+D240)</f>
        <v>1474298.5538931875</v>
      </c>
    </row>
    <row r="241" spans="1:9">
      <c r="A241" s="30">
        <f>IF(I240="","",IF(A240&gt;=$D$8*p,"",A240+1))</f>
        <v>213</v>
      </c>
      <c r="B241" s="31">
        <f t="shared" si="9"/>
        <v>52048</v>
      </c>
      <c r="C241" s="55">
        <f t="shared" si="10"/>
        <v>7</v>
      </c>
      <c r="D241" s="32">
        <f t="shared" si="11"/>
        <v>2625</v>
      </c>
      <c r="E241" s="32">
        <f>IF(A241="","",SUM(D$27:D241)+PV)</f>
        <v>919125</v>
      </c>
      <c r="F241" s="29"/>
      <c r="G241" s="32">
        <f>IF(A241="","",IF($D$10="Daily",I240*( (1+rate)^(B241-B240)-1 ),I240*rate))</f>
        <v>6142.9106412215933</v>
      </c>
      <c r="H241" s="32">
        <f>IF(D241="","",SUM(G$27:G241))</f>
        <v>563941.46453440934</v>
      </c>
      <c r="I241" s="32">
        <f>IF(A241="","",I240+G241+D241)</f>
        <v>1483066.4645344091</v>
      </c>
    </row>
    <row r="242" spans="1:9">
      <c r="A242" s="30">
        <f>IF(I241="","",IF(A241&gt;=$D$8*p,"",A241+1))</f>
        <v>214</v>
      </c>
      <c r="B242" s="31">
        <f t="shared" si="9"/>
        <v>52079</v>
      </c>
      <c r="C242" s="55">
        <f t="shared" si="10"/>
        <v>8</v>
      </c>
      <c r="D242" s="32">
        <f t="shared" si="11"/>
        <v>2625</v>
      </c>
      <c r="E242" s="32">
        <f>IF(A242="","",SUM(D$27:D242)+PV)</f>
        <v>921750</v>
      </c>
      <c r="F242" s="32"/>
      <c r="G242" s="32">
        <f>IF(A242="","",IF($D$10="Daily",I241*( (1+rate)^(B242-B241)-1 ),I241*rate))</f>
        <v>6179.4436022266827</v>
      </c>
      <c r="H242" s="32">
        <f>IF(D242="","",SUM(G$27:G242))</f>
        <v>570120.90813663602</v>
      </c>
      <c r="I242" s="32">
        <f>IF(A242="","",I241+G242+D242)</f>
        <v>1491870.9081366358</v>
      </c>
    </row>
    <row r="243" spans="1:9">
      <c r="A243" s="30">
        <f>IF(I242="","",IF(A242&gt;=$D$8*p,"",A242+1))</f>
        <v>215</v>
      </c>
      <c r="B243" s="31">
        <f t="shared" si="9"/>
        <v>52110</v>
      </c>
      <c r="C243" s="55">
        <f t="shared" si="10"/>
        <v>9</v>
      </c>
      <c r="D243" s="32">
        <f t="shared" si="11"/>
        <v>2625</v>
      </c>
      <c r="E243" s="32">
        <f>IF(A243="","",SUM(D$27:D243)+PV)</f>
        <v>924375</v>
      </c>
      <c r="F243" s="32"/>
      <c r="G243" s="32">
        <f>IF(A243="","",IF($D$10="Daily",I242*( (1+rate)^(B243-B242)-1 ),I242*rate))</f>
        <v>6216.1287839026272</v>
      </c>
      <c r="H243" s="32">
        <f>IF(D243="","",SUM(G$27:G243))</f>
        <v>576337.03692053864</v>
      </c>
      <c r="I243" s="32">
        <f t="shared" ref="I243:I306" si="12">IF(A243="","",I242+G243+D243)</f>
        <v>1500712.0369205384</v>
      </c>
    </row>
    <row r="244" spans="1:9">
      <c r="A244" s="30">
        <f>IF(I243="","",IF(A243&gt;=$D$8*p,"",A243+1))</f>
        <v>216</v>
      </c>
      <c r="B244" s="31">
        <f t="shared" si="9"/>
        <v>52140</v>
      </c>
      <c r="C244" s="55">
        <f t="shared" si="10"/>
        <v>10</v>
      </c>
      <c r="D244" s="32">
        <f t="shared" si="11"/>
        <v>2625</v>
      </c>
      <c r="E244" s="32">
        <f>IF(A244="","",SUM(D$27:D244)+PV)</f>
        <v>927000</v>
      </c>
      <c r="F244" s="32"/>
      <c r="G244" s="32">
        <f>IF(A244="","",IF($D$10="Daily",I243*( (1+rate)^(B244-B243)-1 ),I243*rate))</f>
        <v>6252.9668205022208</v>
      </c>
      <c r="H244" s="32">
        <f>IF(D244="","",SUM(G$27:G244))</f>
        <v>582590.00374104083</v>
      </c>
      <c r="I244" s="32">
        <f t="shared" si="12"/>
        <v>1509590.0037410406</v>
      </c>
    </row>
    <row r="245" spans="1:9">
      <c r="A245" s="30">
        <f>IF(I244="","",IF(A244&gt;=$D$8*p,"",A244+1))</f>
        <v>217</v>
      </c>
      <c r="B245" s="31">
        <f t="shared" si="9"/>
        <v>52171</v>
      </c>
      <c r="C245" s="55">
        <f t="shared" si="10"/>
        <v>11</v>
      </c>
      <c r="D245" s="32">
        <f t="shared" si="11"/>
        <v>2625</v>
      </c>
      <c r="E245" s="32">
        <f>IF(A245="","",SUM(D$27:D245)+PV)</f>
        <v>929625</v>
      </c>
      <c r="F245" s="32"/>
      <c r="G245" s="32">
        <f>IF(A245="","",IF($D$10="Daily",I244*( (1+rate)^(B245-B244)-1 ),I244*rate))</f>
        <v>6289.9583489209799</v>
      </c>
      <c r="H245" s="32">
        <f>IF(D245="","",SUM(G$27:G245))</f>
        <v>588879.96208996186</v>
      </c>
      <c r="I245" s="32">
        <f t="shared" si="12"/>
        <v>1518504.9620899616</v>
      </c>
    </row>
    <row r="246" spans="1:9">
      <c r="A246" s="30">
        <f>IF(I245="","",IF(A245&gt;=$D$8*p,"",A245+1))</f>
        <v>218</v>
      </c>
      <c r="B246" s="31">
        <f t="shared" si="9"/>
        <v>52201</v>
      </c>
      <c r="C246" s="55">
        <f t="shared" si="10"/>
        <v>12</v>
      </c>
      <c r="D246" s="32">
        <f t="shared" si="11"/>
        <v>22625</v>
      </c>
      <c r="E246" s="32">
        <f>IF(A246="","",SUM(D$27:D246)+PV)</f>
        <v>952250</v>
      </c>
      <c r="F246" s="32"/>
      <c r="G246" s="32">
        <f>IF(A246="","",IF($D$10="Daily",I245*( (1+rate)^(B246-B245)-1 ),I245*rate))</f>
        <v>6327.104008708151</v>
      </c>
      <c r="H246" s="32">
        <f>IF(D246="","",SUM(G$27:G246))</f>
        <v>595207.06609867001</v>
      </c>
      <c r="I246" s="32">
        <f t="shared" si="12"/>
        <v>1547457.0660986698</v>
      </c>
    </row>
    <row r="247" spans="1:9">
      <c r="A247" s="30">
        <f>IF(I246="","",IF(A246&gt;=$D$8*p,"",A246+1))</f>
        <v>219</v>
      </c>
      <c r="B247" s="31">
        <f t="shared" si="9"/>
        <v>52232</v>
      </c>
      <c r="C247" s="55">
        <f t="shared" si="10"/>
        <v>1</v>
      </c>
      <c r="D247" s="32">
        <f t="shared" si="11"/>
        <v>2625</v>
      </c>
      <c r="E247" s="32">
        <f>IF(A247="","",SUM(D$27:D247)+PV)</f>
        <v>954875</v>
      </c>
      <c r="F247" s="32"/>
      <c r="G247" s="32">
        <f>IF(A247="","",IF($D$10="Daily",I246*( (1+rate)^(B247-B246)-1 ),I246*rate))</f>
        <v>6447.7377754111012</v>
      </c>
      <c r="H247" s="32">
        <f>IF(D247="","",SUM(G$27:G247))</f>
        <v>601654.80387408112</v>
      </c>
      <c r="I247" s="32">
        <f t="shared" si="12"/>
        <v>1556529.8038740808</v>
      </c>
    </row>
    <row r="248" spans="1:9">
      <c r="A248" s="30">
        <f>IF(I247="","",IF(A247&gt;=$D$8*p,"",A247+1))</f>
        <v>220</v>
      </c>
      <c r="B248" s="31">
        <f t="shared" si="9"/>
        <v>52263</v>
      </c>
      <c r="C248" s="55">
        <f t="shared" si="10"/>
        <v>2</v>
      </c>
      <c r="D248" s="32">
        <f t="shared" si="11"/>
        <v>2625</v>
      </c>
      <c r="E248" s="32">
        <f>IF(A248="","",SUM(D$27:D248)+PV)</f>
        <v>957500</v>
      </c>
      <c r="F248" s="32"/>
      <c r="G248" s="32">
        <f>IF(A248="","",IF($D$10="Daily",I247*( (1+rate)^(B248-B247)-1 ),I247*rate))</f>
        <v>6485.5408494753137</v>
      </c>
      <c r="H248" s="32">
        <f>IF(D248="","",SUM(G$27:G248))</f>
        <v>608140.34472355642</v>
      </c>
      <c r="I248" s="32">
        <f t="shared" si="12"/>
        <v>1565640.3447235562</v>
      </c>
    </row>
    <row r="249" spans="1:9">
      <c r="A249" s="30">
        <f>IF(I248="","",IF(A248&gt;=$D$8*p,"",A248+1))</f>
        <v>221</v>
      </c>
      <c r="B249" s="31">
        <f t="shared" si="9"/>
        <v>52291</v>
      </c>
      <c r="C249" s="55">
        <f t="shared" si="10"/>
        <v>3</v>
      </c>
      <c r="D249" s="32">
        <f t="shared" si="11"/>
        <v>2625</v>
      </c>
      <c r="E249" s="32">
        <f>IF(A249="","",SUM(D$27:D249)+PV)</f>
        <v>960125</v>
      </c>
      <c r="F249" s="32"/>
      <c r="G249" s="32">
        <f>IF(A249="","",IF($D$10="Daily",I248*( (1+rate)^(B249-B248)-1 ),I248*rate))</f>
        <v>6523.5014363481278</v>
      </c>
      <c r="H249" s="32">
        <f>IF(D249="","",SUM(G$27:G249))</f>
        <v>614663.8461599045</v>
      </c>
      <c r="I249" s="32">
        <f t="shared" si="12"/>
        <v>1574788.8461599043</v>
      </c>
    </row>
    <row r="250" spans="1:9">
      <c r="A250" s="30">
        <f>IF(I249="","",IF(A249&gt;=$D$8*p,"",A249+1))</f>
        <v>222</v>
      </c>
      <c r="B250" s="31">
        <f t="shared" si="9"/>
        <v>52322</v>
      </c>
      <c r="C250" s="55">
        <f t="shared" si="10"/>
        <v>4</v>
      </c>
      <c r="D250" s="32">
        <f t="shared" si="11"/>
        <v>2625</v>
      </c>
      <c r="E250" s="32">
        <f>IF(A250="","",SUM(D$27:D250)+PV)</f>
        <v>962750</v>
      </c>
      <c r="F250" s="32"/>
      <c r="G250" s="32">
        <f>IF(A250="","",IF($D$10="Daily",I249*( (1+rate)^(B250-B249)-1 ),I249*rate))</f>
        <v>6561.6201923329108</v>
      </c>
      <c r="H250" s="32">
        <f>IF(D250="","",SUM(G$27:G250))</f>
        <v>621225.46635223739</v>
      </c>
      <c r="I250" s="32">
        <f t="shared" si="12"/>
        <v>1583975.4663522372</v>
      </c>
    </row>
    <row r="251" spans="1:9">
      <c r="A251" s="30">
        <f>IF(I250="","",IF(A250&gt;=$D$8*p,"",A250+1))</f>
        <v>223</v>
      </c>
      <c r="B251" s="31">
        <f t="shared" si="9"/>
        <v>52352</v>
      </c>
      <c r="C251" s="55">
        <f t="shared" si="10"/>
        <v>5</v>
      </c>
      <c r="D251" s="32">
        <f t="shared" si="11"/>
        <v>2625</v>
      </c>
      <c r="E251" s="32">
        <f>IF(A251="","",SUM(D$27:D251)+PV)</f>
        <v>965375</v>
      </c>
      <c r="F251" s="32"/>
      <c r="G251" s="32">
        <f>IF(A251="","",IF($D$10="Daily",I250*( (1+rate)^(B251-B250)-1 ),I250*rate))</f>
        <v>6599.897776467631</v>
      </c>
      <c r="H251" s="32">
        <f>IF(D251="","",SUM(G$27:G251))</f>
        <v>627825.364128705</v>
      </c>
      <c r="I251" s="32">
        <f t="shared" si="12"/>
        <v>1593200.3641287049</v>
      </c>
    </row>
    <row r="252" spans="1:9">
      <c r="A252" s="30">
        <f>IF(I251="","",IF(A251&gt;=$D$8*p,"",A251+1))</f>
        <v>224</v>
      </c>
      <c r="B252" s="31">
        <f t="shared" si="9"/>
        <v>52383</v>
      </c>
      <c r="C252" s="55">
        <f t="shared" si="10"/>
        <v>6</v>
      </c>
      <c r="D252" s="32">
        <f t="shared" si="11"/>
        <v>2625</v>
      </c>
      <c r="E252" s="32">
        <f>IF(A252="","",SUM(D$27:D252)+PV)</f>
        <v>968000</v>
      </c>
      <c r="F252" s="32"/>
      <c r="G252" s="32">
        <f>IF(A252="","",IF($D$10="Daily",I251*( (1+rate)^(B252-B251)-1 ),I251*rate))</f>
        <v>6638.3348505362464</v>
      </c>
      <c r="H252" s="32">
        <f>IF(D252="","",SUM(G$27:G252))</f>
        <v>634463.69897924119</v>
      </c>
      <c r="I252" s="32">
        <f t="shared" si="12"/>
        <v>1602463.6989792411</v>
      </c>
    </row>
    <row r="253" spans="1:9">
      <c r="A253" s="30">
        <f>IF(I252="","",IF(A252&gt;=$D$8*p,"",A252+1))</f>
        <v>225</v>
      </c>
      <c r="B253" s="31">
        <f t="shared" si="9"/>
        <v>52413</v>
      </c>
      <c r="C253" s="55">
        <f t="shared" si="10"/>
        <v>7</v>
      </c>
      <c r="D253" s="32">
        <f t="shared" si="11"/>
        <v>2625</v>
      </c>
      <c r="E253" s="32">
        <f>IF(A253="","",SUM(D$27:D253)+PV)</f>
        <v>970625</v>
      </c>
      <c r="F253" s="32"/>
      <c r="G253" s="32">
        <f>IF(A253="","",IF($D$10="Daily",I252*( (1+rate)^(B253-B252)-1 ),I252*rate))</f>
        <v>6676.9320790801476</v>
      </c>
      <c r="H253" s="32">
        <f>IF(D253="","",SUM(G$27:G253))</f>
        <v>641140.63105832133</v>
      </c>
      <c r="I253" s="32">
        <f t="shared" si="12"/>
        <v>1611765.6310583213</v>
      </c>
    </row>
    <row r="254" spans="1:9">
      <c r="A254" s="30">
        <f>IF(I253="","",IF(A253&gt;=$D$8*p,"",A253+1))</f>
        <v>226</v>
      </c>
      <c r="B254" s="31">
        <f t="shared" si="9"/>
        <v>52444</v>
      </c>
      <c r="C254" s="55">
        <f t="shared" si="10"/>
        <v>8</v>
      </c>
      <c r="D254" s="32">
        <f t="shared" si="11"/>
        <v>2625</v>
      </c>
      <c r="E254" s="32">
        <f>IF(A254="","",SUM(D$27:D254)+PV)</f>
        <v>973250</v>
      </c>
      <c r="F254" s="32"/>
      <c r="G254" s="32">
        <f>IF(A254="","",IF($D$10="Daily",I253*( (1+rate)^(B254-B253)-1 ),I253*rate))</f>
        <v>6715.6901294096488</v>
      </c>
      <c r="H254" s="32">
        <f>IF(D254="","",SUM(G$27:G254))</f>
        <v>647856.321187731</v>
      </c>
      <c r="I254" s="32">
        <f t="shared" si="12"/>
        <v>1621106.3211877309</v>
      </c>
    </row>
    <row r="255" spans="1:9">
      <c r="A255" s="30">
        <f>IF(I254="","",IF(A254&gt;=$D$8*p,"",A254+1))</f>
        <v>227</v>
      </c>
      <c r="B255" s="31">
        <f t="shared" si="9"/>
        <v>52475</v>
      </c>
      <c r="C255" s="55">
        <f t="shared" si="10"/>
        <v>9</v>
      </c>
      <c r="D255" s="32">
        <f t="shared" si="11"/>
        <v>2625</v>
      </c>
      <c r="E255" s="32">
        <f>IF(A255="","",SUM(D$27:D255)+PV)</f>
        <v>975875</v>
      </c>
      <c r="F255" s="32"/>
      <c r="G255" s="32">
        <f>IF(A255="","",IF($D$10="Daily",I254*( (1+rate)^(B255-B254)-1 ),I254*rate))</f>
        <v>6754.6096716155216</v>
      </c>
      <c r="H255" s="32">
        <f>IF(D255="","",SUM(G$27:G255))</f>
        <v>654610.93085934652</v>
      </c>
      <c r="I255" s="32">
        <f t="shared" si="12"/>
        <v>1630485.9308593464</v>
      </c>
    </row>
    <row r="256" spans="1:9">
      <c r="A256" s="30">
        <f>IF(I255="","",IF(A255&gt;=$D$8*p,"",A255+1))</f>
        <v>228</v>
      </c>
      <c r="B256" s="31">
        <f t="shared" si="9"/>
        <v>52505</v>
      </c>
      <c r="C256" s="55">
        <f t="shared" si="10"/>
        <v>10</v>
      </c>
      <c r="D256" s="32">
        <f t="shared" si="11"/>
        <v>2625</v>
      </c>
      <c r="E256" s="32">
        <f>IF(A256="","",SUM(D$27:D256)+PV)</f>
        <v>978500</v>
      </c>
      <c r="F256" s="32"/>
      <c r="G256" s="32">
        <f>IF(A256="","",IF($D$10="Daily",I255*( (1+rate)^(B256-B255)-1 ),I255*rate))</f>
        <v>6793.6913785805855</v>
      </c>
      <c r="H256" s="32">
        <f>IF(D256="","",SUM(G$27:G256))</f>
        <v>661404.62223792716</v>
      </c>
      <c r="I256" s="32">
        <f t="shared" si="12"/>
        <v>1639904.622237927</v>
      </c>
    </row>
    <row r="257" spans="1:9">
      <c r="A257" s="30">
        <f>IF(I256="","",IF(A256&gt;=$D$8*p,"",A256+1))</f>
        <v>229</v>
      </c>
      <c r="B257" s="31">
        <f t="shared" si="9"/>
        <v>52536</v>
      </c>
      <c r="C257" s="55">
        <f t="shared" si="10"/>
        <v>11</v>
      </c>
      <c r="D257" s="32">
        <f t="shared" si="11"/>
        <v>2625</v>
      </c>
      <c r="E257" s="32">
        <f>IF(A257="","",SUM(D$27:D257)+PV)</f>
        <v>981125</v>
      </c>
      <c r="F257" s="32"/>
      <c r="G257" s="32">
        <f>IF(A257="","",IF($D$10="Daily",I256*( (1+rate)^(B257-B256)-1 ),I256*rate))</f>
        <v>6832.9359259913381</v>
      </c>
      <c r="H257" s="32">
        <f>IF(D257="","",SUM(G$27:G257))</f>
        <v>668237.55816391855</v>
      </c>
      <c r="I257" s="32">
        <f t="shared" si="12"/>
        <v>1649362.5581639183</v>
      </c>
    </row>
    <row r="258" spans="1:9">
      <c r="A258" s="30">
        <f>IF(I257="","",IF(A257&gt;=$D$8*p,"",A257+1))</f>
        <v>230</v>
      </c>
      <c r="B258" s="31">
        <f t="shared" si="9"/>
        <v>52566</v>
      </c>
      <c r="C258" s="55">
        <f t="shared" si="10"/>
        <v>12</v>
      </c>
      <c r="D258" s="32">
        <f t="shared" si="11"/>
        <v>22625</v>
      </c>
      <c r="E258" s="32">
        <f>IF(A258="","",SUM(D$27:D258)+PV)</f>
        <v>1003750</v>
      </c>
      <c r="F258" s="32"/>
      <c r="G258" s="32">
        <f>IF(A258="","",IF($D$10="Daily",I257*( (1+rate)^(B258-B257)-1 ),I257*rate))</f>
        <v>6872.3439923496353</v>
      </c>
      <c r="H258" s="32">
        <f>IF(D258="","",SUM(G$27:G258))</f>
        <v>675109.90215626825</v>
      </c>
      <c r="I258" s="32">
        <f t="shared" si="12"/>
        <v>1678859.902156268</v>
      </c>
    </row>
    <row r="259" spans="1:9">
      <c r="A259" s="30">
        <f>IF(I258="","",IF(A258&gt;=$D$8*p,"",A258+1))</f>
        <v>231</v>
      </c>
      <c r="B259" s="31">
        <f t="shared" si="9"/>
        <v>52597</v>
      </c>
      <c r="C259" s="55">
        <f t="shared" si="10"/>
        <v>1</v>
      </c>
      <c r="D259" s="32">
        <f t="shared" si="11"/>
        <v>2625</v>
      </c>
      <c r="E259" s="32">
        <f>IF(A259="","",SUM(D$27:D259)+PV)</f>
        <v>1006375</v>
      </c>
      <c r="F259" s="32"/>
      <c r="G259" s="32">
        <f>IF(A259="","",IF($D$10="Daily",I258*( (1+rate)^(B259-B258)-1 ),I258*rate))</f>
        <v>6995.2495923177585</v>
      </c>
      <c r="H259" s="32">
        <f>IF(D259="","",SUM(G$27:G259))</f>
        <v>682105.15174858598</v>
      </c>
      <c r="I259" s="32">
        <f t="shared" si="12"/>
        <v>1688480.1517485857</v>
      </c>
    </row>
    <row r="260" spans="1:9">
      <c r="A260" s="30">
        <f>IF(I259="","",IF(A259&gt;=$D$8*p,"",A259+1))</f>
        <v>232</v>
      </c>
      <c r="B260" s="31">
        <f t="shared" si="9"/>
        <v>52628</v>
      </c>
      <c r="C260" s="55">
        <f t="shared" si="10"/>
        <v>2</v>
      </c>
      <c r="D260" s="32">
        <f t="shared" si="11"/>
        <v>2625</v>
      </c>
      <c r="E260" s="32">
        <f>IF(A260="","",SUM(D$27:D260)+PV)</f>
        <v>1009000</v>
      </c>
      <c r="F260" s="32"/>
      <c r="G260" s="32">
        <f>IF(A260="","",IF($D$10="Daily",I259*( (1+rate)^(B260-B259)-1 ),I259*rate))</f>
        <v>7035.3339656190819</v>
      </c>
      <c r="H260" s="32">
        <f>IF(D260="","",SUM(G$27:G260))</f>
        <v>689140.48571420508</v>
      </c>
      <c r="I260" s="32">
        <f t="shared" si="12"/>
        <v>1698140.4857142048</v>
      </c>
    </row>
    <row r="261" spans="1:9">
      <c r="A261" s="30">
        <f>IF(I260="","",IF(A260&gt;=$D$8*p,"",A260+1))</f>
        <v>233</v>
      </c>
      <c r="B261" s="31">
        <f t="shared" si="9"/>
        <v>52657</v>
      </c>
      <c r="C261" s="55">
        <f t="shared" si="10"/>
        <v>3</v>
      </c>
      <c r="D261" s="32">
        <f t="shared" si="11"/>
        <v>2625</v>
      </c>
      <c r="E261" s="32">
        <f>IF(A261="","",SUM(D$27:D261)+PV)</f>
        <v>1011625</v>
      </c>
      <c r="F261" s="32"/>
      <c r="G261" s="32">
        <f>IF(A261="","",IF($D$10="Daily",I260*( (1+rate)^(B261-B260)-1 ),I260*rate))</f>
        <v>7075.585357142495</v>
      </c>
      <c r="H261" s="32">
        <f>IF(D261="","",SUM(G$27:G261))</f>
        <v>696216.07107134757</v>
      </c>
      <c r="I261" s="32">
        <f t="shared" si="12"/>
        <v>1707841.0710713472</v>
      </c>
    </row>
    <row r="262" spans="1:9">
      <c r="A262" s="30">
        <f>IF(I261="","",IF(A261&gt;=$D$8*p,"",A261+1))</f>
        <v>234</v>
      </c>
      <c r="B262" s="31">
        <f t="shared" si="9"/>
        <v>52688</v>
      </c>
      <c r="C262" s="55">
        <f t="shared" si="10"/>
        <v>4</v>
      </c>
      <c r="D262" s="32">
        <f t="shared" si="11"/>
        <v>2625</v>
      </c>
      <c r="E262" s="32">
        <f>IF(A262="","",SUM(D$27:D262)+PV)</f>
        <v>1014250</v>
      </c>
      <c r="F262" s="32"/>
      <c r="G262" s="32">
        <f>IF(A262="","",IF($D$10="Daily",I261*( (1+rate)^(B262-B261)-1 ),I261*rate))</f>
        <v>7116.0044627972547</v>
      </c>
      <c r="H262" s="32">
        <f>IF(D262="","",SUM(G$27:G262))</f>
        <v>703332.07553414488</v>
      </c>
      <c r="I262" s="32">
        <f t="shared" si="12"/>
        <v>1717582.0755341444</v>
      </c>
    </row>
    <row r="263" spans="1:9">
      <c r="A263" s="30">
        <f>IF(I262="","",IF(A262&gt;=$D$8*p,"",A262+1))</f>
        <v>235</v>
      </c>
      <c r="B263" s="31">
        <f t="shared" si="9"/>
        <v>52718</v>
      </c>
      <c r="C263" s="55">
        <f t="shared" si="10"/>
        <v>5</v>
      </c>
      <c r="D263" s="32">
        <f t="shared" si="11"/>
        <v>2625</v>
      </c>
      <c r="E263" s="32">
        <f>IF(A263="","",SUM(D$27:D263)+PV)</f>
        <v>1016875</v>
      </c>
      <c r="F263" s="32"/>
      <c r="G263" s="32">
        <f>IF(A263="","",IF($D$10="Daily",I262*( (1+rate)^(B263-B262)-1 ),I262*rate))</f>
        <v>7156.5919813922428</v>
      </c>
      <c r="H263" s="32">
        <f>IF(D263="","",SUM(G$27:G263))</f>
        <v>710488.66751553712</v>
      </c>
      <c r="I263" s="32">
        <f t="shared" si="12"/>
        <v>1727363.6675155368</v>
      </c>
    </row>
    <row r="264" spans="1:9">
      <c r="A264" s="30">
        <f>IF(I263="","",IF(A263&gt;=$D$8*p,"",A263+1))</f>
        <v>236</v>
      </c>
      <c r="B264" s="31">
        <f t="shared" si="9"/>
        <v>52749</v>
      </c>
      <c r="C264" s="55">
        <f t="shared" si="10"/>
        <v>6</v>
      </c>
      <c r="D264" s="32">
        <f t="shared" si="11"/>
        <v>2625</v>
      </c>
      <c r="E264" s="32">
        <f>IF(A264="","",SUM(D$27:D264)+PV)</f>
        <v>1019500</v>
      </c>
      <c r="F264" s="32"/>
      <c r="G264" s="32">
        <f>IF(A264="","",IF($D$10="Daily",I263*( (1+rate)^(B264-B263)-1 ),I263*rate))</f>
        <v>7197.3486146480445</v>
      </c>
      <c r="H264" s="32">
        <f>IF(D264="","",SUM(G$27:G264))</f>
        <v>717686.01613018522</v>
      </c>
      <c r="I264" s="32">
        <f t="shared" si="12"/>
        <v>1737186.0161301848</v>
      </c>
    </row>
    <row r="265" spans="1:9">
      <c r="A265" s="30">
        <f>IF(I264="","",IF(A264&gt;=$D$8*p,"",A264+1))</f>
        <v>237</v>
      </c>
      <c r="B265" s="31">
        <f t="shared" si="9"/>
        <v>52779</v>
      </c>
      <c r="C265" s="55">
        <f t="shared" si="10"/>
        <v>7</v>
      </c>
      <c r="D265" s="32">
        <f t="shared" si="11"/>
        <v>2625</v>
      </c>
      <c r="E265" s="32">
        <f>IF(A265="","",SUM(D$27:D265)+PV)</f>
        <v>1022125</v>
      </c>
      <c r="F265" s="32"/>
      <c r="G265" s="32">
        <f>IF(A265="","",IF($D$10="Daily",I264*( (1+rate)^(B265-B264)-1 ),I264*rate))</f>
        <v>7238.2750672090779</v>
      </c>
      <c r="H265" s="32">
        <f>IF(D265="","",SUM(G$27:G265))</f>
        <v>724924.29119739425</v>
      </c>
      <c r="I265" s="32">
        <f t="shared" si="12"/>
        <v>1747049.2911973938</v>
      </c>
    </row>
    <row r="266" spans="1:9">
      <c r="A266" s="30">
        <f>IF(I265="","",IF(A265&gt;=$D$8*p,"",A265+1))</f>
        <v>238</v>
      </c>
      <c r="B266" s="31">
        <f t="shared" si="9"/>
        <v>52810</v>
      </c>
      <c r="C266" s="55">
        <f t="shared" si="10"/>
        <v>8</v>
      </c>
      <c r="D266" s="32">
        <f t="shared" si="11"/>
        <v>2625</v>
      </c>
      <c r="E266" s="32">
        <f>IF(A266="","",SUM(D$27:D266)+PV)</f>
        <v>1024750</v>
      </c>
      <c r="F266" s="32"/>
      <c r="G266" s="32">
        <f>IF(A266="","",IF($D$10="Daily",I265*( (1+rate)^(B266-B265)-1 ),I265*rate))</f>
        <v>7279.3720466557816</v>
      </c>
      <c r="H266" s="32">
        <f>IF(D266="","",SUM(G$27:G266))</f>
        <v>732203.66324405</v>
      </c>
      <c r="I266" s="32">
        <f t="shared" si="12"/>
        <v>1756953.6632440495</v>
      </c>
    </row>
    <row r="267" spans="1:9">
      <c r="A267" s="30">
        <f>IF(I266="","",IF(A266&gt;=$D$8*p,"",A266+1))</f>
        <v>239</v>
      </c>
      <c r="B267" s="31">
        <f t="shared" si="9"/>
        <v>52841</v>
      </c>
      <c r="C267" s="55">
        <f t="shared" si="10"/>
        <v>9</v>
      </c>
      <c r="D267" s="32">
        <f t="shared" si="11"/>
        <v>2625</v>
      </c>
      <c r="E267" s="32">
        <f>IF(A267="","",SUM(D$27:D267)+PV)</f>
        <v>1027375</v>
      </c>
      <c r="F267" s="32"/>
      <c r="G267" s="32">
        <f>IF(A267="","",IF($D$10="Daily",I266*( (1+rate)^(B267-B266)-1 ),I266*rate))</f>
        <v>7320.640263516847</v>
      </c>
      <c r="H267" s="32">
        <f>IF(D267="","",SUM(G$27:G267))</f>
        <v>739524.3035075668</v>
      </c>
      <c r="I267" s="32">
        <f t="shared" si="12"/>
        <v>1766899.3035075665</v>
      </c>
    </row>
    <row r="268" spans="1:9">
      <c r="A268" s="30">
        <f>IF(I267="","",IF(A267&gt;=$D$8*p,"",A267+1))</f>
        <v>240</v>
      </c>
      <c r="B268" s="31">
        <f t="shared" si="9"/>
        <v>52871</v>
      </c>
      <c r="C268" s="55">
        <f t="shared" si="10"/>
        <v>10</v>
      </c>
      <c r="D268" s="32">
        <f t="shared" si="11"/>
        <v>2625</v>
      </c>
      <c r="E268" s="32">
        <f>IF(A268="","",SUM(D$27:D268)+PV)</f>
        <v>1030000</v>
      </c>
      <c r="F268" s="32"/>
      <c r="G268" s="32">
        <f>IF(A268="","",IF($D$10="Daily",I267*( (1+rate)^(B268-B267)-1 ),I267*rate))</f>
        <v>7362.0804312815008</v>
      </c>
      <c r="H268" s="32">
        <f>IF(D268="","",SUM(G$27:G268))</f>
        <v>746886.38393884827</v>
      </c>
      <c r="I268" s="32">
        <f t="shared" si="12"/>
        <v>1776886.383938848</v>
      </c>
    </row>
    <row r="269" spans="1:9">
      <c r="A269" s="30" t="str">
        <f>IF(I268="","",IF(A268&gt;=$D$8*p,"",A268+1))</f>
        <v/>
      </c>
      <c r="B269" s="31" t="str">
        <f t="shared" si="9"/>
        <v/>
      </c>
      <c r="C269" s="55" t="str">
        <f t="shared" si="10"/>
        <v/>
      </c>
      <c r="D269" s="32" t="str">
        <f t="shared" si="11"/>
        <v/>
      </c>
      <c r="E269" s="32" t="str">
        <f>IF(A269="","",SUM(D$27:D269)+PV)</f>
        <v/>
      </c>
      <c r="F269" s="32"/>
      <c r="G269" s="32" t="str">
        <f>IF(A269="","",IF($D$10="Daily",I268*( (1+rate)^(B269-B268)-1 ),I268*rate))</f>
        <v/>
      </c>
      <c r="H269" s="32" t="str">
        <f>IF(D269="","",SUM(G$27:G269))</f>
        <v/>
      </c>
      <c r="I269" s="32" t="str">
        <f t="shared" si="12"/>
        <v/>
      </c>
    </row>
    <row r="270" spans="1:9">
      <c r="A270" s="30" t="str">
        <f>IF(I269="","",IF(A269&gt;=$D$8*p,"",A269+1))</f>
        <v/>
      </c>
      <c r="B270" s="31" t="str">
        <f t="shared" si="9"/>
        <v/>
      </c>
      <c r="C270" s="55" t="str">
        <f t="shared" si="10"/>
        <v/>
      </c>
      <c r="D270" s="32" t="str">
        <f t="shared" si="11"/>
        <v/>
      </c>
      <c r="E270" s="32" t="str">
        <f>IF(A270="","",SUM(D$27:D270)+PV)</f>
        <v/>
      </c>
      <c r="F270" s="32"/>
      <c r="G270" s="32" t="str">
        <f>IF(A270="","",IF($D$10="Daily",I269*( (1+rate)^(B270-B269)-1 ),I269*rate))</f>
        <v/>
      </c>
      <c r="H270" s="32" t="str">
        <f>IF(D270="","",SUM(G$27:G270))</f>
        <v/>
      </c>
      <c r="I270" s="32" t="str">
        <f t="shared" si="12"/>
        <v/>
      </c>
    </row>
    <row r="271" spans="1:9">
      <c r="A271" s="30" t="str">
        <f>IF(I270="","",IF(A270&gt;=$D$8*p,"",A270+1))</f>
        <v/>
      </c>
      <c r="B271" s="31" t="str">
        <f t="shared" si="9"/>
        <v/>
      </c>
      <c r="C271" s="55" t="str">
        <f t="shared" si="10"/>
        <v/>
      </c>
      <c r="D271" s="32" t="str">
        <f t="shared" si="11"/>
        <v/>
      </c>
      <c r="E271" s="32" t="str">
        <f>IF(A271="","",SUM(D$27:D271)+PV)</f>
        <v/>
      </c>
      <c r="F271" s="32"/>
      <c r="G271" s="32" t="str">
        <f>IF(A271="","",IF($D$10="Daily",I270*( (1+rate)^(B271-B270)-1 ),I270*rate))</f>
        <v/>
      </c>
      <c r="H271" s="32" t="str">
        <f>IF(D271="","",SUM(G$27:G271))</f>
        <v/>
      </c>
      <c r="I271" s="32" t="str">
        <f t="shared" si="12"/>
        <v/>
      </c>
    </row>
    <row r="272" spans="1:9">
      <c r="A272" s="30" t="str">
        <f>IF(I271="","",IF(A271&gt;=$D$8*p,"",A271+1))</f>
        <v/>
      </c>
      <c r="B272" s="31" t="str">
        <f t="shared" si="9"/>
        <v/>
      </c>
      <c r="C272" s="55" t="str">
        <f t="shared" si="10"/>
        <v/>
      </c>
      <c r="D272" s="32" t="str">
        <f t="shared" si="11"/>
        <v/>
      </c>
      <c r="E272" s="32" t="str">
        <f>IF(A272="","",SUM(D$27:D272)+PV)</f>
        <v/>
      </c>
      <c r="F272" s="32"/>
      <c r="G272" s="32" t="str">
        <f>IF(A272="","",IF($D$10="Daily",I271*( (1+rate)^(B272-B271)-1 ),I271*rate))</f>
        <v/>
      </c>
      <c r="H272" s="32" t="str">
        <f>IF(D272="","",SUM(G$27:G272))</f>
        <v/>
      </c>
      <c r="I272" s="32" t="str">
        <f t="shared" si="12"/>
        <v/>
      </c>
    </row>
    <row r="273" spans="1:9">
      <c r="A273" s="30" t="str">
        <f>IF(I272="","",IF(A272&gt;=$D$8*p,"",A272+1))</f>
        <v/>
      </c>
      <c r="B273" s="31" t="str">
        <f t="shared" si="9"/>
        <v/>
      </c>
      <c r="C273" s="55" t="str">
        <f t="shared" si="10"/>
        <v/>
      </c>
      <c r="D273" s="32" t="str">
        <f t="shared" si="11"/>
        <v/>
      </c>
      <c r="E273" s="32" t="str">
        <f>IF(A273="","",SUM(D$27:D273)+PV)</f>
        <v/>
      </c>
      <c r="F273" s="32"/>
      <c r="G273" s="32" t="str">
        <f>IF(A273="","",IF($D$10="Daily",I272*( (1+rate)^(B273-B272)-1 ),I272*rate))</f>
        <v/>
      </c>
      <c r="H273" s="32" t="str">
        <f>IF(D273="","",SUM(G$27:G273))</f>
        <v/>
      </c>
      <c r="I273" s="32" t="str">
        <f t="shared" si="12"/>
        <v/>
      </c>
    </row>
    <row r="274" spans="1:9">
      <c r="A274" s="30" t="str">
        <f>IF(I273="","",IF(A273&gt;=$D$8*p,"",A273+1))</f>
        <v/>
      </c>
      <c r="B274" s="31" t="str">
        <f t="shared" si="9"/>
        <v/>
      </c>
      <c r="C274" s="55" t="str">
        <f t="shared" si="10"/>
        <v/>
      </c>
      <c r="D274" s="32" t="str">
        <f t="shared" si="11"/>
        <v/>
      </c>
      <c r="E274" s="32" t="str">
        <f>IF(A274="","",SUM(D$27:D274)+PV)</f>
        <v/>
      </c>
      <c r="F274" s="32"/>
      <c r="G274" s="32" t="str">
        <f>IF(A274="","",IF($D$10="Daily",I273*( (1+rate)^(B274-B273)-1 ),I273*rate))</f>
        <v/>
      </c>
      <c r="H274" s="32" t="str">
        <f>IF(D274="","",SUM(G$27:G274))</f>
        <v/>
      </c>
      <c r="I274" s="32" t="str">
        <f t="shared" si="12"/>
        <v/>
      </c>
    </row>
    <row r="275" spans="1:9">
      <c r="A275" s="30" t="str">
        <f>IF(I274="","",IF(A274&gt;=$D$8*p,"",A274+1))</f>
        <v/>
      </c>
      <c r="B275" s="31" t="str">
        <f t="shared" si="9"/>
        <v/>
      </c>
      <c r="C275" s="55" t="str">
        <f t="shared" si="10"/>
        <v/>
      </c>
      <c r="D275" s="32" t="str">
        <f t="shared" si="11"/>
        <v/>
      </c>
      <c r="E275" s="32" t="str">
        <f>IF(A275="","",SUM(D$27:D275)+PV)</f>
        <v/>
      </c>
      <c r="F275" s="32"/>
      <c r="G275" s="32" t="str">
        <f>IF(A275="","",IF($D$10="Daily",I274*( (1+rate)^(B275-B274)-1 ),I274*rate))</f>
        <v/>
      </c>
      <c r="H275" s="32" t="str">
        <f>IF(D275="","",SUM(G$27:G275))</f>
        <v/>
      </c>
      <c r="I275" s="32" t="str">
        <f t="shared" si="12"/>
        <v/>
      </c>
    </row>
    <row r="276" spans="1:9">
      <c r="A276" s="30" t="str">
        <f>IF(I275="","",IF(A275&gt;=$D$8*p,"",A275+1))</f>
        <v/>
      </c>
      <c r="B276" s="31" t="str">
        <f t="shared" si="9"/>
        <v/>
      </c>
      <c r="C276" s="55" t="str">
        <f t="shared" si="10"/>
        <v/>
      </c>
      <c r="D276" s="32" t="str">
        <f t="shared" si="11"/>
        <v/>
      </c>
      <c r="E276" s="32" t="str">
        <f>IF(A276="","",SUM(D$27:D276)+PV)</f>
        <v/>
      </c>
      <c r="F276" s="32"/>
      <c r="G276" s="32" t="str">
        <f>IF(A276="","",IF($D$10="Daily",I275*( (1+rate)^(B276-B275)-1 ),I275*rate))</f>
        <v/>
      </c>
      <c r="H276" s="32" t="str">
        <f>IF(D276="","",SUM(G$27:G276))</f>
        <v/>
      </c>
      <c r="I276" s="32" t="str">
        <f t="shared" si="12"/>
        <v/>
      </c>
    </row>
    <row r="277" spans="1:9">
      <c r="A277" s="30" t="str">
        <f>IF(I276="","",IF(A276&gt;=$D$8*p,"",A276+1))</f>
        <v/>
      </c>
      <c r="B277" s="31" t="str">
        <f t="shared" si="9"/>
        <v/>
      </c>
      <c r="C277" s="55" t="str">
        <f t="shared" si="10"/>
        <v/>
      </c>
      <c r="D277" s="32" t="str">
        <f t="shared" si="11"/>
        <v/>
      </c>
      <c r="E277" s="32" t="str">
        <f>IF(A277="","",SUM(D$27:D277)+PV)</f>
        <v/>
      </c>
      <c r="F277" s="32"/>
      <c r="G277" s="32" t="str">
        <f>IF(A277="","",IF($D$10="Daily",I276*( (1+rate)^(B277-B276)-1 ),I276*rate))</f>
        <v/>
      </c>
      <c r="H277" s="32" t="str">
        <f>IF(D277="","",SUM(G$27:G277))</f>
        <v/>
      </c>
      <c r="I277" s="32" t="str">
        <f t="shared" si="12"/>
        <v/>
      </c>
    </row>
    <row r="278" spans="1:9">
      <c r="A278" s="30" t="str">
        <f>IF(I277="","",IF(A277&gt;=$D$8*p,"",A277+1))</f>
        <v/>
      </c>
      <c r="B278" s="31" t="str">
        <f t="shared" si="9"/>
        <v/>
      </c>
      <c r="C278" s="55" t="str">
        <f t="shared" si="10"/>
        <v/>
      </c>
      <c r="D278" s="32" t="str">
        <f t="shared" si="11"/>
        <v/>
      </c>
      <c r="E278" s="32" t="str">
        <f>IF(A278="","",SUM(D$27:D278)+PV)</f>
        <v/>
      </c>
      <c r="F278" s="32"/>
      <c r="G278" s="32" t="str">
        <f>IF(A278="","",IF($D$10="Daily",I277*( (1+rate)^(B278-B277)-1 ),I277*rate))</f>
        <v/>
      </c>
      <c r="H278" s="32" t="str">
        <f>IF(D278="","",SUM(G$27:G278))</f>
        <v/>
      </c>
      <c r="I278" s="32" t="str">
        <f t="shared" si="12"/>
        <v/>
      </c>
    </row>
    <row r="279" spans="1:9">
      <c r="A279" s="30" t="str">
        <f>IF(I278="","",IF(A278&gt;=$D$8*p,"",A278+1))</f>
        <v/>
      </c>
      <c r="B279" s="31" t="str">
        <f t="shared" si="9"/>
        <v/>
      </c>
      <c r="C279" s="55" t="str">
        <f t="shared" si="10"/>
        <v/>
      </c>
      <c r="D279" s="32" t="str">
        <f t="shared" si="11"/>
        <v/>
      </c>
      <c r="E279" s="32" t="str">
        <f>IF(A279="","",SUM(D$27:D279)+PV)</f>
        <v/>
      </c>
      <c r="F279" s="32"/>
      <c r="G279" s="32" t="str">
        <f>IF(A279="","",IF($D$10="Daily",I278*( (1+rate)^(B279-B278)-1 ),I278*rate))</f>
        <v/>
      </c>
      <c r="H279" s="32" t="str">
        <f>IF(D279="","",SUM(G$27:G279))</f>
        <v/>
      </c>
      <c r="I279" s="32" t="str">
        <f t="shared" si="12"/>
        <v/>
      </c>
    </row>
    <row r="280" spans="1:9">
      <c r="A280" s="30" t="str">
        <f>IF(I279="","",IF(A279&gt;=$D$8*p,"",A279+1))</f>
        <v/>
      </c>
      <c r="B280" s="31" t="str">
        <f t="shared" si="9"/>
        <v/>
      </c>
      <c r="C280" s="55" t="str">
        <f t="shared" si="10"/>
        <v/>
      </c>
      <c r="D280" s="32" t="str">
        <f t="shared" si="11"/>
        <v/>
      </c>
      <c r="E280" s="32" t="str">
        <f>IF(A280="","",SUM(D$27:D280)+PV)</f>
        <v/>
      </c>
      <c r="F280" s="32"/>
      <c r="G280" s="32" t="str">
        <f>IF(A280="","",IF($D$10="Daily",I279*( (1+rate)^(B280-B279)-1 ),I279*rate))</f>
        <v/>
      </c>
      <c r="H280" s="32" t="str">
        <f>IF(D280="","",SUM(G$27:G280))</f>
        <v/>
      </c>
      <c r="I280" s="32" t="str">
        <f t="shared" si="12"/>
        <v/>
      </c>
    </row>
    <row r="281" spans="1:9">
      <c r="A281" s="30" t="str">
        <f>IF(I280="","",IF(A280&gt;=$D$8*p,"",A280+1))</f>
        <v/>
      </c>
      <c r="B281" s="31" t="str">
        <f t="shared" si="9"/>
        <v/>
      </c>
      <c r="C281" s="55" t="str">
        <f t="shared" si="10"/>
        <v/>
      </c>
      <c r="D281" s="32" t="str">
        <f t="shared" si="11"/>
        <v/>
      </c>
      <c r="E281" s="32" t="str">
        <f>IF(A281="","",SUM(D$27:D281)+PV)</f>
        <v/>
      </c>
      <c r="F281" s="32"/>
      <c r="G281" s="32" t="str">
        <f>IF(A281="","",IF($D$10="Daily",I280*( (1+rate)^(B281-B280)-1 ),I280*rate))</f>
        <v/>
      </c>
      <c r="H281" s="32" t="str">
        <f>IF(D281="","",SUM(G$27:G281))</f>
        <v/>
      </c>
      <c r="I281" s="32" t="str">
        <f t="shared" si="12"/>
        <v/>
      </c>
    </row>
    <row r="282" spans="1:9">
      <c r="A282" s="30" t="str">
        <f>IF(I281="","",IF(A281&gt;=$D$8*p,"",A281+1))</f>
        <v/>
      </c>
      <c r="B282" s="31" t="str">
        <f t="shared" si="9"/>
        <v/>
      </c>
      <c r="C282" s="55" t="str">
        <f t="shared" si="10"/>
        <v/>
      </c>
      <c r="D282" s="32" t="str">
        <f t="shared" si="11"/>
        <v/>
      </c>
      <c r="E282" s="32" t="str">
        <f>IF(A282="","",SUM(D$27:D282)+PV)</f>
        <v/>
      </c>
      <c r="F282" s="32"/>
      <c r="G282" s="32" t="str">
        <f>IF(A282="","",IF($D$10="Daily",I281*( (1+rate)^(B282-B281)-1 ),I281*rate))</f>
        <v/>
      </c>
      <c r="H282" s="32" t="str">
        <f>IF(D282="","",SUM(G$27:G282))</f>
        <v/>
      </c>
      <c r="I282" s="32" t="str">
        <f t="shared" si="12"/>
        <v/>
      </c>
    </row>
    <row r="283" spans="1:9">
      <c r="A283" s="30" t="str">
        <f>IF(I282="","",IF(A282&gt;=$D$8*p,"",A282+1))</f>
        <v/>
      </c>
      <c r="B283" s="31" t="str">
        <f t="shared" si="9"/>
        <v/>
      </c>
      <c r="C283" s="55" t="str">
        <f t="shared" si="10"/>
        <v/>
      </c>
      <c r="D283" s="32" t="str">
        <f t="shared" si="11"/>
        <v/>
      </c>
      <c r="E283" s="32" t="str">
        <f>IF(A283="","",SUM(D$27:D283)+PV)</f>
        <v/>
      </c>
      <c r="F283" s="32"/>
      <c r="G283" s="32" t="str">
        <f>IF(A283="","",IF($D$10="Daily",I282*( (1+rate)^(B283-B282)-1 ),I282*rate))</f>
        <v/>
      </c>
      <c r="H283" s="32" t="str">
        <f>IF(D283="","",SUM(G$27:G283))</f>
        <v/>
      </c>
      <c r="I283" s="32" t="str">
        <f t="shared" si="12"/>
        <v/>
      </c>
    </row>
    <row r="284" spans="1:9">
      <c r="A284" s="30" t="str">
        <f>IF(I283="","",IF(A283&gt;=$D$8*p,"",A283+1))</f>
        <v/>
      </c>
      <c r="B284" s="31" t="str">
        <f t="shared" si="9"/>
        <v/>
      </c>
      <c r="C284" s="55" t="str">
        <f t="shared" si="10"/>
        <v/>
      </c>
      <c r="D284" s="32" t="str">
        <f t="shared" si="11"/>
        <v/>
      </c>
      <c r="E284" s="32" t="str">
        <f>IF(A284="","",SUM(D$27:D284)+PV)</f>
        <v/>
      </c>
      <c r="F284" s="32"/>
      <c r="G284" s="32" t="str">
        <f>IF(A284="","",IF($D$10="Daily",I283*( (1+rate)^(B284-B283)-1 ),I283*rate))</f>
        <v/>
      </c>
      <c r="H284" s="32" t="str">
        <f>IF(D284="","",SUM(G$27:G284))</f>
        <v/>
      </c>
      <c r="I284" s="32" t="str">
        <f t="shared" si="12"/>
        <v/>
      </c>
    </row>
    <row r="285" spans="1:9">
      <c r="A285" s="30" t="str">
        <f>IF(I284="","",IF(A284&gt;=$D$8*p,"",A284+1))</f>
        <v/>
      </c>
      <c r="B285" s="31" t="str">
        <f t="shared" ref="B285:B348" si="13">IF(A285="","",IF(p=52,B284+7,IF(p=26,B284+14,IF(p=24,IF(MOD(A285,2)=0,EDATE($D$9,A285/2),B284+14),IF(DAY(DATE(YEAR($D$9),MONTH($D$9)+(A285-1)*(12/p),DAY($D$9)))&lt;&gt;DAY($D$9),DATE(YEAR($D$9),MONTH($D$9)+A285*(12/p)+1,0),DATE(YEAR($D$9),MONTH($D$9)+A285*(12/p),DAY($D$9)))))))</f>
        <v/>
      </c>
      <c r="C285" s="55" t="str">
        <f t="shared" si="10"/>
        <v/>
      </c>
      <c r="D285" s="32" t="str">
        <f t="shared" si="11"/>
        <v/>
      </c>
      <c r="E285" s="32" t="str">
        <f>IF(A285="","",SUM(D$27:D285)+PV)</f>
        <v/>
      </c>
      <c r="F285" s="32"/>
      <c r="G285" s="32" t="str">
        <f>IF(A285="","",IF($D$10="Daily",I284*( (1+rate)^(B285-B284)-1 ),I284*rate))</f>
        <v/>
      </c>
      <c r="H285" s="32" t="str">
        <f>IF(D285="","",SUM(G$27:G285))</f>
        <v/>
      </c>
      <c r="I285" s="32" t="str">
        <f t="shared" si="12"/>
        <v/>
      </c>
    </row>
    <row r="286" spans="1:9">
      <c r="A286" s="30" t="str">
        <f>IF(I285="","",IF(A285&gt;=$D$8*p,"",A285+1))</f>
        <v/>
      </c>
      <c r="B286" s="31" t="str">
        <f t="shared" si="13"/>
        <v/>
      </c>
      <c r="C286" s="55" t="str">
        <f t="shared" ref="C286:C349" si="14">IF(A286="","",MONTH(B286))</f>
        <v/>
      </c>
      <c r="D286" s="32" t="str">
        <f t="shared" ref="D286:D349" si="15">IFERROR(IF(A286="","",$D$11)+IF(C286="","",(IF(C286=12,$D$13))),"")</f>
        <v/>
      </c>
      <c r="E286" s="32" t="str">
        <f>IF(A286="","",SUM(D$27:D286)+PV)</f>
        <v/>
      </c>
      <c r="F286" s="32"/>
      <c r="G286" s="32" t="str">
        <f>IF(A286="","",IF($D$10="Daily",I285*( (1+rate)^(B286-B285)-1 ),I285*rate))</f>
        <v/>
      </c>
      <c r="H286" s="32" t="str">
        <f>IF(D286="","",SUM(G$27:G286))</f>
        <v/>
      </c>
      <c r="I286" s="32" t="str">
        <f t="shared" si="12"/>
        <v/>
      </c>
    </row>
    <row r="287" spans="1:9">
      <c r="A287" s="30" t="str">
        <f>IF(I286="","",IF(A286&gt;=$D$8*p,"",A286+1))</f>
        <v/>
      </c>
      <c r="B287" s="31" t="str">
        <f t="shared" si="13"/>
        <v/>
      </c>
      <c r="C287" s="55" t="str">
        <f t="shared" si="14"/>
        <v/>
      </c>
      <c r="D287" s="32" t="str">
        <f t="shared" si="15"/>
        <v/>
      </c>
      <c r="E287" s="32" t="str">
        <f>IF(A287="","",SUM(D$27:D287)+PV)</f>
        <v/>
      </c>
      <c r="F287" s="32"/>
      <c r="G287" s="32" t="str">
        <f>IF(A287="","",IF($D$10="Daily",I286*( (1+rate)^(B287-B286)-1 ),I286*rate))</f>
        <v/>
      </c>
      <c r="H287" s="32" t="str">
        <f>IF(D287="","",SUM(G$27:G287))</f>
        <v/>
      </c>
      <c r="I287" s="32" t="str">
        <f t="shared" si="12"/>
        <v/>
      </c>
    </row>
    <row r="288" spans="1:9">
      <c r="A288" s="30" t="str">
        <f>IF(I287="","",IF(A287&gt;=$D$8*p,"",A287+1))</f>
        <v/>
      </c>
      <c r="B288" s="31" t="str">
        <f t="shared" si="13"/>
        <v/>
      </c>
      <c r="C288" s="55" t="str">
        <f t="shared" si="14"/>
        <v/>
      </c>
      <c r="D288" s="32" t="str">
        <f t="shared" si="15"/>
        <v/>
      </c>
      <c r="E288" s="32" t="str">
        <f>IF(A288="","",SUM(D$27:D288)+PV)</f>
        <v/>
      </c>
      <c r="F288" s="32"/>
      <c r="G288" s="32" t="str">
        <f>IF(A288="","",IF($D$10="Daily",I287*( (1+rate)^(B288-B287)-1 ),I287*rate))</f>
        <v/>
      </c>
      <c r="H288" s="32" t="str">
        <f>IF(D288="","",SUM(G$27:G288))</f>
        <v/>
      </c>
      <c r="I288" s="32" t="str">
        <f t="shared" si="12"/>
        <v/>
      </c>
    </row>
    <row r="289" spans="1:9">
      <c r="A289" s="30" t="str">
        <f>IF(I288="","",IF(A288&gt;=$D$8*p,"",A288+1))</f>
        <v/>
      </c>
      <c r="B289" s="31" t="str">
        <f t="shared" si="13"/>
        <v/>
      </c>
      <c r="C289" s="55" t="str">
        <f t="shared" si="14"/>
        <v/>
      </c>
      <c r="D289" s="32" t="str">
        <f t="shared" si="15"/>
        <v/>
      </c>
      <c r="E289" s="32" t="str">
        <f>IF(A289="","",SUM(D$27:D289)+PV)</f>
        <v/>
      </c>
      <c r="F289" s="32"/>
      <c r="G289" s="32" t="str">
        <f>IF(A289="","",IF($D$10="Daily",I288*( (1+rate)^(B289-B288)-1 ),I288*rate))</f>
        <v/>
      </c>
      <c r="H289" s="32" t="str">
        <f>IF(D289="","",SUM(G$27:G289))</f>
        <v/>
      </c>
      <c r="I289" s="32" t="str">
        <f t="shared" si="12"/>
        <v/>
      </c>
    </row>
    <row r="290" spans="1:9">
      <c r="A290" s="30" t="str">
        <f>IF(I289="","",IF(A289&gt;=$D$8*p,"",A289+1))</f>
        <v/>
      </c>
      <c r="B290" s="31" t="str">
        <f t="shared" si="13"/>
        <v/>
      </c>
      <c r="C290" s="55" t="str">
        <f t="shared" si="14"/>
        <v/>
      </c>
      <c r="D290" s="32" t="str">
        <f t="shared" si="15"/>
        <v/>
      </c>
      <c r="E290" s="32" t="str">
        <f>IF(A290="","",SUM(D$27:D290)+PV)</f>
        <v/>
      </c>
      <c r="F290" s="32"/>
      <c r="G290" s="32" t="str">
        <f>IF(A290="","",IF($D$10="Daily",I289*( (1+rate)^(B290-B289)-1 ),I289*rate))</f>
        <v/>
      </c>
      <c r="H290" s="32" t="str">
        <f>IF(D290="","",SUM(G$27:G290))</f>
        <v/>
      </c>
      <c r="I290" s="32" t="str">
        <f t="shared" si="12"/>
        <v/>
      </c>
    </row>
    <row r="291" spans="1:9">
      <c r="A291" s="30" t="str">
        <f>IF(I290="","",IF(A290&gt;=$D$8*p,"",A290+1))</f>
        <v/>
      </c>
      <c r="B291" s="31" t="str">
        <f t="shared" si="13"/>
        <v/>
      </c>
      <c r="C291" s="55" t="str">
        <f t="shared" si="14"/>
        <v/>
      </c>
      <c r="D291" s="32" t="str">
        <f t="shared" si="15"/>
        <v/>
      </c>
      <c r="E291" s="32" t="str">
        <f>IF(A291="","",SUM(D$27:D291)+PV)</f>
        <v/>
      </c>
      <c r="F291" s="32"/>
      <c r="G291" s="32" t="str">
        <f>IF(A291="","",IF($D$10="Daily",I290*( (1+rate)^(B291-B290)-1 ),I290*rate))</f>
        <v/>
      </c>
      <c r="H291" s="32" t="str">
        <f>IF(D291="","",SUM(G$27:G291))</f>
        <v/>
      </c>
      <c r="I291" s="32" t="str">
        <f t="shared" si="12"/>
        <v/>
      </c>
    </row>
    <row r="292" spans="1:9">
      <c r="A292" s="30" t="str">
        <f>IF(I291="","",IF(A291&gt;=$D$8*p,"",A291+1))</f>
        <v/>
      </c>
      <c r="B292" s="31" t="str">
        <f t="shared" si="13"/>
        <v/>
      </c>
      <c r="C292" s="55" t="str">
        <f t="shared" si="14"/>
        <v/>
      </c>
      <c r="D292" s="32" t="str">
        <f t="shared" si="15"/>
        <v/>
      </c>
      <c r="E292" s="32" t="str">
        <f>IF(A292="","",SUM(D$27:D292)+PV)</f>
        <v/>
      </c>
      <c r="F292" s="32"/>
      <c r="G292" s="32" t="str">
        <f>IF(A292="","",IF($D$10="Daily",I291*( (1+rate)^(B292-B291)-1 ),I291*rate))</f>
        <v/>
      </c>
      <c r="H292" s="32" t="str">
        <f>IF(D292="","",SUM(G$27:G292))</f>
        <v/>
      </c>
      <c r="I292" s="32" t="str">
        <f t="shared" si="12"/>
        <v/>
      </c>
    </row>
    <row r="293" spans="1:9">
      <c r="A293" s="30" t="str">
        <f>IF(I292="","",IF(A292&gt;=$D$8*p,"",A292+1))</f>
        <v/>
      </c>
      <c r="B293" s="31" t="str">
        <f t="shared" si="13"/>
        <v/>
      </c>
      <c r="C293" s="55" t="str">
        <f t="shared" si="14"/>
        <v/>
      </c>
      <c r="D293" s="32" t="str">
        <f t="shared" si="15"/>
        <v/>
      </c>
      <c r="E293" s="32" t="str">
        <f>IF(A293="","",SUM(D$27:D293)+PV)</f>
        <v/>
      </c>
      <c r="F293" s="32"/>
      <c r="G293" s="32" t="str">
        <f>IF(A293="","",IF($D$10="Daily",I292*( (1+rate)^(B293-B292)-1 ),I292*rate))</f>
        <v/>
      </c>
      <c r="H293" s="32" t="str">
        <f>IF(D293="","",SUM(G$27:G293))</f>
        <v/>
      </c>
      <c r="I293" s="32" t="str">
        <f t="shared" si="12"/>
        <v/>
      </c>
    </row>
    <row r="294" spans="1:9">
      <c r="A294" s="30" t="str">
        <f>IF(I293="","",IF(A293&gt;=$D$8*p,"",A293+1))</f>
        <v/>
      </c>
      <c r="B294" s="31" t="str">
        <f t="shared" si="13"/>
        <v/>
      </c>
      <c r="C294" s="55" t="str">
        <f t="shared" si="14"/>
        <v/>
      </c>
      <c r="D294" s="32" t="str">
        <f t="shared" si="15"/>
        <v/>
      </c>
      <c r="E294" s="32" t="str">
        <f>IF(A294="","",SUM(D$27:D294)+PV)</f>
        <v/>
      </c>
      <c r="F294" s="32"/>
      <c r="G294" s="32" t="str">
        <f>IF(A294="","",IF($D$10="Daily",I293*( (1+rate)^(B294-B293)-1 ),I293*rate))</f>
        <v/>
      </c>
      <c r="H294" s="32" t="str">
        <f>IF(D294="","",SUM(G$27:G294))</f>
        <v/>
      </c>
      <c r="I294" s="32" t="str">
        <f t="shared" si="12"/>
        <v/>
      </c>
    </row>
    <row r="295" spans="1:9">
      <c r="A295" s="30" t="str">
        <f>IF(I294="","",IF(A294&gt;=$D$8*p,"",A294+1))</f>
        <v/>
      </c>
      <c r="B295" s="31" t="str">
        <f t="shared" si="13"/>
        <v/>
      </c>
      <c r="C295" s="55" t="str">
        <f t="shared" si="14"/>
        <v/>
      </c>
      <c r="D295" s="32" t="str">
        <f t="shared" si="15"/>
        <v/>
      </c>
      <c r="E295" s="32" t="str">
        <f>IF(A295="","",SUM(D$27:D295)+PV)</f>
        <v/>
      </c>
      <c r="F295" s="32"/>
      <c r="G295" s="32" t="str">
        <f>IF(A295="","",IF($D$10="Daily",I294*( (1+rate)^(B295-B294)-1 ),I294*rate))</f>
        <v/>
      </c>
      <c r="H295" s="32" t="str">
        <f>IF(D295="","",SUM(G$27:G295))</f>
        <v/>
      </c>
      <c r="I295" s="32" t="str">
        <f t="shared" si="12"/>
        <v/>
      </c>
    </row>
    <row r="296" spans="1:9">
      <c r="A296" s="30" t="str">
        <f>IF(I295="","",IF(A295&gt;=$D$8*p,"",A295+1))</f>
        <v/>
      </c>
      <c r="B296" s="31" t="str">
        <f t="shared" si="13"/>
        <v/>
      </c>
      <c r="C296" s="55" t="str">
        <f t="shared" si="14"/>
        <v/>
      </c>
      <c r="D296" s="32" t="str">
        <f t="shared" si="15"/>
        <v/>
      </c>
      <c r="E296" s="32" t="str">
        <f>IF(A296="","",SUM(D$27:D296)+PV)</f>
        <v/>
      </c>
      <c r="F296" s="32"/>
      <c r="G296" s="32" t="str">
        <f>IF(A296="","",IF($D$10="Daily",I295*( (1+rate)^(B296-B295)-1 ),I295*rate))</f>
        <v/>
      </c>
      <c r="H296" s="32" t="str">
        <f>IF(D296="","",SUM(G$27:G296))</f>
        <v/>
      </c>
      <c r="I296" s="32" t="str">
        <f t="shared" si="12"/>
        <v/>
      </c>
    </row>
    <row r="297" spans="1:9">
      <c r="A297" s="30" t="str">
        <f>IF(I296="","",IF(A296&gt;=$D$8*p,"",A296+1))</f>
        <v/>
      </c>
      <c r="B297" s="31" t="str">
        <f t="shared" si="13"/>
        <v/>
      </c>
      <c r="C297" s="55" t="str">
        <f t="shared" si="14"/>
        <v/>
      </c>
      <c r="D297" s="32" t="str">
        <f t="shared" si="15"/>
        <v/>
      </c>
      <c r="E297" s="32" t="str">
        <f>IF(A297="","",SUM(D$27:D297)+PV)</f>
        <v/>
      </c>
      <c r="F297" s="32"/>
      <c r="G297" s="32" t="str">
        <f>IF(A297="","",IF($D$10="Daily",I296*( (1+rate)^(B297-B296)-1 ),I296*rate))</f>
        <v/>
      </c>
      <c r="H297" s="32" t="str">
        <f>IF(D297="","",SUM(G$27:G297))</f>
        <v/>
      </c>
      <c r="I297" s="32" t="str">
        <f t="shared" si="12"/>
        <v/>
      </c>
    </row>
    <row r="298" spans="1:9">
      <c r="A298" s="30" t="str">
        <f>IF(I297="","",IF(A297&gt;=$D$8*p,"",A297+1))</f>
        <v/>
      </c>
      <c r="B298" s="31" t="str">
        <f t="shared" si="13"/>
        <v/>
      </c>
      <c r="C298" s="55" t="str">
        <f t="shared" si="14"/>
        <v/>
      </c>
      <c r="D298" s="32" t="str">
        <f t="shared" si="15"/>
        <v/>
      </c>
      <c r="E298" s="32" t="str">
        <f>IF(A298="","",SUM(D$27:D298)+PV)</f>
        <v/>
      </c>
      <c r="F298" s="32"/>
      <c r="G298" s="32" t="str">
        <f>IF(A298="","",IF($D$10="Daily",I297*( (1+rate)^(B298-B297)-1 ),I297*rate))</f>
        <v/>
      </c>
      <c r="H298" s="32" t="str">
        <f>IF(D298="","",SUM(G$27:G298))</f>
        <v/>
      </c>
      <c r="I298" s="32" t="str">
        <f t="shared" si="12"/>
        <v/>
      </c>
    </row>
    <row r="299" spans="1:9">
      <c r="A299" s="30" t="str">
        <f>IF(I298="","",IF(A298&gt;=$D$8*p,"",A298+1))</f>
        <v/>
      </c>
      <c r="B299" s="31" t="str">
        <f t="shared" si="13"/>
        <v/>
      </c>
      <c r="C299" s="55" t="str">
        <f t="shared" si="14"/>
        <v/>
      </c>
      <c r="D299" s="32" t="str">
        <f t="shared" si="15"/>
        <v/>
      </c>
      <c r="E299" s="32" t="str">
        <f>IF(A299="","",SUM(D$27:D299)+PV)</f>
        <v/>
      </c>
      <c r="F299" s="32"/>
      <c r="G299" s="32" t="str">
        <f>IF(A299="","",IF($D$10="Daily",I298*( (1+rate)^(B299-B298)-1 ),I298*rate))</f>
        <v/>
      </c>
      <c r="H299" s="32" t="str">
        <f>IF(D299="","",SUM(G$27:G299))</f>
        <v/>
      </c>
      <c r="I299" s="32" t="str">
        <f t="shared" si="12"/>
        <v/>
      </c>
    </row>
    <row r="300" spans="1:9">
      <c r="A300" s="30" t="str">
        <f>IF(I299="","",IF(A299&gt;=$D$8*p,"",A299+1))</f>
        <v/>
      </c>
      <c r="B300" s="31" t="str">
        <f t="shared" si="13"/>
        <v/>
      </c>
      <c r="C300" s="55" t="str">
        <f t="shared" si="14"/>
        <v/>
      </c>
      <c r="D300" s="32" t="str">
        <f t="shared" si="15"/>
        <v/>
      </c>
      <c r="E300" s="32" t="str">
        <f>IF(A300="","",SUM(D$27:D300)+PV)</f>
        <v/>
      </c>
      <c r="F300" s="32"/>
      <c r="G300" s="32" t="str">
        <f>IF(A300="","",IF($D$10="Daily",I299*( (1+rate)^(B300-B299)-1 ),I299*rate))</f>
        <v/>
      </c>
      <c r="H300" s="32" t="str">
        <f>IF(D300="","",SUM(G$27:G300))</f>
        <v/>
      </c>
      <c r="I300" s="32" t="str">
        <f t="shared" si="12"/>
        <v/>
      </c>
    </row>
    <row r="301" spans="1:9">
      <c r="A301" s="30" t="str">
        <f>IF(I300="","",IF(A300&gt;=$D$8*p,"",A300+1))</f>
        <v/>
      </c>
      <c r="B301" s="31" t="str">
        <f t="shared" si="13"/>
        <v/>
      </c>
      <c r="C301" s="55" t="str">
        <f t="shared" si="14"/>
        <v/>
      </c>
      <c r="D301" s="32" t="str">
        <f t="shared" si="15"/>
        <v/>
      </c>
      <c r="E301" s="32" t="str">
        <f>IF(A301="","",SUM(D$27:D301)+PV)</f>
        <v/>
      </c>
      <c r="F301" s="32"/>
      <c r="G301" s="32" t="str">
        <f>IF(A301="","",IF($D$10="Daily",I300*( (1+rate)^(B301-B300)-1 ),I300*rate))</f>
        <v/>
      </c>
      <c r="H301" s="32" t="str">
        <f>IF(D301="","",SUM(G$27:G301))</f>
        <v/>
      </c>
      <c r="I301" s="32" t="str">
        <f t="shared" si="12"/>
        <v/>
      </c>
    </row>
    <row r="302" spans="1:9">
      <c r="A302" s="30" t="str">
        <f>IF(I301="","",IF(A301&gt;=$D$8*p,"",A301+1))</f>
        <v/>
      </c>
      <c r="B302" s="31" t="str">
        <f t="shared" si="13"/>
        <v/>
      </c>
      <c r="C302" s="55" t="str">
        <f t="shared" si="14"/>
        <v/>
      </c>
      <c r="D302" s="32" t="str">
        <f t="shared" si="15"/>
        <v/>
      </c>
      <c r="E302" s="32" t="str">
        <f>IF(A302="","",SUM(D$27:D302)+PV)</f>
        <v/>
      </c>
      <c r="F302" s="32"/>
      <c r="G302" s="32" t="str">
        <f>IF(A302="","",IF($D$10="Daily",I301*( (1+rate)^(B302-B301)-1 ),I301*rate))</f>
        <v/>
      </c>
      <c r="H302" s="32" t="str">
        <f>IF(D302="","",SUM(G$27:G302))</f>
        <v/>
      </c>
      <c r="I302" s="32" t="str">
        <f t="shared" si="12"/>
        <v/>
      </c>
    </row>
    <row r="303" spans="1:9">
      <c r="A303" s="30" t="str">
        <f>IF(I302="","",IF(A302&gt;=$D$8*p,"",A302+1))</f>
        <v/>
      </c>
      <c r="B303" s="31" t="str">
        <f t="shared" si="13"/>
        <v/>
      </c>
      <c r="C303" s="55" t="str">
        <f t="shared" si="14"/>
        <v/>
      </c>
      <c r="D303" s="32" t="str">
        <f t="shared" si="15"/>
        <v/>
      </c>
      <c r="E303" s="32" t="str">
        <f>IF(A303="","",SUM(D$27:D303)+PV)</f>
        <v/>
      </c>
      <c r="F303" s="32"/>
      <c r="G303" s="32" t="str">
        <f>IF(A303="","",IF($D$10="Daily",I302*( (1+rate)^(B303-B302)-1 ),I302*rate))</f>
        <v/>
      </c>
      <c r="H303" s="32" t="str">
        <f>IF(D303="","",SUM(G$27:G303))</f>
        <v/>
      </c>
      <c r="I303" s="32" t="str">
        <f t="shared" si="12"/>
        <v/>
      </c>
    </row>
    <row r="304" spans="1:9">
      <c r="A304" s="30" t="str">
        <f>IF(I303="","",IF(A303&gt;=$D$8*p,"",A303+1))</f>
        <v/>
      </c>
      <c r="B304" s="31" t="str">
        <f t="shared" si="13"/>
        <v/>
      </c>
      <c r="C304" s="55" t="str">
        <f t="shared" si="14"/>
        <v/>
      </c>
      <c r="D304" s="32" t="str">
        <f t="shared" si="15"/>
        <v/>
      </c>
      <c r="E304" s="32" t="str">
        <f>IF(A304="","",SUM(D$27:D304)+PV)</f>
        <v/>
      </c>
      <c r="F304" s="32"/>
      <c r="G304" s="32" t="str">
        <f>IF(A304="","",IF($D$10="Daily",I303*( (1+rate)^(B304-B303)-1 ),I303*rate))</f>
        <v/>
      </c>
      <c r="H304" s="32" t="str">
        <f>IF(D304="","",SUM(G$27:G304))</f>
        <v/>
      </c>
      <c r="I304" s="32" t="str">
        <f t="shared" si="12"/>
        <v/>
      </c>
    </row>
    <row r="305" spans="1:9">
      <c r="A305" s="30" t="str">
        <f>IF(I304="","",IF(A304&gt;=$D$8*p,"",A304+1))</f>
        <v/>
      </c>
      <c r="B305" s="31" t="str">
        <f t="shared" si="13"/>
        <v/>
      </c>
      <c r="C305" s="55" t="str">
        <f t="shared" si="14"/>
        <v/>
      </c>
      <c r="D305" s="32" t="str">
        <f t="shared" si="15"/>
        <v/>
      </c>
      <c r="E305" s="32" t="str">
        <f>IF(A305="","",SUM(D$27:D305)+PV)</f>
        <v/>
      </c>
      <c r="F305" s="32"/>
      <c r="G305" s="32" t="str">
        <f>IF(A305="","",IF($D$10="Daily",I304*( (1+rate)^(B305-B304)-1 ),I304*rate))</f>
        <v/>
      </c>
      <c r="H305" s="32" t="str">
        <f>IF(D305="","",SUM(G$27:G305))</f>
        <v/>
      </c>
      <c r="I305" s="32" t="str">
        <f t="shared" si="12"/>
        <v/>
      </c>
    </row>
    <row r="306" spans="1:9">
      <c r="A306" s="30" t="str">
        <f>IF(I305="","",IF(A305&gt;=$D$8*p,"",A305+1))</f>
        <v/>
      </c>
      <c r="B306" s="31" t="str">
        <f t="shared" si="13"/>
        <v/>
      </c>
      <c r="C306" s="55" t="str">
        <f t="shared" si="14"/>
        <v/>
      </c>
      <c r="D306" s="32" t="str">
        <f t="shared" si="15"/>
        <v/>
      </c>
      <c r="E306" s="32" t="str">
        <f>IF(A306="","",SUM(D$27:D306)+PV)</f>
        <v/>
      </c>
      <c r="F306" s="32"/>
      <c r="G306" s="32" t="str">
        <f>IF(A306="","",IF($D$10="Daily",I305*( (1+rate)^(B306-B305)-1 ),I305*rate))</f>
        <v/>
      </c>
      <c r="H306" s="32" t="str">
        <f>IF(D306="","",SUM(G$27:G306))</f>
        <v/>
      </c>
      <c r="I306" s="32" t="str">
        <f t="shared" si="12"/>
        <v/>
      </c>
    </row>
    <row r="307" spans="1:9">
      <c r="A307" s="30" t="str">
        <f>IF(I306="","",IF(A306&gt;=$D$8*p,"",A306+1))</f>
        <v/>
      </c>
      <c r="B307" s="31" t="str">
        <f t="shared" si="13"/>
        <v/>
      </c>
      <c r="C307" s="55" t="str">
        <f t="shared" si="14"/>
        <v/>
      </c>
      <c r="D307" s="32" t="str">
        <f t="shared" si="15"/>
        <v/>
      </c>
      <c r="E307" s="32" t="str">
        <f>IF(A307="","",SUM(D$27:D307)+PV)</f>
        <v/>
      </c>
      <c r="F307" s="32"/>
      <c r="G307" s="32" t="str">
        <f>IF(A307="","",IF($D$10="Daily",I306*( (1+rate)^(B307-B306)-1 ),I306*rate))</f>
        <v/>
      </c>
      <c r="H307" s="32" t="str">
        <f>IF(D307="","",SUM(G$27:G307))</f>
        <v/>
      </c>
      <c r="I307" s="32" t="str">
        <f t="shared" ref="I307:I370" si="16">IF(A307="","",I306+G307+D307)</f>
        <v/>
      </c>
    </row>
    <row r="308" spans="1:9">
      <c r="A308" s="30" t="str">
        <f>IF(I307="","",IF(A307&gt;=$D$8*p,"",A307+1))</f>
        <v/>
      </c>
      <c r="B308" s="31" t="str">
        <f t="shared" si="13"/>
        <v/>
      </c>
      <c r="C308" s="55" t="str">
        <f t="shared" si="14"/>
        <v/>
      </c>
      <c r="D308" s="32" t="str">
        <f t="shared" si="15"/>
        <v/>
      </c>
      <c r="E308" s="32" t="str">
        <f>IF(A308="","",SUM(D$27:D308)+PV)</f>
        <v/>
      </c>
      <c r="F308" s="32"/>
      <c r="G308" s="32" t="str">
        <f>IF(A308="","",IF($D$10="Daily",I307*( (1+rate)^(B308-B307)-1 ),I307*rate))</f>
        <v/>
      </c>
      <c r="H308" s="32" t="str">
        <f>IF(D308="","",SUM(G$27:G308))</f>
        <v/>
      </c>
      <c r="I308" s="32" t="str">
        <f t="shared" si="16"/>
        <v/>
      </c>
    </row>
    <row r="309" spans="1:9">
      <c r="A309" s="30" t="str">
        <f>IF(I308="","",IF(A308&gt;=$D$8*p,"",A308+1))</f>
        <v/>
      </c>
      <c r="B309" s="31" t="str">
        <f t="shared" si="13"/>
        <v/>
      </c>
      <c r="C309" s="55" t="str">
        <f t="shared" si="14"/>
        <v/>
      </c>
      <c r="D309" s="32" t="str">
        <f t="shared" si="15"/>
        <v/>
      </c>
      <c r="E309" s="32" t="str">
        <f>IF(A309="","",SUM(D$27:D309)+PV)</f>
        <v/>
      </c>
      <c r="F309" s="32"/>
      <c r="G309" s="32" t="str">
        <f>IF(A309="","",IF($D$10="Daily",I308*( (1+rate)^(B309-B308)-1 ),I308*rate))</f>
        <v/>
      </c>
      <c r="H309" s="32" t="str">
        <f>IF(D309="","",SUM(G$27:G309))</f>
        <v/>
      </c>
      <c r="I309" s="32" t="str">
        <f t="shared" si="16"/>
        <v/>
      </c>
    </row>
    <row r="310" spans="1:9">
      <c r="A310" s="30" t="str">
        <f>IF(I309="","",IF(A309&gt;=$D$8*p,"",A309+1))</f>
        <v/>
      </c>
      <c r="B310" s="31" t="str">
        <f t="shared" si="13"/>
        <v/>
      </c>
      <c r="C310" s="55" t="str">
        <f t="shared" si="14"/>
        <v/>
      </c>
      <c r="D310" s="32" t="str">
        <f t="shared" si="15"/>
        <v/>
      </c>
      <c r="E310" s="32" t="str">
        <f>IF(A310="","",SUM(D$27:D310)+PV)</f>
        <v/>
      </c>
      <c r="F310" s="32"/>
      <c r="G310" s="32" t="str">
        <f>IF(A310="","",IF($D$10="Daily",I309*( (1+rate)^(B310-B309)-1 ),I309*rate))</f>
        <v/>
      </c>
      <c r="H310" s="32" t="str">
        <f>IF(D310="","",SUM(G$27:G310))</f>
        <v/>
      </c>
      <c r="I310" s="32" t="str">
        <f t="shared" si="16"/>
        <v/>
      </c>
    </row>
    <row r="311" spans="1:9">
      <c r="A311" s="30" t="str">
        <f>IF(I310="","",IF(A310&gt;=$D$8*p,"",A310+1))</f>
        <v/>
      </c>
      <c r="B311" s="31" t="str">
        <f t="shared" si="13"/>
        <v/>
      </c>
      <c r="C311" s="55" t="str">
        <f t="shared" si="14"/>
        <v/>
      </c>
      <c r="D311" s="32" t="str">
        <f t="shared" si="15"/>
        <v/>
      </c>
      <c r="E311" s="32" t="str">
        <f>IF(A311="","",SUM(D$27:D311)+PV)</f>
        <v/>
      </c>
      <c r="F311" s="32"/>
      <c r="G311" s="32" t="str">
        <f>IF(A311="","",IF($D$10="Daily",I310*( (1+rate)^(B311-B310)-1 ),I310*rate))</f>
        <v/>
      </c>
      <c r="H311" s="32" t="str">
        <f>IF(D311="","",SUM(G$27:G311))</f>
        <v/>
      </c>
      <c r="I311" s="32" t="str">
        <f t="shared" si="16"/>
        <v/>
      </c>
    </row>
    <row r="312" spans="1:9">
      <c r="A312" s="30" t="str">
        <f>IF(I311="","",IF(A311&gt;=$D$8*p,"",A311+1))</f>
        <v/>
      </c>
      <c r="B312" s="31" t="str">
        <f t="shared" si="13"/>
        <v/>
      </c>
      <c r="C312" s="55" t="str">
        <f t="shared" si="14"/>
        <v/>
      </c>
      <c r="D312" s="32" t="str">
        <f t="shared" si="15"/>
        <v/>
      </c>
      <c r="E312" s="32" t="str">
        <f>IF(A312="","",SUM(D$27:D312)+PV)</f>
        <v/>
      </c>
      <c r="F312" s="32"/>
      <c r="G312" s="32" t="str">
        <f>IF(A312="","",IF($D$10="Daily",I311*( (1+rate)^(B312-B311)-1 ),I311*rate))</f>
        <v/>
      </c>
      <c r="H312" s="32" t="str">
        <f>IF(D312="","",SUM(G$27:G312))</f>
        <v/>
      </c>
      <c r="I312" s="32" t="str">
        <f t="shared" si="16"/>
        <v/>
      </c>
    </row>
    <row r="313" spans="1:9">
      <c r="A313" s="30" t="str">
        <f>IF(I312="","",IF(A312&gt;=$D$8*p,"",A312+1))</f>
        <v/>
      </c>
      <c r="B313" s="31" t="str">
        <f t="shared" si="13"/>
        <v/>
      </c>
      <c r="C313" s="55" t="str">
        <f t="shared" si="14"/>
        <v/>
      </c>
      <c r="D313" s="32" t="str">
        <f t="shared" si="15"/>
        <v/>
      </c>
      <c r="E313" s="32" t="str">
        <f>IF(A313="","",SUM(D$27:D313)+PV)</f>
        <v/>
      </c>
      <c r="F313" s="32"/>
      <c r="G313" s="32" t="str">
        <f>IF(A313="","",IF($D$10="Daily",I312*( (1+rate)^(B313-B312)-1 ),I312*rate))</f>
        <v/>
      </c>
      <c r="H313" s="32" t="str">
        <f>IF(D313="","",SUM(G$27:G313))</f>
        <v/>
      </c>
      <c r="I313" s="32" t="str">
        <f t="shared" si="16"/>
        <v/>
      </c>
    </row>
    <row r="314" spans="1:9">
      <c r="A314" s="30" t="str">
        <f>IF(I313="","",IF(A313&gt;=$D$8*p,"",A313+1))</f>
        <v/>
      </c>
      <c r="B314" s="31" t="str">
        <f t="shared" si="13"/>
        <v/>
      </c>
      <c r="C314" s="55" t="str">
        <f t="shared" si="14"/>
        <v/>
      </c>
      <c r="D314" s="32" t="str">
        <f t="shared" si="15"/>
        <v/>
      </c>
      <c r="E314" s="32" t="str">
        <f>IF(A314="","",SUM(D$27:D314)+PV)</f>
        <v/>
      </c>
      <c r="F314" s="32"/>
      <c r="G314" s="32" t="str">
        <f>IF(A314="","",IF($D$10="Daily",I313*( (1+rate)^(B314-B313)-1 ),I313*rate))</f>
        <v/>
      </c>
      <c r="H314" s="32" t="str">
        <f>IF(D314="","",SUM(G$27:G314))</f>
        <v/>
      </c>
      <c r="I314" s="32" t="str">
        <f t="shared" si="16"/>
        <v/>
      </c>
    </row>
    <row r="315" spans="1:9">
      <c r="A315" s="30" t="str">
        <f>IF(I314="","",IF(A314&gt;=$D$8*p,"",A314+1))</f>
        <v/>
      </c>
      <c r="B315" s="31" t="str">
        <f t="shared" si="13"/>
        <v/>
      </c>
      <c r="C315" s="55" t="str">
        <f t="shared" si="14"/>
        <v/>
      </c>
      <c r="D315" s="32" t="str">
        <f t="shared" si="15"/>
        <v/>
      </c>
      <c r="E315" s="32" t="str">
        <f>IF(A315="","",SUM(D$27:D315)+PV)</f>
        <v/>
      </c>
      <c r="F315" s="32"/>
      <c r="G315" s="32" t="str">
        <f>IF(A315="","",IF($D$10="Daily",I314*( (1+rate)^(B315-B314)-1 ),I314*rate))</f>
        <v/>
      </c>
      <c r="H315" s="32" t="str">
        <f>IF(D315="","",SUM(G$27:G315))</f>
        <v/>
      </c>
      <c r="I315" s="32" t="str">
        <f t="shared" si="16"/>
        <v/>
      </c>
    </row>
    <row r="316" spans="1:9">
      <c r="A316" s="30" t="str">
        <f>IF(I315="","",IF(A315&gt;=$D$8*p,"",A315+1))</f>
        <v/>
      </c>
      <c r="B316" s="31" t="str">
        <f t="shared" si="13"/>
        <v/>
      </c>
      <c r="C316" s="55" t="str">
        <f t="shared" si="14"/>
        <v/>
      </c>
      <c r="D316" s="32" t="str">
        <f t="shared" si="15"/>
        <v/>
      </c>
      <c r="E316" s="32" t="str">
        <f>IF(A316="","",SUM(D$27:D316)+PV)</f>
        <v/>
      </c>
      <c r="F316" s="32"/>
      <c r="G316" s="32" t="str">
        <f>IF(A316="","",IF($D$10="Daily",I315*( (1+rate)^(B316-B315)-1 ),I315*rate))</f>
        <v/>
      </c>
      <c r="H316" s="32" t="str">
        <f>IF(D316="","",SUM(G$27:G316))</f>
        <v/>
      </c>
      <c r="I316" s="32" t="str">
        <f t="shared" si="16"/>
        <v/>
      </c>
    </row>
    <row r="317" spans="1:9">
      <c r="A317" s="30" t="str">
        <f>IF(I316="","",IF(A316&gt;=$D$8*p,"",A316+1))</f>
        <v/>
      </c>
      <c r="B317" s="31" t="str">
        <f t="shared" si="13"/>
        <v/>
      </c>
      <c r="C317" s="55" t="str">
        <f t="shared" si="14"/>
        <v/>
      </c>
      <c r="D317" s="32" t="str">
        <f t="shared" si="15"/>
        <v/>
      </c>
      <c r="E317" s="32" t="str">
        <f>IF(A317="","",SUM(D$27:D317)+PV)</f>
        <v/>
      </c>
      <c r="F317" s="32"/>
      <c r="G317" s="32" t="str">
        <f>IF(A317="","",IF($D$10="Daily",I316*( (1+rate)^(B317-B316)-1 ),I316*rate))</f>
        <v/>
      </c>
      <c r="H317" s="32" t="str">
        <f>IF(D317="","",SUM(G$27:G317))</f>
        <v/>
      </c>
      <c r="I317" s="32" t="str">
        <f t="shared" si="16"/>
        <v/>
      </c>
    </row>
    <row r="318" spans="1:9">
      <c r="A318" s="30" t="str">
        <f>IF(I317="","",IF(A317&gt;=$D$8*p,"",A317+1))</f>
        <v/>
      </c>
      <c r="B318" s="31" t="str">
        <f t="shared" si="13"/>
        <v/>
      </c>
      <c r="C318" s="55" t="str">
        <f t="shared" si="14"/>
        <v/>
      </c>
      <c r="D318" s="32" t="str">
        <f t="shared" si="15"/>
        <v/>
      </c>
      <c r="E318" s="32" t="str">
        <f>IF(A318="","",SUM(D$27:D318)+PV)</f>
        <v/>
      </c>
      <c r="F318" s="32"/>
      <c r="G318" s="32" t="str">
        <f>IF(A318="","",IF($D$10="Daily",I317*( (1+rate)^(B318-B317)-1 ),I317*rate))</f>
        <v/>
      </c>
      <c r="H318" s="32" t="str">
        <f>IF(D318="","",SUM(G$27:G318))</f>
        <v/>
      </c>
      <c r="I318" s="32" t="str">
        <f t="shared" si="16"/>
        <v/>
      </c>
    </row>
    <row r="319" spans="1:9">
      <c r="A319" s="30" t="str">
        <f>IF(I318="","",IF(A318&gt;=$D$8*p,"",A318+1))</f>
        <v/>
      </c>
      <c r="B319" s="31" t="str">
        <f t="shared" si="13"/>
        <v/>
      </c>
      <c r="C319" s="55" t="str">
        <f t="shared" si="14"/>
        <v/>
      </c>
      <c r="D319" s="32" t="str">
        <f t="shared" si="15"/>
        <v/>
      </c>
      <c r="E319" s="32" t="str">
        <f>IF(A319="","",SUM(D$27:D319)+PV)</f>
        <v/>
      </c>
      <c r="F319" s="32"/>
      <c r="G319" s="32" t="str">
        <f>IF(A319="","",IF($D$10="Daily",I318*( (1+rate)^(B319-B318)-1 ),I318*rate))</f>
        <v/>
      </c>
      <c r="H319" s="32" t="str">
        <f>IF(D319="","",SUM(G$27:G319))</f>
        <v/>
      </c>
      <c r="I319" s="32" t="str">
        <f t="shared" si="16"/>
        <v/>
      </c>
    </row>
    <row r="320" spans="1:9">
      <c r="A320" s="30" t="str">
        <f>IF(I319="","",IF(A319&gt;=$D$8*p,"",A319+1))</f>
        <v/>
      </c>
      <c r="B320" s="31" t="str">
        <f t="shared" si="13"/>
        <v/>
      </c>
      <c r="C320" s="55" t="str">
        <f t="shared" si="14"/>
        <v/>
      </c>
      <c r="D320" s="32" t="str">
        <f t="shared" si="15"/>
        <v/>
      </c>
      <c r="E320" s="32" t="str">
        <f>IF(A320="","",SUM(D$27:D320)+PV)</f>
        <v/>
      </c>
      <c r="F320" s="32"/>
      <c r="G320" s="32" t="str">
        <f>IF(A320="","",IF($D$10="Daily",I319*( (1+rate)^(B320-B319)-1 ),I319*rate))</f>
        <v/>
      </c>
      <c r="H320" s="32" t="str">
        <f>IF(D320="","",SUM(G$27:G320))</f>
        <v/>
      </c>
      <c r="I320" s="32" t="str">
        <f t="shared" si="16"/>
        <v/>
      </c>
    </row>
    <row r="321" spans="1:9">
      <c r="A321" s="30" t="str">
        <f>IF(I320="","",IF(A320&gt;=$D$8*p,"",A320+1))</f>
        <v/>
      </c>
      <c r="B321" s="31" t="str">
        <f t="shared" si="13"/>
        <v/>
      </c>
      <c r="C321" s="55" t="str">
        <f t="shared" si="14"/>
        <v/>
      </c>
      <c r="D321" s="32" t="str">
        <f t="shared" si="15"/>
        <v/>
      </c>
      <c r="E321" s="32" t="str">
        <f>IF(A321="","",SUM(D$27:D321)+PV)</f>
        <v/>
      </c>
      <c r="F321" s="32"/>
      <c r="G321" s="32" t="str">
        <f>IF(A321="","",IF($D$10="Daily",I320*( (1+rate)^(B321-B320)-1 ),I320*rate))</f>
        <v/>
      </c>
      <c r="H321" s="32" t="str">
        <f>IF(D321="","",SUM(G$27:G321))</f>
        <v/>
      </c>
      <c r="I321" s="32" t="str">
        <f t="shared" si="16"/>
        <v/>
      </c>
    </row>
    <row r="322" spans="1:9">
      <c r="A322" s="30" t="str">
        <f>IF(I321="","",IF(A321&gt;=$D$8*p,"",A321+1))</f>
        <v/>
      </c>
      <c r="B322" s="31" t="str">
        <f t="shared" si="13"/>
        <v/>
      </c>
      <c r="C322" s="55" t="str">
        <f t="shared" si="14"/>
        <v/>
      </c>
      <c r="D322" s="32" t="str">
        <f t="shared" si="15"/>
        <v/>
      </c>
      <c r="E322" s="32" t="str">
        <f>IF(A322="","",SUM(D$27:D322)+PV)</f>
        <v/>
      </c>
      <c r="F322" s="32"/>
      <c r="G322" s="32" t="str">
        <f>IF(A322="","",IF($D$10="Daily",I321*( (1+rate)^(B322-B321)-1 ),I321*rate))</f>
        <v/>
      </c>
      <c r="H322" s="32" t="str">
        <f>IF(D322="","",SUM(G$27:G322))</f>
        <v/>
      </c>
      <c r="I322" s="32" t="str">
        <f t="shared" si="16"/>
        <v/>
      </c>
    </row>
    <row r="323" spans="1:9">
      <c r="A323" s="30" t="str">
        <f>IF(I322="","",IF(A322&gt;=$D$8*p,"",A322+1))</f>
        <v/>
      </c>
      <c r="B323" s="31" t="str">
        <f t="shared" si="13"/>
        <v/>
      </c>
      <c r="C323" s="55" t="str">
        <f t="shared" si="14"/>
        <v/>
      </c>
      <c r="D323" s="32" t="str">
        <f t="shared" si="15"/>
        <v/>
      </c>
      <c r="E323" s="32" t="str">
        <f>IF(A323="","",SUM(D$27:D323)+PV)</f>
        <v/>
      </c>
      <c r="F323" s="32"/>
      <c r="G323" s="32" t="str">
        <f>IF(A323="","",IF($D$10="Daily",I322*( (1+rate)^(B323-B322)-1 ),I322*rate))</f>
        <v/>
      </c>
      <c r="H323" s="32" t="str">
        <f>IF(D323="","",SUM(G$27:G323))</f>
        <v/>
      </c>
      <c r="I323" s="32" t="str">
        <f t="shared" si="16"/>
        <v/>
      </c>
    </row>
    <row r="324" spans="1:9">
      <c r="A324" s="30" t="str">
        <f>IF(I323="","",IF(A323&gt;=$D$8*p,"",A323+1))</f>
        <v/>
      </c>
      <c r="B324" s="31" t="str">
        <f t="shared" si="13"/>
        <v/>
      </c>
      <c r="C324" s="55" t="str">
        <f t="shared" si="14"/>
        <v/>
      </c>
      <c r="D324" s="32" t="str">
        <f t="shared" si="15"/>
        <v/>
      </c>
      <c r="E324" s="32" t="str">
        <f>IF(A324="","",SUM(D$27:D324)+PV)</f>
        <v/>
      </c>
      <c r="F324" s="32"/>
      <c r="G324" s="32" t="str">
        <f>IF(A324="","",IF($D$10="Daily",I323*( (1+rate)^(B324-B323)-1 ),I323*rate))</f>
        <v/>
      </c>
      <c r="H324" s="32" t="str">
        <f>IF(D324="","",SUM(G$27:G324))</f>
        <v/>
      </c>
      <c r="I324" s="32" t="str">
        <f t="shared" si="16"/>
        <v/>
      </c>
    </row>
    <row r="325" spans="1:9">
      <c r="A325" s="30" t="str">
        <f>IF(I324="","",IF(A324&gt;=$D$8*p,"",A324+1))</f>
        <v/>
      </c>
      <c r="B325" s="31" t="str">
        <f t="shared" si="13"/>
        <v/>
      </c>
      <c r="C325" s="55" t="str">
        <f t="shared" si="14"/>
        <v/>
      </c>
      <c r="D325" s="32" t="str">
        <f t="shared" si="15"/>
        <v/>
      </c>
      <c r="E325" s="32" t="str">
        <f>IF(A325="","",SUM(D$27:D325)+PV)</f>
        <v/>
      </c>
      <c r="F325" s="32"/>
      <c r="G325" s="32" t="str">
        <f>IF(A325="","",IF($D$10="Daily",I324*( (1+rate)^(B325-B324)-1 ),I324*rate))</f>
        <v/>
      </c>
      <c r="H325" s="32" t="str">
        <f>IF(D325="","",SUM(G$27:G325))</f>
        <v/>
      </c>
      <c r="I325" s="32" t="str">
        <f t="shared" si="16"/>
        <v/>
      </c>
    </row>
    <row r="326" spans="1:9">
      <c r="A326" s="30" t="str">
        <f>IF(I325="","",IF(A325&gt;=$D$8*p,"",A325+1))</f>
        <v/>
      </c>
      <c r="B326" s="31" t="str">
        <f t="shared" si="13"/>
        <v/>
      </c>
      <c r="C326" s="55" t="str">
        <f t="shared" si="14"/>
        <v/>
      </c>
      <c r="D326" s="32" t="str">
        <f t="shared" si="15"/>
        <v/>
      </c>
      <c r="E326" s="32" t="str">
        <f>IF(A326="","",SUM(D$27:D326)+PV)</f>
        <v/>
      </c>
      <c r="F326" s="32"/>
      <c r="G326" s="32" t="str">
        <f>IF(A326="","",IF($D$10="Daily",I325*( (1+rate)^(B326-B325)-1 ),I325*rate))</f>
        <v/>
      </c>
      <c r="H326" s="32" t="str">
        <f>IF(D326="","",SUM(G$27:G326))</f>
        <v/>
      </c>
      <c r="I326" s="32" t="str">
        <f t="shared" si="16"/>
        <v/>
      </c>
    </row>
    <row r="327" spans="1:9">
      <c r="A327" s="30" t="str">
        <f>IF(I326="","",IF(A326&gt;=$D$8*p,"",A326+1))</f>
        <v/>
      </c>
      <c r="B327" s="31" t="str">
        <f t="shared" si="13"/>
        <v/>
      </c>
      <c r="C327" s="55" t="str">
        <f t="shared" si="14"/>
        <v/>
      </c>
      <c r="D327" s="32" t="str">
        <f t="shared" si="15"/>
        <v/>
      </c>
      <c r="E327" s="32" t="str">
        <f>IF(A327="","",SUM(D$27:D327)+PV)</f>
        <v/>
      </c>
      <c r="F327" s="32"/>
      <c r="G327" s="32" t="str">
        <f>IF(A327="","",IF($D$10="Daily",I326*( (1+rate)^(B327-B326)-1 ),I326*rate))</f>
        <v/>
      </c>
      <c r="H327" s="32" t="str">
        <f>IF(D327="","",SUM(G$27:G327))</f>
        <v/>
      </c>
      <c r="I327" s="32" t="str">
        <f t="shared" si="16"/>
        <v/>
      </c>
    </row>
    <row r="328" spans="1:9">
      <c r="A328" s="30" t="str">
        <f>IF(I327="","",IF(A327&gt;=$D$8*p,"",A327+1))</f>
        <v/>
      </c>
      <c r="B328" s="31" t="str">
        <f t="shared" si="13"/>
        <v/>
      </c>
      <c r="C328" s="55" t="str">
        <f t="shared" si="14"/>
        <v/>
      </c>
      <c r="D328" s="32" t="str">
        <f t="shared" si="15"/>
        <v/>
      </c>
      <c r="E328" s="32" t="str">
        <f>IF(A328="","",SUM(D$27:D328)+PV)</f>
        <v/>
      </c>
      <c r="F328" s="32"/>
      <c r="G328" s="32" t="str">
        <f>IF(A328="","",IF($D$10="Daily",I327*( (1+rate)^(B328-B327)-1 ),I327*rate))</f>
        <v/>
      </c>
      <c r="H328" s="32" t="str">
        <f>IF(D328="","",SUM(G$27:G328))</f>
        <v/>
      </c>
      <c r="I328" s="32" t="str">
        <f t="shared" si="16"/>
        <v/>
      </c>
    </row>
    <row r="329" spans="1:9">
      <c r="A329" s="30" t="str">
        <f>IF(I328="","",IF(A328&gt;=$D$8*p,"",A328+1))</f>
        <v/>
      </c>
      <c r="B329" s="31" t="str">
        <f t="shared" si="13"/>
        <v/>
      </c>
      <c r="C329" s="55" t="str">
        <f t="shared" si="14"/>
        <v/>
      </c>
      <c r="D329" s="32" t="str">
        <f t="shared" si="15"/>
        <v/>
      </c>
      <c r="E329" s="32" t="str">
        <f>IF(A329="","",SUM(D$27:D329)+PV)</f>
        <v/>
      </c>
      <c r="F329" s="32"/>
      <c r="G329" s="32" t="str">
        <f>IF(A329="","",IF($D$10="Daily",I328*( (1+rate)^(B329-B328)-1 ),I328*rate))</f>
        <v/>
      </c>
      <c r="H329" s="32" t="str">
        <f>IF(D329="","",SUM(G$27:G329))</f>
        <v/>
      </c>
      <c r="I329" s="32" t="str">
        <f t="shared" si="16"/>
        <v/>
      </c>
    </row>
    <row r="330" spans="1:9">
      <c r="A330" s="30" t="str">
        <f>IF(I329="","",IF(A329&gt;=$D$8*p,"",A329+1))</f>
        <v/>
      </c>
      <c r="B330" s="31" t="str">
        <f t="shared" si="13"/>
        <v/>
      </c>
      <c r="C330" s="55" t="str">
        <f t="shared" si="14"/>
        <v/>
      </c>
      <c r="D330" s="32" t="str">
        <f t="shared" si="15"/>
        <v/>
      </c>
      <c r="E330" s="32" t="str">
        <f>IF(A330="","",SUM(D$27:D330)+PV)</f>
        <v/>
      </c>
      <c r="F330" s="32"/>
      <c r="G330" s="32" t="str">
        <f>IF(A330="","",IF($D$10="Daily",I329*( (1+rate)^(B330-B329)-1 ),I329*rate))</f>
        <v/>
      </c>
      <c r="H330" s="32" t="str">
        <f>IF(D330="","",SUM(G$27:G330))</f>
        <v/>
      </c>
      <c r="I330" s="32" t="str">
        <f t="shared" si="16"/>
        <v/>
      </c>
    </row>
    <row r="331" spans="1:9">
      <c r="A331" s="30" t="str">
        <f>IF(I330="","",IF(A330&gt;=$D$8*p,"",A330+1))</f>
        <v/>
      </c>
      <c r="B331" s="31" t="str">
        <f t="shared" si="13"/>
        <v/>
      </c>
      <c r="C331" s="55" t="str">
        <f t="shared" si="14"/>
        <v/>
      </c>
      <c r="D331" s="32" t="str">
        <f t="shared" si="15"/>
        <v/>
      </c>
      <c r="E331" s="32" t="str">
        <f>IF(A331="","",SUM(D$27:D331)+PV)</f>
        <v/>
      </c>
      <c r="F331" s="32"/>
      <c r="G331" s="32" t="str">
        <f>IF(A331="","",IF($D$10="Daily",I330*( (1+rate)^(B331-B330)-1 ),I330*rate))</f>
        <v/>
      </c>
      <c r="H331" s="32" t="str">
        <f>IF(D331="","",SUM(G$27:G331))</f>
        <v/>
      </c>
      <c r="I331" s="32" t="str">
        <f t="shared" si="16"/>
        <v/>
      </c>
    </row>
    <row r="332" spans="1:9">
      <c r="A332" s="30" t="str">
        <f>IF(I331="","",IF(A331&gt;=$D$8*p,"",A331+1))</f>
        <v/>
      </c>
      <c r="B332" s="31" t="str">
        <f t="shared" si="13"/>
        <v/>
      </c>
      <c r="C332" s="55" t="str">
        <f t="shared" si="14"/>
        <v/>
      </c>
      <c r="D332" s="32" t="str">
        <f t="shared" si="15"/>
        <v/>
      </c>
      <c r="E332" s="32" t="str">
        <f>IF(A332="","",SUM(D$27:D332)+PV)</f>
        <v/>
      </c>
      <c r="F332" s="32"/>
      <c r="G332" s="32" t="str">
        <f>IF(A332="","",IF($D$10="Daily",I331*( (1+rate)^(B332-B331)-1 ),I331*rate))</f>
        <v/>
      </c>
      <c r="H332" s="32" t="str">
        <f>IF(D332="","",SUM(G$27:G332))</f>
        <v/>
      </c>
      <c r="I332" s="32" t="str">
        <f t="shared" si="16"/>
        <v/>
      </c>
    </row>
    <row r="333" spans="1:9">
      <c r="A333" s="30" t="str">
        <f>IF(I332="","",IF(A332&gt;=$D$8*p,"",A332+1))</f>
        <v/>
      </c>
      <c r="B333" s="31" t="str">
        <f t="shared" si="13"/>
        <v/>
      </c>
      <c r="C333" s="55" t="str">
        <f t="shared" si="14"/>
        <v/>
      </c>
      <c r="D333" s="32" t="str">
        <f t="shared" si="15"/>
        <v/>
      </c>
      <c r="E333" s="32" t="str">
        <f>IF(A333="","",SUM(D$27:D333)+PV)</f>
        <v/>
      </c>
      <c r="F333" s="32"/>
      <c r="G333" s="32" t="str">
        <f>IF(A333="","",IF($D$10="Daily",I332*( (1+rate)^(B333-B332)-1 ),I332*rate))</f>
        <v/>
      </c>
      <c r="H333" s="32" t="str">
        <f>IF(D333="","",SUM(G$27:G333))</f>
        <v/>
      </c>
      <c r="I333" s="32" t="str">
        <f t="shared" si="16"/>
        <v/>
      </c>
    </row>
    <row r="334" spans="1:9">
      <c r="A334" s="30" t="str">
        <f>IF(I333="","",IF(A333&gt;=$D$8*p,"",A333+1))</f>
        <v/>
      </c>
      <c r="B334" s="31" t="str">
        <f t="shared" si="13"/>
        <v/>
      </c>
      <c r="C334" s="55" t="str">
        <f t="shared" si="14"/>
        <v/>
      </c>
      <c r="D334" s="32" t="str">
        <f t="shared" si="15"/>
        <v/>
      </c>
      <c r="E334" s="32" t="str">
        <f>IF(A334="","",SUM(D$27:D334)+PV)</f>
        <v/>
      </c>
      <c r="F334" s="32"/>
      <c r="G334" s="32" t="str">
        <f>IF(A334="","",IF($D$10="Daily",I333*( (1+rate)^(B334-B333)-1 ),I333*rate))</f>
        <v/>
      </c>
      <c r="H334" s="32" t="str">
        <f>IF(D334="","",SUM(G$27:G334))</f>
        <v/>
      </c>
      <c r="I334" s="32" t="str">
        <f t="shared" si="16"/>
        <v/>
      </c>
    </row>
    <row r="335" spans="1:9">
      <c r="A335" s="30" t="str">
        <f>IF(I334="","",IF(A334&gt;=$D$8*p,"",A334+1))</f>
        <v/>
      </c>
      <c r="B335" s="31" t="str">
        <f t="shared" si="13"/>
        <v/>
      </c>
      <c r="C335" s="55" t="str">
        <f t="shared" si="14"/>
        <v/>
      </c>
      <c r="D335" s="32" t="str">
        <f t="shared" si="15"/>
        <v/>
      </c>
      <c r="E335" s="32" t="str">
        <f>IF(A335="","",SUM(D$27:D335)+PV)</f>
        <v/>
      </c>
      <c r="F335" s="32"/>
      <c r="G335" s="32" t="str">
        <f>IF(A335="","",IF($D$10="Daily",I334*( (1+rate)^(B335-B334)-1 ),I334*rate))</f>
        <v/>
      </c>
      <c r="H335" s="32" t="str">
        <f>IF(D335="","",SUM(G$27:G335))</f>
        <v/>
      </c>
      <c r="I335" s="32" t="str">
        <f t="shared" si="16"/>
        <v/>
      </c>
    </row>
    <row r="336" spans="1:9">
      <c r="A336" s="30" t="str">
        <f>IF(I335="","",IF(A335&gt;=$D$8*p,"",A335+1))</f>
        <v/>
      </c>
      <c r="B336" s="31" t="str">
        <f t="shared" si="13"/>
        <v/>
      </c>
      <c r="C336" s="55" t="str">
        <f t="shared" si="14"/>
        <v/>
      </c>
      <c r="D336" s="32" t="str">
        <f t="shared" si="15"/>
        <v/>
      </c>
      <c r="E336" s="32" t="str">
        <f>IF(A336="","",SUM(D$27:D336)+PV)</f>
        <v/>
      </c>
      <c r="F336" s="32"/>
      <c r="G336" s="32" t="str">
        <f>IF(A336="","",IF($D$10="Daily",I335*( (1+rate)^(B336-B335)-1 ),I335*rate))</f>
        <v/>
      </c>
      <c r="H336" s="32" t="str">
        <f>IF(D336="","",SUM(G$27:G336))</f>
        <v/>
      </c>
      <c r="I336" s="32" t="str">
        <f t="shared" si="16"/>
        <v/>
      </c>
    </row>
    <row r="337" spans="1:9">
      <c r="A337" s="30" t="str">
        <f>IF(I336="","",IF(A336&gt;=$D$8*p,"",A336+1))</f>
        <v/>
      </c>
      <c r="B337" s="31" t="str">
        <f t="shared" si="13"/>
        <v/>
      </c>
      <c r="C337" s="55" t="str">
        <f t="shared" si="14"/>
        <v/>
      </c>
      <c r="D337" s="32" t="str">
        <f t="shared" si="15"/>
        <v/>
      </c>
      <c r="E337" s="32" t="str">
        <f>IF(A337="","",SUM(D$27:D337)+PV)</f>
        <v/>
      </c>
      <c r="F337" s="32"/>
      <c r="G337" s="32" t="str">
        <f>IF(A337="","",IF($D$10="Daily",I336*( (1+rate)^(B337-B336)-1 ),I336*rate))</f>
        <v/>
      </c>
      <c r="H337" s="32" t="str">
        <f>IF(D337="","",SUM(G$27:G337))</f>
        <v/>
      </c>
      <c r="I337" s="32" t="str">
        <f t="shared" si="16"/>
        <v/>
      </c>
    </row>
    <row r="338" spans="1:9">
      <c r="A338" s="30" t="str">
        <f>IF(I337="","",IF(A337&gt;=$D$8*p,"",A337+1))</f>
        <v/>
      </c>
      <c r="B338" s="31" t="str">
        <f t="shared" si="13"/>
        <v/>
      </c>
      <c r="C338" s="55" t="str">
        <f t="shared" si="14"/>
        <v/>
      </c>
      <c r="D338" s="32" t="str">
        <f t="shared" si="15"/>
        <v/>
      </c>
      <c r="E338" s="32" t="str">
        <f>IF(A338="","",SUM(D$27:D338)+PV)</f>
        <v/>
      </c>
      <c r="F338" s="32"/>
      <c r="G338" s="32" t="str">
        <f>IF(A338="","",IF($D$10="Daily",I337*( (1+rate)^(B338-B337)-1 ),I337*rate))</f>
        <v/>
      </c>
      <c r="H338" s="32" t="str">
        <f>IF(D338="","",SUM(G$27:G338))</f>
        <v/>
      </c>
      <c r="I338" s="32" t="str">
        <f t="shared" si="16"/>
        <v/>
      </c>
    </row>
    <row r="339" spans="1:9">
      <c r="A339" s="30" t="str">
        <f>IF(I338="","",IF(A338&gt;=$D$8*p,"",A338+1))</f>
        <v/>
      </c>
      <c r="B339" s="31" t="str">
        <f t="shared" si="13"/>
        <v/>
      </c>
      <c r="C339" s="55" t="str">
        <f t="shared" si="14"/>
        <v/>
      </c>
      <c r="D339" s="32" t="str">
        <f t="shared" si="15"/>
        <v/>
      </c>
      <c r="E339" s="32" t="str">
        <f>IF(A339="","",SUM(D$27:D339)+PV)</f>
        <v/>
      </c>
      <c r="F339" s="32"/>
      <c r="G339" s="32" t="str">
        <f>IF(A339="","",IF($D$10="Daily",I338*( (1+rate)^(B339-B338)-1 ),I338*rate))</f>
        <v/>
      </c>
      <c r="H339" s="32" t="str">
        <f>IF(D339="","",SUM(G$27:G339))</f>
        <v/>
      </c>
      <c r="I339" s="32" t="str">
        <f t="shared" si="16"/>
        <v/>
      </c>
    </row>
    <row r="340" spans="1:9">
      <c r="A340" s="30" t="str">
        <f>IF(I339="","",IF(A339&gt;=$D$8*p,"",A339+1))</f>
        <v/>
      </c>
      <c r="B340" s="31" t="str">
        <f t="shared" si="13"/>
        <v/>
      </c>
      <c r="C340" s="55" t="str">
        <f t="shared" si="14"/>
        <v/>
      </c>
      <c r="D340" s="32" t="str">
        <f t="shared" si="15"/>
        <v/>
      </c>
      <c r="E340" s="32" t="str">
        <f>IF(A340="","",SUM(D$27:D340)+PV)</f>
        <v/>
      </c>
      <c r="F340" s="32"/>
      <c r="G340" s="32" t="str">
        <f>IF(A340="","",IF($D$10="Daily",I339*( (1+rate)^(B340-B339)-1 ),I339*rate))</f>
        <v/>
      </c>
      <c r="H340" s="32" t="str">
        <f>IF(D340="","",SUM(G$27:G340))</f>
        <v/>
      </c>
      <c r="I340" s="32" t="str">
        <f t="shared" si="16"/>
        <v/>
      </c>
    </row>
    <row r="341" spans="1:9">
      <c r="A341" s="30" t="str">
        <f>IF(I340="","",IF(A340&gt;=$D$8*p,"",A340+1))</f>
        <v/>
      </c>
      <c r="B341" s="31" t="str">
        <f t="shared" si="13"/>
        <v/>
      </c>
      <c r="C341" s="55" t="str">
        <f t="shared" si="14"/>
        <v/>
      </c>
      <c r="D341" s="32" t="str">
        <f t="shared" si="15"/>
        <v/>
      </c>
      <c r="E341" s="32" t="str">
        <f>IF(A341="","",SUM(D$27:D341)+PV)</f>
        <v/>
      </c>
      <c r="F341" s="32"/>
      <c r="G341" s="32" t="str">
        <f>IF(A341="","",IF($D$10="Daily",I340*( (1+rate)^(B341-B340)-1 ),I340*rate))</f>
        <v/>
      </c>
      <c r="H341" s="32" t="str">
        <f>IF(D341="","",SUM(G$27:G341))</f>
        <v/>
      </c>
      <c r="I341" s="32" t="str">
        <f t="shared" si="16"/>
        <v/>
      </c>
    </row>
    <row r="342" spans="1:9">
      <c r="A342" s="30" t="str">
        <f>IF(I341="","",IF(A341&gt;=$D$8*p,"",A341+1))</f>
        <v/>
      </c>
      <c r="B342" s="31" t="str">
        <f t="shared" si="13"/>
        <v/>
      </c>
      <c r="C342" s="55" t="str">
        <f t="shared" si="14"/>
        <v/>
      </c>
      <c r="D342" s="32" t="str">
        <f t="shared" si="15"/>
        <v/>
      </c>
      <c r="E342" s="32" t="str">
        <f>IF(A342="","",SUM(D$27:D342)+PV)</f>
        <v/>
      </c>
      <c r="F342" s="32"/>
      <c r="G342" s="32" t="str">
        <f>IF(A342="","",IF($D$10="Daily",I341*( (1+rate)^(B342-B341)-1 ),I341*rate))</f>
        <v/>
      </c>
      <c r="H342" s="32" t="str">
        <f>IF(D342="","",SUM(G$27:G342))</f>
        <v/>
      </c>
      <c r="I342" s="32" t="str">
        <f t="shared" si="16"/>
        <v/>
      </c>
    </row>
    <row r="343" spans="1:9">
      <c r="A343" s="30" t="str">
        <f>IF(I342="","",IF(A342&gt;=$D$8*p,"",A342+1))</f>
        <v/>
      </c>
      <c r="B343" s="31" t="str">
        <f t="shared" si="13"/>
        <v/>
      </c>
      <c r="C343" s="55" t="str">
        <f t="shared" si="14"/>
        <v/>
      </c>
      <c r="D343" s="32" t="str">
        <f t="shared" si="15"/>
        <v/>
      </c>
      <c r="E343" s="32" t="str">
        <f>IF(A343="","",SUM(D$27:D343)+PV)</f>
        <v/>
      </c>
      <c r="F343" s="32"/>
      <c r="G343" s="32" t="str">
        <f>IF(A343="","",IF($D$10="Daily",I342*( (1+rate)^(B343-B342)-1 ),I342*rate))</f>
        <v/>
      </c>
      <c r="H343" s="32" t="str">
        <f>IF(D343="","",SUM(G$27:G343))</f>
        <v/>
      </c>
      <c r="I343" s="32" t="str">
        <f t="shared" si="16"/>
        <v/>
      </c>
    </row>
    <row r="344" spans="1:9">
      <c r="A344" s="30" t="str">
        <f>IF(I343="","",IF(A343&gt;=$D$8*p,"",A343+1))</f>
        <v/>
      </c>
      <c r="B344" s="31" t="str">
        <f t="shared" si="13"/>
        <v/>
      </c>
      <c r="C344" s="55" t="str">
        <f t="shared" si="14"/>
        <v/>
      </c>
      <c r="D344" s="32" t="str">
        <f t="shared" si="15"/>
        <v/>
      </c>
      <c r="E344" s="32" t="str">
        <f>IF(A344="","",SUM(D$27:D344)+PV)</f>
        <v/>
      </c>
      <c r="F344" s="32"/>
      <c r="G344" s="32" t="str">
        <f>IF(A344="","",IF($D$10="Daily",I343*( (1+rate)^(B344-B343)-1 ),I343*rate))</f>
        <v/>
      </c>
      <c r="H344" s="32" t="str">
        <f>IF(D344="","",SUM(G$27:G344))</f>
        <v/>
      </c>
      <c r="I344" s="32" t="str">
        <f t="shared" si="16"/>
        <v/>
      </c>
    </row>
    <row r="345" spans="1:9">
      <c r="A345" s="30" t="str">
        <f>IF(I344="","",IF(A344&gt;=$D$8*p,"",A344+1))</f>
        <v/>
      </c>
      <c r="B345" s="31" t="str">
        <f t="shared" si="13"/>
        <v/>
      </c>
      <c r="C345" s="55" t="str">
        <f t="shared" si="14"/>
        <v/>
      </c>
      <c r="D345" s="32" t="str">
        <f t="shared" si="15"/>
        <v/>
      </c>
      <c r="E345" s="32" t="str">
        <f>IF(A345="","",SUM(D$27:D345)+PV)</f>
        <v/>
      </c>
      <c r="F345" s="32"/>
      <c r="G345" s="32" t="str">
        <f>IF(A345="","",IF($D$10="Daily",I344*( (1+rate)^(B345-B344)-1 ),I344*rate))</f>
        <v/>
      </c>
      <c r="H345" s="32" t="str">
        <f>IF(D345="","",SUM(G$27:G345))</f>
        <v/>
      </c>
      <c r="I345" s="32" t="str">
        <f t="shared" si="16"/>
        <v/>
      </c>
    </row>
    <row r="346" spans="1:9">
      <c r="A346" s="30" t="str">
        <f>IF(I345="","",IF(A345&gt;=$D$8*p,"",A345+1))</f>
        <v/>
      </c>
      <c r="B346" s="31" t="str">
        <f t="shared" si="13"/>
        <v/>
      </c>
      <c r="C346" s="55" t="str">
        <f t="shared" si="14"/>
        <v/>
      </c>
      <c r="D346" s="32" t="str">
        <f t="shared" si="15"/>
        <v/>
      </c>
      <c r="E346" s="32" t="str">
        <f>IF(A346="","",SUM(D$27:D346)+PV)</f>
        <v/>
      </c>
      <c r="F346" s="32"/>
      <c r="G346" s="32" t="str">
        <f>IF(A346="","",IF($D$10="Daily",I345*( (1+rate)^(B346-B345)-1 ),I345*rate))</f>
        <v/>
      </c>
      <c r="H346" s="32" t="str">
        <f>IF(D346="","",SUM(G$27:G346))</f>
        <v/>
      </c>
      <c r="I346" s="32" t="str">
        <f t="shared" si="16"/>
        <v/>
      </c>
    </row>
    <row r="347" spans="1:9">
      <c r="A347" s="30" t="str">
        <f>IF(I346="","",IF(A346&gt;=$D$8*p,"",A346+1))</f>
        <v/>
      </c>
      <c r="B347" s="31" t="str">
        <f t="shared" si="13"/>
        <v/>
      </c>
      <c r="C347" s="55" t="str">
        <f t="shared" si="14"/>
        <v/>
      </c>
      <c r="D347" s="32" t="str">
        <f t="shared" si="15"/>
        <v/>
      </c>
      <c r="E347" s="32" t="str">
        <f>IF(A347="","",SUM(D$27:D347)+PV)</f>
        <v/>
      </c>
      <c r="F347" s="32"/>
      <c r="G347" s="32" t="str">
        <f>IF(A347="","",IF($D$10="Daily",I346*( (1+rate)^(B347-B346)-1 ),I346*rate))</f>
        <v/>
      </c>
      <c r="H347" s="32" t="str">
        <f>IF(D347="","",SUM(G$27:G347))</f>
        <v/>
      </c>
      <c r="I347" s="32" t="str">
        <f t="shared" si="16"/>
        <v/>
      </c>
    </row>
    <row r="348" spans="1:9">
      <c r="A348" s="30" t="str">
        <f>IF(I347="","",IF(A347&gt;=$D$8*p,"",A347+1))</f>
        <v/>
      </c>
      <c r="B348" s="31" t="str">
        <f t="shared" si="13"/>
        <v/>
      </c>
      <c r="C348" s="55" t="str">
        <f t="shared" si="14"/>
        <v/>
      </c>
      <c r="D348" s="32" t="str">
        <f t="shared" si="15"/>
        <v/>
      </c>
      <c r="E348" s="32" t="str">
        <f>IF(A348="","",SUM(D$27:D348)+PV)</f>
        <v/>
      </c>
      <c r="F348" s="32"/>
      <c r="G348" s="32" t="str">
        <f>IF(A348="","",IF($D$10="Daily",I347*( (1+rate)^(B348-B347)-1 ),I347*rate))</f>
        <v/>
      </c>
      <c r="H348" s="32" t="str">
        <f>IF(D348="","",SUM(G$27:G348))</f>
        <v/>
      </c>
      <c r="I348" s="32" t="str">
        <f t="shared" si="16"/>
        <v/>
      </c>
    </row>
    <row r="349" spans="1:9">
      <c r="A349" s="30" t="str">
        <f>IF(I348="","",IF(A348&gt;=$D$8*p,"",A348+1))</f>
        <v/>
      </c>
      <c r="B349" s="31" t="str">
        <f t="shared" ref="B349:B412" si="17">IF(A349="","",IF(p=52,B348+7,IF(p=26,B348+14,IF(p=24,IF(MOD(A349,2)=0,EDATE($D$9,A349/2),B348+14),IF(DAY(DATE(YEAR($D$9),MONTH($D$9)+(A349-1)*(12/p),DAY($D$9)))&lt;&gt;DAY($D$9),DATE(YEAR($D$9),MONTH($D$9)+A349*(12/p)+1,0),DATE(YEAR($D$9),MONTH($D$9)+A349*(12/p),DAY($D$9)))))))</f>
        <v/>
      </c>
      <c r="C349" s="55" t="str">
        <f t="shared" si="14"/>
        <v/>
      </c>
      <c r="D349" s="32" t="str">
        <f t="shared" si="15"/>
        <v/>
      </c>
      <c r="E349" s="32" t="str">
        <f>IF(A349="","",SUM(D$27:D349)+PV)</f>
        <v/>
      </c>
      <c r="F349" s="32"/>
      <c r="G349" s="32" t="str">
        <f>IF(A349="","",IF($D$10="Daily",I348*( (1+rate)^(B349-B348)-1 ),I348*rate))</f>
        <v/>
      </c>
      <c r="H349" s="32" t="str">
        <f>IF(D349="","",SUM(G$27:G349))</f>
        <v/>
      </c>
      <c r="I349" s="32" t="str">
        <f t="shared" si="16"/>
        <v/>
      </c>
    </row>
    <row r="350" spans="1:9">
      <c r="A350" s="30" t="str">
        <f>IF(I349="","",IF(A349&gt;=$D$8*p,"",A349+1))</f>
        <v/>
      </c>
      <c r="B350" s="31" t="str">
        <f t="shared" si="17"/>
        <v/>
      </c>
      <c r="C350" s="55" t="str">
        <f t="shared" ref="C350:C413" si="18">IF(A350="","",MONTH(B350))</f>
        <v/>
      </c>
      <c r="D350" s="32" t="str">
        <f t="shared" ref="D350:D413" si="19">IFERROR(IF(A350="","",$D$11)+IF(C350="","",(IF(C350=12,$D$13))),"")</f>
        <v/>
      </c>
      <c r="E350" s="32" t="str">
        <f>IF(A350="","",SUM(D$27:D350)+PV)</f>
        <v/>
      </c>
      <c r="F350" s="32"/>
      <c r="G350" s="32" t="str">
        <f>IF(A350="","",IF($D$10="Daily",I349*( (1+rate)^(B350-B349)-1 ),I349*rate))</f>
        <v/>
      </c>
      <c r="H350" s="32" t="str">
        <f>IF(D350="","",SUM(G$27:G350))</f>
        <v/>
      </c>
      <c r="I350" s="32" t="str">
        <f t="shared" si="16"/>
        <v/>
      </c>
    </row>
    <row r="351" spans="1:9">
      <c r="A351" s="30" t="str">
        <f>IF(I350="","",IF(A350&gt;=$D$8*p,"",A350+1))</f>
        <v/>
      </c>
      <c r="B351" s="31" t="str">
        <f t="shared" si="17"/>
        <v/>
      </c>
      <c r="C351" s="55" t="str">
        <f t="shared" si="18"/>
        <v/>
      </c>
      <c r="D351" s="32" t="str">
        <f t="shared" si="19"/>
        <v/>
      </c>
      <c r="E351" s="32" t="str">
        <f>IF(A351="","",SUM(D$27:D351)+PV)</f>
        <v/>
      </c>
      <c r="F351" s="32"/>
      <c r="G351" s="32" t="str">
        <f>IF(A351="","",IF($D$10="Daily",I350*( (1+rate)^(B351-B350)-1 ),I350*rate))</f>
        <v/>
      </c>
      <c r="H351" s="32" t="str">
        <f>IF(D351="","",SUM(G$27:G351))</f>
        <v/>
      </c>
      <c r="I351" s="32" t="str">
        <f t="shared" si="16"/>
        <v/>
      </c>
    </row>
    <row r="352" spans="1:9">
      <c r="A352" s="30" t="str">
        <f>IF(I351="","",IF(A351&gt;=$D$8*p,"",A351+1))</f>
        <v/>
      </c>
      <c r="B352" s="31" t="str">
        <f t="shared" si="17"/>
        <v/>
      </c>
      <c r="C352" s="55" t="str">
        <f t="shared" si="18"/>
        <v/>
      </c>
      <c r="D352" s="32" t="str">
        <f t="shared" si="19"/>
        <v/>
      </c>
      <c r="E352" s="32" t="str">
        <f>IF(A352="","",SUM(D$27:D352)+PV)</f>
        <v/>
      </c>
      <c r="F352" s="32"/>
      <c r="G352" s="32" t="str">
        <f>IF(A352="","",IF($D$10="Daily",I351*( (1+rate)^(B352-B351)-1 ),I351*rate))</f>
        <v/>
      </c>
      <c r="H352" s="32" t="str">
        <f>IF(D352="","",SUM(G$27:G352))</f>
        <v/>
      </c>
      <c r="I352" s="32" t="str">
        <f t="shared" si="16"/>
        <v/>
      </c>
    </row>
    <row r="353" spans="1:9">
      <c r="A353" s="30" t="str">
        <f>IF(I352="","",IF(A352&gt;=$D$8*p,"",A352+1))</f>
        <v/>
      </c>
      <c r="B353" s="31" t="str">
        <f t="shared" si="17"/>
        <v/>
      </c>
      <c r="C353" s="55" t="str">
        <f t="shared" si="18"/>
        <v/>
      </c>
      <c r="D353" s="32" t="str">
        <f t="shared" si="19"/>
        <v/>
      </c>
      <c r="E353" s="32" t="str">
        <f>IF(A353="","",SUM(D$27:D353)+PV)</f>
        <v/>
      </c>
      <c r="F353" s="32"/>
      <c r="G353" s="32" t="str">
        <f>IF(A353="","",IF($D$10="Daily",I352*( (1+rate)^(B353-B352)-1 ),I352*rate))</f>
        <v/>
      </c>
      <c r="H353" s="32" t="str">
        <f>IF(D353="","",SUM(G$27:G353))</f>
        <v/>
      </c>
      <c r="I353" s="32" t="str">
        <f t="shared" si="16"/>
        <v/>
      </c>
    </row>
    <row r="354" spans="1:9">
      <c r="A354" s="30" t="str">
        <f>IF(I353="","",IF(A353&gt;=$D$8*p,"",A353+1))</f>
        <v/>
      </c>
      <c r="B354" s="31" t="str">
        <f t="shared" si="17"/>
        <v/>
      </c>
      <c r="C354" s="55" t="str">
        <f t="shared" si="18"/>
        <v/>
      </c>
      <c r="D354" s="32" t="str">
        <f t="shared" si="19"/>
        <v/>
      </c>
      <c r="E354" s="32" t="str">
        <f>IF(A354="","",SUM(D$27:D354)+PV)</f>
        <v/>
      </c>
      <c r="F354" s="32"/>
      <c r="G354" s="32" t="str">
        <f>IF(A354="","",IF($D$10="Daily",I353*( (1+rate)^(B354-B353)-1 ),I353*rate))</f>
        <v/>
      </c>
      <c r="H354" s="32" t="str">
        <f>IF(D354="","",SUM(G$27:G354))</f>
        <v/>
      </c>
      <c r="I354" s="32" t="str">
        <f t="shared" si="16"/>
        <v/>
      </c>
    </row>
    <row r="355" spans="1:9">
      <c r="A355" s="30" t="str">
        <f>IF(I354="","",IF(A354&gt;=$D$8*p,"",A354+1))</f>
        <v/>
      </c>
      <c r="B355" s="31" t="str">
        <f t="shared" si="17"/>
        <v/>
      </c>
      <c r="C355" s="55" t="str">
        <f t="shared" si="18"/>
        <v/>
      </c>
      <c r="D355" s="32" t="str">
        <f t="shared" si="19"/>
        <v/>
      </c>
      <c r="E355" s="32" t="str">
        <f>IF(A355="","",SUM(D$27:D355)+PV)</f>
        <v/>
      </c>
      <c r="F355" s="32"/>
      <c r="G355" s="32" t="str">
        <f>IF(A355="","",IF($D$10="Daily",I354*( (1+rate)^(B355-B354)-1 ),I354*rate))</f>
        <v/>
      </c>
      <c r="H355" s="32" t="str">
        <f>IF(D355="","",SUM(G$27:G355))</f>
        <v/>
      </c>
      <c r="I355" s="32" t="str">
        <f t="shared" si="16"/>
        <v/>
      </c>
    </row>
    <row r="356" spans="1:9">
      <c r="A356" s="30" t="str">
        <f>IF(I355="","",IF(A355&gt;=$D$8*p,"",A355+1))</f>
        <v/>
      </c>
      <c r="B356" s="31" t="str">
        <f t="shared" si="17"/>
        <v/>
      </c>
      <c r="C356" s="55" t="str">
        <f t="shared" si="18"/>
        <v/>
      </c>
      <c r="D356" s="32" t="str">
        <f t="shared" si="19"/>
        <v/>
      </c>
      <c r="E356" s="32" t="str">
        <f>IF(A356="","",SUM(D$27:D356)+PV)</f>
        <v/>
      </c>
      <c r="F356" s="32"/>
      <c r="G356" s="32" t="str">
        <f>IF(A356="","",IF($D$10="Daily",I355*( (1+rate)^(B356-B355)-1 ),I355*rate))</f>
        <v/>
      </c>
      <c r="H356" s="32" t="str">
        <f>IF(D356="","",SUM(G$27:G356))</f>
        <v/>
      </c>
      <c r="I356" s="32" t="str">
        <f t="shared" si="16"/>
        <v/>
      </c>
    </row>
    <row r="357" spans="1:9">
      <c r="A357" s="30" t="str">
        <f>IF(I356="","",IF(A356&gt;=$D$8*p,"",A356+1))</f>
        <v/>
      </c>
      <c r="B357" s="31" t="str">
        <f t="shared" si="17"/>
        <v/>
      </c>
      <c r="C357" s="55" t="str">
        <f t="shared" si="18"/>
        <v/>
      </c>
      <c r="D357" s="32" t="str">
        <f t="shared" si="19"/>
        <v/>
      </c>
      <c r="E357" s="32" t="str">
        <f>IF(A357="","",SUM(D$27:D357)+PV)</f>
        <v/>
      </c>
      <c r="F357" s="32"/>
      <c r="G357" s="32" t="str">
        <f>IF(A357="","",IF($D$10="Daily",I356*( (1+rate)^(B357-B356)-1 ),I356*rate))</f>
        <v/>
      </c>
      <c r="H357" s="32" t="str">
        <f>IF(D357="","",SUM(G$27:G357))</f>
        <v/>
      </c>
      <c r="I357" s="32" t="str">
        <f t="shared" si="16"/>
        <v/>
      </c>
    </row>
    <row r="358" spans="1:9">
      <c r="A358" s="30" t="str">
        <f>IF(I357="","",IF(A357&gt;=$D$8*p,"",A357+1))</f>
        <v/>
      </c>
      <c r="B358" s="31" t="str">
        <f t="shared" si="17"/>
        <v/>
      </c>
      <c r="C358" s="55" t="str">
        <f t="shared" si="18"/>
        <v/>
      </c>
      <c r="D358" s="32" t="str">
        <f t="shared" si="19"/>
        <v/>
      </c>
      <c r="E358" s="32" t="str">
        <f>IF(A358="","",SUM(D$27:D358)+PV)</f>
        <v/>
      </c>
      <c r="F358" s="32"/>
      <c r="G358" s="32" t="str">
        <f>IF(A358="","",IF($D$10="Daily",I357*( (1+rate)^(B358-B357)-1 ),I357*rate))</f>
        <v/>
      </c>
      <c r="H358" s="32" t="str">
        <f>IF(D358="","",SUM(G$27:G358))</f>
        <v/>
      </c>
      <c r="I358" s="32" t="str">
        <f t="shared" si="16"/>
        <v/>
      </c>
    </row>
    <row r="359" spans="1:9">
      <c r="A359" s="30" t="str">
        <f>IF(I358="","",IF(A358&gt;=$D$8*p,"",A358+1))</f>
        <v/>
      </c>
      <c r="B359" s="31" t="str">
        <f t="shared" si="17"/>
        <v/>
      </c>
      <c r="C359" s="55" t="str">
        <f t="shared" si="18"/>
        <v/>
      </c>
      <c r="D359" s="32" t="str">
        <f t="shared" si="19"/>
        <v/>
      </c>
      <c r="E359" s="32" t="str">
        <f>IF(A359="","",SUM(D$27:D359)+PV)</f>
        <v/>
      </c>
      <c r="F359" s="32"/>
      <c r="G359" s="32" t="str">
        <f>IF(A359="","",IF($D$10="Daily",I358*( (1+rate)^(B359-B358)-1 ),I358*rate))</f>
        <v/>
      </c>
      <c r="H359" s="32" t="str">
        <f>IF(D359="","",SUM(G$27:G359))</f>
        <v/>
      </c>
      <c r="I359" s="32" t="str">
        <f t="shared" si="16"/>
        <v/>
      </c>
    </row>
    <row r="360" spans="1:9">
      <c r="A360" s="30" t="str">
        <f>IF(I359="","",IF(A359&gt;=$D$8*p,"",A359+1))</f>
        <v/>
      </c>
      <c r="B360" s="31" t="str">
        <f t="shared" si="17"/>
        <v/>
      </c>
      <c r="C360" s="55" t="str">
        <f t="shared" si="18"/>
        <v/>
      </c>
      <c r="D360" s="32" t="str">
        <f t="shared" si="19"/>
        <v/>
      </c>
      <c r="E360" s="32" t="str">
        <f>IF(A360="","",SUM(D$27:D360)+PV)</f>
        <v/>
      </c>
      <c r="F360" s="32"/>
      <c r="G360" s="32" t="str">
        <f>IF(A360="","",IF($D$10="Daily",I359*( (1+rate)^(B360-B359)-1 ),I359*rate))</f>
        <v/>
      </c>
      <c r="H360" s="32" t="str">
        <f>IF(D360="","",SUM(G$27:G360))</f>
        <v/>
      </c>
      <c r="I360" s="32" t="str">
        <f t="shared" si="16"/>
        <v/>
      </c>
    </row>
    <row r="361" spans="1:9">
      <c r="A361" s="30" t="str">
        <f>IF(I360="","",IF(A360&gt;=$D$8*p,"",A360+1))</f>
        <v/>
      </c>
      <c r="B361" s="31" t="str">
        <f t="shared" si="17"/>
        <v/>
      </c>
      <c r="C361" s="55" t="str">
        <f t="shared" si="18"/>
        <v/>
      </c>
      <c r="D361" s="32" t="str">
        <f t="shared" si="19"/>
        <v/>
      </c>
      <c r="E361" s="32" t="str">
        <f>IF(A361="","",SUM(D$27:D361)+PV)</f>
        <v/>
      </c>
      <c r="F361" s="32"/>
      <c r="G361" s="32" t="str">
        <f>IF(A361="","",IF($D$10="Daily",I360*( (1+rate)^(B361-B360)-1 ),I360*rate))</f>
        <v/>
      </c>
      <c r="H361" s="32" t="str">
        <f>IF(D361="","",SUM(G$27:G361))</f>
        <v/>
      </c>
      <c r="I361" s="32" t="str">
        <f t="shared" si="16"/>
        <v/>
      </c>
    </row>
    <row r="362" spans="1:9">
      <c r="A362" s="30" t="str">
        <f>IF(I361="","",IF(A361&gt;=$D$8*p,"",A361+1))</f>
        <v/>
      </c>
      <c r="B362" s="31" t="str">
        <f t="shared" si="17"/>
        <v/>
      </c>
      <c r="C362" s="55" t="str">
        <f t="shared" si="18"/>
        <v/>
      </c>
      <c r="D362" s="32" t="str">
        <f t="shared" si="19"/>
        <v/>
      </c>
      <c r="E362" s="32" t="str">
        <f>IF(A362="","",SUM(D$27:D362)+PV)</f>
        <v/>
      </c>
      <c r="F362" s="32"/>
      <c r="G362" s="32" t="str">
        <f>IF(A362="","",IF($D$10="Daily",I361*( (1+rate)^(B362-B361)-1 ),I361*rate))</f>
        <v/>
      </c>
      <c r="H362" s="32" t="str">
        <f>IF(D362="","",SUM(G$27:G362))</f>
        <v/>
      </c>
      <c r="I362" s="32" t="str">
        <f t="shared" si="16"/>
        <v/>
      </c>
    </row>
    <row r="363" spans="1:9">
      <c r="A363" s="30" t="str">
        <f>IF(I362="","",IF(A362&gt;=$D$8*p,"",A362+1))</f>
        <v/>
      </c>
      <c r="B363" s="31" t="str">
        <f t="shared" si="17"/>
        <v/>
      </c>
      <c r="C363" s="55" t="str">
        <f t="shared" si="18"/>
        <v/>
      </c>
      <c r="D363" s="32" t="str">
        <f t="shared" si="19"/>
        <v/>
      </c>
      <c r="E363" s="32" t="str">
        <f>IF(A363="","",SUM(D$27:D363)+PV)</f>
        <v/>
      </c>
      <c r="F363" s="32"/>
      <c r="G363" s="32" t="str">
        <f>IF(A363="","",IF($D$10="Daily",I362*( (1+rate)^(B363-B362)-1 ),I362*rate))</f>
        <v/>
      </c>
      <c r="H363" s="32" t="str">
        <f>IF(D363="","",SUM(G$27:G363))</f>
        <v/>
      </c>
      <c r="I363" s="32" t="str">
        <f t="shared" si="16"/>
        <v/>
      </c>
    </row>
    <row r="364" spans="1:9">
      <c r="A364" s="30" t="str">
        <f>IF(I363="","",IF(A363&gt;=$D$8*p,"",A363+1))</f>
        <v/>
      </c>
      <c r="B364" s="31" t="str">
        <f t="shared" si="17"/>
        <v/>
      </c>
      <c r="C364" s="55" t="str">
        <f t="shared" si="18"/>
        <v/>
      </c>
      <c r="D364" s="32" t="str">
        <f t="shared" si="19"/>
        <v/>
      </c>
      <c r="E364" s="32" t="str">
        <f>IF(A364="","",SUM(D$27:D364)+PV)</f>
        <v/>
      </c>
      <c r="F364" s="32"/>
      <c r="G364" s="32" t="str">
        <f>IF(A364="","",IF($D$10="Daily",I363*( (1+rate)^(B364-B363)-1 ),I363*rate))</f>
        <v/>
      </c>
      <c r="H364" s="32" t="str">
        <f>IF(D364="","",SUM(G$27:G364))</f>
        <v/>
      </c>
      <c r="I364" s="32" t="str">
        <f t="shared" si="16"/>
        <v/>
      </c>
    </row>
    <row r="365" spans="1:9">
      <c r="A365" s="30" t="str">
        <f>IF(I364="","",IF(A364&gt;=$D$8*p,"",A364+1))</f>
        <v/>
      </c>
      <c r="B365" s="31" t="str">
        <f t="shared" si="17"/>
        <v/>
      </c>
      <c r="C365" s="55" t="str">
        <f t="shared" si="18"/>
        <v/>
      </c>
      <c r="D365" s="32" t="str">
        <f t="shared" si="19"/>
        <v/>
      </c>
      <c r="E365" s="32" t="str">
        <f>IF(A365="","",SUM(D$27:D365)+PV)</f>
        <v/>
      </c>
      <c r="F365" s="32"/>
      <c r="G365" s="32" t="str">
        <f>IF(A365="","",IF($D$10="Daily",I364*( (1+rate)^(B365-B364)-1 ),I364*rate))</f>
        <v/>
      </c>
      <c r="H365" s="32" t="str">
        <f>IF(D365="","",SUM(G$27:G365))</f>
        <v/>
      </c>
      <c r="I365" s="32" t="str">
        <f t="shared" si="16"/>
        <v/>
      </c>
    </row>
    <row r="366" spans="1:9">
      <c r="A366" s="30" t="str">
        <f>IF(I365="","",IF(A365&gt;=$D$8*p,"",A365+1))</f>
        <v/>
      </c>
      <c r="B366" s="31" t="str">
        <f t="shared" si="17"/>
        <v/>
      </c>
      <c r="C366" s="55" t="str">
        <f t="shared" si="18"/>
        <v/>
      </c>
      <c r="D366" s="32" t="str">
        <f t="shared" si="19"/>
        <v/>
      </c>
      <c r="E366" s="32" t="str">
        <f>IF(A366="","",SUM(D$27:D366)+PV)</f>
        <v/>
      </c>
      <c r="F366" s="32"/>
      <c r="G366" s="32" t="str">
        <f>IF(A366="","",IF($D$10="Daily",I365*( (1+rate)^(B366-B365)-1 ),I365*rate))</f>
        <v/>
      </c>
      <c r="H366" s="32" t="str">
        <f>IF(D366="","",SUM(G$27:G366))</f>
        <v/>
      </c>
      <c r="I366" s="32" t="str">
        <f t="shared" si="16"/>
        <v/>
      </c>
    </row>
    <row r="367" spans="1:9">
      <c r="A367" s="30" t="str">
        <f>IF(I366="","",IF(A366&gt;=$D$8*p,"",A366+1))</f>
        <v/>
      </c>
      <c r="B367" s="31" t="str">
        <f t="shared" si="17"/>
        <v/>
      </c>
      <c r="C367" s="55" t="str">
        <f t="shared" si="18"/>
        <v/>
      </c>
      <c r="D367" s="32" t="str">
        <f t="shared" si="19"/>
        <v/>
      </c>
      <c r="E367" s="32" t="str">
        <f>IF(A367="","",SUM(D$27:D367)+PV)</f>
        <v/>
      </c>
      <c r="F367" s="32"/>
      <c r="G367" s="32" t="str">
        <f>IF(A367="","",IF($D$10="Daily",I366*( (1+rate)^(B367-B366)-1 ),I366*rate))</f>
        <v/>
      </c>
      <c r="H367" s="32" t="str">
        <f>IF(D367="","",SUM(G$27:G367))</f>
        <v/>
      </c>
      <c r="I367" s="32" t="str">
        <f t="shared" si="16"/>
        <v/>
      </c>
    </row>
    <row r="368" spans="1:9">
      <c r="A368" s="30" t="str">
        <f>IF(I367="","",IF(A367&gt;=$D$8*p,"",A367+1))</f>
        <v/>
      </c>
      <c r="B368" s="31" t="str">
        <f t="shared" si="17"/>
        <v/>
      </c>
      <c r="C368" s="55" t="str">
        <f t="shared" si="18"/>
        <v/>
      </c>
      <c r="D368" s="32" t="str">
        <f t="shared" si="19"/>
        <v/>
      </c>
      <c r="E368" s="32" t="str">
        <f>IF(A368="","",SUM(D$27:D368)+PV)</f>
        <v/>
      </c>
      <c r="F368" s="32"/>
      <c r="G368" s="32" t="str">
        <f>IF(A368="","",IF($D$10="Daily",I367*( (1+rate)^(B368-B367)-1 ),I367*rate))</f>
        <v/>
      </c>
      <c r="H368" s="32" t="str">
        <f>IF(D368="","",SUM(G$27:G368))</f>
        <v/>
      </c>
      <c r="I368" s="32" t="str">
        <f t="shared" si="16"/>
        <v/>
      </c>
    </row>
    <row r="369" spans="1:9">
      <c r="A369" s="30" t="str">
        <f>IF(I368="","",IF(A368&gt;=$D$8*p,"",A368+1))</f>
        <v/>
      </c>
      <c r="B369" s="31" t="str">
        <f t="shared" si="17"/>
        <v/>
      </c>
      <c r="C369" s="55" t="str">
        <f t="shared" si="18"/>
        <v/>
      </c>
      <c r="D369" s="32" t="str">
        <f t="shared" si="19"/>
        <v/>
      </c>
      <c r="E369" s="32" t="str">
        <f>IF(A369="","",SUM(D$27:D369)+PV)</f>
        <v/>
      </c>
      <c r="F369" s="32"/>
      <c r="G369" s="32" t="str">
        <f>IF(A369="","",IF($D$10="Daily",I368*( (1+rate)^(B369-B368)-1 ),I368*rate))</f>
        <v/>
      </c>
      <c r="H369" s="32" t="str">
        <f>IF(D369="","",SUM(G$27:G369))</f>
        <v/>
      </c>
      <c r="I369" s="32" t="str">
        <f t="shared" si="16"/>
        <v/>
      </c>
    </row>
    <row r="370" spans="1:9">
      <c r="A370" s="30" t="str">
        <f>IF(I369="","",IF(A369&gt;=$D$8*p,"",A369+1))</f>
        <v/>
      </c>
      <c r="B370" s="31" t="str">
        <f t="shared" si="17"/>
        <v/>
      </c>
      <c r="C370" s="55" t="str">
        <f t="shared" si="18"/>
        <v/>
      </c>
      <c r="D370" s="32" t="str">
        <f t="shared" si="19"/>
        <v/>
      </c>
      <c r="E370" s="32" t="str">
        <f>IF(A370="","",SUM(D$27:D370)+PV)</f>
        <v/>
      </c>
      <c r="F370" s="32"/>
      <c r="G370" s="32" t="str">
        <f>IF(A370="","",IF($D$10="Daily",I369*( (1+rate)^(B370-B369)-1 ),I369*rate))</f>
        <v/>
      </c>
      <c r="H370" s="32" t="str">
        <f>IF(D370="","",SUM(G$27:G370))</f>
        <v/>
      </c>
      <c r="I370" s="32" t="str">
        <f t="shared" si="16"/>
        <v/>
      </c>
    </row>
    <row r="371" spans="1:9">
      <c r="A371" s="30" t="str">
        <f>IF(I370="","",IF(A370&gt;=$D$8*p,"",A370+1))</f>
        <v/>
      </c>
      <c r="B371" s="31" t="str">
        <f t="shared" si="17"/>
        <v/>
      </c>
      <c r="C371" s="55" t="str">
        <f t="shared" si="18"/>
        <v/>
      </c>
      <c r="D371" s="32" t="str">
        <f t="shared" si="19"/>
        <v/>
      </c>
      <c r="E371" s="32" t="str">
        <f>IF(A371="","",SUM(D$27:D371)+PV)</f>
        <v/>
      </c>
      <c r="F371" s="32"/>
      <c r="G371" s="32" t="str">
        <f>IF(A371="","",IF($D$10="Daily",I370*( (1+rate)^(B371-B370)-1 ),I370*rate))</f>
        <v/>
      </c>
      <c r="H371" s="32" t="str">
        <f>IF(D371="","",SUM(G$27:G371))</f>
        <v/>
      </c>
      <c r="I371" s="32" t="str">
        <f t="shared" ref="I371:I434" si="20">IF(A371="","",I370+G371+D371)</f>
        <v/>
      </c>
    </row>
    <row r="372" spans="1:9">
      <c r="A372" s="30" t="str">
        <f>IF(I371="","",IF(A371&gt;=$D$8*p,"",A371+1))</f>
        <v/>
      </c>
      <c r="B372" s="31" t="str">
        <f t="shared" si="17"/>
        <v/>
      </c>
      <c r="C372" s="55" t="str">
        <f t="shared" si="18"/>
        <v/>
      </c>
      <c r="D372" s="32" t="str">
        <f t="shared" si="19"/>
        <v/>
      </c>
      <c r="E372" s="32" t="str">
        <f>IF(A372="","",SUM(D$27:D372)+PV)</f>
        <v/>
      </c>
      <c r="F372" s="32"/>
      <c r="G372" s="32" t="str">
        <f>IF(A372="","",IF($D$10="Daily",I371*( (1+rate)^(B372-B371)-1 ),I371*rate))</f>
        <v/>
      </c>
      <c r="H372" s="32" t="str">
        <f>IF(D372="","",SUM(G$27:G372))</f>
        <v/>
      </c>
      <c r="I372" s="32" t="str">
        <f t="shared" si="20"/>
        <v/>
      </c>
    </row>
    <row r="373" spans="1:9">
      <c r="A373" s="30" t="str">
        <f>IF(I372="","",IF(A372&gt;=$D$8*p,"",A372+1))</f>
        <v/>
      </c>
      <c r="B373" s="31" t="str">
        <f t="shared" si="17"/>
        <v/>
      </c>
      <c r="C373" s="55" t="str">
        <f t="shared" si="18"/>
        <v/>
      </c>
      <c r="D373" s="32" t="str">
        <f t="shared" si="19"/>
        <v/>
      </c>
      <c r="E373" s="32" t="str">
        <f>IF(A373="","",SUM(D$27:D373)+PV)</f>
        <v/>
      </c>
      <c r="F373" s="32"/>
      <c r="G373" s="32" t="str">
        <f>IF(A373="","",IF($D$10="Daily",I372*( (1+rate)^(B373-B372)-1 ),I372*rate))</f>
        <v/>
      </c>
      <c r="H373" s="32" t="str">
        <f>IF(D373="","",SUM(G$27:G373))</f>
        <v/>
      </c>
      <c r="I373" s="32" t="str">
        <f t="shared" si="20"/>
        <v/>
      </c>
    </row>
    <row r="374" spans="1:9">
      <c r="A374" s="30" t="str">
        <f>IF(I373="","",IF(A373&gt;=$D$8*p,"",A373+1))</f>
        <v/>
      </c>
      <c r="B374" s="31" t="str">
        <f t="shared" si="17"/>
        <v/>
      </c>
      <c r="C374" s="55" t="str">
        <f t="shared" si="18"/>
        <v/>
      </c>
      <c r="D374" s="32" t="str">
        <f t="shared" si="19"/>
        <v/>
      </c>
      <c r="E374" s="32" t="str">
        <f>IF(A374="","",SUM(D$27:D374)+PV)</f>
        <v/>
      </c>
      <c r="F374" s="32"/>
      <c r="G374" s="32" t="str">
        <f>IF(A374="","",IF($D$10="Daily",I373*( (1+rate)^(B374-B373)-1 ),I373*rate))</f>
        <v/>
      </c>
      <c r="H374" s="32" t="str">
        <f>IF(D374="","",SUM(G$27:G374))</f>
        <v/>
      </c>
      <c r="I374" s="32" t="str">
        <f t="shared" si="20"/>
        <v/>
      </c>
    </row>
    <row r="375" spans="1:9">
      <c r="A375" s="30" t="str">
        <f>IF(I374="","",IF(A374&gt;=$D$8*p,"",A374+1))</f>
        <v/>
      </c>
      <c r="B375" s="31" t="str">
        <f t="shared" si="17"/>
        <v/>
      </c>
      <c r="C375" s="55" t="str">
        <f t="shared" si="18"/>
        <v/>
      </c>
      <c r="D375" s="32" t="str">
        <f t="shared" si="19"/>
        <v/>
      </c>
      <c r="E375" s="32" t="str">
        <f>IF(A375="","",SUM(D$27:D375)+PV)</f>
        <v/>
      </c>
      <c r="F375" s="32"/>
      <c r="G375" s="32" t="str">
        <f>IF(A375="","",IF($D$10="Daily",I374*( (1+rate)^(B375-B374)-1 ),I374*rate))</f>
        <v/>
      </c>
      <c r="H375" s="32" t="str">
        <f>IF(D375="","",SUM(G$27:G375))</f>
        <v/>
      </c>
      <c r="I375" s="32" t="str">
        <f t="shared" si="20"/>
        <v/>
      </c>
    </row>
    <row r="376" spans="1:9">
      <c r="A376" s="30" t="str">
        <f>IF(I375="","",IF(A375&gt;=$D$8*p,"",A375+1))</f>
        <v/>
      </c>
      <c r="B376" s="31" t="str">
        <f t="shared" si="17"/>
        <v/>
      </c>
      <c r="C376" s="55" t="str">
        <f t="shared" si="18"/>
        <v/>
      </c>
      <c r="D376" s="32" t="str">
        <f t="shared" si="19"/>
        <v/>
      </c>
      <c r="E376" s="32" t="str">
        <f>IF(A376="","",SUM(D$27:D376)+PV)</f>
        <v/>
      </c>
      <c r="F376" s="32"/>
      <c r="G376" s="32" t="str">
        <f>IF(A376="","",IF($D$10="Daily",I375*( (1+rate)^(B376-B375)-1 ),I375*rate))</f>
        <v/>
      </c>
      <c r="H376" s="32" t="str">
        <f>IF(D376="","",SUM(G$27:G376))</f>
        <v/>
      </c>
      <c r="I376" s="32" t="str">
        <f t="shared" si="20"/>
        <v/>
      </c>
    </row>
    <row r="377" spans="1:9">
      <c r="A377" s="30" t="str">
        <f>IF(I376="","",IF(A376&gt;=$D$8*p,"",A376+1))</f>
        <v/>
      </c>
      <c r="B377" s="31" t="str">
        <f t="shared" si="17"/>
        <v/>
      </c>
      <c r="C377" s="55" t="str">
        <f t="shared" si="18"/>
        <v/>
      </c>
      <c r="D377" s="32" t="str">
        <f t="shared" si="19"/>
        <v/>
      </c>
      <c r="E377" s="32" t="str">
        <f>IF(A377="","",SUM(D$27:D377)+PV)</f>
        <v/>
      </c>
      <c r="F377" s="32"/>
      <c r="G377" s="32" t="str">
        <f>IF(A377="","",IF($D$10="Daily",I376*( (1+rate)^(B377-B376)-1 ),I376*rate))</f>
        <v/>
      </c>
      <c r="H377" s="32" t="str">
        <f>IF(D377="","",SUM(G$27:G377))</f>
        <v/>
      </c>
      <c r="I377" s="32" t="str">
        <f t="shared" si="20"/>
        <v/>
      </c>
    </row>
    <row r="378" spans="1:9">
      <c r="A378" s="30" t="str">
        <f>IF(I377="","",IF(A377&gt;=$D$8*p,"",A377+1))</f>
        <v/>
      </c>
      <c r="B378" s="31" t="str">
        <f t="shared" si="17"/>
        <v/>
      </c>
      <c r="C378" s="55" t="str">
        <f t="shared" si="18"/>
        <v/>
      </c>
      <c r="D378" s="32" t="str">
        <f t="shared" si="19"/>
        <v/>
      </c>
      <c r="E378" s="32" t="str">
        <f>IF(A378="","",SUM(D$27:D378)+PV)</f>
        <v/>
      </c>
      <c r="F378" s="32"/>
      <c r="G378" s="32" t="str">
        <f>IF(A378="","",IF($D$10="Daily",I377*( (1+rate)^(B378-B377)-1 ),I377*rate))</f>
        <v/>
      </c>
      <c r="H378" s="32" t="str">
        <f>IF(D378="","",SUM(G$27:G378))</f>
        <v/>
      </c>
      <c r="I378" s="32" t="str">
        <f t="shared" si="20"/>
        <v/>
      </c>
    </row>
    <row r="379" spans="1:9">
      <c r="A379" s="30" t="str">
        <f>IF(I378="","",IF(A378&gt;=$D$8*p,"",A378+1))</f>
        <v/>
      </c>
      <c r="B379" s="31" t="str">
        <f t="shared" si="17"/>
        <v/>
      </c>
      <c r="C379" s="55" t="str">
        <f t="shared" si="18"/>
        <v/>
      </c>
      <c r="D379" s="32" t="str">
        <f t="shared" si="19"/>
        <v/>
      </c>
      <c r="E379" s="32" t="str">
        <f>IF(A379="","",SUM(D$27:D379)+PV)</f>
        <v/>
      </c>
      <c r="F379" s="32"/>
      <c r="G379" s="32" t="str">
        <f>IF(A379="","",IF($D$10="Daily",I378*( (1+rate)^(B379-B378)-1 ),I378*rate))</f>
        <v/>
      </c>
      <c r="H379" s="32" t="str">
        <f>IF(D379="","",SUM(G$27:G379))</f>
        <v/>
      </c>
      <c r="I379" s="32" t="str">
        <f t="shared" si="20"/>
        <v/>
      </c>
    </row>
    <row r="380" spans="1:9">
      <c r="A380" s="30" t="str">
        <f>IF(I379="","",IF(A379&gt;=$D$8*p,"",A379+1))</f>
        <v/>
      </c>
      <c r="B380" s="31" t="str">
        <f t="shared" si="17"/>
        <v/>
      </c>
      <c r="C380" s="55" t="str">
        <f t="shared" si="18"/>
        <v/>
      </c>
      <c r="D380" s="32" t="str">
        <f t="shared" si="19"/>
        <v/>
      </c>
      <c r="E380" s="32" t="str">
        <f>IF(A380="","",SUM(D$27:D380)+PV)</f>
        <v/>
      </c>
      <c r="F380" s="32"/>
      <c r="G380" s="32" t="str">
        <f>IF(A380="","",IF($D$10="Daily",I379*( (1+rate)^(B380-B379)-1 ),I379*rate))</f>
        <v/>
      </c>
      <c r="H380" s="32" t="str">
        <f>IF(D380="","",SUM(G$27:G380))</f>
        <v/>
      </c>
      <c r="I380" s="32" t="str">
        <f t="shared" si="20"/>
        <v/>
      </c>
    </row>
    <row r="381" spans="1:9">
      <c r="A381" s="30" t="str">
        <f>IF(I380="","",IF(A380&gt;=$D$8*p,"",A380+1))</f>
        <v/>
      </c>
      <c r="B381" s="31" t="str">
        <f t="shared" si="17"/>
        <v/>
      </c>
      <c r="C381" s="55" t="str">
        <f t="shared" si="18"/>
        <v/>
      </c>
      <c r="D381" s="32" t="str">
        <f t="shared" si="19"/>
        <v/>
      </c>
      <c r="E381" s="32" t="str">
        <f>IF(A381="","",SUM(D$27:D381)+PV)</f>
        <v/>
      </c>
      <c r="F381" s="32"/>
      <c r="G381" s="32" t="str">
        <f>IF(A381="","",IF($D$10="Daily",I380*( (1+rate)^(B381-B380)-1 ),I380*rate))</f>
        <v/>
      </c>
      <c r="H381" s="32" t="str">
        <f>IF(D381="","",SUM(G$27:G381))</f>
        <v/>
      </c>
      <c r="I381" s="32" t="str">
        <f t="shared" si="20"/>
        <v/>
      </c>
    </row>
    <row r="382" spans="1:9">
      <c r="A382" s="30" t="str">
        <f>IF(I381="","",IF(A381&gt;=$D$8*p,"",A381+1))</f>
        <v/>
      </c>
      <c r="B382" s="31" t="str">
        <f t="shared" si="17"/>
        <v/>
      </c>
      <c r="C382" s="55" t="str">
        <f t="shared" si="18"/>
        <v/>
      </c>
      <c r="D382" s="32" t="str">
        <f t="shared" si="19"/>
        <v/>
      </c>
      <c r="E382" s="32" t="str">
        <f>IF(A382="","",SUM(D$27:D382)+PV)</f>
        <v/>
      </c>
      <c r="F382" s="32"/>
      <c r="G382" s="32" t="str">
        <f>IF(A382="","",IF($D$10="Daily",I381*( (1+rate)^(B382-B381)-1 ),I381*rate))</f>
        <v/>
      </c>
      <c r="H382" s="32" t="str">
        <f>IF(D382="","",SUM(G$27:G382))</f>
        <v/>
      </c>
      <c r="I382" s="32" t="str">
        <f t="shared" si="20"/>
        <v/>
      </c>
    </row>
    <row r="383" spans="1:9">
      <c r="A383" s="30" t="str">
        <f>IF(I382="","",IF(A382&gt;=$D$8*p,"",A382+1))</f>
        <v/>
      </c>
      <c r="B383" s="31" t="str">
        <f t="shared" si="17"/>
        <v/>
      </c>
      <c r="C383" s="55" t="str">
        <f t="shared" si="18"/>
        <v/>
      </c>
      <c r="D383" s="32" t="str">
        <f t="shared" si="19"/>
        <v/>
      </c>
      <c r="E383" s="32" t="str">
        <f>IF(A383="","",SUM(D$27:D383)+PV)</f>
        <v/>
      </c>
      <c r="F383" s="32"/>
      <c r="G383" s="32" t="str">
        <f>IF(A383="","",IF($D$10="Daily",I382*( (1+rate)^(B383-B382)-1 ),I382*rate))</f>
        <v/>
      </c>
      <c r="H383" s="32" t="str">
        <f>IF(D383="","",SUM(G$27:G383))</f>
        <v/>
      </c>
      <c r="I383" s="32" t="str">
        <f t="shared" si="20"/>
        <v/>
      </c>
    </row>
    <row r="384" spans="1:9">
      <c r="A384" s="30" t="str">
        <f>IF(I383="","",IF(A383&gt;=$D$8*p,"",A383+1))</f>
        <v/>
      </c>
      <c r="B384" s="31" t="str">
        <f t="shared" si="17"/>
        <v/>
      </c>
      <c r="C384" s="55" t="str">
        <f t="shared" si="18"/>
        <v/>
      </c>
      <c r="D384" s="32" t="str">
        <f t="shared" si="19"/>
        <v/>
      </c>
      <c r="E384" s="32" t="str">
        <f>IF(A384="","",SUM(D$27:D384)+PV)</f>
        <v/>
      </c>
      <c r="F384" s="32"/>
      <c r="G384" s="32" t="str">
        <f>IF(A384="","",IF($D$10="Daily",I383*( (1+rate)^(B384-B383)-1 ),I383*rate))</f>
        <v/>
      </c>
      <c r="H384" s="32" t="str">
        <f>IF(D384="","",SUM(G$27:G384))</f>
        <v/>
      </c>
      <c r="I384" s="32" t="str">
        <f t="shared" si="20"/>
        <v/>
      </c>
    </row>
    <row r="385" spans="1:9">
      <c r="A385" s="30" t="str">
        <f>IF(I384="","",IF(A384&gt;=$D$8*p,"",A384+1))</f>
        <v/>
      </c>
      <c r="B385" s="31" t="str">
        <f t="shared" si="17"/>
        <v/>
      </c>
      <c r="C385" s="55" t="str">
        <f t="shared" si="18"/>
        <v/>
      </c>
      <c r="D385" s="32" t="str">
        <f t="shared" si="19"/>
        <v/>
      </c>
      <c r="E385" s="32" t="str">
        <f>IF(A385="","",SUM(D$27:D385)+PV)</f>
        <v/>
      </c>
      <c r="F385" s="32"/>
      <c r="G385" s="32" t="str">
        <f>IF(A385="","",IF($D$10="Daily",I384*( (1+rate)^(B385-B384)-1 ),I384*rate))</f>
        <v/>
      </c>
      <c r="H385" s="32" t="str">
        <f>IF(D385="","",SUM(G$27:G385))</f>
        <v/>
      </c>
      <c r="I385" s="32" t="str">
        <f t="shared" si="20"/>
        <v/>
      </c>
    </row>
    <row r="386" spans="1:9">
      <c r="A386" s="30" t="str">
        <f>IF(I385="","",IF(A385&gt;=$D$8*p,"",A385+1))</f>
        <v/>
      </c>
      <c r="B386" s="31" t="str">
        <f t="shared" si="17"/>
        <v/>
      </c>
      <c r="C386" s="55" t="str">
        <f t="shared" si="18"/>
        <v/>
      </c>
      <c r="D386" s="32" t="str">
        <f t="shared" si="19"/>
        <v/>
      </c>
      <c r="E386" s="32" t="str">
        <f>IF(A386="","",SUM(D$27:D386)+PV)</f>
        <v/>
      </c>
      <c r="F386" s="32"/>
      <c r="G386" s="32" t="str">
        <f>IF(A386="","",IF($D$10="Daily",I385*( (1+rate)^(B386-B385)-1 ),I385*rate))</f>
        <v/>
      </c>
      <c r="H386" s="32" t="str">
        <f>IF(D386="","",SUM(G$27:G386))</f>
        <v/>
      </c>
      <c r="I386" s="32" t="str">
        <f t="shared" si="20"/>
        <v/>
      </c>
    </row>
    <row r="387" spans="1:9">
      <c r="A387" s="30" t="str">
        <f>IF(I386="","",IF(A386&gt;=$D$8*p,"",A386+1))</f>
        <v/>
      </c>
      <c r="B387" s="31" t="str">
        <f t="shared" si="17"/>
        <v/>
      </c>
      <c r="C387" s="55" t="str">
        <f t="shared" si="18"/>
        <v/>
      </c>
      <c r="D387" s="32" t="str">
        <f t="shared" si="19"/>
        <v/>
      </c>
      <c r="E387" s="32" t="str">
        <f>IF(A387="","",SUM(D$27:D387)+PV)</f>
        <v/>
      </c>
      <c r="F387" s="32"/>
      <c r="G387" s="32" t="str">
        <f>IF(A387="","",IF($D$10="Daily",I386*( (1+rate)^(B387-B386)-1 ),I386*rate))</f>
        <v/>
      </c>
      <c r="H387" s="32" t="str">
        <f>IF(D387="","",SUM(G$27:G387))</f>
        <v/>
      </c>
      <c r="I387" s="32" t="str">
        <f t="shared" si="20"/>
        <v/>
      </c>
    </row>
    <row r="388" spans="1:9">
      <c r="A388" s="30" t="str">
        <f>IF(I387="","",IF(A387&gt;=$D$8*p,"",A387+1))</f>
        <v/>
      </c>
      <c r="B388" s="31" t="str">
        <f t="shared" si="17"/>
        <v/>
      </c>
      <c r="C388" s="55" t="str">
        <f t="shared" si="18"/>
        <v/>
      </c>
      <c r="D388" s="32" t="str">
        <f t="shared" si="19"/>
        <v/>
      </c>
      <c r="E388" s="32" t="str">
        <f>IF(A388="","",SUM(D$27:D388)+PV)</f>
        <v/>
      </c>
      <c r="F388" s="32"/>
      <c r="G388" s="32" t="str">
        <f>IF(A388="","",IF($D$10="Daily",I387*( (1+rate)^(B388-B387)-1 ),I387*rate))</f>
        <v/>
      </c>
      <c r="H388" s="32" t="str">
        <f>IF(D388="","",SUM(G$27:G388))</f>
        <v/>
      </c>
      <c r="I388" s="32" t="str">
        <f t="shared" si="20"/>
        <v/>
      </c>
    </row>
    <row r="389" spans="1:9">
      <c r="A389" s="30" t="str">
        <f>IF(I388="","",IF(A388&gt;=$D$8*p,"",A388+1))</f>
        <v/>
      </c>
      <c r="B389" s="31" t="str">
        <f t="shared" si="17"/>
        <v/>
      </c>
      <c r="C389" s="55" t="str">
        <f t="shared" si="18"/>
        <v/>
      </c>
      <c r="D389" s="32" t="str">
        <f t="shared" si="19"/>
        <v/>
      </c>
      <c r="E389" s="32" t="str">
        <f>IF(A389="","",SUM(D$27:D389)+PV)</f>
        <v/>
      </c>
      <c r="F389" s="32"/>
      <c r="G389" s="32" t="str">
        <f>IF(A389="","",IF($D$10="Daily",I388*( (1+rate)^(B389-B388)-1 ),I388*rate))</f>
        <v/>
      </c>
      <c r="H389" s="32" t="str">
        <f>IF(D389="","",SUM(G$27:G389))</f>
        <v/>
      </c>
      <c r="I389" s="32" t="str">
        <f t="shared" si="20"/>
        <v/>
      </c>
    </row>
    <row r="390" spans="1:9">
      <c r="A390" s="30" t="str">
        <f>IF(I389="","",IF(A389&gt;=$D$8*p,"",A389+1))</f>
        <v/>
      </c>
      <c r="B390" s="31" t="str">
        <f t="shared" si="17"/>
        <v/>
      </c>
      <c r="C390" s="55" t="str">
        <f t="shared" si="18"/>
        <v/>
      </c>
      <c r="D390" s="32" t="str">
        <f t="shared" si="19"/>
        <v/>
      </c>
      <c r="E390" s="32" t="str">
        <f>IF(A390="","",SUM(D$27:D390)+PV)</f>
        <v/>
      </c>
      <c r="F390" s="32"/>
      <c r="G390" s="32" t="str">
        <f>IF(A390="","",IF($D$10="Daily",I389*( (1+rate)^(B390-B389)-1 ),I389*rate))</f>
        <v/>
      </c>
      <c r="H390" s="32" t="str">
        <f>IF(D390="","",SUM(G$27:G390))</f>
        <v/>
      </c>
      <c r="I390" s="32" t="str">
        <f t="shared" si="20"/>
        <v/>
      </c>
    </row>
    <row r="391" spans="1:9">
      <c r="A391" s="30" t="str">
        <f>IF(I390="","",IF(A390&gt;=$D$8*p,"",A390+1))</f>
        <v/>
      </c>
      <c r="B391" s="31" t="str">
        <f t="shared" si="17"/>
        <v/>
      </c>
      <c r="C391" s="55" t="str">
        <f t="shared" si="18"/>
        <v/>
      </c>
      <c r="D391" s="32" t="str">
        <f t="shared" si="19"/>
        <v/>
      </c>
      <c r="E391" s="32" t="str">
        <f>IF(A391="","",SUM(D$27:D391)+PV)</f>
        <v/>
      </c>
      <c r="F391" s="32"/>
      <c r="G391" s="32" t="str">
        <f>IF(A391="","",IF($D$10="Daily",I390*( (1+rate)^(B391-B390)-1 ),I390*rate))</f>
        <v/>
      </c>
      <c r="H391" s="32" t="str">
        <f>IF(D391="","",SUM(G$27:G391))</f>
        <v/>
      </c>
      <c r="I391" s="32" t="str">
        <f t="shared" si="20"/>
        <v/>
      </c>
    </row>
    <row r="392" spans="1:9">
      <c r="A392" s="30" t="str">
        <f>IF(I391="","",IF(A391&gt;=$D$8*p,"",A391+1))</f>
        <v/>
      </c>
      <c r="B392" s="31" t="str">
        <f t="shared" si="17"/>
        <v/>
      </c>
      <c r="C392" s="55" t="str">
        <f t="shared" si="18"/>
        <v/>
      </c>
      <c r="D392" s="32" t="str">
        <f t="shared" si="19"/>
        <v/>
      </c>
      <c r="E392" s="32" t="str">
        <f>IF(A392="","",SUM(D$27:D392)+PV)</f>
        <v/>
      </c>
      <c r="F392" s="32"/>
      <c r="G392" s="32" t="str">
        <f>IF(A392="","",IF($D$10="Daily",I391*( (1+rate)^(B392-B391)-1 ),I391*rate))</f>
        <v/>
      </c>
      <c r="H392" s="32" t="str">
        <f>IF(D392="","",SUM(G$27:G392))</f>
        <v/>
      </c>
      <c r="I392" s="32" t="str">
        <f t="shared" si="20"/>
        <v/>
      </c>
    </row>
    <row r="393" spans="1:9">
      <c r="A393" s="30" t="str">
        <f>IF(I392="","",IF(A392&gt;=$D$8*p,"",A392+1))</f>
        <v/>
      </c>
      <c r="B393" s="31" t="str">
        <f t="shared" si="17"/>
        <v/>
      </c>
      <c r="C393" s="55" t="str">
        <f t="shared" si="18"/>
        <v/>
      </c>
      <c r="D393" s="32" t="str">
        <f t="shared" si="19"/>
        <v/>
      </c>
      <c r="E393" s="32" t="str">
        <f>IF(A393="","",SUM(D$27:D393)+PV)</f>
        <v/>
      </c>
      <c r="F393" s="32"/>
      <c r="G393" s="32" t="str">
        <f>IF(A393="","",IF($D$10="Daily",I392*( (1+rate)^(B393-B392)-1 ),I392*rate))</f>
        <v/>
      </c>
      <c r="H393" s="32" t="str">
        <f>IF(D393="","",SUM(G$27:G393))</f>
        <v/>
      </c>
      <c r="I393" s="32" t="str">
        <f t="shared" si="20"/>
        <v/>
      </c>
    </row>
    <row r="394" spans="1:9">
      <c r="A394" s="30" t="str">
        <f>IF(I393="","",IF(A393&gt;=$D$8*p,"",A393+1))</f>
        <v/>
      </c>
      <c r="B394" s="31" t="str">
        <f t="shared" si="17"/>
        <v/>
      </c>
      <c r="C394" s="55" t="str">
        <f t="shared" si="18"/>
        <v/>
      </c>
      <c r="D394" s="32" t="str">
        <f t="shared" si="19"/>
        <v/>
      </c>
      <c r="E394" s="32" t="str">
        <f>IF(A394="","",SUM(D$27:D394)+PV)</f>
        <v/>
      </c>
      <c r="F394" s="32"/>
      <c r="G394" s="32" t="str">
        <f>IF(A394="","",IF($D$10="Daily",I393*( (1+rate)^(B394-B393)-1 ),I393*rate))</f>
        <v/>
      </c>
      <c r="H394" s="32" t="str">
        <f>IF(D394="","",SUM(G$27:G394))</f>
        <v/>
      </c>
      <c r="I394" s="32" t="str">
        <f t="shared" si="20"/>
        <v/>
      </c>
    </row>
    <row r="395" spans="1:9">
      <c r="A395" s="30" t="str">
        <f>IF(I394="","",IF(A394&gt;=$D$8*p,"",A394+1))</f>
        <v/>
      </c>
      <c r="B395" s="31" t="str">
        <f t="shared" si="17"/>
        <v/>
      </c>
      <c r="C395" s="55" t="str">
        <f t="shared" si="18"/>
        <v/>
      </c>
      <c r="D395" s="32" t="str">
        <f t="shared" si="19"/>
        <v/>
      </c>
      <c r="E395" s="32" t="str">
        <f>IF(A395="","",SUM(D$27:D395)+PV)</f>
        <v/>
      </c>
      <c r="F395" s="32"/>
      <c r="G395" s="32" t="str">
        <f>IF(A395="","",IF($D$10="Daily",I394*( (1+rate)^(B395-B394)-1 ),I394*rate))</f>
        <v/>
      </c>
      <c r="H395" s="32" t="str">
        <f>IF(D395="","",SUM(G$27:G395))</f>
        <v/>
      </c>
      <c r="I395" s="32" t="str">
        <f t="shared" si="20"/>
        <v/>
      </c>
    </row>
    <row r="396" spans="1:9">
      <c r="A396" s="30" t="str">
        <f>IF(I395="","",IF(A395&gt;=$D$8*p,"",A395+1))</f>
        <v/>
      </c>
      <c r="B396" s="31" t="str">
        <f t="shared" si="17"/>
        <v/>
      </c>
      <c r="C396" s="55" t="str">
        <f t="shared" si="18"/>
        <v/>
      </c>
      <c r="D396" s="32" t="str">
        <f t="shared" si="19"/>
        <v/>
      </c>
      <c r="E396" s="32" t="str">
        <f>IF(A396="","",SUM(D$27:D396)+PV)</f>
        <v/>
      </c>
      <c r="F396" s="32"/>
      <c r="G396" s="32" t="str">
        <f>IF(A396="","",IF($D$10="Daily",I395*( (1+rate)^(B396-B395)-1 ),I395*rate))</f>
        <v/>
      </c>
      <c r="H396" s="32" t="str">
        <f>IF(D396="","",SUM(G$27:G396))</f>
        <v/>
      </c>
      <c r="I396" s="32" t="str">
        <f t="shared" si="20"/>
        <v/>
      </c>
    </row>
    <row r="397" spans="1:9">
      <c r="A397" s="30" t="str">
        <f>IF(I396="","",IF(A396&gt;=$D$8*p,"",A396+1))</f>
        <v/>
      </c>
      <c r="B397" s="31" t="str">
        <f t="shared" si="17"/>
        <v/>
      </c>
      <c r="C397" s="55" t="str">
        <f t="shared" si="18"/>
        <v/>
      </c>
      <c r="D397" s="32" t="str">
        <f t="shared" si="19"/>
        <v/>
      </c>
      <c r="E397" s="32" t="str">
        <f>IF(A397="","",SUM(D$27:D397)+PV)</f>
        <v/>
      </c>
      <c r="F397" s="32"/>
      <c r="G397" s="32" t="str">
        <f>IF(A397="","",IF($D$10="Daily",I396*( (1+rate)^(B397-B396)-1 ),I396*rate))</f>
        <v/>
      </c>
      <c r="H397" s="32" t="str">
        <f>IF(D397="","",SUM(G$27:G397))</f>
        <v/>
      </c>
      <c r="I397" s="32" t="str">
        <f t="shared" si="20"/>
        <v/>
      </c>
    </row>
    <row r="398" spans="1:9">
      <c r="A398" s="30" t="str">
        <f>IF(I397="","",IF(A397&gt;=$D$8*p,"",A397+1))</f>
        <v/>
      </c>
      <c r="B398" s="31" t="str">
        <f t="shared" si="17"/>
        <v/>
      </c>
      <c r="C398" s="55" t="str">
        <f t="shared" si="18"/>
        <v/>
      </c>
      <c r="D398" s="32" t="str">
        <f t="shared" si="19"/>
        <v/>
      </c>
      <c r="E398" s="32" t="str">
        <f>IF(A398="","",SUM(D$27:D398)+PV)</f>
        <v/>
      </c>
      <c r="F398" s="32"/>
      <c r="G398" s="32" t="str">
        <f>IF(A398="","",IF($D$10="Daily",I397*( (1+rate)^(B398-B397)-1 ),I397*rate))</f>
        <v/>
      </c>
      <c r="H398" s="32" t="str">
        <f>IF(D398="","",SUM(G$27:G398))</f>
        <v/>
      </c>
      <c r="I398" s="32" t="str">
        <f t="shared" si="20"/>
        <v/>
      </c>
    </row>
    <row r="399" spans="1:9">
      <c r="A399" s="30" t="str">
        <f>IF(I398="","",IF(A398&gt;=$D$8*p,"",A398+1))</f>
        <v/>
      </c>
      <c r="B399" s="31" t="str">
        <f t="shared" si="17"/>
        <v/>
      </c>
      <c r="C399" s="55" t="str">
        <f t="shared" si="18"/>
        <v/>
      </c>
      <c r="D399" s="32" t="str">
        <f t="shared" si="19"/>
        <v/>
      </c>
      <c r="E399" s="32" t="str">
        <f>IF(A399="","",SUM(D$27:D399)+PV)</f>
        <v/>
      </c>
      <c r="F399" s="32"/>
      <c r="G399" s="32" t="str">
        <f>IF(A399="","",IF($D$10="Daily",I398*( (1+rate)^(B399-B398)-1 ),I398*rate))</f>
        <v/>
      </c>
      <c r="H399" s="32" t="str">
        <f>IF(D399="","",SUM(G$27:G399))</f>
        <v/>
      </c>
      <c r="I399" s="32" t="str">
        <f t="shared" si="20"/>
        <v/>
      </c>
    </row>
    <row r="400" spans="1:9">
      <c r="A400" s="30" t="str">
        <f>IF(I399="","",IF(A399&gt;=$D$8*p,"",A399+1))</f>
        <v/>
      </c>
      <c r="B400" s="31" t="str">
        <f t="shared" si="17"/>
        <v/>
      </c>
      <c r="C400" s="55" t="str">
        <f t="shared" si="18"/>
        <v/>
      </c>
      <c r="D400" s="32" t="str">
        <f t="shared" si="19"/>
        <v/>
      </c>
      <c r="E400" s="32" t="str">
        <f>IF(A400="","",SUM(D$27:D400)+PV)</f>
        <v/>
      </c>
      <c r="F400" s="32"/>
      <c r="G400" s="32" t="str">
        <f>IF(A400="","",IF($D$10="Daily",I399*( (1+rate)^(B400-B399)-1 ),I399*rate))</f>
        <v/>
      </c>
      <c r="H400" s="32" t="str">
        <f>IF(D400="","",SUM(G$27:G400))</f>
        <v/>
      </c>
      <c r="I400" s="32" t="str">
        <f t="shared" si="20"/>
        <v/>
      </c>
    </row>
    <row r="401" spans="1:9">
      <c r="A401" s="30" t="str">
        <f>IF(I400="","",IF(A400&gt;=$D$8*p,"",A400+1))</f>
        <v/>
      </c>
      <c r="B401" s="31" t="str">
        <f t="shared" si="17"/>
        <v/>
      </c>
      <c r="C401" s="55" t="str">
        <f t="shared" si="18"/>
        <v/>
      </c>
      <c r="D401" s="32" t="str">
        <f t="shared" si="19"/>
        <v/>
      </c>
      <c r="E401" s="32" t="str">
        <f>IF(A401="","",SUM(D$27:D401)+PV)</f>
        <v/>
      </c>
      <c r="F401" s="32"/>
      <c r="G401" s="32" t="str">
        <f>IF(A401="","",IF($D$10="Daily",I400*( (1+rate)^(B401-B400)-1 ),I400*rate))</f>
        <v/>
      </c>
      <c r="H401" s="32" t="str">
        <f>IF(D401="","",SUM(G$27:G401))</f>
        <v/>
      </c>
      <c r="I401" s="32" t="str">
        <f t="shared" si="20"/>
        <v/>
      </c>
    </row>
    <row r="402" spans="1:9">
      <c r="A402" s="30" t="str">
        <f>IF(I401="","",IF(A401&gt;=$D$8*p,"",A401+1))</f>
        <v/>
      </c>
      <c r="B402" s="31" t="str">
        <f t="shared" si="17"/>
        <v/>
      </c>
      <c r="C402" s="55" t="str">
        <f t="shared" si="18"/>
        <v/>
      </c>
      <c r="D402" s="32" t="str">
        <f t="shared" si="19"/>
        <v/>
      </c>
      <c r="E402" s="32" t="str">
        <f>IF(A402="","",SUM(D$27:D402)+PV)</f>
        <v/>
      </c>
      <c r="F402" s="32"/>
      <c r="G402" s="32" t="str">
        <f>IF(A402="","",IF($D$10="Daily",I401*( (1+rate)^(B402-B401)-1 ),I401*rate))</f>
        <v/>
      </c>
      <c r="H402" s="32" t="str">
        <f>IF(D402="","",SUM(G$27:G402))</f>
        <v/>
      </c>
      <c r="I402" s="32" t="str">
        <f t="shared" si="20"/>
        <v/>
      </c>
    </row>
    <row r="403" spans="1:9">
      <c r="A403" s="30" t="str">
        <f>IF(I402="","",IF(A402&gt;=$D$8*p,"",A402+1))</f>
        <v/>
      </c>
      <c r="B403" s="31" t="str">
        <f t="shared" si="17"/>
        <v/>
      </c>
      <c r="C403" s="55" t="str">
        <f t="shared" si="18"/>
        <v/>
      </c>
      <c r="D403" s="32" t="str">
        <f t="shared" si="19"/>
        <v/>
      </c>
      <c r="E403" s="32" t="str">
        <f>IF(A403="","",SUM(D$27:D403)+PV)</f>
        <v/>
      </c>
      <c r="F403" s="32"/>
      <c r="G403" s="32" t="str">
        <f>IF(A403="","",IF($D$10="Daily",I402*( (1+rate)^(B403-B402)-1 ),I402*rate))</f>
        <v/>
      </c>
      <c r="H403" s="32" t="str">
        <f>IF(D403="","",SUM(G$27:G403))</f>
        <v/>
      </c>
      <c r="I403" s="32" t="str">
        <f t="shared" si="20"/>
        <v/>
      </c>
    </row>
    <row r="404" spans="1:9">
      <c r="A404" s="30" t="str">
        <f>IF(I403="","",IF(A403&gt;=$D$8*p,"",A403+1))</f>
        <v/>
      </c>
      <c r="B404" s="31" t="str">
        <f t="shared" si="17"/>
        <v/>
      </c>
      <c r="C404" s="55" t="str">
        <f t="shared" si="18"/>
        <v/>
      </c>
      <c r="D404" s="32" t="str">
        <f t="shared" si="19"/>
        <v/>
      </c>
      <c r="E404" s="32" t="str">
        <f>IF(A404="","",SUM(D$27:D404)+PV)</f>
        <v/>
      </c>
      <c r="F404" s="32"/>
      <c r="G404" s="32" t="str">
        <f>IF(A404="","",IF($D$10="Daily",I403*( (1+rate)^(B404-B403)-1 ),I403*rate))</f>
        <v/>
      </c>
      <c r="H404" s="32" t="str">
        <f>IF(D404="","",SUM(G$27:G404))</f>
        <v/>
      </c>
      <c r="I404" s="32" t="str">
        <f t="shared" si="20"/>
        <v/>
      </c>
    </row>
    <row r="405" spans="1:9">
      <c r="A405" s="30" t="str">
        <f>IF(I404="","",IF(A404&gt;=$D$8*p,"",A404+1))</f>
        <v/>
      </c>
      <c r="B405" s="31" t="str">
        <f t="shared" si="17"/>
        <v/>
      </c>
      <c r="C405" s="55" t="str">
        <f t="shared" si="18"/>
        <v/>
      </c>
      <c r="D405" s="32" t="str">
        <f t="shared" si="19"/>
        <v/>
      </c>
      <c r="E405" s="32" t="str">
        <f>IF(A405="","",SUM(D$27:D405)+PV)</f>
        <v/>
      </c>
      <c r="F405" s="32"/>
      <c r="G405" s="32" t="str">
        <f>IF(A405="","",IF($D$10="Daily",I404*( (1+rate)^(B405-B404)-1 ),I404*rate))</f>
        <v/>
      </c>
      <c r="H405" s="32" t="str">
        <f>IF(D405="","",SUM(G$27:G405))</f>
        <v/>
      </c>
      <c r="I405" s="32" t="str">
        <f t="shared" si="20"/>
        <v/>
      </c>
    </row>
    <row r="406" spans="1:9">
      <c r="A406" s="30" t="str">
        <f>IF(I405="","",IF(A405&gt;=$D$8*p,"",A405+1))</f>
        <v/>
      </c>
      <c r="B406" s="31" t="str">
        <f t="shared" si="17"/>
        <v/>
      </c>
      <c r="C406" s="55" t="str">
        <f t="shared" si="18"/>
        <v/>
      </c>
      <c r="D406" s="32" t="str">
        <f t="shared" si="19"/>
        <v/>
      </c>
      <c r="E406" s="32" t="str">
        <f>IF(A406="","",SUM(D$27:D406)+PV)</f>
        <v/>
      </c>
      <c r="F406" s="32"/>
      <c r="G406" s="32" t="str">
        <f>IF(A406="","",IF($D$10="Daily",I405*( (1+rate)^(B406-B405)-1 ),I405*rate))</f>
        <v/>
      </c>
      <c r="H406" s="32" t="str">
        <f>IF(D406="","",SUM(G$27:G406))</f>
        <v/>
      </c>
      <c r="I406" s="32" t="str">
        <f t="shared" si="20"/>
        <v/>
      </c>
    </row>
    <row r="407" spans="1:9">
      <c r="A407" s="30" t="str">
        <f>IF(I406="","",IF(A406&gt;=$D$8*p,"",A406+1))</f>
        <v/>
      </c>
      <c r="B407" s="31" t="str">
        <f t="shared" si="17"/>
        <v/>
      </c>
      <c r="C407" s="55" t="str">
        <f t="shared" si="18"/>
        <v/>
      </c>
      <c r="D407" s="32" t="str">
        <f t="shared" si="19"/>
        <v/>
      </c>
      <c r="E407" s="32" t="str">
        <f>IF(A407="","",SUM(D$27:D407)+PV)</f>
        <v/>
      </c>
      <c r="F407" s="32"/>
      <c r="G407" s="32" t="str">
        <f>IF(A407="","",IF($D$10="Daily",I406*( (1+rate)^(B407-B406)-1 ),I406*rate))</f>
        <v/>
      </c>
      <c r="H407" s="32" t="str">
        <f>IF(D407="","",SUM(G$27:G407))</f>
        <v/>
      </c>
      <c r="I407" s="32" t="str">
        <f t="shared" si="20"/>
        <v/>
      </c>
    </row>
    <row r="408" spans="1:9">
      <c r="A408" s="30" t="str">
        <f>IF(I407="","",IF(A407&gt;=$D$8*p,"",A407+1))</f>
        <v/>
      </c>
      <c r="B408" s="31" t="str">
        <f t="shared" si="17"/>
        <v/>
      </c>
      <c r="C408" s="55" t="str">
        <f t="shared" si="18"/>
        <v/>
      </c>
      <c r="D408" s="32" t="str">
        <f t="shared" si="19"/>
        <v/>
      </c>
      <c r="E408" s="32" t="str">
        <f>IF(A408="","",SUM(D$27:D408)+PV)</f>
        <v/>
      </c>
      <c r="F408" s="32"/>
      <c r="G408" s="32" t="str">
        <f>IF(A408="","",IF($D$10="Daily",I407*( (1+rate)^(B408-B407)-1 ),I407*rate))</f>
        <v/>
      </c>
      <c r="H408" s="32" t="str">
        <f>IF(D408="","",SUM(G$27:G408))</f>
        <v/>
      </c>
      <c r="I408" s="32" t="str">
        <f t="shared" si="20"/>
        <v/>
      </c>
    </row>
    <row r="409" spans="1:9">
      <c r="A409" s="30" t="str">
        <f>IF(I408="","",IF(A408&gt;=$D$8*p,"",A408+1))</f>
        <v/>
      </c>
      <c r="B409" s="31" t="str">
        <f t="shared" si="17"/>
        <v/>
      </c>
      <c r="C409" s="55" t="str">
        <f t="shared" si="18"/>
        <v/>
      </c>
      <c r="D409" s="32" t="str">
        <f t="shared" si="19"/>
        <v/>
      </c>
      <c r="E409" s="32" t="str">
        <f>IF(A409="","",SUM(D$27:D409)+PV)</f>
        <v/>
      </c>
      <c r="F409" s="32"/>
      <c r="G409" s="32" t="str">
        <f>IF(A409="","",IF($D$10="Daily",I408*( (1+rate)^(B409-B408)-1 ),I408*rate))</f>
        <v/>
      </c>
      <c r="H409" s="32" t="str">
        <f>IF(D409="","",SUM(G$27:G409))</f>
        <v/>
      </c>
      <c r="I409" s="32" t="str">
        <f t="shared" si="20"/>
        <v/>
      </c>
    </row>
    <row r="410" spans="1:9">
      <c r="A410" s="30" t="str">
        <f>IF(I409="","",IF(A409&gt;=$D$8*p,"",A409+1))</f>
        <v/>
      </c>
      <c r="B410" s="31" t="str">
        <f t="shared" si="17"/>
        <v/>
      </c>
      <c r="C410" s="55" t="str">
        <f t="shared" si="18"/>
        <v/>
      </c>
      <c r="D410" s="32" t="str">
        <f t="shared" si="19"/>
        <v/>
      </c>
      <c r="E410" s="32" t="str">
        <f>IF(A410="","",SUM(D$27:D410)+PV)</f>
        <v/>
      </c>
      <c r="F410" s="32"/>
      <c r="G410" s="32" t="str">
        <f>IF(A410="","",IF($D$10="Daily",I409*( (1+rate)^(B410-B409)-1 ),I409*rate))</f>
        <v/>
      </c>
      <c r="H410" s="32" t="str">
        <f>IF(D410="","",SUM(G$27:G410))</f>
        <v/>
      </c>
      <c r="I410" s="32" t="str">
        <f t="shared" si="20"/>
        <v/>
      </c>
    </row>
    <row r="411" spans="1:9">
      <c r="A411" s="30" t="str">
        <f>IF(I410="","",IF(A410&gt;=$D$8*p,"",A410+1))</f>
        <v/>
      </c>
      <c r="B411" s="31" t="str">
        <f t="shared" si="17"/>
        <v/>
      </c>
      <c r="C411" s="55" t="str">
        <f t="shared" si="18"/>
        <v/>
      </c>
      <c r="D411" s="32" t="str">
        <f t="shared" si="19"/>
        <v/>
      </c>
      <c r="E411" s="32" t="str">
        <f>IF(A411="","",SUM(D$27:D411)+PV)</f>
        <v/>
      </c>
      <c r="F411" s="32"/>
      <c r="G411" s="32" t="str">
        <f>IF(A411="","",IF($D$10="Daily",I410*( (1+rate)^(B411-B410)-1 ),I410*rate))</f>
        <v/>
      </c>
      <c r="H411" s="32" t="str">
        <f>IF(D411="","",SUM(G$27:G411))</f>
        <v/>
      </c>
      <c r="I411" s="32" t="str">
        <f t="shared" si="20"/>
        <v/>
      </c>
    </row>
    <row r="412" spans="1:9">
      <c r="A412" s="30" t="str">
        <f>IF(I411="","",IF(A411&gt;=$D$8*p,"",A411+1))</f>
        <v/>
      </c>
      <c r="B412" s="31" t="str">
        <f t="shared" si="17"/>
        <v/>
      </c>
      <c r="C412" s="55" t="str">
        <f t="shared" si="18"/>
        <v/>
      </c>
      <c r="D412" s="32" t="str">
        <f t="shared" si="19"/>
        <v/>
      </c>
      <c r="E412" s="32" t="str">
        <f>IF(A412="","",SUM(D$27:D412)+PV)</f>
        <v/>
      </c>
      <c r="F412" s="32"/>
      <c r="G412" s="32" t="str">
        <f>IF(A412="","",IF($D$10="Daily",I411*( (1+rate)^(B412-B411)-1 ),I411*rate))</f>
        <v/>
      </c>
      <c r="H412" s="32" t="str">
        <f>IF(D412="","",SUM(G$27:G412))</f>
        <v/>
      </c>
      <c r="I412" s="32" t="str">
        <f t="shared" si="20"/>
        <v/>
      </c>
    </row>
    <row r="413" spans="1:9">
      <c r="A413" s="30" t="str">
        <f>IF(I412="","",IF(A412&gt;=$D$8*p,"",A412+1))</f>
        <v/>
      </c>
      <c r="B413" s="31" t="str">
        <f t="shared" ref="B413:B476" si="21">IF(A413="","",IF(p=52,B412+7,IF(p=26,B412+14,IF(p=24,IF(MOD(A413,2)=0,EDATE($D$9,A413/2),B412+14),IF(DAY(DATE(YEAR($D$9),MONTH($D$9)+(A413-1)*(12/p),DAY($D$9)))&lt;&gt;DAY($D$9),DATE(YEAR($D$9),MONTH($D$9)+A413*(12/p)+1,0),DATE(YEAR($D$9),MONTH($D$9)+A413*(12/p),DAY($D$9)))))))</f>
        <v/>
      </c>
      <c r="C413" s="55" t="str">
        <f t="shared" si="18"/>
        <v/>
      </c>
      <c r="D413" s="32" t="str">
        <f t="shared" si="19"/>
        <v/>
      </c>
      <c r="E413" s="32" t="str">
        <f>IF(A413="","",SUM(D$27:D413)+PV)</f>
        <v/>
      </c>
      <c r="F413" s="32"/>
      <c r="G413" s="32" t="str">
        <f>IF(A413="","",IF($D$10="Daily",I412*( (1+rate)^(B413-B412)-1 ),I412*rate))</f>
        <v/>
      </c>
      <c r="H413" s="32" t="str">
        <f>IF(D413="","",SUM(G$27:G413))</f>
        <v/>
      </c>
      <c r="I413" s="32" t="str">
        <f t="shared" si="20"/>
        <v/>
      </c>
    </row>
    <row r="414" spans="1:9">
      <c r="A414" s="30" t="str">
        <f>IF(I413="","",IF(A413&gt;=$D$8*p,"",A413+1))</f>
        <v/>
      </c>
      <c r="B414" s="31" t="str">
        <f t="shared" si="21"/>
        <v/>
      </c>
      <c r="C414" s="55" t="str">
        <f t="shared" ref="C414:C477" si="22">IF(A414="","",MONTH(B414))</f>
        <v/>
      </c>
      <c r="D414" s="32" t="str">
        <f t="shared" ref="D414:D477" si="23">IFERROR(IF(A414="","",$D$11)+IF(C414="","",(IF(C414=12,$D$13))),"")</f>
        <v/>
      </c>
      <c r="E414" s="32" t="str">
        <f>IF(A414="","",SUM(D$27:D414)+PV)</f>
        <v/>
      </c>
      <c r="F414" s="32"/>
      <c r="G414" s="32" t="str">
        <f>IF(A414="","",IF($D$10="Daily",I413*( (1+rate)^(B414-B413)-1 ),I413*rate))</f>
        <v/>
      </c>
      <c r="H414" s="32" t="str">
        <f>IF(D414="","",SUM(G$27:G414))</f>
        <v/>
      </c>
      <c r="I414" s="32" t="str">
        <f t="shared" si="20"/>
        <v/>
      </c>
    </row>
    <row r="415" spans="1:9">
      <c r="A415" s="30" t="str">
        <f>IF(I414="","",IF(A414&gt;=$D$8*p,"",A414+1))</f>
        <v/>
      </c>
      <c r="B415" s="31" t="str">
        <f t="shared" si="21"/>
        <v/>
      </c>
      <c r="C415" s="55" t="str">
        <f t="shared" si="22"/>
        <v/>
      </c>
      <c r="D415" s="32" t="str">
        <f t="shared" si="23"/>
        <v/>
      </c>
      <c r="E415" s="32" t="str">
        <f>IF(A415="","",SUM(D$27:D415)+PV)</f>
        <v/>
      </c>
      <c r="F415" s="32"/>
      <c r="G415" s="32" t="str">
        <f>IF(A415="","",IF($D$10="Daily",I414*( (1+rate)^(B415-B414)-1 ),I414*rate))</f>
        <v/>
      </c>
      <c r="H415" s="32" t="str">
        <f>IF(D415="","",SUM(G$27:G415))</f>
        <v/>
      </c>
      <c r="I415" s="32" t="str">
        <f t="shared" si="20"/>
        <v/>
      </c>
    </row>
    <row r="416" spans="1:9">
      <c r="A416" s="30" t="str">
        <f>IF(I415="","",IF(A415&gt;=$D$8*p,"",A415+1))</f>
        <v/>
      </c>
      <c r="B416" s="31" t="str">
        <f t="shared" si="21"/>
        <v/>
      </c>
      <c r="C416" s="55" t="str">
        <f t="shared" si="22"/>
        <v/>
      </c>
      <c r="D416" s="32" t="str">
        <f t="shared" si="23"/>
        <v/>
      </c>
      <c r="E416" s="32" t="str">
        <f>IF(A416="","",SUM(D$27:D416)+PV)</f>
        <v/>
      </c>
      <c r="F416" s="32"/>
      <c r="G416" s="32" t="str">
        <f>IF(A416="","",IF($D$10="Daily",I415*( (1+rate)^(B416-B415)-1 ),I415*rate))</f>
        <v/>
      </c>
      <c r="H416" s="32" t="str">
        <f>IF(D416="","",SUM(G$27:G416))</f>
        <v/>
      </c>
      <c r="I416" s="32" t="str">
        <f t="shared" si="20"/>
        <v/>
      </c>
    </row>
    <row r="417" spans="1:9">
      <c r="A417" s="30" t="str">
        <f>IF(I416="","",IF(A416&gt;=$D$8*p,"",A416+1))</f>
        <v/>
      </c>
      <c r="B417" s="31" t="str">
        <f t="shared" si="21"/>
        <v/>
      </c>
      <c r="C417" s="55" t="str">
        <f t="shared" si="22"/>
        <v/>
      </c>
      <c r="D417" s="32" t="str">
        <f t="shared" si="23"/>
        <v/>
      </c>
      <c r="E417" s="32" t="str">
        <f>IF(A417="","",SUM(D$27:D417)+PV)</f>
        <v/>
      </c>
      <c r="F417" s="32"/>
      <c r="G417" s="32" t="str">
        <f>IF(A417="","",IF($D$10="Daily",I416*( (1+rate)^(B417-B416)-1 ),I416*rate))</f>
        <v/>
      </c>
      <c r="H417" s="32" t="str">
        <f>IF(D417="","",SUM(G$27:G417))</f>
        <v/>
      </c>
      <c r="I417" s="32" t="str">
        <f t="shared" si="20"/>
        <v/>
      </c>
    </row>
    <row r="418" spans="1:9">
      <c r="A418" s="30" t="str">
        <f>IF(I417="","",IF(A417&gt;=$D$8*p,"",A417+1))</f>
        <v/>
      </c>
      <c r="B418" s="31" t="str">
        <f t="shared" si="21"/>
        <v/>
      </c>
      <c r="C418" s="55" t="str">
        <f t="shared" si="22"/>
        <v/>
      </c>
      <c r="D418" s="32" t="str">
        <f t="shared" si="23"/>
        <v/>
      </c>
      <c r="E418" s="32" t="str">
        <f>IF(A418="","",SUM(D$27:D418)+PV)</f>
        <v/>
      </c>
      <c r="F418" s="32"/>
      <c r="G418" s="32" t="str">
        <f>IF(A418="","",IF($D$10="Daily",I417*( (1+rate)^(B418-B417)-1 ),I417*rate))</f>
        <v/>
      </c>
      <c r="H418" s="32" t="str">
        <f>IF(D418="","",SUM(G$27:G418))</f>
        <v/>
      </c>
      <c r="I418" s="32" t="str">
        <f t="shared" si="20"/>
        <v/>
      </c>
    </row>
    <row r="419" spans="1:9">
      <c r="A419" s="30" t="str">
        <f>IF(I418="","",IF(A418&gt;=$D$8*p,"",A418+1))</f>
        <v/>
      </c>
      <c r="B419" s="31" t="str">
        <f t="shared" si="21"/>
        <v/>
      </c>
      <c r="C419" s="55" t="str">
        <f t="shared" si="22"/>
        <v/>
      </c>
      <c r="D419" s="32" t="str">
        <f t="shared" si="23"/>
        <v/>
      </c>
      <c r="E419" s="32" t="str">
        <f>IF(A419="","",SUM(D$27:D419)+PV)</f>
        <v/>
      </c>
      <c r="F419" s="32"/>
      <c r="G419" s="32" t="str">
        <f>IF(A419="","",IF($D$10="Daily",I418*( (1+rate)^(B419-B418)-1 ),I418*rate))</f>
        <v/>
      </c>
      <c r="H419" s="32" t="str">
        <f>IF(D419="","",SUM(G$27:G419))</f>
        <v/>
      </c>
      <c r="I419" s="32" t="str">
        <f t="shared" si="20"/>
        <v/>
      </c>
    </row>
    <row r="420" spans="1:9">
      <c r="A420" s="30" t="str">
        <f>IF(I419="","",IF(A419&gt;=$D$8*p,"",A419+1))</f>
        <v/>
      </c>
      <c r="B420" s="31" t="str">
        <f t="shared" si="21"/>
        <v/>
      </c>
      <c r="C420" s="55" t="str">
        <f t="shared" si="22"/>
        <v/>
      </c>
      <c r="D420" s="32" t="str">
        <f t="shared" si="23"/>
        <v/>
      </c>
      <c r="E420" s="32" t="str">
        <f>IF(A420="","",SUM(D$27:D420)+PV)</f>
        <v/>
      </c>
      <c r="F420" s="32"/>
      <c r="G420" s="32" t="str">
        <f>IF(A420="","",IF($D$10="Daily",I419*( (1+rate)^(B420-B419)-1 ),I419*rate))</f>
        <v/>
      </c>
      <c r="H420" s="32" t="str">
        <f>IF(D420="","",SUM(G$27:G420))</f>
        <v/>
      </c>
      <c r="I420" s="32" t="str">
        <f t="shared" si="20"/>
        <v/>
      </c>
    </row>
    <row r="421" spans="1:9">
      <c r="A421" s="30" t="str">
        <f>IF(I420="","",IF(A420&gt;=$D$8*p,"",A420+1))</f>
        <v/>
      </c>
      <c r="B421" s="31" t="str">
        <f t="shared" si="21"/>
        <v/>
      </c>
      <c r="C421" s="55" t="str">
        <f t="shared" si="22"/>
        <v/>
      </c>
      <c r="D421" s="32" t="str">
        <f t="shared" si="23"/>
        <v/>
      </c>
      <c r="E421" s="32" t="str">
        <f>IF(A421="","",SUM(D$27:D421)+PV)</f>
        <v/>
      </c>
      <c r="F421" s="32"/>
      <c r="G421" s="32" t="str">
        <f>IF(A421="","",IF($D$10="Daily",I420*( (1+rate)^(B421-B420)-1 ),I420*rate))</f>
        <v/>
      </c>
      <c r="H421" s="32" t="str">
        <f>IF(D421="","",SUM(G$27:G421))</f>
        <v/>
      </c>
      <c r="I421" s="32" t="str">
        <f t="shared" si="20"/>
        <v/>
      </c>
    </row>
    <row r="422" spans="1:9">
      <c r="A422" s="30" t="str">
        <f>IF(I421="","",IF(A421&gt;=$D$8*p,"",A421+1))</f>
        <v/>
      </c>
      <c r="B422" s="31" t="str">
        <f t="shared" si="21"/>
        <v/>
      </c>
      <c r="C422" s="55" t="str">
        <f t="shared" si="22"/>
        <v/>
      </c>
      <c r="D422" s="32" t="str">
        <f t="shared" si="23"/>
        <v/>
      </c>
      <c r="E422" s="32" t="str">
        <f>IF(A422="","",SUM(D$27:D422)+PV)</f>
        <v/>
      </c>
      <c r="F422" s="32"/>
      <c r="G422" s="32" t="str">
        <f>IF(A422="","",IF($D$10="Daily",I421*( (1+rate)^(B422-B421)-1 ),I421*rate))</f>
        <v/>
      </c>
      <c r="H422" s="32" t="str">
        <f>IF(D422="","",SUM(G$27:G422))</f>
        <v/>
      </c>
      <c r="I422" s="32" t="str">
        <f t="shared" si="20"/>
        <v/>
      </c>
    </row>
    <row r="423" spans="1:9">
      <c r="A423" s="30" t="str">
        <f>IF(I422="","",IF(A422&gt;=$D$8*p,"",A422+1))</f>
        <v/>
      </c>
      <c r="B423" s="31" t="str">
        <f t="shared" si="21"/>
        <v/>
      </c>
      <c r="C423" s="55" t="str">
        <f t="shared" si="22"/>
        <v/>
      </c>
      <c r="D423" s="32" t="str">
        <f t="shared" si="23"/>
        <v/>
      </c>
      <c r="E423" s="32" t="str">
        <f>IF(A423="","",SUM(D$27:D423)+PV)</f>
        <v/>
      </c>
      <c r="F423" s="32"/>
      <c r="G423" s="32" t="str">
        <f>IF(A423="","",IF($D$10="Daily",I422*( (1+rate)^(B423-B422)-1 ),I422*rate))</f>
        <v/>
      </c>
      <c r="H423" s="32" t="str">
        <f>IF(D423="","",SUM(G$27:G423))</f>
        <v/>
      </c>
      <c r="I423" s="32" t="str">
        <f t="shared" si="20"/>
        <v/>
      </c>
    </row>
    <row r="424" spans="1:9">
      <c r="A424" s="30" t="str">
        <f>IF(I423="","",IF(A423&gt;=$D$8*p,"",A423+1))</f>
        <v/>
      </c>
      <c r="B424" s="31" t="str">
        <f t="shared" si="21"/>
        <v/>
      </c>
      <c r="C424" s="55" t="str">
        <f t="shared" si="22"/>
        <v/>
      </c>
      <c r="D424" s="32" t="str">
        <f t="shared" si="23"/>
        <v/>
      </c>
      <c r="E424" s="32" t="str">
        <f>IF(A424="","",SUM(D$27:D424)+PV)</f>
        <v/>
      </c>
      <c r="F424" s="32"/>
      <c r="G424" s="32" t="str">
        <f>IF(A424="","",IF($D$10="Daily",I423*( (1+rate)^(B424-B423)-1 ),I423*rate))</f>
        <v/>
      </c>
      <c r="H424" s="32" t="str">
        <f>IF(D424="","",SUM(G$27:G424))</f>
        <v/>
      </c>
      <c r="I424" s="32" t="str">
        <f t="shared" si="20"/>
        <v/>
      </c>
    </row>
    <row r="425" spans="1:9">
      <c r="A425" s="30" t="str">
        <f>IF(I424="","",IF(A424&gt;=$D$8*p,"",A424+1))</f>
        <v/>
      </c>
      <c r="B425" s="31" t="str">
        <f t="shared" si="21"/>
        <v/>
      </c>
      <c r="C425" s="55" t="str">
        <f t="shared" si="22"/>
        <v/>
      </c>
      <c r="D425" s="32" t="str">
        <f t="shared" si="23"/>
        <v/>
      </c>
      <c r="E425" s="32" t="str">
        <f>IF(A425="","",SUM(D$27:D425)+PV)</f>
        <v/>
      </c>
      <c r="F425" s="32"/>
      <c r="G425" s="32" t="str">
        <f>IF(A425="","",IF($D$10="Daily",I424*( (1+rate)^(B425-B424)-1 ),I424*rate))</f>
        <v/>
      </c>
      <c r="H425" s="32" t="str">
        <f>IF(D425="","",SUM(G$27:G425))</f>
        <v/>
      </c>
      <c r="I425" s="32" t="str">
        <f t="shared" si="20"/>
        <v/>
      </c>
    </row>
    <row r="426" spans="1:9">
      <c r="A426" s="30" t="str">
        <f>IF(I425="","",IF(A425&gt;=$D$8*p,"",A425+1))</f>
        <v/>
      </c>
      <c r="B426" s="31" t="str">
        <f t="shared" si="21"/>
        <v/>
      </c>
      <c r="C426" s="55" t="str">
        <f t="shared" si="22"/>
        <v/>
      </c>
      <c r="D426" s="32" t="str">
        <f t="shared" si="23"/>
        <v/>
      </c>
      <c r="E426" s="32" t="str">
        <f>IF(A426="","",SUM(D$27:D426)+PV)</f>
        <v/>
      </c>
      <c r="F426" s="32"/>
      <c r="G426" s="32" t="str">
        <f>IF(A426="","",IF($D$10="Daily",I425*( (1+rate)^(B426-B425)-1 ),I425*rate))</f>
        <v/>
      </c>
      <c r="H426" s="32" t="str">
        <f>IF(D426="","",SUM(G$27:G426))</f>
        <v/>
      </c>
      <c r="I426" s="32" t="str">
        <f t="shared" si="20"/>
        <v/>
      </c>
    </row>
    <row r="427" spans="1:9">
      <c r="A427" s="30" t="str">
        <f>IF(I426="","",IF(A426&gt;=$D$8*p,"",A426+1))</f>
        <v/>
      </c>
      <c r="B427" s="31" t="str">
        <f t="shared" si="21"/>
        <v/>
      </c>
      <c r="C427" s="55" t="str">
        <f t="shared" si="22"/>
        <v/>
      </c>
      <c r="D427" s="32" t="str">
        <f t="shared" si="23"/>
        <v/>
      </c>
      <c r="E427" s="32" t="str">
        <f>IF(A427="","",SUM(D$27:D427)+PV)</f>
        <v/>
      </c>
      <c r="F427" s="32"/>
      <c r="G427" s="32" t="str">
        <f>IF(A427="","",IF($D$10="Daily",I426*( (1+rate)^(B427-B426)-1 ),I426*rate))</f>
        <v/>
      </c>
      <c r="H427" s="32" t="str">
        <f>IF(D427="","",SUM(G$27:G427))</f>
        <v/>
      </c>
      <c r="I427" s="32" t="str">
        <f t="shared" si="20"/>
        <v/>
      </c>
    </row>
    <row r="428" spans="1:9">
      <c r="A428" s="30" t="str">
        <f>IF(I427="","",IF(A427&gt;=$D$8*p,"",A427+1))</f>
        <v/>
      </c>
      <c r="B428" s="31" t="str">
        <f t="shared" si="21"/>
        <v/>
      </c>
      <c r="C428" s="55" t="str">
        <f t="shared" si="22"/>
        <v/>
      </c>
      <c r="D428" s="32" t="str">
        <f t="shared" si="23"/>
        <v/>
      </c>
      <c r="E428" s="32" t="str">
        <f>IF(A428="","",SUM(D$27:D428)+PV)</f>
        <v/>
      </c>
      <c r="F428" s="32"/>
      <c r="G428" s="32" t="str">
        <f>IF(A428="","",IF($D$10="Daily",I427*( (1+rate)^(B428-B427)-1 ),I427*rate))</f>
        <v/>
      </c>
      <c r="H428" s="32" t="str">
        <f>IF(D428="","",SUM(G$27:G428))</f>
        <v/>
      </c>
      <c r="I428" s="32" t="str">
        <f t="shared" si="20"/>
        <v/>
      </c>
    </row>
    <row r="429" spans="1:9">
      <c r="A429" s="30" t="str">
        <f>IF(I428="","",IF(A428&gt;=$D$8*p,"",A428+1))</f>
        <v/>
      </c>
      <c r="B429" s="31" t="str">
        <f t="shared" si="21"/>
        <v/>
      </c>
      <c r="C429" s="55" t="str">
        <f t="shared" si="22"/>
        <v/>
      </c>
      <c r="D429" s="32" t="str">
        <f t="shared" si="23"/>
        <v/>
      </c>
      <c r="E429" s="32" t="str">
        <f>IF(A429="","",SUM(D$27:D429)+PV)</f>
        <v/>
      </c>
      <c r="F429" s="32"/>
      <c r="G429" s="32" t="str">
        <f>IF(A429="","",IF($D$10="Daily",I428*( (1+rate)^(B429-B428)-1 ),I428*rate))</f>
        <v/>
      </c>
      <c r="H429" s="32" t="str">
        <f>IF(D429="","",SUM(G$27:G429))</f>
        <v/>
      </c>
      <c r="I429" s="32" t="str">
        <f t="shared" si="20"/>
        <v/>
      </c>
    </row>
    <row r="430" spans="1:9">
      <c r="A430" s="30" t="str">
        <f>IF(I429="","",IF(A429&gt;=$D$8*p,"",A429+1))</f>
        <v/>
      </c>
      <c r="B430" s="31" t="str">
        <f t="shared" si="21"/>
        <v/>
      </c>
      <c r="C430" s="55" t="str">
        <f t="shared" si="22"/>
        <v/>
      </c>
      <c r="D430" s="32" t="str">
        <f t="shared" si="23"/>
        <v/>
      </c>
      <c r="E430" s="32" t="str">
        <f>IF(A430="","",SUM(D$27:D430)+PV)</f>
        <v/>
      </c>
      <c r="F430" s="32"/>
      <c r="G430" s="32" t="str">
        <f>IF(A430="","",IF($D$10="Daily",I429*( (1+rate)^(B430-B429)-1 ),I429*rate))</f>
        <v/>
      </c>
      <c r="H430" s="32" t="str">
        <f>IF(D430="","",SUM(G$27:G430))</f>
        <v/>
      </c>
      <c r="I430" s="32" t="str">
        <f t="shared" si="20"/>
        <v/>
      </c>
    </row>
    <row r="431" spans="1:9">
      <c r="A431" s="30" t="str">
        <f>IF(I430="","",IF(A430&gt;=$D$8*p,"",A430+1))</f>
        <v/>
      </c>
      <c r="B431" s="31" t="str">
        <f t="shared" si="21"/>
        <v/>
      </c>
      <c r="C431" s="55" t="str">
        <f t="shared" si="22"/>
        <v/>
      </c>
      <c r="D431" s="32" t="str">
        <f t="shared" si="23"/>
        <v/>
      </c>
      <c r="E431" s="32" t="str">
        <f>IF(A431="","",SUM(D$27:D431)+PV)</f>
        <v/>
      </c>
      <c r="F431" s="32"/>
      <c r="G431" s="32" t="str">
        <f>IF(A431="","",IF($D$10="Daily",I430*( (1+rate)^(B431-B430)-1 ),I430*rate))</f>
        <v/>
      </c>
      <c r="H431" s="32" t="str">
        <f>IF(D431="","",SUM(G$27:G431))</f>
        <v/>
      </c>
      <c r="I431" s="32" t="str">
        <f t="shared" si="20"/>
        <v/>
      </c>
    </row>
    <row r="432" spans="1:9">
      <c r="A432" s="30" t="str">
        <f>IF(I431="","",IF(A431&gt;=$D$8*p,"",A431+1))</f>
        <v/>
      </c>
      <c r="B432" s="31" t="str">
        <f t="shared" si="21"/>
        <v/>
      </c>
      <c r="C432" s="55" t="str">
        <f t="shared" si="22"/>
        <v/>
      </c>
      <c r="D432" s="32" t="str">
        <f t="shared" si="23"/>
        <v/>
      </c>
      <c r="E432" s="32" t="str">
        <f>IF(A432="","",SUM(D$27:D432)+PV)</f>
        <v/>
      </c>
      <c r="F432" s="32"/>
      <c r="G432" s="32" t="str">
        <f>IF(A432="","",IF($D$10="Daily",I431*( (1+rate)^(B432-B431)-1 ),I431*rate))</f>
        <v/>
      </c>
      <c r="H432" s="32" t="str">
        <f>IF(D432="","",SUM(G$27:G432))</f>
        <v/>
      </c>
      <c r="I432" s="32" t="str">
        <f t="shared" si="20"/>
        <v/>
      </c>
    </row>
    <row r="433" spans="1:9">
      <c r="A433" s="30" t="str">
        <f>IF(I432="","",IF(A432&gt;=$D$8*p,"",A432+1))</f>
        <v/>
      </c>
      <c r="B433" s="31" t="str">
        <f t="shared" si="21"/>
        <v/>
      </c>
      <c r="C433" s="55" t="str">
        <f t="shared" si="22"/>
        <v/>
      </c>
      <c r="D433" s="32" t="str">
        <f t="shared" si="23"/>
        <v/>
      </c>
      <c r="E433" s="32" t="str">
        <f>IF(A433="","",SUM(D$27:D433)+PV)</f>
        <v/>
      </c>
      <c r="F433" s="32"/>
      <c r="G433" s="32" t="str">
        <f>IF(A433="","",IF($D$10="Daily",I432*( (1+rate)^(B433-B432)-1 ),I432*rate))</f>
        <v/>
      </c>
      <c r="H433" s="32" t="str">
        <f>IF(D433="","",SUM(G$27:G433))</f>
        <v/>
      </c>
      <c r="I433" s="32" t="str">
        <f t="shared" si="20"/>
        <v/>
      </c>
    </row>
    <row r="434" spans="1:9">
      <c r="A434" s="30" t="str">
        <f>IF(I433="","",IF(A433&gt;=$D$8*p,"",A433+1))</f>
        <v/>
      </c>
      <c r="B434" s="31" t="str">
        <f t="shared" si="21"/>
        <v/>
      </c>
      <c r="C434" s="55" t="str">
        <f t="shared" si="22"/>
        <v/>
      </c>
      <c r="D434" s="32" t="str">
        <f t="shared" si="23"/>
        <v/>
      </c>
      <c r="E434" s="32" t="str">
        <f>IF(A434="","",SUM(D$27:D434)+PV)</f>
        <v/>
      </c>
      <c r="F434" s="32"/>
      <c r="G434" s="32" t="str">
        <f>IF(A434="","",IF($D$10="Daily",I433*( (1+rate)^(B434-B433)-1 ),I433*rate))</f>
        <v/>
      </c>
      <c r="H434" s="32" t="str">
        <f>IF(D434="","",SUM(G$27:G434))</f>
        <v/>
      </c>
      <c r="I434" s="32" t="str">
        <f t="shared" si="20"/>
        <v/>
      </c>
    </row>
    <row r="435" spans="1:9">
      <c r="A435" s="30" t="str">
        <f>IF(I434="","",IF(A434&gt;=$D$8*p,"",A434+1))</f>
        <v/>
      </c>
      <c r="B435" s="31" t="str">
        <f t="shared" si="21"/>
        <v/>
      </c>
      <c r="C435" s="55" t="str">
        <f t="shared" si="22"/>
        <v/>
      </c>
      <c r="D435" s="32" t="str">
        <f t="shared" si="23"/>
        <v/>
      </c>
      <c r="E435" s="32" t="str">
        <f>IF(A435="","",SUM(D$27:D435)+PV)</f>
        <v/>
      </c>
      <c r="F435" s="32"/>
      <c r="G435" s="32" t="str">
        <f>IF(A435="","",IF($D$10="Daily",I434*( (1+rate)^(B435-B434)-1 ),I434*rate))</f>
        <v/>
      </c>
      <c r="H435" s="32" t="str">
        <f>IF(D435="","",SUM(G$27:G435))</f>
        <v/>
      </c>
      <c r="I435" s="32" t="str">
        <f t="shared" ref="I435:I498" si="24">IF(A435="","",I434+G435+D435)</f>
        <v/>
      </c>
    </row>
    <row r="436" spans="1:9">
      <c r="A436" s="30" t="str">
        <f>IF(I435="","",IF(A435&gt;=$D$8*p,"",A435+1))</f>
        <v/>
      </c>
      <c r="B436" s="31" t="str">
        <f t="shared" si="21"/>
        <v/>
      </c>
      <c r="C436" s="55" t="str">
        <f t="shared" si="22"/>
        <v/>
      </c>
      <c r="D436" s="32" t="str">
        <f t="shared" si="23"/>
        <v/>
      </c>
      <c r="E436" s="32" t="str">
        <f>IF(A436="","",SUM(D$27:D436)+PV)</f>
        <v/>
      </c>
      <c r="F436" s="32"/>
      <c r="G436" s="32" t="str">
        <f>IF(A436="","",IF($D$10="Daily",I435*( (1+rate)^(B436-B435)-1 ),I435*rate))</f>
        <v/>
      </c>
      <c r="H436" s="32" t="str">
        <f>IF(D436="","",SUM(G$27:G436))</f>
        <v/>
      </c>
      <c r="I436" s="32" t="str">
        <f t="shared" si="24"/>
        <v/>
      </c>
    </row>
    <row r="437" spans="1:9">
      <c r="A437" s="30" t="str">
        <f>IF(I436="","",IF(A436&gt;=$D$8*p,"",A436+1))</f>
        <v/>
      </c>
      <c r="B437" s="31" t="str">
        <f t="shared" si="21"/>
        <v/>
      </c>
      <c r="C437" s="55" t="str">
        <f t="shared" si="22"/>
        <v/>
      </c>
      <c r="D437" s="32" t="str">
        <f t="shared" si="23"/>
        <v/>
      </c>
      <c r="E437" s="32" t="str">
        <f>IF(A437="","",SUM(D$27:D437)+PV)</f>
        <v/>
      </c>
      <c r="F437" s="32"/>
      <c r="G437" s="32" t="str">
        <f>IF(A437="","",IF($D$10="Daily",I436*( (1+rate)^(B437-B436)-1 ),I436*rate))</f>
        <v/>
      </c>
      <c r="H437" s="32" t="str">
        <f>IF(D437="","",SUM(G$27:G437))</f>
        <v/>
      </c>
      <c r="I437" s="32" t="str">
        <f t="shared" si="24"/>
        <v/>
      </c>
    </row>
    <row r="438" spans="1:9">
      <c r="A438" s="30" t="str">
        <f>IF(I437="","",IF(A437&gt;=$D$8*p,"",A437+1))</f>
        <v/>
      </c>
      <c r="B438" s="31" t="str">
        <f t="shared" si="21"/>
        <v/>
      </c>
      <c r="C438" s="55" t="str">
        <f t="shared" si="22"/>
        <v/>
      </c>
      <c r="D438" s="32" t="str">
        <f t="shared" si="23"/>
        <v/>
      </c>
      <c r="E438" s="32" t="str">
        <f>IF(A438="","",SUM(D$27:D438)+PV)</f>
        <v/>
      </c>
      <c r="F438" s="32"/>
      <c r="G438" s="32" t="str">
        <f>IF(A438="","",IF($D$10="Daily",I437*( (1+rate)^(B438-B437)-1 ),I437*rate))</f>
        <v/>
      </c>
      <c r="H438" s="32" t="str">
        <f>IF(D438="","",SUM(G$27:G438))</f>
        <v/>
      </c>
      <c r="I438" s="32" t="str">
        <f t="shared" si="24"/>
        <v/>
      </c>
    </row>
    <row r="439" spans="1:9">
      <c r="A439" s="30" t="str">
        <f>IF(I438="","",IF(A438&gt;=$D$8*p,"",A438+1))</f>
        <v/>
      </c>
      <c r="B439" s="31" t="str">
        <f t="shared" si="21"/>
        <v/>
      </c>
      <c r="C439" s="55" t="str">
        <f t="shared" si="22"/>
        <v/>
      </c>
      <c r="D439" s="32" t="str">
        <f t="shared" si="23"/>
        <v/>
      </c>
      <c r="E439" s="32" t="str">
        <f>IF(A439="","",SUM(D$27:D439)+PV)</f>
        <v/>
      </c>
      <c r="F439" s="32"/>
      <c r="G439" s="32" t="str">
        <f>IF(A439="","",IF($D$10="Daily",I438*( (1+rate)^(B439-B438)-1 ),I438*rate))</f>
        <v/>
      </c>
      <c r="H439" s="32" t="str">
        <f>IF(D439="","",SUM(G$27:G439))</f>
        <v/>
      </c>
      <c r="I439" s="32" t="str">
        <f t="shared" si="24"/>
        <v/>
      </c>
    </row>
    <row r="440" spans="1:9">
      <c r="A440" s="30" t="str">
        <f>IF(I439="","",IF(A439&gt;=$D$8*p,"",A439+1))</f>
        <v/>
      </c>
      <c r="B440" s="31" t="str">
        <f t="shared" si="21"/>
        <v/>
      </c>
      <c r="C440" s="55" t="str">
        <f t="shared" si="22"/>
        <v/>
      </c>
      <c r="D440" s="32" t="str">
        <f t="shared" si="23"/>
        <v/>
      </c>
      <c r="E440" s="32" t="str">
        <f>IF(A440="","",SUM(D$27:D440)+PV)</f>
        <v/>
      </c>
      <c r="F440" s="32"/>
      <c r="G440" s="32" t="str">
        <f>IF(A440="","",IF($D$10="Daily",I439*( (1+rate)^(B440-B439)-1 ),I439*rate))</f>
        <v/>
      </c>
      <c r="H440" s="32" t="str">
        <f>IF(D440="","",SUM(G$27:G440))</f>
        <v/>
      </c>
      <c r="I440" s="32" t="str">
        <f t="shared" si="24"/>
        <v/>
      </c>
    </row>
    <row r="441" spans="1:9">
      <c r="A441" s="30" t="str">
        <f>IF(I440="","",IF(A440&gt;=$D$8*p,"",A440+1))</f>
        <v/>
      </c>
      <c r="B441" s="31" t="str">
        <f t="shared" si="21"/>
        <v/>
      </c>
      <c r="C441" s="55" t="str">
        <f t="shared" si="22"/>
        <v/>
      </c>
      <c r="D441" s="32" t="str">
        <f t="shared" si="23"/>
        <v/>
      </c>
      <c r="E441" s="32" t="str">
        <f>IF(A441="","",SUM(D$27:D441)+PV)</f>
        <v/>
      </c>
      <c r="F441" s="32"/>
      <c r="G441" s="32" t="str">
        <f>IF(A441="","",IF($D$10="Daily",I440*( (1+rate)^(B441-B440)-1 ),I440*rate))</f>
        <v/>
      </c>
      <c r="H441" s="32" t="str">
        <f>IF(D441="","",SUM(G$27:G441))</f>
        <v/>
      </c>
      <c r="I441" s="32" t="str">
        <f t="shared" si="24"/>
        <v/>
      </c>
    </row>
    <row r="442" spans="1:9">
      <c r="A442" s="30" t="str">
        <f>IF(I441="","",IF(A441&gt;=$D$8*p,"",A441+1))</f>
        <v/>
      </c>
      <c r="B442" s="31" t="str">
        <f t="shared" si="21"/>
        <v/>
      </c>
      <c r="C442" s="55" t="str">
        <f t="shared" si="22"/>
        <v/>
      </c>
      <c r="D442" s="32" t="str">
        <f t="shared" si="23"/>
        <v/>
      </c>
      <c r="E442" s="32" t="str">
        <f>IF(A442="","",SUM(D$27:D442)+PV)</f>
        <v/>
      </c>
      <c r="F442" s="32"/>
      <c r="G442" s="32" t="str">
        <f>IF(A442="","",IF($D$10="Daily",I441*( (1+rate)^(B442-B441)-1 ),I441*rate))</f>
        <v/>
      </c>
      <c r="H442" s="32" t="str">
        <f>IF(D442="","",SUM(G$27:G442))</f>
        <v/>
      </c>
      <c r="I442" s="32" t="str">
        <f t="shared" si="24"/>
        <v/>
      </c>
    </row>
    <row r="443" spans="1:9">
      <c r="A443" s="30" t="str">
        <f>IF(I442="","",IF(A442&gt;=$D$8*p,"",A442+1))</f>
        <v/>
      </c>
      <c r="B443" s="31" t="str">
        <f t="shared" si="21"/>
        <v/>
      </c>
      <c r="C443" s="55" t="str">
        <f t="shared" si="22"/>
        <v/>
      </c>
      <c r="D443" s="32" t="str">
        <f t="shared" si="23"/>
        <v/>
      </c>
      <c r="E443" s="32" t="str">
        <f>IF(A443="","",SUM(D$27:D443)+PV)</f>
        <v/>
      </c>
      <c r="F443" s="32"/>
      <c r="G443" s="32" t="str">
        <f>IF(A443="","",IF($D$10="Daily",I442*( (1+rate)^(B443-B442)-1 ),I442*rate))</f>
        <v/>
      </c>
      <c r="H443" s="32" t="str">
        <f>IF(D443="","",SUM(G$27:G443))</f>
        <v/>
      </c>
      <c r="I443" s="32" t="str">
        <f t="shared" si="24"/>
        <v/>
      </c>
    </row>
    <row r="444" spans="1:9">
      <c r="A444" s="30" t="str">
        <f>IF(I443="","",IF(A443&gt;=$D$8*p,"",A443+1))</f>
        <v/>
      </c>
      <c r="B444" s="31" t="str">
        <f t="shared" si="21"/>
        <v/>
      </c>
      <c r="C444" s="55" t="str">
        <f t="shared" si="22"/>
        <v/>
      </c>
      <c r="D444" s="32" t="str">
        <f t="shared" si="23"/>
        <v/>
      </c>
      <c r="E444" s="32" t="str">
        <f>IF(A444="","",SUM(D$27:D444)+PV)</f>
        <v/>
      </c>
      <c r="F444" s="32"/>
      <c r="G444" s="32" t="str">
        <f>IF(A444="","",IF($D$10="Daily",I443*( (1+rate)^(B444-B443)-1 ),I443*rate))</f>
        <v/>
      </c>
      <c r="H444" s="32" t="str">
        <f>IF(D444="","",SUM(G$27:G444))</f>
        <v/>
      </c>
      <c r="I444" s="32" t="str">
        <f t="shared" si="24"/>
        <v/>
      </c>
    </row>
    <row r="445" spans="1:9">
      <c r="A445" s="30" t="str">
        <f>IF(I444="","",IF(A444&gt;=$D$8*p,"",A444+1))</f>
        <v/>
      </c>
      <c r="B445" s="31" t="str">
        <f t="shared" si="21"/>
        <v/>
      </c>
      <c r="C445" s="55" t="str">
        <f t="shared" si="22"/>
        <v/>
      </c>
      <c r="D445" s="32" t="str">
        <f t="shared" si="23"/>
        <v/>
      </c>
      <c r="E445" s="32" t="str">
        <f>IF(A445="","",SUM(D$27:D445)+PV)</f>
        <v/>
      </c>
      <c r="F445" s="32"/>
      <c r="G445" s="32" t="str">
        <f>IF(A445="","",IF($D$10="Daily",I444*( (1+rate)^(B445-B444)-1 ),I444*rate))</f>
        <v/>
      </c>
      <c r="H445" s="32" t="str">
        <f>IF(D445="","",SUM(G$27:G445))</f>
        <v/>
      </c>
      <c r="I445" s="32" t="str">
        <f t="shared" si="24"/>
        <v/>
      </c>
    </row>
    <row r="446" spans="1:9">
      <c r="A446" s="30" t="str">
        <f>IF(I445="","",IF(A445&gt;=$D$8*p,"",A445+1))</f>
        <v/>
      </c>
      <c r="B446" s="31" t="str">
        <f t="shared" si="21"/>
        <v/>
      </c>
      <c r="C446" s="55" t="str">
        <f t="shared" si="22"/>
        <v/>
      </c>
      <c r="D446" s="32" t="str">
        <f t="shared" si="23"/>
        <v/>
      </c>
      <c r="E446" s="32" t="str">
        <f>IF(A446="","",SUM(D$27:D446)+PV)</f>
        <v/>
      </c>
      <c r="F446" s="32"/>
      <c r="G446" s="32" t="str">
        <f>IF(A446="","",IF($D$10="Daily",I445*( (1+rate)^(B446-B445)-1 ),I445*rate))</f>
        <v/>
      </c>
      <c r="H446" s="32" t="str">
        <f>IF(D446="","",SUM(G$27:G446))</f>
        <v/>
      </c>
      <c r="I446" s="32" t="str">
        <f t="shared" si="24"/>
        <v/>
      </c>
    </row>
    <row r="447" spans="1:9">
      <c r="A447" s="30" t="str">
        <f>IF(I446="","",IF(A446&gt;=$D$8*p,"",A446+1))</f>
        <v/>
      </c>
      <c r="B447" s="31" t="str">
        <f t="shared" si="21"/>
        <v/>
      </c>
      <c r="C447" s="55" t="str">
        <f t="shared" si="22"/>
        <v/>
      </c>
      <c r="D447" s="32" t="str">
        <f t="shared" si="23"/>
        <v/>
      </c>
      <c r="E447" s="32" t="str">
        <f>IF(A447="","",SUM(D$27:D447)+PV)</f>
        <v/>
      </c>
      <c r="F447" s="32"/>
      <c r="G447" s="32" t="str">
        <f>IF(A447="","",IF($D$10="Daily",I446*( (1+rate)^(B447-B446)-1 ),I446*rate))</f>
        <v/>
      </c>
      <c r="H447" s="32" t="str">
        <f>IF(D447="","",SUM(G$27:G447))</f>
        <v/>
      </c>
      <c r="I447" s="32" t="str">
        <f t="shared" si="24"/>
        <v/>
      </c>
    </row>
    <row r="448" spans="1:9">
      <c r="A448" s="30" t="str">
        <f>IF(I447="","",IF(A447&gt;=$D$8*p,"",A447+1))</f>
        <v/>
      </c>
      <c r="B448" s="31" t="str">
        <f t="shared" si="21"/>
        <v/>
      </c>
      <c r="C448" s="55" t="str">
        <f t="shared" si="22"/>
        <v/>
      </c>
      <c r="D448" s="32" t="str">
        <f t="shared" si="23"/>
        <v/>
      </c>
      <c r="E448" s="32" t="str">
        <f>IF(A448="","",SUM(D$27:D448)+PV)</f>
        <v/>
      </c>
      <c r="F448" s="32"/>
      <c r="G448" s="32" t="str">
        <f>IF(A448="","",IF($D$10="Daily",I447*( (1+rate)^(B448-B447)-1 ),I447*rate))</f>
        <v/>
      </c>
      <c r="H448" s="32" t="str">
        <f>IF(D448="","",SUM(G$27:G448))</f>
        <v/>
      </c>
      <c r="I448" s="32" t="str">
        <f t="shared" si="24"/>
        <v/>
      </c>
    </row>
    <row r="449" spans="1:9">
      <c r="A449" s="30" t="str">
        <f>IF(I448="","",IF(A448&gt;=$D$8*p,"",A448+1))</f>
        <v/>
      </c>
      <c r="B449" s="31" t="str">
        <f t="shared" si="21"/>
        <v/>
      </c>
      <c r="C449" s="55" t="str">
        <f t="shared" si="22"/>
        <v/>
      </c>
      <c r="D449" s="32" t="str">
        <f t="shared" si="23"/>
        <v/>
      </c>
      <c r="E449" s="32" t="str">
        <f>IF(A449="","",SUM(D$27:D449)+PV)</f>
        <v/>
      </c>
      <c r="F449" s="32"/>
      <c r="G449" s="32" t="str">
        <f>IF(A449="","",IF($D$10="Daily",I448*( (1+rate)^(B449-B448)-1 ),I448*rate))</f>
        <v/>
      </c>
      <c r="H449" s="32" t="str">
        <f>IF(D449="","",SUM(G$27:G449))</f>
        <v/>
      </c>
      <c r="I449" s="32" t="str">
        <f t="shared" si="24"/>
        <v/>
      </c>
    </row>
    <row r="450" spans="1:9">
      <c r="A450" s="30" t="str">
        <f>IF(I449="","",IF(A449&gt;=$D$8*p,"",A449+1))</f>
        <v/>
      </c>
      <c r="B450" s="31" t="str">
        <f t="shared" si="21"/>
        <v/>
      </c>
      <c r="C450" s="55" t="str">
        <f t="shared" si="22"/>
        <v/>
      </c>
      <c r="D450" s="32" t="str">
        <f t="shared" si="23"/>
        <v/>
      </c>
      <c r="E450" s="32" t="str">
        <f>IF(A450="","",SUM(D$27:D450)+PV)</f>
        <v/>
      </c>
      <c r="F450" s="32"/>
      <c r="G450" s="32" t="str">
        <f>IF(A450="","",IF($D$10="Daily",I449*( (1+rate)^(B450-B449)-1 ),I449*rate))</f>
        <v/>
      </c>
      <c r="H450" s="32" t="str">
        <f>IF(D450="","",SUM(G$27:G450))</f>
        <v/>
      </c>
      <c r="I450" s="32" t="str">
        <f t="shared" si="24"/>
        <v/>
      </c>
    </row>
    <row r="451" spans="1:9">
      <c r="A451" s="30" t="str">
        <f>IF(I450="","",IF(A450&gt;=$D$8*p,"",A450+1))</f>
        <v/>
      </c>
      <c r="B451" s="31" t="str">
        <f t="shared" si="21"/>
        <v/>
      </c>
      <c r="C451" s="55" t="str">
        <f t="shared" si="22"/>
        <v/>
      </c>
      <c r="D451" s="32" t="str">
        <f t="shared" si="23"/>
        <v/>
      </c>
      <c r="E451" s="32" t="str">
        <f>IF(A451="","",SUM(D$27:D451)+PV)</f>
        <v/>
      </c>
      <c r="F451" s="32"/>
      <c r="G451" s="32" t="str">
        <f>IF(A451="","",IF($D$10="Daily",I450*( (1+rate)^(B451-B450)-1 ),I450*rate))</f>
        <v/>
      </c>
      <c r="H451" s="32" t="str">
        <f>IF(D451="","",SUM(G$27:G451))</f>
        <v/>
      </c>
      <c r="I451" s="32" t="str">
        <f t="shared" si="24"/>
        <v/>
      </c>
    </row>
    <row r="452" spans="1:9">
      <c r="A452" s="30" t="str">
        <f>IF(I451="","",IF(A451&gt;=$D$8*p,"",A451+1))</f>
        <v/>
      </c>
      <c r="B452" s="31" t="str">
        <f t="shared" si="21"/>
        <v/>
      </c>
      <c r="C452" s="55" t="str">
        <f t="shared" si="22"/>
        <v/>
      </c>
      <c r="D452" s="32" t="str">
        <f t="shared" si="23"/>
        <v/>
      </c>
      <c r="E452" s="32" t="str">
        <f>IF(A452="","",SUM(D$27:D452)+PV)</f>
        <v/>
      </c>
      <c r="F452" s="32"/>
      <c r="G452" s="32" t="str">
        <f>IF(A452="","",IF($D$10="Daily",I451*( (1+rate)^(B452-B451)-1 ),I451*rate))</f>
        <v/>
      </c>
      <c r="H452" s="32" t="str">
        <f>IF(D452="","",SUM(G$27:G452))</f>
        <v/>
      </c>
      <c r="I452" s="32" t="str">
        <f t="shared" si="24"/>
        <v/>
      </c>
    </row>
    <row r="453" spans="1:9">
      <c r="A453" s="30" t="str">
        <f>IF(I452="","",IF(A452&gt;=$D$8*p,"",A452+1))</f>
        <v/>
      </c>
      <c r="B453" s="31" t="str">
        <f t="shared" si="21"/>
        <v/>
      </c>
      <c r="C453" s="55" t="str">
        <f t="shared" si="22"/>
        <v/>
      </c>
      <c r="D453" s="32" t="str">
        <f t="shared" si="23"/>
        <v/>
      </c>
      <c r="E453" s="32" t="str">
        <f>IF(A453="","",SUM(D$27:D453)+PV)</f>
        <v/>
      </c>
      <c r="F453" s="32"/>
      <c r="G453" s="32" t="str">
        <f>IF(A453="","",IF($D$10="Daily",I452*( (1+rate)^(B453-B452)-1 ),I452*rate))</f>
        <v/>
      </c>
      <c r="H453" s="32" t="str">
        <f>IF(D453="","",SUM(G$27:G453))</f>
        <v/>
      </c>
      <c r="I453" s="32" t="str">
        <f t="shared" si="24"/>
        <v/>
      </c>
    </row>
    <row r="454" spans="1:9">
      <c r="A454" s="30" t="str">
        <f>IF(I453="","",IF(A453&gt;=$D$8*p,"",A453+1))</f>
        <v/>
      </c>
      <c r="B454" s="31" t="str">
        <f t="shared" si="21"/>
        <v/>
      </c>
      <c r="C454" s="55" t="str">
        <f t="shared" si="22"/>
        <v/>
      </c>
      <c r="D454" s="32" t="str">
        <f t="shared" si="23"/>
        <v/>
      </c>
      <c r="E454" s="32" t="str">
        <f>IF(A454="","",SUM(D$27:D454)+PV)</f>
        <v/>
      </c>
      <c r="F454" s="32"/>
      <c r="G454" s="32" t="str">
        <f>IF(A454="","",IF($D$10="Daily",I453*( (1+rate)^(B454-B453)-1 ),I453*rate))</f>
        <v/>
      </c>
      <c r="H454" s="32" t="str">
        <f>IF(D454="","",SUM(G$27:G454))</f>
        <v/>
      </c>
      <c r="I454" s="32" t="str">
        <f t="shared" si="24"/>
        <v/>
      </c>
    </row>
    <row r="455" spans="1:9">
      <c r="A455" s="30" t="str">
        <f>IF(I454="","",IF(A454&gt;=$D$8*p,"",A454+1))</f>
        <v/>
      </c>
      <c r="B455" s="31" t="str">
        <f t="shared" si="21"/>
        <v/>
      </c>
      <c r="C455" s="55" t="str">
        <f t="shared" si="22"/>
        <v/>
      </c>
      <c r="D455" s="32" t="str">
        <f t="shared" si="23"/>
        <v/>
      </c>
      <c r="E455" s="32" t="str">
        <f>IF(A455="","",SUM(D$27:D455)+PV)</f>
        <v/>
      </c>
      <c r="F455" s="32"/>
      <c r="G455" s="32" t="str">
        <f>IF(A455="","",IF($D$10="Daily",I454*( (1+rate)^(B455-B454)-1 ),I454*rate))</f>
        <v/>
      </c>
      <c r="H455" s="32" t="str">
        <f>IF(D455="","",SUM(G$27:G455))</f>
        <v/>
      </c>
      <c r="I455" s="32" t="str">
        <f t="shared" si="24"/>
        <v/>
      </c>
    </row>
    <row r="456" spans="1:9">
      <c r="A456" s="30" t="str">
        <f>IF(I455="","",IF(A455&gt;=$D$8*p,"",A455+1))</f>
        <v/>
      </c>
      <c r="B456" s="31" t="str">
        <f t="shared" si="21"/>
        <v/>
      </c>
      <c r="C456" s="55" t="str">
        <f t="shared" si="22"/>
        <v/>
      </c>
      <c r="D456" s="32" t="str">
        <f t="shared" si="23"/>
        <v/>
      </c>
      <c r="E456" s="32" t="str">
        <f>IF(A456="","",SUM(D$27:D456)+PV)</f>
        <v/>
      </c>
      <c r="F456" s="32"/>
      <c r="G456" s="32" t="str">
        <f>IF(A456="","",IF($D$10="Daily",I455*( (1+rate)^(B456-B455)-1 ),I455*rate))</f>
        <v/>
      </c>
      <c r="H456" s="32" t="str">
        <f>IF(D456="","",SUM(G$27:G456))</f>
        <v/>
      </c>
      <c r="I456" s="32" t="str">
        <f t="shared" si="24"/>
        <v/>
      </c>
    </row>
    <row r="457" spans="1:9">
      <c r="A457" s="30" t="str">
        <f>IF(I456="","",IF(A456&gt;=$D$8*p,"",A456+1))</f>
        <v/>
      </c>
      <c r="B457" s="31" t="str">
        <f t="shared" si="21"/>
        <v/>
      </c>
      <c r="C457" s="55" t="str">
        <f t="shared" si="22"/>
        <v/>
      </c>
      <c r="D457" s="32" t="str">
        <f t="shared" si="23"/>
        <v/>
      </c>
      <c r="E457" s="32" t="str">
        <f>IF(A457="","",SUM(D$27:D457)+PV)</f>
        <v/>
      </c>
      <c r="F457" s="32"/>
      <c r="G457" s="32" t="str">
        <f>IF(A457="","",IF($D$10="Daily",I456*( (1+rate)^(B457-B456)-1 ),I456*rate))</f>
        <v/>
      </c>
      <c r="H457" s="32" t="str">
        <f>IF(D457="","",SUM(G$27:G457))</f>
        <v/>
      </c>
      <c r="I457" s="32" t="str">
        <f t="shared" si="24"/>
        <v/>
      </c>
    </row>
    <row r="458" spans="1:9">
      <c r="A458" s="30" t="str">
        <f>IF(I457="","",IF(A457&gt;=$D$8*p,"",A457+1))</f>
        <v/>
      </c>
      <c r="B458" s="31" t="str">
        <f t="shared" si="21"/>
        <v/>
      </c>
      <c r="C458" s="55" t="str">
        <f t="shared" si="22"/>
        <v/>
      </c>
      <c r="D458" s="32" t="str">
        <f t="shared" si="23"/>
        <v/>
      </c>
      <c r="E458" s="32" t="str">
        <f>IF(A458="","",SUM(D$27:D458)+PV)</f>
        <v/>
      </c>
      <c r="F458" s="32"/>
      <c r="G458" s="32" t="str">
        <f>IF(A458="","",IF($D$10="Daily",I457*( (1+rate)^(B458-B457)-1 ),I457*rate))</f>
        <v/>
      </c>
      <c r="H458" s="32" t="str">
        <f>IF(D458="","",SUM(G$27:G458))</f>
        <v/>
      </c>
      <c r="I458" s="32" t="str">
        <f t="shared" si="24"/>
        <v/>
      </c>
    </row>
    <row r="459" spans="1:9">
      <c r="A459" s="30" t="str">
        <f>IF(I458="","",IF(A458&gt;=$D$8*p,"",A458+1))</f>
        <v/>
      </c>
      <c r="B459" s="31" t="str">
        <f t="shared" si="21"/>
        <v/>
      </c>
      <c r="C459" s="55" t="str">
        <f t="shared" si="22"/>
        <v/>
      </c>
      <c r="D459" s="32" t="str">
        <f t="shared" si="23"/>
        <v/>
      </c>
      <c r="E459" s="32" t="str">
        <f>IF(A459="","",SUM(D$27:D459)+PV)</f>
        <v/>
      </c>
      <c r="F459" s="32"/>
      <c r="G459" s="32" t="str">
        <f>IF(A459="","",IF($D$10="Daily",I458*( (1+rate)^(B459-B458)-1 ),I458*rate))</f>
        <v/>
      </c>
      <c r="H459" s="32" t="str">
        <f>IF(D459="","",SUM(G$27:G459))</f>
        <v/>
      </c>
      <c r="I459" s="32" t="str">
        <f t="shared" si="24"/>
        <v/>
      </c>
    </row>
    <row r="460" spans="1:9">
      <c r="A460" s="30" t="str">
        <f>IF(I459="","",IF(A459&gt;=$D$8*p,"",A459+1))</f>
        <v/>
      </c>
      <c r="B460" s="31" t="str">
        <f t="shared" si="21"/>
        <v/>
      </c>
      <c r="C460" s="55" t="str">
        <f t="shared" si="22"/>
        <v/>
      </c>
      <c r="D460" s="32" t="str">
        <f t="shared" si="23"/>
        <v/>
      </c>
      <c r="E460" s="32" t="str">
        <f>IF(A460="","",SUM(D$27:D460)+PV)</f>
        <v/>
      </c>
      <c r="F460" s="32"/>
      <c r="G460" s="32" t="str">
        <f>IF(A460="","",IF($D$10="Daily",I459*( (1+rate)^(B460-B459)-1 ),I459*rate))</f>
        <v/>
      </c>
      <c r="H460" s="32" t="str">
        <f>IF(D460="","",SUM(G$27:G460))</f>
        <v/>
      </c>
      <c r="I460" s="32" t="str">
        <f t="shared" si="24"/>
        <v/>
      </c>
    </row>
    <row r="461" spans="1:9">
      <c r="A461" s="30" t="str">
        <f>IF(I460="","",IF(A460&gt;=$D$8*p,"",A460+1))</f>
        <v/>
      </c>
      <c r="B461" s="31" t="str">
        <f t="shared" si="21"/>
        <v/>
      </c>
      <c r="C461" s="55" t="str">
        <f t="shared" si="22"/>
        <v/>
      </c>
      <c r="D461" s="32" t="str">
        <f t="shared" si="23"/>
        <v/>
      </c>
      <c r="E461" s="32" t="str">
        <f>IF(A461="","",SUM(D$27:D461)+PV)</f>
        <v/>
      </c>
      <c r="F461" s="32"/>
      <c r="G461" s="32" t="str">
        <f>IF(A461="","",IF($D$10="Daily",I460*( (1+rate)^(B461-B460)-1 ),I460*rate))</f>
        <v/>
      </c>
      <c r="H461" s="32" t="str">
        <f>IF(D461="","",SUM(G$27:G461))</f>
        <v/>
      </c>
      <c r="I461" s="32" t="str">
        <f t="shared" si="24"/>
        <v/>
      </c>
    </row>
    <row r="462" spans="1:9">
      <c r="A462" s="30" t="str">
        <f>IF(I461="","",IF(A461&gt;=$D$8*p,"",A461+1))</f>
        <v/>
      </c>
      <c r="B462" s="31" t="str">
        <f t="shared" si="21"/>
        <v/>
      </c>
      <c r="C462" s="55" t="str">
        <f t="shared" si="22"/>
        <v/>
      </c>
      <c r="D462" s="32" t="str">
        <f t="shared" si="23"/>
        <v/>
      </c>
      <c r="E462" s="32" t="str">
        <f>IF(A462="","",SUM(D$27:D462)+PV)</f>
        <v/>
      </c>
      <c r="F462" s="32"/>
      <c r="G462" s="32" t="str">
        <f>IF(A462="","",IF($D$10="Daily",I461*( (1+rate)^(B462-B461)-1 ),I461*rate))</f>
        <v/>
      </c>
      <c r="H462" s="32" t="str">
        <f>IF(D462="","",SUM(G$27:G462))</f>
        <v/>
      </c>
      <c r="I462" s="32" t="str">
        <f t="shared" si="24"/>
        <v/>
      </c>
    </row>
    <row r="463" spans="1:9">
      <c r="A463" s="30" t="str">
        <f>IF(I462="","",IF(A462&gt;=$D$8*p,"",A462+1))</f>
        <v/>
      </c>
      <c r="B463" s="31" t="str">
        <f t="shared" si="21"/>
        <v/>
      </c>
      <c r="C463" s="55" t="str">
        <f t="shared" si="22"/>
        <v/>
      </c>
      <c r="D463" s="32" t="str">
        <f t="shared" si="23"/>
        <v/>
      </c>
      <c r="E463" s="32" t="str">
        <f>IF(A463="","",SUM(D$27:D463)+PV)</f>
        <v/>
      </c>
      <c r="F463" s="32"/>
      <c r="G463" s="32" t="str">
        <f>IF(A463="","",IF($D$10="Daily",I462*( (1+rate)^(B463-B462)-1 ),I462*rate))</f>
        <v/>
      </c>
      <c r="H463" s="32" t="str">
        <f>IF(D463="","",SUM(G$27:G463))</f>
        <v/>
      </c>
      <c r="I463" s="32" t="str">
        <f t="shared" si="24"/>
        <v/>
      </c>
    </row>
    <row r="464" spans="1:9">
      <c r="A464" s="30" t="str">
        <f>IF(I463="","",IF(A463&gt;=$D$8*p,"",A463+1))</f>
        <v/>
      </c>
      <c r="B464" s="31" t="str">
        <f t="shared" si="21"/>
        <v/>
      </c>
      <c r="C464" s="55" t="str">
        <f t="shared" si="22"/>
        <v/>
      </c>
      <c r="D464" s="32" t="str">
        <f t="shared" si="23"/>
        <v/>
      </c>
      <c r="E464" s="32" t="str">
        <f>IF(A464="","",SUM(D$27:D464)+PV)</f>
        <v/>
      </c>
      <c r="F464" s="32"/>
      <c r="G464" s="32" t="str">
        <f>IF(A464="","",IF($D$10="Daily",I463*( (1+rate)^(B464-B463)-1 ),I463*rate))</f>
        <v/>
      </c>
      <c r="H464" s="32" t="str">
        <f>IF(D464="","",SUM(G$27:G464))</f>
        <v/>
      </c>
      <c r="I464" s="32" t="str">
        <f t="shared" si="24"/>
        <v/>
      </c>
    </row>
    <row r="465" spans="1:9">
      <c r="A465" s="30" t="str">
        <f>IF(I464="","",IF(A464&gt;=$D$8*p,"",A464+1))</f>
        <v/>
      </c>
      <c r="B465" s="31" t="str">
        <f t="shared" si="21"/>
        <v/>
      </c>
      <c r="C465" s="55" t="str">
        <f t="shared" si="22"/>
        <v/>
      </c>
      <c r="D465" s="32" t="str">
        <f t="shared" si="23"/>
        <v/>
      </c>
      <c r="E465" s="32" t="str">
        <f>IF(A465="","",SUM(D$27:D465)+PV)</f>
        <v/>
      </c>
      <c r="F465" s="32"/>
      <c r="G465" s="32" t="str">
        <f>IF(A465="","",IF($D$10="Daily",I464*( (1+rate)^(B465-B464)-1 ),I464*rate))</f>
        <v/>
      </c>
      <c r="H465" s="32" t="str">
        <f>IF(D465="","",SUM(G$27:G465))</f>
        <v/>
      </c>
      <c r="I465" s="32" t="str">
        <f t="shared" si="24"/>
        <v/>
      </c>
    </row>
    <row r="466" spans="1:9">
      <c r="A466" s="30" t="str">
        <f>IF(I465="","",IF(A465&gt;=$D$8*p,"",A465+1))</f>
        <v/>
      </c>
      <c r="B466" s="31" t="str">
        <f t="shared" si="21"/>
        <v/>
      </c>
      <c r="C466" s="55" t="str">
        <f t="shared" si="22"/>
        <v/>
      </c>
      <c r="D466" s="32" t="str">
        <f t="shared" si="23"/>
        <v/>
      </c>
      <c r="E466" s="32" t="str">
        <f>IF(A466="","",SUM(D$27:D466)+PV)</f>
        <v/>
      </c>
      <c r="F466" s="32"/>
      <c r="G466" s="32" t="str">
        <f>IF(A466="","",IF($D$10="Daily",I465*( (1+rate)^(B466-B465)-1 ),I465*rate))</f>
        <v/>
      </c>
      <c r="H466" s="32" t="str">
        <f>IF(D466="","",SUM(G$27:G466))</f>
        <v/>
      </c>
      <c r="I466" s="32" t="str">
        <f t="shared" si="24"/>
        <v/>
      </c>
    </row>
    <row r="467" spans="1:9">
      <c r="A467" s="30" t="str">
        <f>IF(I466="","",IF(A466&gt;=$D$8*p,"",A466+1))</f>
        <v/>
      </c>
      <c r="B467" s="31" t="str">
        <f t="shared" si="21"/>
        <v/>
      </c>
      <c r="C467" s="55" t="str">
        <f t="shared" si="22"/>
        <v/>
      </c>
      <c r="D467" s="32" t="str">
        <f t="shared" si="23"/>
        <v/>
      </c>
      <c r="E467" s="32" t="str">
        <f>IF(A467="","",SUM(D$27:D467)+PV)</f>
        <v/>
      </c>
      <c r="F467" s="32"/>
      <c r="G467" s="32" t="str">
        <f>IF(A467="","",IF($D$10="Daily",I466*( (1+rate)^(B467-B466)-1 ),I466*rate))</f>
        <v/>
      </c>
      <c r="H467" s="32" t="str">
        <f>IF(D467="","",SUM(G$27:G467))</f>
        <v/>
      </c>
      <c r="I467" s="32" t="str">
        <f t="shared" si="24"/>
        <v/>
      </c>
    </row>
    <row r="468" spans="1:9">
      <c r="A468" s="30" t="str">
        <f>IF(I467="","",IF(A467&gt;=$D$8*p,"",A467+1))</f>
        <v/>
      </c>
      <c r="B468" s="31" t="str">
        <f t="shared" si="21"/>
        <v/>
      </c>
      <c r="C468" s="55" t="str">
        <f t="shared" si="22"/>
        <v/>
      </c>
      <c r="D468" s="32" t="str">
        <f t="shared" si="23"/>
        <v/>
      </c>
      <c r="E468" s="32" t="str">
        <f>IF(A468="","",SUM(D$27:D468)+PV)</f>
        <v/>
      </c>
      <c r="F468" s="32"/>
      <c r="G468" s="32" t="str">
        <f>IF(A468="","",IF($D$10="Daily",I467*( (1+rate)^(B468-B467)-1 ),I467*rate))</f>
        <v/>
      </c>
      <c r="H468" s="32" t="str">
        <f>IF(D468="","",SUM(G$27:G468))</f>
        <v/>
      </c>
      <c r="I468" s="32" t="str">
        <f t="shared" si="24"/>
        <v/>
      </c>
    </row>
    <row r="469" spans="1:9">
      <c r="A469" s="30" t="str">
        <f>IF(I468="","",IF(A468&gt;=$D$8*p,"",A468+1))</f>
        <v/>
      </c>
      <c r="B469" s="31" t="str">
        <f t="shared" si="21"/>
        <v/>
      </c>
      <c r="C469" s="55" t="str">
        <f t="shared" si="22"/>
        <v/>
      </c>
      <c r="D469" s="32" t="str">
        <f t="shared" si="23"/>
        <v/>
      </c>
      <c r="E469" s="32" t="str">
        <f>IF(A469="","",SUM(D$27:D469)+PV)</f>
        <v/>
      </c>
      <c r="F469" s="32"/>
      <c r="G469" s="32" t="str">
        <f>IF(A469="","",IF($D$10="Daily",I468*( (1+rate)^(B469-B468)-1 ),I468*rate))</f>
        <v/>
      </c>
      <c r="H469" s="32" t="str">
        <f>IF(D469="","",SUM(G$27:G469))</f>
        <v/>
      </c>
      <c r="I469" s="32" t="str">
        <f t="shared" si="24"/>
        <v/>
      </c>
    </row>
    <row r="470" spans="1:9">
      <c r="A470" s="30" t="str">
        <f>IF(I469="","",IF(A469&gt;=$D$8*p,"",A469+1))</f>
        <v/>
      </c>
      <c r="B470" s="31" t="str">
        <f t="shared" si="21"/>
        <v/>
      </c>
      <c r="C470" s="55" t="str">
        <f t="shared" si="22"/>
        <v/>
      </c>
      <c r="D470" s="32" t="str">
        <f t="shared" si="23"/>
        <v/>
      </c>
      <c r="E470" s="32" t="str">
        <f>IF(A470="","",SUM(D$27:D470)+PV)</f>
        <v/>
      </c>
      <c r="F470" s="32"/>
      <c r="G470" s="32" t="str">
        <f>IF(A470="","",IF($D$10="Daily",I469*( (1+rate)^(B470-B469)-1 ),I469*rate))</f>
        <v/>
      </c>
      <c r="H470" s="32" t="str">
        <f>IF(D470="","",SUM(G$27:G470))</f>
        <v/>
      </c>
      <c r="I470" s="32" t="str">
        <f t="shared" si="24"/>
        <v/>
      </c>
    </row>
    <row r="471" spans="1:9">
      <c r="A471" s="30" t="str">
        <f>IF(I470="","",IF(A470&gt;=$D$8*p,"",A470+1))</f>
        <v/>
      </c>
      <c r="B471" s="31" t="str">
        <f t="shared" si="21"/>
        <v/>
      </c>
      <c r="C471" s="55" t="str">
        <f t="shared" si="22"/>
        <v/>
      </c>
      <c r="D471" s="32" t="str">
        <f t="shared" si="23"/>
        <v/>
      </c>
      <c r="E471" s="32" t="str">
        <f>IF(A471="","",SUM(D$27:D471)+PV)</f>
        <v/>
      </c>
      <c r="F471" s="32"/>
      <c r="G471" s="32" t="str">
        <f>IF(A471="","",IF($D$10="Daily",I470*( (1+rate)^(B471-B470)-1 ),I470*rate))</f>
        <v/>
      </c>
      <c r="H471" s="32" t="str">
        <f>IF(D471="","",SUM(G$27:G471))</f>
        <v/>
      </c>
      <c r="I471" s="32" t="str">
        <f t="shared" si="24"/>
        <v/>
      </c>
    </row>
    <row r="472" spans="1:9">
      <c r="A472" s="30" t="str">
        <f>IF(I471="","",IF(A471&gt;=$D$8*p,"",A471+1))</f>
        <v/>
      </c>
      <c r="B472" s="31" t="str">
        <f t="shared" si="21"/>
        <v/>
      </c>
      <c r="C472" s="55" t="str">
        <f t="shared" si="22"/>
        <v/>
      </c>
      <c r="D472" s="32" t="str">
        <f t="shared" si="23"/>
        <v/>
      </c>
      <c r="E472" s="32" t="str">
        <f>IF(A472="","",SUM(D$27:D472)+PV)</f>
        <v/>
      </c>
      <c r="F472" s="32"/>
      <c r="G472" s="32" t="str">
        <f>IF(A472="","",IF($D$10="Daily",I471*( (1+rate)^(B472-B471)-1 ),I471*rate))</f>
        <v/>
      </c>
      <c r="H472" s="32" t="str">
        <f>IF(D472="","",SUM(G$27:G472))</f>
        <v/>
      </c>
      <c r="I472" s="32" t="str">
        <f t="shared" si="24"/>
        <v/>
      </c>
    </row>
    <row r="473" spans="1:9">
      <c r="A473" s="30" t="str">
        <f>IF(I472="","",IF(A472&gt;=$D$8*p,"",A472+1))</f>
        <v/>
      </c>
      <c r="B473" s="31" t="str">
        <f t="shared" si="21"/>
        <v/>
      </c>
      <c r="C473" s="55" t="str">
        <f t="shared" si="22"/>
        <v/>
      </c>
      <c r="D473" s="32" t="str">
        <f t="shared" si="23"/>
        <v/>
      </c>
      <c r="E473" s="32" t="str">
        <f>IF(A473="","",SUM(D$27:D473)+PV)</f>
        <v/>
      </c>
      <c r="F473" s="32"/>
      <c r="G473" s="32" t="str">
        <f>IF(A473="","",IF($D$10="Daily",I472*( (1+rate)^(B473-B472)-1 ),I472*rate))</f>
        <v/>
      </c>
      <c r="H473" s="32" t="str">
        <f>IF(D473="","",SUM(G$27:G473))</f>
        <v/>
      </c>
      <c r="I473" s="32" t="str">
        <f t="shared" si="24"/>
        <v/>
      </c>
    </row>
    <row r="474" spans="1:9">
      <c r="A474" s="30" t="str">
        <f>IF(I473="","",IF(A473&gt;=$D$8*p,"",A473+1))</f>
        <v/>
      </c>
      <c r="B474" s="31" t="str">
        <f t="shared" si="21"/>
        <v/>
      </c>
      <c r="C474" s="55" t="str">
        <f t="shared" si="22"/>
        <v/>
      </c>
      <c r="D474" s="32" t="str">
        <f t="shared" si="23"/>
        <v/>
      </c>
      <c r="E474" s="32" t="str">
        <f>IF(A474="","",SUM(D$27:D474)+PV)</f>
        <v/>
      </c>
      <c r="F474" s="32"/>
      <c r="G474" s="32" t="str">
        <f>IF(A474="","",IF($D$10="Daily",I473*( (1+rate)^(B474-B473)-1 ),I473*rate))</f>
        <v/>
      </c>
      <c r="H474" s="32" t="str">
        <f>IF(D474="","",SUM(G$27:G474))</f>
        <v/>
      </c>
      <c r="I474" s="32" t="str">
        <f t="shared" si="24"/>
        <v/>
      </c>
    </row>
    <row r="475" spans="1:9">
      <c r="A475" s="30" t="str">
        <f>IF(I474="","",IF(A474&gt;=$D$8*p,"",A474+1))</f>
        <v/>
      </c>
      <c r="B475" s="31" t="str">
        <f t="shared" si="21"/>
        <v/>
      </c>
      <c r="C475" s="55" t="str">
        <f t="shared" si="22"/>
        <v/>
      </c>
      <c r="D475" s="32" t="str">
        <f t="shared" si="23"/>
        <v/>
      </c>
      <c r="E475" s="32" t="str">
        <f>IF(A475="","",SUM(D$27:D475)+PV)</f>
        <v/>
      </c>
      <c r="F475" s="32"/>
      <c r="G475" s="32" t="str">
        <f>IF(A475="","",IF($D$10="Daily",I474*( (1+rate)^(B475-B474)-1 ),I474*rate))</f>
        <v/>
      </c>
      <c r="H475" s="32" t="str">
        <f>IF(D475="","",SUM(G$27:G475))</f>
        <v/>
      </c>
      <c r="I475" s="32" t="str">
        <f t="shared" si="24"/>
        <v/>
      </c>
    </row>
    <row r="476" spans="1:9">
      <c r="A476" s="30" t="str">
        <f>IF(I475="","",IF(A475&gt;=$D$8*p,"",A475+1))</f>
        <v/>
      </c>
      <c r="B476" s="31" t="str">
        <f t="shared" si="21"/>
        <v/>
      </c>
      <c r="C476" s="55" t="str">
        <f t="shared" si="22"/>
        <v/>
      </c>
      <c r="D476" s="32" t="str">
        <f t="shared" si="23"/>
        <v/>
      </c>
      <c r="E476" s="32" t="str">
        <f>IF(A476="","",SUM(D$27:D476)+PV)</f>
        <v/>
      </c>
      <c r="F476" s="32"/>
      <c r="G476" s="32" t="str">
        <f>IF(A476="","",IF($D$10="Daily",I475*( (1+rate)^(B476-B475)-1 ),I475*rate))</f>
        <v/>
      </c>
      <c r="H476" s="32" t="str">
        <f>IF(D476="","",SUM(G$27:G476))</f>
        <v/>
      </c>
      <c r="I476" s="32" t="str">
        <f t="shared" si="24"/>
        <v/>
      </c>
    </row>
    <row r="477" spans="1:9">
      <c r="A477" s="30" t="str">
        <f>IF(I476="","",IF(A476&gt;=$D$8*p,"",A476+1))</f>
        <v/>
      </c>
      <c r="B477" s="31" t="str">
        <f t="shared" ref="B477:B540" si="25">IF(A477="","",IF(p=52,B476+7,IF(p=26,B476+14,IF(p=24,IF(MOD(A477,2)=0,EDATE($D$9,A477/2),B476+14),IF(DAY(DATE(YEAR($D$9),MONTH($D$9)+(A477-1)*(12/p),DAY($D$9)))&lt;&gt;DAY($D$9),DATE(YEAR($D$9),MONTH($D$9)+A477*(12/p)+1,0),DATE(YEAR($D$9),MONTH($D$9)+A477*(12/p),DAY($D$9)))))))</f>
        <v/>
      </c>
      <c r="C477" s="55" t="str">
        <f t="shared" si="22"/>
        <v/>
      </c>
      <c r="D477" s="32" t="str">
        <f t="shared" si="23"/>
        <v/>
      </c>
      <c r="E477" s="32" t="str">
        <f>IF(A477="","",SUM(D$27:D477)+PV)</f>
        <v/>
      </c>
      <c r="F477" s="32"/>
      <c r="G477" s="32" t="str">
        <f>IF(A477="","",IF($D$10="Daily",I476*( (1+rate)^(B477-B476)-1 ),I476*rate))</f>
        <v/>
      </c>
      <c r="H477" s="32" t="str">
        <f>IF(D477="","",SUM(G$27:G477))</f>
        <v/>
      </c>
      <c r="I477" s="32" t="str">
        <f t="shared" si="24"/>
        <v/>
      </c>
    </row>
    <row r="478" spans="1:9">
      <c r="A478" s="30" t="str">
        <f>IF(I477="","",IF(A477&gt;=$D$8*p,"",A477+1))</f>
        <v/>
      </c>
      <c r="B478" s="31" t="str">
        <f t="shared" si="25"/>
        <v/>
      </c>
      <c r="C478" s="55" t="str">
        <f t="shared" ref="C478:C541" si="26">IF(A478="","",MONTH(B478))</f>
        <v/>
      </c>
      <c r="D478" s="32" t="str">
        <f t="shared" ref="D478:D541" si="27">IFERROR(IF(A478="","",$D$11)+IF(C478="","",(IF(C478=12,$D$13))),"")</f>
        <v/>
      </c>
      <c r="E478" s="32" t="str">
        <f>IF(A478="","",SUM(D$27:D478)+PV)</f>
        <v/>
      </c>
      <c r="F478" s="32"/>
      <c r="G478" s="32" t="str">
        <f>IF(A478="","",IF($D$10="Daily",I477*( (1+rate)^(B478-B477)-1 ),I477*rate))</f>
        <v/>
      </c>
      <c r="H478" s="32" t="str">
        <f>IF(D478="","",SUM(G$27:G478))</f>
        <v/>
      </c>
      <c r="I478" s="32" t="str">
        <f t="shared" si="24"/>
        <v/>
      </c>
    </row>
    <row r="479" spans="1:9">
      <c r="A479" s="30" t="str">
        <f>IF(I478="","",IF(A478&gt;=$D$8*p,"",A478+1))</f>
        <v/>
      </c>
      <c r="B479" s="31" t="str">
        <f t="shared" si="25"/>
        <v/>
      </c>
      <c r="C479" s="55" t="str">
        <f t="shared" si="26"/>
        <v/>
      </c>
      <c r="D479" s="32" t="str">
        <f t="shared" si="27"/>
        <v/>
      </c>
      <c r="E479" s="32" t="str">
        <f>IF(A479="","",SUM(D$27:D479)+PV)</f>
        <v/>
      </c>
      <c r="F479" s="32"/>
      <c r="G479" s="32" t="str">
        <f>IF(A479="","",IF($D$10="Daily",I478*( (1+rate)^(B479-B478)-1 ),I478*rate))</f>
        <v/>
      </c>
      <c r="H479" s="32" t="str">
        <f>IF(D479="","",SUM(G$27:G479))</f>
        <v/>
      </c>
      <c r="I479" s="32" t="str">
        <f t="shared" si="24"/>
        <v/>
      </c>
    </row>
    <row r="480" spans="1:9">
      <c r="A480" s="30" t="str">
        <f>IF(I479="","",IF(A479&gt;=$D$8*p,"",A479+1))</f>
        <v/>
      </c>
      <c r="B480" s="31" t="str">
        <f t="shared" si="25"/>
        <v/>
      </c>
      <c r="C480" s="55" t="str">
        <f t="shared" si="26"/>
        <v/>
      </c>
      <c r="D480" s="32" t="str">
        <f t="shared" si="27"/>
        <v/>
      </c>
      <c r="E480" s="32" t="str">
        <f>IF(A480="","",SUM(D$27:D480)+PV)</f>
        <v/>
      </c>
      <c r="F480" s="32"/>
      <c r="G480" s="32" t="str">
        <f>IF(A480="","",IF($D$10="Daily",I479*( (1+rate)^(B480-B479)-1 ),I479*rate))</f>
        <v/>
      </c>
      <c r="H480" s="32" t="str">
        <f>IF(D480="","",SUM(G$27:G480))</f>
        <v/>
      </c>
      <c r="I480" s="32" t="str">
        <f t="shared" si="24"/>
        <v/>
      </c>
    </row>
    <row r="481" spans="1:9">
      <c r="A481" s="30" t="str">
        <f>IF(I480="","",IF(A480&gt;=$D$8*p,"",A480+1))</f>
        <v/>
      </c>
      <c r="B481" s="31" t="str">
        <f t="shared" si="25"/>
        <v/>
      </c>
      <c r="C481" s="55" t="str">
        <f t="shared" si="26"/>
        <v/>
      </c>
      <c r="D481" s="32" t="str">
        <f t="shared" si="27"/>
        <v/>
      </c>
      <c r="E481" s="32" t="str">
        <f>IF(A481="","",SUM(D$27:D481)+PV)</f>
        <v/>
      </c>
      <c r="F481" s="32"/>
      <c r="G481" s="32" t="str">
        <f>IF(A481="","",IF($D$10="Daily",I480*( (1+rate)^(B481-B480)-1 ),I480*rate))</f>
        <v/>
      </c>
      <c r="H481" s="32" t="str">
        <f>IF(D481="","",SUM(G$27:G481))</f>
        <v/>
      </c>
      <c r="I481" s="32" t="str">
        <f t="shared" si="24"/>
        <v/>
      </c>
    </row>
    <row r="482" spans="1:9">
      <c r="A482" s="30" t="str">
        <f>IF(I481="","",IF(A481&gt;=$D$8*p,"",A481+1))</f>
        <v/>
      </c>
      <c r="B482" s="31" t="str">
        <f t="shared" si="25"/>
        <v/>
      </c>
      <c r="C482" s="55" t="str">
        <f t="shared" si="26"/>
        <v/>
      </c>
      <c r="D482" s="32" t="str">
        <f t="shared" si="27"/>
        <v/>
      </c>
      <c r="E482" s="32" t="str">
        <f>IF(A482="","",SUM(D$27:D482)+PV)</f>
        <v/>
      </c>
      <c r="F482" s="32"/>
      <c r="G482" s="32" t="str">
        <f>IF(A482="","",IF($D$10="Daily",I481*( (1+rate)^(B482-B481)-1 ),I481*rate))</f>
        <v/>
      </c>
      <c r="H482" s="32" t="str">
        <f>IF(D482="","",SUM(G$27:G482))</f>
        <v/>
      </c>
      <c r="I482" s="32" t="str">
        <f t="shared" si="24"/>
        <v/>
      </c>
    </row>
    <row r="483" spans="1:9">
      <c r="A483" s="30" t="str">
        <f>IF(I482="","",IF(A482&gt;=$D$8*p,"",A482+1))</f>
        <v/>
      </c>
      <c r="B483" s="31" t="str">
        <f t="shared" si="25"/>
        <v/>
      </c>
      <c r="C483" s="55" t="str">
        <f t="shared" si="26"/>
        <v/>
      </c>
      <c r="D483" s="32" t="str">
        <f t="shared" si="27"/>
        <v/>
      </c>
      <c r="E483" s="32" t="str">
        <f>IF(A483="","",SUM(D$27:D483)+PV)</f>
        <v/>
      </c>
      <c r="F483" s="32"/>
      <c r="G483" s="32" t="str">
        <f>IF(A483="","",IF($D$10="Daily",I482*( (1+rate)^(B483-B482)-1 ),I482*rate))</f>
        <v/>
      </c>
      <c r="H483" s="32" t="str">
        <f>IF(D483="","",SUM(G$27:G483))</f>
        <v/>
      </c>
      <c r="I483" s="32" t="str">
        <f t="shared" si="24"/>
        <v/>
      </c>
    </row>
    <row r="484" spans="1:9">
      <c r="A484" s="30" t="str">
        <f>IF(I483="","",IF(A483&gt;=$D$8*p,"",A483+1))</f>
        <v/>
      </c>
      <c r="B484" s="31" t="str">
        <f t="shared" si="25"/>
        <v/>
      </c>
      <c r="C484" s="55" t="str">
        <f t="shared" si="26"/>
        <v/>
      </c>
      <c r="D484" s="32" t="str">
        <f t="shared" si="27"/>
        <v/>
      </c>
      <c r="E484" s="32" t="str">
        <f>IF(A484="","",SUM(D$27:D484)+PV)</f>
        <v/>
      </c>
      <c r="F484" s="32"/>
      <c r="G484" s="32" t="str">
        <f>IF(A484="","",IF($D$10="Daily",I483*( (1+rate)^(B484-B483)-1 ),I483*rate))</f>
        <v/>
      </c>
      <c r="H484" s="32" t="str">
        <f>IF(D484="","",SUM(G$27:G484))</f>
        <v/>
      </c>
      <c r="I484" s="32" t="str">
        <f t="shared" si="24"/>
        <v/>
      </c>
    </row>
    <row r="485" spans="1:9">
      <c r="A485" s="30" t="str">
        <f>IF(I484="","",IF(A484&gt;=$D$8*p,"",A484+1))</f>
        <v/>
      </c>
      <c r="B485" s="31" t="str">
        <f t="shared" si="25"/>
        <v/>
      </c>
      <c r="C485" s="55" t="str">
        <f t="shared" si="26"/>
        <v/>
      </c>
      <c r="D485" s="32" t="str">
        <f t="shared" si="27"/>
        <v/>
      </c>
      <c r="E485" s="32" t="str">
        <f>IF(A485="","",SUM(D$27:D485)+PV)</f>
        <v/>
      </c>
      <c r="F485" s="32"/>
      <c r="G485" s="32" t="str">
        <f>IF(A485="","",IF($D$10="Daily",I484*( (1+rate)^(B485-B484)-1 ),I484*rate))</f>
        <v/>
      </c>
      <c r="H485" s="32" t="str">
        <f>IF(D485="","",SUM(G$27:G485))</f>
        <v/>
      </c>
      <c r="I485" s="32" t="str">
        <f t="shared" si="24"/>
        <v/>
      </c>
    </row>
    <row r="486" spans="1:9">
      <c r="A486" s="30" t="str">
        <f>IF(I485="","",IF(A485&gt;=$D$8*p,"",A485+1))</f>
        <v/>
      </c>
      <c r="B486" s="31" t="str">
        <f t="shared" si="25"/>
        <v/>
      </c>
      <c r="C486" s="55" t="str">
        <f t="shared" si="26"/>
        <v/>
      </c>
      <c r="D486" s="32" t="str">
        <f t="shared" si="27"/>
        <v/>
      </c>
      <c r="E486" s="32" t="str">
        <f>IF(A486="","",SUM(D$27:D486)+PV)</f>
        <v/>
      </c>
      <c r="F486" s="32"/>
      <c r="G486" s="32" t="str">
        <f>IF(A486="","",IF($D$10="Daily",I485*( (1+rate)^(B486-B485)-1 ),I485*rate))</f>
        <v/>
      </c>
      <c r="H486" s="32" t="str">
        <f>IF(D486="","",SUM(G$27:G486))</f>
        <v/>
      </c>
      <c r="I486" s="32" t="str">
        <f t="shared" si="24"/>
        <v/>
      </c>
    </row>
    <row r="487" spans="1:9">
      <c r="A487" s="30" t="str">
        <f>IF(I486="","",IF(A486&gt;=$D$8*p,"",A486+1))</f>
        <v/>
      </c>
      <c r="B487" s="31" t="str">
        <f t="shared" si="25"/>
        <v/>
      </c>
      <c r="C487" s="55" t="str">
        <f t="shared" si="26"/>
        <v/>
      </c>
      <c r="D487" s="32" t="str">
        <f t="shared" si="27"/>
        <v/>
      </c>
      <c r="E487" s="32" t="str">
        <f>IF(A487="","",SUM(D$27:D487)+PV)</f>
        <v/>
      </c>
      <c r="F487" s="32"/>
      <c r="G487" s="32" t="str">
        <f>IF(A487="","",IF($D$10="Daily",I486*( (1+rate)^(B487-B486)-1 ),I486*rate))</f>
        <v/>
      </c>
      <c r="H487" s="32" t="str">
        <f>IF(D487="","",SUM(G$27:G487))</f>
        <v/>
      </c>
      <c r="I487" s="32" t="str">
        <f t="shared" si="24"/>
        <v/>
      </c>
    </row>
    <row r="488" spans="1:9">
      <c r="A488" s="30" t="str">
        <f>IF(I487="","",IF(A487&gt;=$D$8*p,"",A487+1))</f>
        <v/>
      </c>
      <c r="B488" s="31" t="str">
        <f t="shared" si="25"/>
        <v/>
      </c>
      <c r="C488" s="55" t="str">
        <f t="shared" si="26"/>
        <v/>
      </c>
      <c r="D488" s="32" t="str">
        <f t="shared" si="27"/>
        <v/>
      </c>
      <c r="E488" s="32" t="str">
        <f>IF(A488="","",SUM(D$27:D488)+PV)</f>
        <v/>
      </c>
      <c r="F488" s="32"/>
      <c r="G488" s="32" t="str">
        <f>IF(A488="","",IF($D$10="Daily",I487*( (1+rate)^(B488-B487)-1 ),I487*rate))</f>
        <v/>
      </c>
      <c r="H488" s="32" t="str">
        <f>IF(D488="","",SUM(G$27:G488))</f>
        <v/>
      </c>
      <c r="I488" s="32" t="str">
        <f t="shared" si="24"/>
        <v/>
      </c>
    </row>
    <row r="489" spans="1:9">
      <c r="A489" s="30" t="str">
        <f>IF(I488="","",IF(A488&gt;=$D$8*p,"",A488+1))</f>
        <v/>
      </c>
      <c r="B489" s="31" t="str">
        <f t="shared" si="25"/>
        <v/>
      </c>
      <c r="C489" s="55" t="str">
        <f t="shared" si="26"/>
        <v/>
      </c>
      <c r="D489" s="32" t="str">
        <f t="shared" si="27"/>
        <v/>
      </c>
      <c r="E489" s="32" t="str">
        <f>IF(A489="","",SUM(D$27:D489)+PV)</f>
        <v/>
      </c>
      <c r="F489" s="32"/>
      <c r="G489" s="32" t="str">
        <f>IF(A489="","",IF($D$10="Daily",I488*( (1+rate)^(B489-B488)-1 ),I488*rate))</f>
        <v/>
      </c>
      <c r="H489" s="32" t="str">
        <f>IF(D489="","",SUM(G$27:G489))</f>
        <v/>
      </c>
      <c r="I489" s="32" t="str">
        <f t="shared" si="24"/>
        <v/>
      </c>
    </row>
    <row r="490" spans="1:9">
      <c r="A490" s="30" t="str">
        <f>IF(I489="","",IF(A489&gt;=$D$8*p,"",A489+1))</f>
        <v/>
      </c>
      <c r="B490" s="31" t="str">
        <f t="shared" si="25"/>
        <v/>
      </c>
      <c r="C490" s="55" t="str">
        <f t="shared" si="26"/>
        <v/>
      </c>
      <c r="D490" s="32" t="str">
        <f t="shared" si="27"/>
        <v/>
      </c>
      <c r="E490" s="32" t="str">
        <f>IF(A490="","",SUM(D$27:D490)+PV)</f>
        <v/>
      </c>
      <c r="F490" s="32"/>
      <c r="G490" s="32" t="str">
        <f>IF(A490="","",IF($D$10="Daily",I489*( (1+rate)^(B490-B489)-1 ),I489*rate))</f>
        <v/>
      </c>
      <c r="H490" s="32" t="str">
        <f>IF(D490="","",SUM(G$27:G490))</f>
        <v/>
      </c>
      <c r="I490" s="32" t="str">
        <f t="shared" si="24"/>
        <v/>
      </c>
    </row>
    <row r="491" spans="1:9">
      <c r="A491" s="30" t="str">
        <f>IF(I490="","",IF(A490&gt;=$D$8*p,"",A490+1))</f>
        <v/>
      </c>
      <c r="B491" s="31" t="str">
        <f t="shared" si="25"/>
        <v/>
      </c>
      <c r="C491" s="55" t="str">
        <f t="shared" si="26"/>
        <v/>
      </c>
      <c r="D491" s="32" t="str">
        <f t="shared" si="27"/>
        <v/>
      </c>
      <c r="E491" s="32" t="str">
        <f>IF(A491="","",SUM(D$27:D491)+PV)</f>
        <v/>
      </c>
      <c r="F491" s="32"/>
      <c r="G491" s="32" t="str">
        <f>IF(A491="","",IF($D$10="Daily",I490*( (1+rate)^(B491-B490)-1 ),I490*rate))</f>
        <v/>
      </c>
      <c r="H491" s="32" t="str">
        <f>IF(D491="","",SUM(G$27:G491))</f>
        <v/>
      </c>
      <c r="I491" s="32" t="str">
        <f t="shared" si="24"/>
        <v/>
      </c>
    </row>
    <row r="492" spans="1:9">
      <c r="A492" s="30" t="str">
        <f>IF(I491="","",IF(A491&gt;=$D$8*p,"",A491+1))</f>
        <v/>
      </c>
      <c r="B492" s="31" t="str">
        <f t="shared" si="25"/>
        <v/>
      </c>
      <c r="C492" s="55" t="str">
        <f t="shared" si="26"/>
        <v/>
      </c>
      <c r="D492" s="32" t="str">
        <f t="shared" si="27"/>
        <v/>
      </c>
      <c r="E492" s="32" t="str">
        <f>IF(A492="","",SUM(D$27:D492)+PV)</f>
        <v/>
      </c>
      <c r="F492" s="32"/>
      <c r="G492" s="32" t="str">
        <f>IF(A492="","",IF($D$10="Daily",I491*( (1+rate)^(B492-B491)-1 ),I491*rate))</f>
        <v/>
      </c>
      <c r="H492" s="32" t="str">
        <f>IF(D492="","",SUM(G$27:G492))</f>
        <v/>
      </c>
      <c r="I492" s="32" t="str">
        <f t="shared" si="24"/>
        <v/>
      </c>
    </row>
    <row r="493" spans="1:9">
      <c r="A493" s="30" t="str">
        <f>IF(I492="","",IF(A492&gt;=$D$8*p,"",A492+1))</f>
        <v/>
      </c>
      <c r="B493" s="31" t="str">
        <f t="shared" si="25"/>
        <v/>
      </c>
      <c r="C493" s="55" t="str">
        <f t="shared" si="26"/>
        <v/>
      </c>
      <c r="D493" s="32" t="str">
        <f t="shared" si="27"/>
        <v/>
      </c>
      <c r="E493" s="32" t="str">
        <f>IF(A493="","",SUM(D$27:D493)+PV)</f>
        <v/>
      </c>
      <c r="F493" s="32"/>
      <c r="G493" s="32" t="str">
        <f>IF(A493="","",IF($D$10="Daily",I492*( (1+rate)^(B493-B492)-1 ),I492*rate))</f>
        <v/>
      </c>
      <c r="H493" s="32" t="str">
        <f>IF(D493="","",SUM(G$27:G493))</f>
        <v/>
      </c>
      <c r="I493" s="32" t="str">
        <f t="shared" si="24"/>
        <v/>
      </c>
    </row>
    <row r="494" spans="1:9">
      <c r="A494" s="30" t="str">
        <f>IF(I493="","",IF(A493&gt;=$D$8*p,"",A493+1))</f>
        <v/>
      </c>
      <c r="B494" s="31" t="str">
        <f t="shared" si="25"/>
        <v/>
      </c>
      <c r="C494" s="55" t="str">
        <f t="shared" si="26"/>
        <v/>
      </c>
      <c r="D494" s="32" t="str">
        <f t="shared" si="27"/>
        <v/>
      </c>
      <c r="E494" s="32" t="str">
        <f>IF(A494="","",SUM(D$27:D494)+PV)</f>
        <v/>
      </c>
      <c r="F494" s="32"/>
      <c r="G494" s="32" t="str">
        <f>IF(A494="","",IF($D$10="Daily",I493*( (1+rate)^(B494-B493)-1 ),I493*rate))</f>
        <v/>
      </c>
      <c r="H494" s="32" t="str">
        <f>IF(D494="","",SUM(G$27:G494))</f>
        <v/>
      </c>
      <c r="I494" s="32" t="str">
        <f t="shared" si="24"/>
        <v/>
      </c>
    </row>
    <row r="495" spans="1:9">
      <c r="A495" s="30" t="str">
        <f>IF(I494="","",IF(A494&gt;=$D$8*p,"",A494+1))</f>
        <v/>
      </c>
      <c r="B495" s="31" t="str">
        <f t="shared" si="25"/>
        <v/>
      </c>
      <c r="C495" s="55" t="str">
        <f t="shared" si="26"/>
        <v/>
      </c>
      <c r="D495" s="32" t="str">
        <f t="shared" si="27"/>
        <v/>
      </c>
      <c r="E495" s="32" t="str">
        <f>IF(A495="","",SUM(D$27:D495)+PV)</f>
        <v/>
      </c>
      <c r="F495" s="32"/>
      <c r="G495" s="32" t="str">
        <f>IF(A495="","",IF($D$10="Daily",I494*( (1+rate)^(B495-B494)-1 ),I494*rate))</f>
        <v/>
      </c>
      <c r="H495" s="32" t="str">
        <f>IF(D495="","",SUM(G$27:G495))</f>
        <v/>
      </c>
      <c r="I495" s="32" t="str">
        <f t="shared" si="24"/>
        <v/>
      </c>
    </row>
    <row r="496" spans="1:9">
      <c r="A496" s="30" t="str">
        <f>IF(I495="","",IF(A495&gt;=$D$8*p,"",A495+1))</f>
        <v/>
      </c>
      <c r="B496" s="31" t="str">
        <f t="shared" si="25"/>
        <v/>
      </c>
      <c r="C496" s="55" t="str">
        <f t="shared" si="26"/>
        <v/>
      </c>
      <c r="D496" s="32" t="str">
        <f t="shared" si="27"/>
        <v/>
      </c>
      <c r="E496" s="32" t="str">
        <f>IF(A496="","",SUM(D$27:D496)+PV)</f>
        <v/>
      </c>
      <c r="F496" s="32"/>
      <c r="G496" s="32" t="str">
        <f>IF(A496="","",IF($D$10="Daily",I495*( (1+rate)^(B496-B495)-1 ),I495*rate))</f>
        <v/>
      </c>
      <c r="H496" s="32" t="str">
        <f>IF(D496="","",SUM(G$27:G496))</f>
        <v/>
      </c>
      <c r="I496" s="32" t="str">
        <f t="shared" si="24"/>
        <v/>
      </c>
    </row>
    <row r="497" spans="1:9">
      <c r="A497" s="30" t="str">
        <f>IF(I496="","",IF(A496&gt;=$D$8*p,"",A496+1))</f>
        <v/>
      </c>
      <c r="B497" s="31" t="str">
        <f t="shared" si="25"/>
        <v/>
      </c>
      <c r="C497" s="55" t="str">
        <f t="shared" si="26"/>
        <v/>
      </c>
      <c r="D497" s="32" t="str">
        <f t="shared" si="27"/>
        <v/>
      </c>
      <c r="E497" s="32" t="str">
        <f>IF(A497="","",SUM(D$27:D497)+PV)</f>
        <v/>
      </c>
      <c r="F497" s="32"/>
      <c r="G497" s="32" t="str">
        <f>IF(A497="","",IF($D$10="Daily",I496*( (1+rate)^(B497-B496)-1 ),I496*rate))</f>
        <v/>
      </c>
      <c r="H497" s="32" t="str">
        <f>IF(D497="","",SUM(G$27:G497))</f>
        <v/>
      </c>
      <c r="I497" s="32" t="str">
        <f t="shared" si="24"/>
        <v/>
      </c>
    </row>
    <row r="498" spans="1:9">
      <c r="A498" s="30" t="str">
        <f>IF(I497="","",IF(A497&gt;=$D$8*p,"",A497+1))</f>
        <v/>
      </c>
      <c r="B498" s="31" t="str">
        <f t="shared" si="25"/>
        <v/>
      </c>
      <c r="C498" s="55" t="str">
        <f t="shared" si="26"/>
        <v/>
      </c>
      <c r="D498" s="32" t="str">
        <f t="shared" si="27"/>
        <v/>
      </c>
      <c r="E498" s="32" t="str">
        <f>IF(A498="","",SUM(D$27:D498)+PV)</f>
        <v/>
      </c>
      <c r="F498" s="32"/>
      <c r="G498" s="32" t="str">
        <f>IF(A498="","",IF($D$10="Daily",I497*( (1+rate)^(B498-B497)-1 ),I497*rate))</f>
        <v/>
      </c>
      <c r="H498" s="32" t="str">
        <f>IF(D498="","",SUM(G$27:G498))</f>
        <v/>
      </c>
      <c r="I498" s="32" t="str">
        <f t="shared" si="24"/>
        <v/>
      </c>
    </row>
    <row r="499" spans="1:9">
      <c r="A499" s="30" t="str">
        <f>IF(I498="","",IF(A498&gt;=$D$8*p,"",A498+1))</f>
        <v/>
      </c>
      <c r="B499" s="31" t="str">
        <f t="shared" si="25"/>
        <v/>
      </c>
      <c r="C499" s="55" t="str">
        <f t="shared" si="26"/>
        <v/>
      </c>
      <c r="D499" s="32" t="str">
        <f t="shared" si="27"/>
        <v/>
      </c>
      <c r="E499" s="32" t="str">
        <f>IF(A499="","",SUM(D$27:D499)+PV)</f>
        <v/>
      </c>
      <c r="F499" s="32"/>
      <c r="G499" s="32" t="str">
        <f>IF(A499="","",IF($D$10="Daily",I498*( (1+rate)^(B499-B498)-1 ),I498*rate))</f>
        <v/>
      </c>
      <c r="H499" s="32" t="str">
        <f>IF(D499="","",SUM(G$27:G499))</f>
        <v/>
      </c>
      <c r="I499" s="32" t="str">
        <f t="shared" ref="I499:I562" si="28">IF(A499="","",I498+G499+D499)</f>
        <v/>
      </c>
    </row>
    <row r="500" spans="1:9">
      <c r="A500" s="30" t="str">
        <f>IF(I499="","",IF(A499&gt;=$D$8*p,"",A499+1))</f>
        <v/>
      </c>
      <c r="B500" s="31" t="str">
        <f t="shared" si="25"/>
        <v/>
      </c>
      <c r="C500" s="55" t="str">
        <f t="shared" si="26"/>
        <v/>
      </c>
      <c r="D500" s="32" t="str">
        <f t="shared" si="27"/>
        <v/>
      </c>
      <c r="E500" s="32" t="str">
        <f>IF(A500="","",SUM(D$27:D500)+PV)</f>
        <v/>
      </c>
      <c r="F500" s="32"/>
      <c r="G500" s="32" t="str">
        <f>IF(A500="","",IF($D$10="Daily",I499*( (1+rate)^(B500-B499)-1 ),I499*rate))</f>
        <v/>
      </c>
      <c r="H500" s="32" t="str">
        <f>IF(D500="","",SUM(G$27:G500))</f>
        <v/>
      </c>
      <c r="I500" s="32" t="str">
        <f t="shared" si="28"/>
        <v/>
      </c>
    </row>
    <row r="501" spans="1:9">
      <c r="A501" s="30" t="str">
        <f>IF(I500="","",IF(A500&gt;=$D$8*p,"",A500+1))</f>
        <v/>
      </c>
      <c r="B501" s="31" t="str">
        <f t="shared" si="25"/>
        <v/>
      </c>
      <c r="C501" s="55" t="str">
        <f t="shared" si="26"/>
        <v/>
      </c>
      <c r="D501" s="32" t="str">
        <f t="shared" si="27"/>
        <v/>
      </c>
      <c r="E501" s="32" t="str">
        <f>IF(A501="","",SUM(D$27:D501)+PV)</f>
        <v/>
      </c>
      <c r="F501" s="32"/>
      <c r="G501" s="32" t="str">
        <f>IF(A501="","",IF($D$10="Daily",I500*( (1+rate)^(B501-B500)-1 ),I500*rate))</f>
        <v/>
      </c>
      <c r="H501" s="32" t="str">
        <f>IF(D501="","",SUM(G$27:G501))</f>
        <v/>
      </c>
      <c r="I501" s="32" t="str">
        <f t="shared" si="28"/>
        <v/>
      </c>
    </row>
    <row r="502" spans="1:9">
      <c r="A502" s="30" t="str">
        <f>IF(I501="","",IF(A501&gt;=$D$8*p,"",A501+1))</f>
        <v/>
      </c>
      <c r="B502" s="31" t="str">
        <f t="shared" si="25"/>
        <v/>
      </c>
      <c r="C502" s="55" t="str">
        <f t="shared" si="26"/>
        <v/>
      </c>
      <c r="D502" s="32" t="str">
        <f t="shared" si="27"/>
        <v/>
      </c>
      <c r="E502" s="32" t="str">
        <f>IF(A502="","",SUM(D$27:D502)+PV)</f>
        <v/>
      </c>
      <c r="F502" s="32"/>
      <c r="G502" s="32" t="str">
        <f>IF(A502="","",IF($D$10="Daily",I501*( (1+rate)^(B502-B501)-1 ),I501*rate))</f>
        <v/>
      </c>
      <c r="H502" s="32" t="str">
        <f>IF(D502="","",SUM(G$27:G502))</f>
        <v/>
      </c>
      <c r="I502" s="32" t="str">
        <f t="shared" si="28"/>
        <v/>
      </c>
    </row>
    <row r="503" spans="1:9">
      <c r="A503" s="30" t="str">
        <f>IF(I502="","",IF(A502&gt;=$D$8*p,"",A502+1))</f>
        <v/>
      </c>
      <c r="B503" s="31" t="str">
        <f t="shared" si="25"/>
        <v/>
      </c>
      <c r="C503" s="55" t="str">
        <f t="shared" si="26"/>
        <v/>
      </c>
      <c r="D503" s="32" t="str">
        <f t="shared" si="27"/>
        <v/>
      </c>
      <c r="E503" s="32" t="str">
        <f>IF(A503="","",SUM(D$27:D503)+PV)</f>
        <v/>
      </c>
      <c r="F503" s="32"/>
      <c r="G503" s="32" t="str">
        <f>IF(A503="","",IF($D$10="Daily",I502*( (1+rate)^(B503-B502)-1 ),I502*rate))</f>
        <v/>
      </c>
      <c r="H503" s="32" t="str">
        <f>IF(D503="","",SUM(G$27:G503))</f>
        <v/>
      </c>
      <c r="I503" s="32" t="str">
        <f t="shared" si="28"/>
        <v/>
      </c>
    </row>
    <row r="504" spans="1:9">
      <c r="A504" s="30" t="str">
        <f>IF(I503="","",IF(A503&gt;=$D$8*p,"",A503+1))</f>
        <v/>
      </c>
      <c r="B504" s="31" t="str">
        <f t="shared" si="25"/>
        <v/>
      </c>
      <c r="C504" s="55" t="str">
        <f t="shared" si="26"/>
        <v/>
      </c>
      <c r="D504" s="32" t="str">
        <f t="shared" si="27"/>
        <v/>
      </c>
      <c r="E504" s="32" t="str">
        <f>IF(A504="","",SUM(D$27:D504)+PV)</f>
        <v/>
      </c>
      <c r="F504" s="32"/>
      <c r="G504" s="32" t="str">
        <f>IF(A504="","",IF($D$10="Daily",I503*( (1+rate)^(B504-B503)-1 ),I503*rate))</f>
        <v/>
      </c>
      <c r="H504" s="32" t="str">
        <f>IF(D504="","",SUM(G$27:G504))</f>
        <v/>
      </c>
      <c r="I504" s="32" t="str">
        <f t="shared" si="28"/>
        <v/>
      </c>
    </row>
    <row r="505" spans="1:9">
      <c r="A505" s="30" t="str">
        <f>IF(I504="","",IF(A504&gt;=$D$8*p,"",A504+1))</f>
        <v/>
      </c>
      <c r="B505" s="31" t="str">
        <f t="shared" si="25"/>
        <v/>
      </c>
      <c r="C505" s="55" t="str">
        <f t="shared" si="26"/>
        <v/>
      </c>
      <c r="D505" s="32" t="str">
        <f t="shared" si="27"/>
        <v/>
      </c>
      <c r="E505" s="32" t="str">
        <f>IF(A505="","",SUM(D$27:D505)+PV)</f>
        <v/>
      </c>
      <c r="F505" s="32"/>
      <c r="G505" s="32" t="str">
        <f>IF(A505="","",IF($D$10="Daily",I504*( (1+rate)^(B505-B504)-1 ),I504*rate))</f>
        <v/>
      </c>
      <c r="H505" s="32" t="str">
        <f>IF(D505="","",SUM(G$27:G505))</f>
        <v/>
      </c>
      <c r="I505" s="32" t="str">
        <f t="shared" si="28"/>
        <v/>
      </c>
    </row>
    <row r="506" spans="1:9">
      <c r="A506" s="30" t="str">
        <f>IF(I505="","",IF(A505&gt;=$D$8*p,"",A505+1))</f>
        <v/>
      </c>
      <c r="B506" s="31" t="str">
        <f t="shared" si="25"/>
        <v/>
      </c>
      <c r="C506" s="55" t="str">
        <f t="shared" si="26"/>
        <v/>
      </c>
      <c r="D506" s="32" t="str">
        <f t="shared" si="27"/>
        <v/>
      </c>
      <c r="E506" s="32" t="str">
        <f>IF(A506="","",SUM(D$27:D506)+PV)</f>
        <v/>
      </c>
      <c r="F506" s="32"/>
      <c r="G506" s="32" t="str">
        <f>IF(A506="","",IF($D$10="Daily",I505*( (1+rate)^(B506-B505)-1 ),I505*rate))</f>
        <v/>
      </c>
      <c r="H506" s="32" t="str">
        <f>IF(D506="","",SUM(G$27:G506))</f>
        <v/>
      </c>
      <c r="I506" s="32" t="str">
        <f t="shared" si="28"/>
        <v/>
      </c>
    </row>
    <row r="507" spans="1:9">
      <c r="A507" s="30" t="str">
        <f>IF(I506="","",IF(A506&gt;=$D$8*p,"",A506+1))</f>
        <v/>
      </c>
      <c r="B507" s="31" t="str">
        <f t="shared" si="25"/>
        <v/>
      </c>
      <c r="C507" s="55" t="str">
        <f t="shared" si="26"/>
        <v/>
      </c>
      <c r="D507" s="32" t="str">
        <f t="shared" si="27"/>
        <v/>
      </c>
      <c r="E507" s="32" t="str">
        <f>IF(A507="","",SUM(D$27:D507)+PV)</f>
        <v/>
      </c>
      <c r="F507" s="32"/>
      <c r="G507" s="32" t="str">
        <f>IF(A507="","",IF($D$10="Daily",I506*( (1+rate)^(B507-B506)-1 ),I506*rate))</f>
        <v/>
      </c>
      <c r="H507" s="32" t="str">
        <f>IF(D507="","",SUM(G$27:G507))</f>
        <v/>
      </c>
      <c r="I507" s="32" t="str">
        <f t="shared" si="28"/>
        <v/>
      </c>
    </row>
    <row r="508" spans="1:9">
      <c r="A508" s="30" t="str">
        <f>IF(I507="","",IF(A507&gt;=$D$8*p,"",A507+1))</f>
        <v/>
      </c>
      <c r="B508" s="31" t="str">
        <f t="shared" si="25"/>
        <v/>
      </c>
      <c r="C508" s="55" t="str">
        <f t="shared" si="26"/>
        <v/>
      </c>
      <c r="D508" s="32" t="str">
        <f t="shared" si="27"/>
        <v/>
      </c>
      <c r="E508" s="32" t="str">
        <f>IF(A508="","",SUM(D$27:D508)+PV)</f>
        <v/>
      </c>
      <c r="F508" s="32"/>
      <c r="G508" s="32" t="str">
        <f>IF(A508="","",IF($D$10="Daily",I507*( (1+rate)^(B508-B507)-1 ),I507*rate))</f>
        <v/>
      </c>
      <c r="H508" s="32" t="str">
        <f>IF(D508="","",SUM(G$27:G508))</f>
        <v/>
      </c>
      <c r="I508" s="32" t="str">
        <f t="shared" si="28"/>
        <v/>
      </c>
    </row>
    <row r="509" spans="1:9">
      <c r="A509" s="30" t="str">
        <f>IF(I508="","",IF(A508&gt;=$D$8*p,"",A508+1))</f>
        <v/>
      </c>
      <c r="B509" s="31" t="str">
        <f t="shared" si="25"/>
        <v/>
      </c>
      <c r="C509" s="55" t="str">
        <f t="shared" si="26"/>
        <v/>
      </c>
      <c r="D509" s="32" t="str">
        <f t="shared" si="27"/>
        <v/>
      </c>
      <c r="E509" s="32" t="str">
        <f>IF(A509="","",SUM(D$27:D509)+PV)</f>
        <v/>
      </c>
      <c r="F509" s="32"/>
      <c r="G509" s="32" t="str">
        <f>IF(A509="","",IF($D$10="Daily",I508*( (1+rate)^(B509-B508)-1 ),I508*rate))</f>
        <v/>
      </c>
      <c r="H509" s="32" t="str">
        <f>IF(D509="","",SUM(G$27:G509))</f>
        <v/>
      </c>
      <c r="I509" s="32" t="str">
        <f t="shared" si="28"/>
        <v/>
      </c>
    </row>
    <row r="510" spans="1:9">
      <c r="A510" s="30" t="str">
        <f>IF(I509="","",IF(A509&gt;=$D$8*p,"",A509+1))</f>
        <v/>
      </c>
      <c r="B510" s="31" t="str">
        <f t="shared" si="25"/>
        <v/>
      </c>
      <c r="C510" s="55" t="str">
        <f t="shared" si="26"/>
        <v/>
      </c>
      <c r="D510" s="32" t="str">
        <f t="shared" si="27"/>
        <v/>
      </c>
      <c r="E510" s="32" t="str">
        <f>IF(A510="","",SUM(D$27:D510)+PV)</f>
        <v/>
      </c>
      <c r="F510" s="32"/>
      <c r="G510" s="32" t="str">
        <f>IF(A510="","",IF($D$10="Daily",I509*( (1+rate)^(B510-B509)-1 ),I509*rate))</f>
        <v/>
      </c>
      <c r="H510" s="32" t="str">
        <f>IF(D510="","",SUM(G$27:G510))</f>
        <v/>
      </c>
      <c r="I510" s="32" t="str">
        <f t="shared" si="28"/>
        <v/>
      </c>
    </row>
    <row r="511" spans="1:9">
      <c r="A511" s="30" t="str">
        <f>IF(I510="","",IF(A510&gt;=$D$8*p,"",A510+1))</f>
        <v/>
      </c>
      <c r="B511" s="31" t="str">
        <f t="shared" si="25"/>
        <v/>
      </c>
      <c r="C511" s="55" t="str">
        <f t="shared" si="26"/>
        <v/>
      </c>
      <c r="D511" s="32" t="str">
        <f t="shared" si="27"/>
        <v/>
      </c>
      <c r="E511" s="32" t="str">
        <f>IF(A511="","",SUM(D$27:D511)+PV)</f>
        <v/>
      </c>
      <c r="F511" s="32"/>
      <c r="G511" s="32" t="str">
        <f>IF(A511="","",IF($D$10="Daily",I510*( (1+rate)^(B511-B510)-1 ),I510*rate))</f>
        <v/>
      </c>
      <c r="H511" s="32" t="str">
        <f>IF(D511="","",SUM(G$27:G511))</f>
        <v/>
      </c>
      <c r="I511" s="32" t="str">
        <f t="shared" si="28"/>
        <v/>
      </c>
    </row>
    <row r="512" spans="1:9">
      <c r="A512" s="30" t="str">
        <f>IF(I511="","",IF(A511&gt;=$D$8*p,"",A511+1))</f>
        <v/>
      </c>
      <c r="B512" s="31" t="str">
        <f t="shared" si="25"/>
        <v/>
      </c>
      <c r="C512" s="55" t="str">
        <f t="shared" si="26"/>
        <v/>
      </c>
      <c r="D512" s="32" t="str">
        <f t="shared" si="27"/>
        <v/>
      </c>
      <c r="E512" s="32" t="str">
        <f>IF(A512="","",SUM(D$27:D512)+PV)</f>
        <v/>
      </c>
      <c r="F512" s="32"/>
      <c r="G512" s="32" t="str">
        <f>IF(A512="","",IF($D$10="Daily",I511*( (1+rate)^(B512-B511)-1 ),I511*rate))</f>
        <v/>
      </c>
      <c r="H512" s="32" t="str">
        <f>IF(D512="","",SUM(G$27:G512))</f>
        <v/>
      </c>
      <c r="I512" s="32" t="str">
        <f t="shared" si="28"/>
        <v/>
      </c>
    </row>
    <row r="513" spans="1:9">
      <c r="A513" s="30" t="str">
        <f>IF(I512="","",IF(A512&gt;=$D$8*p,"",A512+1))</f>
        <v/>
      </c>
      <c r="B513" s="31" t="str">
        <f t="shared" si="25"/>
        <v/>
      </c>
      <c r="C513" s="55" t="str">
        <f t="shared" si="26"/>
        <v/>
      </c>
      <c r="D513" s="32" t="str">
        <f t="shared" si="27"/>
        <v/>
      </c>
      <c r="E513" s="32" t="str">
        <f>IF(A513="","",SUM(D$27:D513)+PV)</f>
        <v/>
      </c>
      <c r="F513" s="32"/>
      <c r="G513" s="32" t="str">
        <f>IF(A513="","",IF($D$10="Daily",I512*( (1+rate)^(B513-B512)-1 ),I512*rate))</f>
        <v/>
      </c>
      <c r="H513" s="32" t="str">
        <f>IF(D513="","",SUM(G$27:G513))</f>
        <v/>
      </c>
      <c r="I513" s="32" t="str">
        <f t="shared" si="28"/>
        <v/>
      </c>
    </row>
    <row r="514" spans="1:9">
      <c r="A514" s="30" t="str">
        <f>IF(I513="","",IF(A513&gt;=$D$8*p,"",A513+1))</f>
        <v/>
      </c>
      <c r="B514" s="31" t="str">
        <f t="shared" si="25"/>
        <v/>
      </c>
      <c r="C514" s="55" t="str">
        <f t="shared" si="26"/>
        <v/>
      </c>
      <c r="D514" s="32" t="str">
        <f t="shared" si="27"/>
        <v/>
      </c>
      <c r="E514" s="32" t="str">
        <f>IF(A514="","",SUM(D$27:D514)+PV)</f>
        <v/>
      </c>
      <c r="F514" s="32"/>
      <c r="G514" s="32" t="str">
        <f>IF(A514="","",IF($D$10="Daily",I513*( (1+rate)^(B514-B513)-1 ),I513*rate))</f>
        <v/>
      </c>
      <c r="H514" s="32" t="str">
        <f>IF(D514="","",SUM(G$27:G514))</f>
        <v/>
      </c>
      <c r="I514" s="32" t="str">
        <f t="shared" si="28"/>
        <v/>
      </c>
    </row>
    <row r="515" spans="1:9">
      <c r="A515" s="30" t="str">
        <f>IF(I514="","",IF(A514&gt;=$D$8*p,"",A514+1))</f>
        <v/>
      </c>
      <c r="B515" s="31" t="str">
        <f t="shared" si="25"/>
        <v/>
      </c>
      <c r="C515" s="55" t="str">
        <f t="shared" si="26"/>
        <v/>
      </c>
      <c r="D515" s="32" t="str">
        <f t="shared" si="27"/>
        <v/>
      </c>
      <c r="E515" s="32" t="str">
        <f>IF(A515="","",SUM(D$27:D515)+PV)</f>
        <v/>
      </c>
      <c r="F515" s="32"/>
      <c r="G515" s="32" t="str">
        <f>IF(A515="","",IF($D$10="Daily",I514*( (1+rate)^(B515-B514)-1 ),I514*rate))</f>
        <v/>
      </c>
      <c r="H515" s="32" t="str">
        <f>IF(D515="","",SUM(G$27:G515))</f>
        <v/>
      </c>
      <c r="I515" s="32" t="str">
        <f t="shared" si="28"/>
        <v/>
      </c>
    </row>
    <row r="516" spans="1:9">
      <c r="A516" s="30" t="str">
        <f>IF(I515="","",IF(A515&gt;=$D$8*p,"",A515+1))</f>
        <v/>
      </c>
      <c r="B516" s="31" t="str">
        <f t="shared" si="25"/>
        <v/>
      </c>
      <c r="C516" s="55" t="str">
        <f t="shared" si="26"/>
        <v/>
      </c>
      <c r="D516" s="32" t="str">
        <f t="shared" si="27"/>
        <v/>
      </c>
      <c r="E516" s="32" t="str">
        <f>IF(A516="","",SUM(D$27:D516)+PV)</f>
        <v/>
      </c>
      <c r="F516" s="32"/>
      <c r="G516" s="32" t="str">
        <f>IF(A516="","",IF($D$10="Daily",I515*( (1+rate)^(B516-B515)-1 ),I515*rate))</f>
        <v/>
      </c>
      <c r="H516" s="32" t="str">
        <f>IF(D516="","",SUM(G$27:G516))</f>
        <v/>
      </c>
      <c r="I516" s="32" t="str">
        <f t="shared" si="28"/>
        <v/>
      </c>
    </row>
    <row r="517" spans="1:9">
      <c r="A517" s="30" t="str">
        <f>IF(I516="","",IF(A516&gt;=$D$8*p,"",A516+1))</f>
        <v/>
      </c>
      <c r="B517" s="31" t="str">
        <f t="shared" si="25"/>
        <v/>
      </c>
      <c r="C517" s="55" t="str">
        <f t="shared" si="26"/>
        <v/>
      </c>
      <c r="D517" s="32" t="str">
        <f t="shared" si="27"/>
        <v/>
      </c>
      <c r="E517" s="32" t="str">
        <f>IF(A517="","",SUM(D$27:D517)+PV)</f>
        <v/>
      </c>
      <c r="F517" s="32"/>
      <c r="G517" s="32" t="str">
        <f>IF(A517="","",IF($D$10="Daily",I516*( (1+rate)^(B517-B516)-1 ),I516*rate))</f>
        <v/>
      </c>
      <c r="H517" s="32" t="str">
        <f>IF(D517="","",SUM(G$27:G517))</f>
        <v/>
      </c>
      <c r="I517" s="32" t="str">
        <f t="shared" si="28"/>
        <v/>
      </c>
    </row>
    <row r="518" spans="1:9">
      <c r="A518" s="30" t="str">
        <f>IF(I517="","",IF(A517&gt;=$D$8*p,"",A517+1))</f>
        <v/>
      </c>
      <c r="B518" s="31" t="str">
        <f t="shared" si="25"/>
        <v/>
      </c>
      <c r="C518" s="55" t="str">
        <f t="shared" si="26"/>
        <v/>
      </c>
      <c r="D518" s="32" t="str">
        <f t="shared" si="27"/>
        <v/>
      </c>
      <c r="E518" s="32" t="str">
        <f>IF(A518="","",SUM(D$27:D518)+PV)</f>
        <v/>
      </c>
      <c r="F518" s="32"/>
      <c r="G518" s="32" t="str">
        <f>IF(A518="","",IF($D$10="Daily",I517*( (1+rate)^(B518-B517)-1 ),I517*rate))</f>
        <v/>
      </c>
      <c r="H518" s="32" t="str">
        <f>IF(D518="","",SUM(G$27:G518))</f>
        <v/>
      </c>
      <c r="I518" s="32" t="str">
        <f t="shared" si="28"/>
        <v/>
      </c>
    </row>
    <row r="519" spans="1:9">
      <c r="A519" s="30" t="str">
        <f>IF(I518="","",IF(A518&gt;=$D$8*p,"",A518+1))</f>
        <v/>
      </c>
      <c r="B519" s="31" t="str">
        <f t="shared" si="25"/>
        <v/>
      </c>
      <c r="C519" s="55" t="str">
        <f t="shared" si="26"/>
        <v/>
      </c>
      <c r="D519" s="32" t="str">
        <f t="shared" si="27"/>
        <v/>
      </c>
      <c r="E519" s="32" t="str">
        <f>IF(A519="","",SUM(D$27:D519)+PV)</f>
        <v/>
      </c>
      <c r="F519" s="32"/>
      <c r="G519" s="32" t="str">
        <f>IF(A519="","",IF($D$10="Daily",I518*( (1+rate)^(B519-B518)-1 ),I518*rate))</f>
        <v/>
      </c>
      <c r="H519" s="32" t="str">
        <f>IF(D519="","",SUM(G$27:G519))</f>
        <v/>
      </c>
      <c r="I519" s="32" t="str">
        <f t="shared" si="28"/>
        <v/>
      </c>
    </row>
    <row r="520" spans="1:9">
      <c r="A520" s="30" t="str">
        <f>IF(I519="","",IF(A519&gt;=$D$8*p,"",A519+1))</f>
        <v/>
      </c>
      <c r="B520" s="31" t="str">
        <f t="shared" si="25"/>
        <v/>
      </c>
      <c r="C520" s="55" t="str">
        <f t="shared" si="26"/>
        <v/>
      </c>
      <c r="D520" s="32" t="str">
        <f t="shared" si="27"/>
        <v/>
      </c>
      <c r="E520" s="32" t="str">
        <f>IF(A520="","",SUM(D$27:D520)+PV)</f>
        <v/>
      </c>
      <c r="F520" s="32"/>
      <c r="G520" s="32" t="str">
        <f>IF(A520="","",IF($D$10="Daily",I519*( (1+rate)^(B520-B519)-1 ),I519*rate))</f>
        <v/>
      </c>
      <c r="H520" s="32" t="str">
        <f>IF(D520="","",SUM(G$27:G520))</f>
        <v/>
      </c>
      <c r="I520" s="32" t="str">
        <f t="shared" si="28"/>
        <v/>
      </c>
    </row>
    <row r="521" spans="1:9">
      <c r="A521" s="30" t="str">
        <f>IF(I520="","",IF(A520&gt;=$D$8*p,"",A520+1))</f>
        <v/>
      </c>
      <c r="B521" s="31" t="str">
        <f t="shared" si="25"/>
        <v/>
      </c>
      <c r="C521" s="55" t="str">
        <f t="shared" si="26"/>
        <v/>
      </c>
      <c r="D521" s="32" t="str">
        <f t="shared" si="27"/>
        <v/>
      </c>
      <c r="E521" s="32" t="str">
        <f>IF(A521="","",SUM(D$27:D521)+PV)</f>
        <v/>
      </c>
      <c r="F521" s="32"/>
      <c r="G521" s="32" t="str">
        <f>IF(A521="","",IF($D$10="Daily",I520*( (1+rate)^(B521-B520)-1 ),I520*rate))</f>
        <v/>
      </c>
      <c r="H521" s="32" t="str">
        <f>IF(D521="","",SUM(G$27:G521))</f>
        <v/>
      </c>
      <c r="I521" s="32" t="str">
        <f t="shared" si="28"/>
        <v/>
      </c>
    </row>
    <row r="522" spans="1:9">
      <c r="A522" s="30" t="str">
        <f>IF(I521="","",IF(A521&gt;=$D$8*p,"",A521+1))</f>
        <v/>
      </c>
      <c r="B522" s="31" t="str">
        <f t="shared" si="25"/>
        <v/>
      </c>
      <c r="C522" s="55" t="str">
        <f t="shared" si="26"/>
        <v/>
      </c>
      <c r="D522" s="32" t="str">
        <f t="shared" si="27"/>
        <v/>
      </c>
      <c r="E522" s="32" t="str">
        <f>IF(A522="","",SUM(D$27:D522)+PV)</f>
        <v/>
      </c>
      <c r="F522" s="32"/>
      <c r="G522" s="32" t="str">
        <f>IF(A522="","",IF($D$10="Daily",I521*( (1+rate)^(B522-B521)-1 ),I521*rate))</f>
        <v/>
      </c>
      <c r="H522" s="32" t="str">
        <f>IF(D522="","",SUM(G$27:G522))</f>
        <v/>
      </c>
      <c r="I522" s="32" t="str">
        <f t="shared" si="28"/>
        <v/>
      </c>
    </row>
    <row r="523" spans="1:9">
      <c r="A523" s="30" t="str">
        <f>IF(I522="","",IF(A522&gt;=$D$8*p,"",A522+1))</f>
        <v/>
      </c>
      <c r="B523" s="31" t="str">
        <f t="shared" si="25"/>
        <v/>
      </c>
      <c r="C523" s="55" t="str">
        <f t="shared" si="26"/>
        <v/>
      </c>
      <c r="D523" s="32" t="str">
        <f t="shared" si="27"/>
        <v/>
      </c>
      <c r="E523" s="32" t="str">
        <f>IF(A523="","",SUM(D$27:D523)+PV)</f>
        <v/>
      </c>
      <c r="F523" s="32"/>
      <c r="G523" s="32" t="str">
        <f>IF(A523="","",IF($D$10="Daily",I522*( (1+rate)^(B523-B522)-1 ),I522*rate))</f>
        <v/>
      </c>
      <c r="H523" s="32" t="str">
        <f>IF(D523="","",SUM(G$27:G523))</f>
        <v/>
      </c>
      <c r="I523" s="32" t="str">
        <f t="shared" si="28"/>
        <v/>
      </c>
    </row>
    <row r="524" spans="1:9">
      <c r="A524" s="30" t="str">
        <f>IF(I523="","",IF(A523&gt;=$D$8*p,"",A523+1))</f>
        <v/>
      </c>
      <c r="B524" s="31" t="str">
        <f t="shared" si="25"/>
        <v/>
      </c>
      <c r="C524" s="55" t="str">
        <f t="shared" si="26"/>
        <v/>
      </c>
      <c r="D524" s="32" t="str">
        <f t="shared" si="27"/>
        <v/>
      </c>
      <c r="E524" s="32" t="str">
        <f>IF(A524="","",SUM(D$27:D524)+PV)</f>
        <v/>
      </c>
      <c r="F524" s="32"/>
      <c r="G524" s="32" t="str">
        <f>IF(A524="","",IF($D$10="Daily",I523*( (1+rate)^(B524-B523)-1 ),I523*rate))</f>
        <v/>
      </c>
      <c r="H524" s="32" t="str">
        <f>IF(D524="","",SUM(G$27:G524))</f>
        <v/>
      </c>
      <c r="I524" s="32" t="str">
        <f t="shared" si="28"/>
        <v/>
      </c>
    </row>
    <row r="525" spans="1:9">
      <c r="A525" s="30" t="str">
        <f>IF(I524="","",IF(A524&gt;=$D$8*p,"",A524+1))</f>
        <v/>
      </c>
      <c r="B525" s="31" t="str">
        <f t="shared" si="25"/>
        <v/>
      </c>
      <c r="C525" s="55" t="str">
        <f t="shared" si="26"/>
        <v/>
      </c>
      <c r="D525" s="32" t="str">
        <f t="shared" si="27"/>
        <v/>
      </c>
      <c r="E525" s="32" t="str">
        <f>IF(A525="","",SUM(D$27:D525)+PV)</f>
        <v/>
      </c>
      <c r="F525" s="32"/>
      <c r="G525" s="32" t="str">
        <f>IF(A525="","",IF($D$10="Daily",I524*( (1+rate)^(B525-B524)-1 ),I524*rate))</f>
        <v/>
      </c>
      <c r="H525" s="32" t="str">
        <f>IF(D525="","",SUM(G$27:G525))</f>
        <v/>
      </c>
      <c r="I525" s="32" t="str">
        <f t="shared" si="28"/>
        <v/>
      </c>
    </row>
    <row r="526" spans="1:9">
      <c r="A526" s="30" t="str">
        <f>IF(I525="","",IF(A525&gt;=$D$8*p,"",A525+1))</f>
        <v/>
      </c>
      <c r="B526" s="31" t="str">
        <f t="shared" si="25"/>
        <v/>
      </c>
      <c r="C526" s="55" t="str">
        <f t="shared" si="26"/>
        <v/>
      </c>
      <c r="D526" s="32" t="str">
        <f t="shared" si="27"/>
        <v/>
      </c>
      <c r="E526" s="32" t="str">
        <f>IF(A526="","",SUM(D$27:D526)+PV)</f>
        <v/>
      </c>
      <c r="F526" s="32"/>
      <c r="G526" s="32" t="str">
        <f>IF(A526="","",IF($D$10="Daily",I525*( (1+rate)^(B526-B525)-1 ),I525*rate))</f>
        <v/>
      </c>
      <c r="H526" s="32" t="str">
        <f>IF(D526="","",SUM(G$27:G526))</f>
        <v/>
      </c>
      <c r="I526" s="32" t="str">
        <f t="shared" si="28"/>
        <v/>
      </c>
    </row>
    <row r="527" spans="1:9">
      <c r="A527" s="30" t="str">
        <f>IF(I526="","",IF(A526&gt;=$D$8*p,"",A526+1))</f>
        <v/>
      </c>
      <c r="B527" s="31" t="str">
        <f t="shared" si="25"/>
        <v/>
      </c>
      <c r="C527" s="55" t="str">
        <f t="shared" si="26"/>
        <v/>
      </c>
      <c r="D527" s="32" t="str">
        <f t="shared" si="27"/>
        <v/>
      </c>
      <c r="E527" s="32" t="str">
        <f>IF(A527="","",SUM(D$27:D527)+PV)</f>
        <v/>
      </c>
      <c r="F527" s="32"/>
      <c r="G527" s="32" t="str">
        <f>IF(A527="","",IF($D$10="Daily",I526*( (1+rate)^(B527-B526)-1 ),I526*rate))</f>
        <v/>
      </c>
      <c r="H527" s="32" t="str">
        <f>IF(D527="","",SUM(G$27:G527))</f>
        <v/>
      </c>
      <c r="I527" s="32" t="str">
        <f t="shared" si="28"/>
        <v/>
      </c>
    </row>
    <row r="528" spans="1:9">
      <c r="A528" s="30" t="str">
        <f>IF(I527="","",IF(A527&gt;=$D$8*p,"",A527+1))</f>
        <v/>
      </c>
      <c r="B528" s="31" t="str">
        <f t="shared" si="25"/>
        <v/>
      </c>
      <c r="C528" s="55" t="str">
        <f t="shared" si="26"/>
        <v/>
      </c>
      <c r="D528" s="32" t="str">
        <f t="shared" si="27"/>
        <v/>
      </c>
      <c r="E528" s="32" t="str">
        <f>IF(A528="","",SUM(D$27:D528)+PV)</f>
        <v/>
      </c>
      <c r="F528" s="32"/>
      <c r="G528" s="32" t="str">
        <f>IF(A528="","",IF($D$10="Daily",I527*( (1+rate)^(B528-B527)-1 ),I527*rate))</f>
        <v/>
      </c>
      <c r="H528" s="32" t="str">
        <f>IF(D528="","",SUM(G$27:G528))</f>
        <v/>
      </c>
      <c r="I528" s="32" t="str">
        <f t="shared" si="28"/>
        <v/>
      </c>
    </row>
    <row r="529" spans="1:9">
      <c r="A529" s="30" t="str">
        <f>IF(I528="","",IF(A528&gt;=$D$8*p,"",A528+1))</f>
        <v/>
      </c>
      <c r="B529" s="31" t="str">
        <f t="shared" si="25"/>
        <v/>
      </c>
      <c r="C529" s="55" t="str">
        <f t="shared" si="26"/>
        <v/>
      </c>
      <c r="D529" s="32" t="str">
        <f t="shared" si="27"/>
        <v/>
      </c>
      <c r="E529" s="32" t="str">
        <f>IF(A529="","",SUM(D$27:D529)+PV)</f>
        <v/>
      </c>
      <c r="F529" s="32"/>
      <c r="G529" s="32" t="str">
        <f>IF(A529="","",IF($D$10="Daily",I528*( (1+rate)^(B529-B528)-1 ),I528*rate))</f>
        <v/>
      </c>
      <c r="H529" s="32" t="str">
        <f>IF(D529="","",SUM(G$27:G529))</f>
        <v/>
      </c>
      <c r="I529" s="32" t="str">
        <f t="shared" si="28"/>
        <v/>
      </c>
    </row>
    <row r="530" spans="1:9">
      <c r="A530" s="30" t="str">
        <f>IF(I529="","",IF(A529&gt;=$D$8*p,"",A529+1))</f>
        <v/>
      </c>
      <c r="B530" s="31" t="str">
        <f t="shared" si="25"/>
        <v/>
      </c>
      <c r="C530" s="55" t="str">
        <f t="shared" si="26"/>
        <v/>
      </c>
      <c r="D530" s="32" t="str">
        <f t="shared" si="27"/>
        <v/>
      </c>
      <c r="E530" s="32" t="str">
        <f>IF(A530="","",SUM(D$27:D530)+PV)</f>
        <v/>
      </c>
      <c r="F530" s="32"/>
      <c r="G530" s="32" t="str">
        <f>IF(A530="","",IF($D$10="Daily",I529*( (1+rate)^(B530-B529)-1 ),I529*rate))</f>
        <v/>
      </c>
      <c r="H530" s="32" t="str">
        <f>IF(D530="","",SUM(G$27:G530))</f>
        <v/>
      </c>
      <c r="I530" s="32" t="str">
        <f t="shared" si="28"/>
        <v/>
      </c>
    </row>
    <row r="531" spans="1:9">
      <c r="A531" s="30" t="str">
        <f>IF(I530="","",IF(A530&gt;=$D$8*p,"",A530+1))</f>
        <v/>
      </c>
      <c r="B531" s="31" t="str">
        <f t="shared" si="25"/>
        <v/>
      </c>
      <c r="C531" s="55" t="str">
        <f t="shared" si="26"/>
        <v/>
      </c>
      <c r="D531" s="32" t="str">
        <f t="shared" si="27"/>
        <v/>
      </c>
      <c r="E531" s="32" t="str">
        <f>IF(A531="","",SUM(D$27:D531)+PV)</f>
        <v/>
      </c>
      <c r="F531" s="32"/>
      <c r="G531" s="32" t="str">
        <f>IF(A531="","",IF($D$10="Daily",I530*( (1+rate)^(B531-B530)-1 ),I530*rate))</f>
        <v/>
      </c>
      <c r="H531" s="32" t="str">
        <f>IF(D531="","",SUM(G$27:G531))</f>
        <v/>
      </c>
      <c r="I531" s="32" t="str">
        <f t="shared" si="28"/>
        <v/>
      </c>
    </row>
    <row r="532" spans="1:9">
      <c r="A532" s="30" t="str">
        <f>IF(I531="","",IF(A531&gt;=$D$8*p,"",A531+1))</f>
        <v/>
      </c>
      <c r="B532" s="31" t="str">
        <f t="shared" si="25"/>
        <v/>
      </c>
      <c r="C532" s="55" t="str">
        <f t="shared" si="26"/>
        <v/>
      </c>
      <c r="D532" s="32" t="str">
        <f t="shared" si="27"/>
        <v/>
      </c>
      <c r="E532" s="32" t="str">
        <f>IF(A532="","",SUM(D$27:D532)+PV)</f>
        <v/>
      </c>
      <c r="F532" s="32"/>
      <c r="G532" s="32" t="str">
        <f>IF(A532="","",IF($D$10="Daily",I531*( (1+rate)^(B532-B531)-1 ),I531*rate))</f>
        <v/>
      </c>
      <c r="H532" s="32" t="str">
        <f>IF(D532="","",SUM(G$27:G532))</f>
        <v/>
      </c>
      <c r="I532" s="32" t="str">
        <f t="shared" si="28"/>
        <v/>
      </c>
    </row>
    <row r="533" spans="1:9">
      <c r="A533" s="30" t="str">
        <f>IF(I532="","",IF(A532&gt;=$D$8*p,"",A532+1))</f>
        <v/>
      </c>
      <c r="B533" s="31" t="str">
        <f t="shared" si="25"/>
        <v/>
      </c>
      <c r="C533" s="55" t="str">
        <f t="shared" si="26"/>
        <v/>
      </c>
      <c r="D533" s="32" t="str">
        <f t="shared" si="27"/>
        <v/>
      </c>
      <c r="E533" s="32" t="str">
        <f>IF(A533="","",SUM(D$27:D533)+PV)</f>
        <v/>
      </c>
      <c r="F533" s="32"/>
      <c r="G533" s="32" t="str">
        <f>IF(A533="","",IF($D$10="Daily",I532*( (1+rate)^(B533-B532)-1 ),I532*rate))</f>
        <v/>
      </c>
      <c r="H533" s="32" t="str">
        <f>IF(D533="","",SUM(G$27:G533))</f>
        <v/>
      </c>
      <c r="I533" s="32" t="str">
        <f t="shared" si="28"/>
        <v/>
      </c>
    </row>
    <row r="534" spans="1:9">
      <c r="A534" s="30" t="str">
        <f>IF(I533="","",IF(A533&gt;=$D$8*p,"",A533+1))</f>
        <v/>
      </c>
      <c r="B534" s="31" t="str">
        <f t="shared" si="25"/>
        <v/>
      </c>
      <c r="C534" s="55" t="str">
        <f t="shared" si="26"/>
        <v/>
      </c>
      <c r="D534" s="32" t="str">
        <f t="shared" si="27"/>
        <v/>
      </c>
      <c r="E534" s="32" t="str">
        <f>IF(A534="","",SUM(D$27:D534)+PV)</f>
        <v/>
      </c>
      <c r="F534" s="32"/>
      <c r="G534" s="32" t="str">
        <f>IF(A534="","",IF($D$10="Daily",I533*( (1+rate)^(B534-B533)-1 ),I533*rate))</f>
        <v/>
      </c>
      <c r="H534" s="32" t="str">
        <f>IF(D534="","",SUM(G$27:G534))</f>
        <v/>
      </c>
      <c r="I534" s="32" t="str">
        <f t="shared" si="28"/>
        <v/>
      </c>
    </row>
    <row r="535" spans="1:9">
      <c r="A535" s="30" t="str">
        <f>IF(I534="","",IF(A534&gt;=$D$8*p,"",A534+1))</f>
        <v/>
      </c>
      <c r="B535" s="31" t="str">
        <f t="shared" si="25"/>
        <v/>
      </c>
      <c r="C535" s="55" t="str">
        <f t="shared" si="26"/>
        <v/>
      </c>
      <c r="D535" s="32" t="str">
        <f t="shared" si="27"/>
        <v/>
      </c>
      <c r="E535" s="32" t="str">
        <f>IF(A535="","",SUM(D$27:D535)+PV)</f>
        <v/>
      </c>
      <c r="F535" s="32"/>
      <c r="G535" s="32" t="str">
        <f>IF(A535="","",IF($D$10="Daily",I534*( (1+rate)^(B535-B534)-1 ),I534*rate))</f>
        <v/>
      </c>
      <c r="H535" s="32" t="str">
        <f>IF(D535="","",SUM(G$27:G535))</f>
        <v/>
      </c>
      <c r="I535" s="32" t="str">
        <f t="shared" si="28"/>
        <v/>
      </c>
    </row>
    <row r="536" spans="1:9">
      <c r="A536" s="30" t="str">
        <f>IF(I535="","",IF(A535&gt;=$D$8*p,"",A535+1))</f>
        <v/>
      </c>
      <c r="B536" s="31" t="str">
        <f t="shared" si="25"/>
        <v/>
      </c>
      <c r="C536" s="55" t="str">
        <f t="shared" si="26"/>
        <v/>
      </c>
      <c r="D536" s="32" t="str">
        <f t="shared" si="27"/>
        <v/>
      </c>
      <c r="E536" s="32" t="str">
        <f>IF(A536="","",SUM(D$27:D536)+PV)</f>
        <v/>
      </c>
      <c r="F536" s="32"/>
      <c r="G536" s="32" t="str">
        <f>IF(A536="","",IF($D$10="Daily",I535*( (1+rate)^(B536-B535)-1 ),I535*rate))</f>
        <v/>
      </c>
      <c r="H536" s="32" t="str">
        <f>IF(D536="","",SUM(G$27:G536))</f>
        <v/>
      </c>
      <c r="I536" s="32" t="str">
        <f t="shared" si="28"/>
        <v/>
      </c>
    </row>
    <row r="537" spans="1:9">
      <c r="A537" s="30" t="str">
        <f>IF(I536="","",IF(A536&gt;=$D$8*p,"",A536+1))</f>
        <v/>
      </c>
      <c r="B537" s="31" t="str">
        <f t="shared" si="25"/>
        <v/>
      </c>
      <c r="C537" s="55" t="str">
        <f t="shared" si="26"/>
        <v/>
      </c>
      <c r="D537" s="32" t="str">
        <f t="shared" si="27"/>
        <v/>
      </c>
      <c r="E537" s="32" t="str">
        <f>IF(A537="","",SUM(D$27:D537)+PV)</f>
        <v/>
      </c>
      <c r="F537" s="32"/>
      <c r="G537" s="32" t="str">
        <f>IF(A537="","",IF($D$10="Daily",I536*( (1+rate)^(B537-B536)-1 ),I536*rate))</f>
        <v/>
      </c>
      <c r="H537" s="32" t="str">
        <f>IF(D537="","",SUM(G$27:G537))</f>
        <v/>
      </c>
      <c r="I537" s="32" t="str">
        <f t="shared" si="28"/>
        <v/>
      </c>
    </row>
    <row r="538" spans="1:9">
      <c r="A538" s="30" t="str">
        <f>IF(I537="","",IF(A537&gt;=$D$8*p,"",A537+1))</f>
        <v/>
      </c>
      <c r="B538" s="31" t="str">
        <f t="shared" si="25"/>
        <v/>
      </c>
      <c r="C538" s="55" t="str">
        <f t="shared" si="26"/>
        <v/>
      </c>
      <c r="D538" s="32" t="str">
        <f t="shared" si="27"/>
        <v/>
      </c>
      <c r="E538" s="32" t="str">
        <f>IF(A538="","",SUM(D$27:D538)+PV)</f>
        <v/>
      </c>
      <c r="F538" s="32"/>
      <c r="G538" s="32" t="str">
        <f>IF(A538="","",IF($D$10="Daily",I537*( (1+rate)^(B538-B537)-1 ),I537*rate))</f>
        <v/>
      </c>
      <c r="H538" s="32" t="str">
        <f>IF(D538="","",SUM(G$27:G538))</f>
        <v/>
      </c>
      <c r="I538" s="32" t="str">
        <f t="shared" si="28"/>
        <v/>
      </c>
    </row>
    <row r="539" spans="1:9">
      <c r="A539" s="30" t="str">
        <f>IF(I538="","",IF(A538&gt;=$D$8*p,"",A538+1))</f>
        <v/>
      </c>
      <c r="B539" s="31" t="str">
        <f t="shared" si="25"/>
        <v/>
      </c>
      <c r="C539" s="55" t="str">
        <f t="shared" si="26"/>
        <v/>
      </c>
      <c r="D539" s="32" t="str">
        <f t="shared" si="27"/>
        <v/>
      </c>
      <c r="E539" s="32" t="str">
        <f>IF(A539="","",SUM(D$27:D539)+PV)</f>
        <v/>
      </c>
      <c r="F539" s="32"/>
      <c r="G539" s="32" t="str">
        <f>IF(A539="","",IF($D$10="Daily",I538*( (1+rate)^(B539-B538)-1 ),I538*rate))</f>
        <v/>
      </c>
      <c r="H539" s="32" t="str">
        <f>IF(D539="","",SUM(G$27:G539))</f>
        <v/>
      </c>
      <c r="I539" s="32" t="str">
        <f t="shared" si="28"/>
        <v/>
      </c>
    </row>
    <row r="540" spans="1:9">
      <c r="A540" s="30" t="str">
        <f>IF(I539="","",IF(A539&gt;=$D$8*p,"",A539+1))</f>
        <v/>
      </c>
      <c r="B540" s="31" t="str">
        <f t="shared" si="25"/>
        <v/>
      </c>
      <c r="C540" s="55" t="str">
        <f t="shared" si="26"/>
        <v/>
      </c>
      <c r="D540" s="32" t="str">
        <f t="shared" si="27"/>
        <v/>
      </c>
      <c r="E540" s="32" t="str">
        <f>IF(A540="","",SUM(D$27:D540)+PV)</f>
        <v/>
      </c>
      <c r="F540" s="32"/>
      <c r="G540" s="32" t="str">
        <f>IF(A540="","",IF($D$10="Daily",I539*( (1+rate)^(B540-B539)-1 ),I539*rate))</f>
        <v/>
      </c>
      <c r="H540" s="32" t="str">
        <f>IF(D540="","",SUM(G$27:G540))</f>
        <v/>
      </c>
      <c r="I540" s="32" t="str">
        <f t="shared" si="28"/>
        <v/>
      </c>
    </row>
    <row r="541" spans="1:9">
      <c r="A541" s="30" t="str">
        <f>IF(I540="","",IF(A540&gt;=$D$8*p,"",A540+1))</f>
        <v/>
      </c>
      <c r="B541" s="31" t="str">
        <f t="shared" ref="B541:B604" si="29">IF(A541="","",IF(p=52,B540+7,IF(p=26,B540+14,IF(p=24,IF(MOD(A541,2)=0,EDATE($D$9,A541/2),B540+14),IF(DAY(DATE(YEAR($D$9),MONTH($D$9)+(A541-1)*(12/p),DAY($D$9)))&lt;&gt;DAY($D$9),DATE(YEAR($D$9),MONTH($D$9)+A541*(12/p)+1,0),DATE(YEAR($D$9),MONTH($D$9)+A541*(12/p),DAY($D$9)))))))</f>
        <v/>
      </c>
      <c r="C541" s="55" t="str">
        <f t="shared" si="26"/>
        <v/>
      </c>
      <c r="D541" s="32" t="str">
        <f t="shared" si="27"/>
        <v/>
      </c>
      <c r="E541" s="32" t="str">
        <f>IF(A541="","",SUM(D$27:D541)+PV)</f>
        <v/>
      </c>
      <c r="F541" s="32"/>
      <c r="G541" s="32" t="str">
        <f>IF(A541="","",IF($D$10="Daily",I540*( (1+rate)^(B541-B540)-1 ),I540*rate))</f>
        <v/>
      </c>
      <c r="H541" s="32" t="str">
        <f>IF(D541="","",SUM(G$27:G541))</f>
        <v/>
      </c>
      <c r="I541" s="32" t="str">
        <f t="shared" si="28"/>
        <v/>
      </c>
    </row>
    <row r="542" spans="1:9">
      <c r="A542" s="30" t="str">
        <f>IF(I541="","",IF(A541&gt;=$D$8*p,"",A541+1))</f>
        <v/>
      </c>
      <c r="B542" s="31" t="str">
        <f t="shared" si="29"/>
        <v/>
      </c>
      <c r="C542" s="55" t="str">
        <f t="shared" ref="C542:C605" si="30">IF(A542="","",MONTH(B542))</f>
        <v/>
      </c>
      <c r="D542" s="32" t="str">
        <f t="shared" ref="D542:D605" si="31">IFERROR(IF(A542="","",$D$11)+IF(C542="","",(IF(C542=12,$D$13))),"")</f>
        <v/>
      </c>
      <c r="E542" s="32" t="str">
        <f>IF(A542="","",SUM(D$27:D542)+PV)</f>
        <v/>
      </c>
      <c r="F542" s="32"/>
      <c r="G542" s="32" t="str">
        <f>IF(A542="","",IF($D$10="Daily",I541*( (1+rate)^(B542-B541)-1 ),I541*rate))</f>
        <v/>
      </c>
      <c r="H542" s="32" t="str">
        <f>IF(D542="","",SUM(G$27:G542))</f>
        <v/>
      </c>
      <c r="I542" s="32" t="str">
        <f t="shared" si="28"/>
        <v/>
      </c>
    </row>
    <row r="543" spans="1:9">
      <c r="A543" s="30" t="str">
        <f>IF(I542="","",IF(A542&gt;=$D$8*p,"",A542+1))</f>
        <v/>
      </c>
      <c r="B543" s="31" t="str">
        <f t="shared" si="29"/>
        <v/>
      </c>
      <c r="C543" s="55" t="str">
        <f t="shared" si="30"/>
        <v/>
      </c>
      <c r="D543" s="32" t="str">
        <f t="shared" si="31"/>
        <v/>
      </c>
      <c r="E543" s="32" t="str">
        <f>IF(A543="","",SUM(D$27:D543)+PV)</f>
        <v/>
      </c>
      <c r="F543" s="32"/>
      <c r="G543" s="32" t="str">
        <f>IF(A543="","",IF($D$10="Daily",I542*( (1+rate)^(B543-B542)-1 ),I542*rate))</f>
        <v/>
      </c>
      <c r="H543" s="32" t="str">
        <f>IF(D543="","",SUM(G$27:G543))</f>
        <v/>
      </c>
      <c r="I543" s="32" t="str">
        <f t="shared" si="28"/>
        <v/>
      </c>
    </row>
    <row r="544" spans="1:9">
      <c r="A544" s="30" t="str">
        <f>IF(I543="","",IF(A543&gt;=$D$8*p,"",A543+1))</f>
        <v/>
      </c>
      <c r="B544" s="31" t="str">
        <f t="shared" si="29"/>
        <v/>
      </c>
      <c r="C544" s="55" t="str">
        <f t="shared" si="30"/>
        <v/>
      </c>
      <c r="D544" s="32" t="str">
        <f t="shared" si="31"/>
        <v/>
      </c>
      <c r="E544" s="32" t="str">
        <f>IF(A544="","",SUM(D$27:D544)+PV)</f>
        <v/>
      </c>
      <c r="F544" s="32"/>
      <c r="G544" s="32" t="str">
        <f>IF(A544="","",IF($D$10="Daily",I543*( (1+rate)^(B544-B543)-1 ),I543*rate))</f>
        <v/>
      </c>
      <c r="H544" s="32" t="str">
        <f>IF(D544="","",SUM(G$27:G544))</f>
        <v/>
      </c>
      <c r="I544" s="32" t="str">
        <f t="shared" si="28"/>
        <v/>
      </c>
    </row>
    <row r="545" spans="1:9">
      <c r="A545" s="30" t="str">
        <f>IF(I544="","",IF(A544&gt;=$D$8*p,"",A544+1))</f>
        <v/>
      </c>
      <c r="B545" s="31" t="str">
        <f t="shared" si="29"/>
        <v/>
      </c>
      <c r="C545" s="55" t="str">
        <f t="shared" si="30"/>
        <v/>
      </c>
      <c r="D545" s="32" t="str">
        <f t="shared" si="31"/>
        <v/>
      </c>
      <c r="E545" s="32" t="str">
        <f>IF(A545="","",SUM(D$27:D545)+PV)</f>
        <v/>
      </c>
      <c r="F545" s="32"/>
      <c r="G545" s="32" t="str">
        <f>IF(A545="","",IF($D$10="Daily",I544*( (1+rate)^(B545-B544)-1 ),I544*rate))</f>
        <v/>
      </c>
      <c r="H545" s="32" t="str">
        <f>IF(D545="","",SUM(G$27:G545))</f>
        <v/>
      </c>
      <c r="I545" s="32" t="str">
        <f t="shared" si="28"/>
        <v/>
      </c>
    </row>
    <row r="546" spans="1:9">
      <c r="A546" s="30" t="str">
        <f>IF(I545="","",IF(A545&gt;=$D$8*p,"",A545+1))</f>
        <v/>
      </c>
      <c r="B546" s="31" t="str">
        <f t="shared" si="29"/>
        <v/>
      </c>
      <c r="C546" s="55" t="str">
        <f t="shared" si="30"/>
        <v/>
      </c>
      <c r="D546" s="32" t="str">
        <f t="shared" si="31"/>
        <v/>
      </c>
      <c r="E546" s="32" t="str">
        <f>IF(A546="","",SUM(D$27:D546)+PV)</f>
        <v/>
      </c>
      <c r="F546" s="32"/>
      <c r="G546" s="32" t="str">
        <f>IF(A546="","",IF($D$10="Daily",I545*( (1+rate)^(B546-B545)-1 ),I545*rate))</f>
        <v/>
      </c>
      <c r="H546" s="32" t="str">
        <f>IF(D546="","",SUM(G$27:G546))</f>
        <v/>
      </c>
      <c r="I546" s="32" t="str">
        <f t="shared" si="28"/>
        <v/>
      </c>
    </row>
    <row r="547" spans="1:9">
      <c r="A547" s="30" t="str">
        <f>IF(I546="","",IF(A546&gt;=$D$8*p,"",A546+1))</f>
        <v/>
      </c>
      <c r="B547" s="31" t="str">
        <f t="shared" si="29"/>
        <v/>
      </c>
      <c r="C547" s="55" t="str">
        <f t="shared" si="30"/>
        <v/>
      </c>
      <c r="D547" s="32" t="str">
        <f t="shared" si="31"/>
        <v/>
      </c>
      <c r="E547" s="32" t="str">
        <f>IF(A547="","",SUM(D$27:D547)+PV)</f>
        <v/>
      </c>
      <c r="F547" s="32"/>
      <c r="G547" s="32" t="str">
        <f>IF(A547="","",IF($D$10="Daily",I546*( (1+rate)^(B547-B546)-1 ),I546*rate))</f>
        <v/>
      </c>
      <c r="H547" s="32" t="str">
        <f>IF(D547="","",SUM(G$27:G547))</f>
        <v/>
      </c>
      <c r="I547" s="32" t="str">
        <f t="shared" si="28"/>
        <v/>
      </c>
    </row>
    <row r="548" spans="1:9">
      <c r="A548" s="30" t="str">
        <f>IF(I547="","",IF(A547&gt;=$D$8*p,"",A547+1))</f>
        <v/>
      </c>
      <c r="B548" s="31" t="str">
        <f t="shared" si="29"/>
        <v/>
      </c>
      <c r="C548" s="55" t="str">
        <f t="shared" si="30"/>
        <v/>
      </c>
      <c r="D548" s="32" t="str">
        <f t="shared" si="31"/>
        <v/>
      </c>
      <c r="E548" s="32" t="str">
        <f>IF(A548="","",SUM(D$27:D548)+PV)</f>
        <v/>
      </c>
      <c r="F548" s="32"/>
      <c r="G548" s="32" t="str">
        <f>IF(A548="","",IF($D$10="Daily",I547*( (1+rate)^(B548-B547)-1 ),I547*rate))</f>
        <v/>
      </c>
      <c r="H548" s="32" t="str">
        <f>IF(D548="","",SUM(G$27:G548))</f>
        <v/>
      </c>
      <c r="I548" s="32" t="str">
        <f t="shared" si="28"/>
        <v/>
      </c>
    </row>
    <row r="549" spans="1:9">
      <c r="A549" s="30" t="str">
        <f>IF(I548="","",IF(A548&gt;=$D$8*p,"",A548+1))</f>
        <v/>
      </c>
      <c r="B549" s="31" t="str">
        <f t="shared" si="29"/>
        <v/>
      </c>
      <c r="C549" s="55" t="str">
        <f t="shared" si="30"/>
        <v/>
      </c>
      <c r="D549" s="32" t="str">
        <f t="shared" si="31"/>
        <v/>
      </c>
      <c r="E549" s="32" t="str">
        <f>IF(A549="","",SUM(D$27:D549)+PV)</f>
        <v/>
      </c>
      <c r="F549" s="32"/>
      <c r="G549" s="32" t="str">
        <f>IF(A549="","",IF($D$10="Daily",I548*( (1+rate)^(B549-B548)-1 ),I548*rate))</f>
        <v/>
      </c>
      <c r="H549" s="32" t="str">
        <f>IF(D549="","",SUM(G$27:G549))</f>
        <v/>
      </c>
      <c r="I549" s="32" t="str">
        <f t="shared" si="28"/>
        <v/>
      </c>
    </row>
    <row r="550" spans="1:9">
      <c r="A550" s="30" t="str">
        <f>IF(I549="","",IF(A549&gt;=$D$8*p,"",A549+1))</f>
        <v/>
      </c>
      <c r="B550" s="31" t="str">
        <f t="shared" si="29"/>
        <v/>
      </c>
      <c r="C550" s="55" t="str">
        <f t="shared" si="30"/>
        <v/>
      </c>
      <c r="D550" s="32" t="str">
        <f t="shared" si="31"/>
        <v/>
      </c>
      <c r="E550" s="32" t="str">
        <f>IF(A550="","",SUM(D$27:D550)+PV)</f>
        <v/>
      </c>
      <c r="F550" s="32"/>
      <c r="G550" s="32" t="str">
        <f>IF(A550="","",IF($D$10="Daily",I549*( (1+rate)^(B550-B549)-1 ),I549*rate))</f>
        <v/>
      </c>
      <c r="H550" s="32" t="str">
        <f>IF(D550="","",SUM(G$27:G550))</f>
        <v/>
      </c>
      <c r="I550" s="32" t="str">
        <f t="shared" si="28"/>
        <v/>
      </c>
    </row>
    <row r="551" spans="1:9">
      <c r="A551" s="30" t="str">
        <f>IF(I550="","",IF(A550&gt;=$D$8*p,"",A550+1))</f>
        <v/>
      </c>
      <c r="B551" s="31" t="str">
        <f t="shared" si="29"/>
        <v/>
      </c>
      <c r="C551" s="55" t="str">
        <f t="shared" si="30"/>
        <v/>
      </c>
      <c r="D551" s="32" t="str">
        <f t="shared" si="31"/>
        <v/>
      </c>
      <c r="E551" s="32" t="str">
        <f>IF(A551="","",SUM(D$27:D551)+PV)</f>
        <v/>
      </c>
      <c r="F551" s="32"/>
      <c r="G551" s="32" t="str">
        <f>IF(A551="","",IF($D$10="Daily",I550*( (1+rate)^(B551-B550)-1 ),I550*rate))</f>
        <v/>
      </c>
      <c r="H551" s="32" t="str">
        <f>IF(D551="","",SUM(G$27:G551))</f>
        <v/>
      </c>
      <c r="I551" s="32" t="str">
        <f t="shared" si="28"/>
        <v/>
      </c>
    </row>
    <row r="552" spans="1:9">
      <c r="A552" s="30" t="str">
        <f>IF(I551="","",IF(A551&gt;=$D$8*p,"",A551+1))</f>
        <v/>
      </c>
      <c r="B552" s="31" t="str">
        <f t="shared" si="29"/>
        <v/>
      </c>
      <c r="C552" s="55" t="str">
        <f t="shared" si="30"/>
        <v/>
      </c>
      <c r="D552" s="32" t="str">
        <f t="shared" si="31"/>
        <v/>
      </c>
      <c r="E552" s="32" t="str">
        <f>IF(A552="","",SUM(D$27:D552)+PV)</f>
        <v/>
      </c>
      <c r="F552" s="32"/>
      <c r="G552" s="32" t="str">
        <f>IF(A552="","",IF($D$10="Daily",I551*( (1+rate)^(B552-B551)-1 ),I551*rate))</f>
        <v/>
      </c>
      <c r="H552" s="32" t="str">
        <f>IF(D552="","",SUM(G$27:G552))</f>
        <v/>
      </c>
      <c r="I552" s="32" t="str">
        <f t="shared" si="28"/>
        <v/>
      </c>
    </row>
    <row r="553" spans="1:9">
      <c r="A553" s="30" t="str">
        <f>IF(I552="","",IF(A552&gt;=$D$8*p,"",A552+1))</f>
        <v/>
      </c>
      <c r="B553" s="31" t="str">
        <f t="shared" si="29"/>
        <v/>
      </c>
      <c r="C553" s="55" t="str">
        <f t="shared" si="30"/>
        <v/>
      </c>
      <c r="D553" s="32" t="str">
        <f t="shared" si="31"/>
        <v/>
      </c>
      <c r="E553" s="32" t="str">
        <f>IF(A553="","",SUM(D$27:D553)+PV)</f>
        <v/>
      </c>
      <c r="F553" s="32"/>
      <c r="G553" s="32" t="str">
        <f>IF(A553="","",IF($D$10="Daily",I552*( (1+rate)^(B553-B552)-1 ),I552*rate))</f>
        <v/>
      </c>
      <c r="H553" s="32" t="str">
        <f>IF(D553="","",SUM(G$27:G553))</f>
        <v/>
      </c>
      <c r="I553" s="32" t="str">
        <f t="shared" si="28"/>
        <v/>
      </c>
    </row>
    <row r="554" spans="1:9">
      <c r="A554" s="30" t="str">
        <f>IF(I553="","",IF(A553&gt;=$D$8*p,"",A553+1))</f>
        <v/>
      </c>
      <c r="B554" s="31" t="str">
        <f t="shared" si="29"/>
        <v/>
      </c>
      <c r="C554" s="55" t="str">
        <f t="shared" si="30"/>
        <v/>
      </c>
      <c r="D554" s="32" t="str">
        <f t="shared" si="31"/>
        <v/>
      </c>
      <c r="E554" s="32" t="str">
        <f>IF(A554="","",SUM(D$27:D554)+PV)</f>
        <v/>
      </c>
      <c r="F554" s="32"/>
      <c r="G554" s="32" t="str">
        <f>IF(A554="","",IF($D$10="Daily",I553*( (1+rate)^(B554-B553)-1 ),I553*rate))</f>
        <v/>
      </c>
      <c r="H554" s="32" t="str">
        <f>IF(D554="","",SUM(G$27:G554))</f>
        <v/>
      </c>
      <c r="I554" s="32" t="str">
        <f t="shared" si="28"/>
        <v/>
      </c>
    </row>
    <row r="555" spans="1:9">
      <c r="A555" s="30" t="str">
        <f>IF(I554="","",IF(A554&gt;=$D$8*p,"",A554+1))</f>
        <v/>
      </c>
      <c r="B555" s="31" t="str">
        <f t="shared" si="29"/>
        <v/>
      </c>
      <c r="C555" s="55" t="str">
        <f t="shared" si="30"/>
        <v/>
      </c>
      <c r="D555" s="32" t="str">
        <f t="shared" si="31"/>
        <v/>
      </c>
      <c r="E555" s="32" t="str">
        <f>IF(A555="","",SUM(D$27:D555)+PV)</f>
        <v/>
      </c>
      <c r="F555" s="32"/>
      <c r="G555" s="32" t="str">
        <f>IF(A555="","",IF($D$10="Daily",I554*( (1+rate)^(B555-B554)-1 ),I554*rate))</f>
        <v/>
      </c>
      <c r="H555" s="32" t="str">
        <f>IF(D555="","",SUM(G$27:G555))</f>
        <v/>
      </c>
      <c r="I555" s="32" t="str">
        <f t="shared" si="28"/>
        <v/>
      </c>
    </row>
    <row r="556" spans="1:9">
      <c r="A556" s="30" t="str">
        <f>IF(I555="","",IF(A555&gt;=$D$8*p,"",A555+1))</f>
        <v/>
      </c>
      <c r="B556" s="31" t="str">
        <f t="shared" si="29"/>
        <v/>
      </c>
      <c r="C556" s="55" t="str">
        <f t="shared" si="30"/>
        <v/>
      </c>
      <c r="D556" s="32" t="str">
        <f t="shared" si="31"/>
        <v/>
      </c>
      <c r="E556" s="32" t="str">
        <f>IF(A556="","",SUM(D$27:D556)+PV)</f>
        <v/>
      </c>
      <c r="F556" s="32"/>
      <c r="G556" s="32" t="str">
        <f>IF(A556="","",IF($D$10="Daily",I555*( (1+rate)^(B556-B555)-1 ),I555*rate))</f>
        <v/>
      </c>
      <c r="H556" s="32" t="str">
        <f>IF(D556="","",SUM(G$27:G556))</f>
        <v/>
      </c>
      <c r="I556" s="32" t="str">
        <f t="shared" si="28"/>
        <v/>
      </c>
    </row>
    <row r="557" spans="1:9">
      <c r="A557" s="30" t="str">
        <f>IF(I556="","",IF(A556&gt;=$D$8*p,"",A556+1))</f>
        <v/>
      </c>
      <c r="B557" s="31" t="str">
        <f t="shared" si="29"/>
        <v/>
      </c>
      <c r="C557" s="55" t="str">
        <f t="shared" si="30"/>
        <v/>
      </c>
      <c r="D557" s="32" t="str">
        <f t="shared" si="31"/>
        <v/>
      </c>
      <c r="E557" s="32" t="str">
        <f>IF(A557="","",SUM(D$27:D557)+PV)</f>
        <v/>
      </c>
      <c r="F557" s="32"/>
      <c r="G557" s="32" t="str">
        <f>IF(A557="","",IF($D$10="Daily",I556*( (1+rate)^(B557-B556)-1 ),I556*rate))</f>
        <v/>
      </c>
      <c r="H557" s="32" t="str">
        <f>IF(D557="","",SUM(G$27:G557))</f>
        <v/>
      </c>
      <c r="I557" s="32" t="str">
        <f t="shared" si="28"/>
        <v/>
      </c>
    </row>
    <row r="558" spans="1:9">
      <c r="A558" s="30" t="str">
        <f>IF(I557="","",IF(A557&gt;=$D$8*p,"",A557+1))</f>
        <v/>
      </c>
      <c r="B558" s="31" t="str">
        <f t="shared" si="29"/>
        <v/>
      </c>
      <c r="C558" s="55" t="str">
        <f t="shared" si="30"/>
        <v/>
      </c>
      <c r="D558" s="32" t="str">
        <f t="shared" si="31"/>
        <v/>
      </c>
      <c r="E558" s="32" t="str">
        <f>IF(A558="","",SUM(D$27:D558)+PV)</f>
        <v/>
      </c>
      <c r="F558" s="32"/>
      <c r="G558" s="32" t="str">
        <f>IF(A558="","",IF($D$10="Daily",I557*( (1+rate)^(B558-B557)-1 ),I557*rate))</f>
        <v/>
      </c>
      <c r="H558" s="32" t="str">
        <f>IF(D558="","",SUM(G$27:G558))</f>
        <v/>
      </c>
      <c r="I558" s="32" t="str">
        <f t="shared" si="28"/>
        <v/>
      </c>
    </row>
    <row r="559" spans="1:9">
      <c r="A559" s="30" t="str">
        <f>IF(I558="","",IF(A558&gt;=$D$8*p,"",A558+1))</f>
        <v/>
      </c>
      <c r="B559" s="31" t="str">
        <f t="shared" si="29"/>
        <v/>
      </c>
      <c r="C559" s="55" t="str">
        <f t="shared" si="30"/>
        <v/>
      </c>
      <c r="D559" s="32" t="str">
        <f t="shared" si="31"/>
        <v/>
      </c>
      <c r="E559" s="32" t="str">
        <f>IF(A559="","",SUM(D$27:D559)+PV)</f>
        <v/>
      </c>
      <c r="F559" s="32"/>
      <c r="G559" s="32" t="str">
        <f>IF(A559="","",IF($D$10="Daily",I558*( (1+rate)^(B559-B558)-1 ),I558*rate))</f>
        <v/>
      </c>
      <c r="H559" s="32" t="str">
        <f>IF(D559="","",SUM(G$27:G559))</f>
        <v/>
      </c>
      <c r="I559" s="32" t="str">
        <f t="shared" si="28"/>
        <v/>
      </c>
    </row>
    <row r="560" spans="1:9">
      <c r="A560" s="30" t="str">
        <f>IF(I559="","",IF(A559&gt;=$D$8*p,"",A559+1))</f>
        <v/>
      </c>
      <c r="B560" s="31" t="str">
        <f t="shared" si="29"/>
        <v/>
      </c>
      <c r="C560" s="55" t="str">
        <f t="shared" si="30"/>
        <v/>
      </c>
      <c r="D560" s="32" t="str">
        <f t="shared" si="31"/>
        <v/>
      </c>
      <c r="E560" s="32" t="str">
        <f>IF(A560="","",SUM(D$27:D560)+PV)</f>
        <v/>
      </c>
      <c r="F560" s="32"/>
      <c r="G560" s="32" t="str">
        <f>IF(A560="","",IF($D$10="Daily",I559*( (1+rate)^(B560-B559)-1 ),I559*rate))</f>
        <v/>
      </c>
      <c r="H560" s="32" t="str">
        <f>IF(D560="","",SUM(G$27:G560))</f>
        <v/>
      </c>
      <c r="I560" s="32" t="str">
        <f t="shared" si="28"/>
        <v/>
      </c>
    </row>
    <row r="561" spans="1:9">
      <c r="A561" s="30" t="str">
        <f>IF(I560="","",IF(A560&gt;=$D$8*p,"",A560+1))</f>
        <v/>
      </c>
      <c r="B561" s="31" t="str">
        <f t="shared" si="29"/>
        <v/>
      </c>
      <c r="C561" s="55" t="str">
        <f t="shared" si="30"/>
        <v/>
      </c>
      <c r="D561" s="32" t="str">
        <f t="shared" si="31"/>
        <v/>
      </c>
      <c r="E561" s="32" t="str">
        <f>IF(A561="","",SUM(D$27:D561)+PV)</f>
        <v/>
      </c>
      <c r="F561" s="32"/>
      <c r="G561" s="32" t="str">
        <f>IF(A561="","",IF($D$10="Daily",I560*( (1+rate)^(B561-B560)-1 ),I560*rate))</f>
        <v/>
      </c>
      <c r="H561" s="32" t="str">
        <f>IF(D561="","",SUM(G$27:G561))</f>
        <v/>
      </c>
      <c r="I561" s="32" t="str">
        <f t="shared" si="28"/>
        <v/>
      </c>
    </row>
    <row r="562" spans="1:9">
      <c r="A562" s="30" t="str">
        <f>IF(I561="","",IF(A561&gt;=$D$8*p,"",A561+1))</f>
        <v/>
      </c>
      <c r="B562" s="31" t="str">
        <f t="shared" si="29"/>
        <v/>
      </c>
      <c r="C562" s="55" t="str">
        <f t="shared" si="30"/>
        <v/>
      </c>
      <c r="D562" s="32" t="str">
        <f t="shared" si="31"/>
        <v/>
      </c>
      <c r="E562" s="32" t="str">
        <f>IF(A562="","",SUM(D$27:D562)+PV)</f>
        <v/>
      </c>
      <c r="F562" s="32"/>
      <c r="G562" s="32" t="str">
        <f>IF(A562="","",IF($D$10="Daily",I561*( (1+rate)^(B562-B561)-1 ),I561*rate))</f>
        <v/>
      </c>
      <c r="H562" s="32" t="str">
        <f>IF(D562="","",SUM(G$27:G562))</f>
        <v/>
      </c>
      <c r="I562" s="32" t="str">
        <f t="shared" si="28"/>
        <v/>
      </c>
    </row>
    <row r="563" spans="1:9">
      <c r="A563" s="30" t="str">
        <f>IF(I562="","",IF(A562&gt;=$D$8*p,"",A562+1))</f>
        <v/>
      </c>
      <c r="B563" s="31" t="str">
        <f t="shared" si="29"/>
        <v/>
      </c>
      <c r="C563" s="55" t="str">
        <f t="shared" si="30"/>
        <v/>
      </c>
      <c r="D563" s="32" t="str">
        <f t="shared" si="31"/>
        <v/>
      </c>
      <c r="E563" s="32" t="str">
        <f>IF(A563="","",SUM(D$27:D563)+PV)</f>
        <v/>
      </c>
      <c r="F563" s="32"/>
      <c r="G563" s="32" t="str">
        <f>IF(A563="","",IF($D$10="Daily",I562*( (1+rate)^(B563-B562)-1 ),I562*rate))</f>
        <v/>
      </c>
      <c r="H563" s="32" t="str">
        <f>IF(D563="","",SUM(G$27:G563))</f>
        <v/>
      </c>
      <c r="I563" s="32" t="str">
        <f t="shared" ref="I563:I626" si="32">IF(A563="","",I562+G563+D563)</f>
        <v/>
      </c>
    </row>
    <row r="564" spans="1:9">
      <c r="A564" s="30" t="str">
        <f>IF(I563="","",IF(A563&gt;=$D$8*p,"",A563+1))</f>
        <v/>
      </c>
      <c r="B564" s="31" t="str">
        <f t="shared" si="29"/>
        <v/>
      </c>
      <c r="C564" s="55" t="str">
        <f t="shared" si="30"/>
        <v/>
      </c>
      <c r="D564" s="32" t="str">
        <f t="shared" si="31"/>
        <v/>
      </c>
      <c r="E564" s="32" t="str">
        <f>IF(A564="","",SUM(D$27:D564)+PV)</f>
        <v/>
      </c>
      <c r="F564" s="32"/>
      <c r="G564" s="32" t="str">
        <f>IF(A564="","",IF($D$10="Daily",I563*( (1+rate)^(B564-B563)-1 ),I563*rate))</f>
        <v/>
      </c>
      <c r="H564" s="32" t="str">
        <f>IF(D564="","",SUM(G$27:G564))</f>
        <v/>
      </c>
      <c r="I564" s="32" t="str">
        <f t="shared" si="32"/>
        <v/>
      </c>
    </row>
    <row r="565" spans="1:9">
      <c r="A565" s="30" t="str">
        <f>IF(I564="","",IF(A564&gt;=$D$8*p,"",A564+1))</f>
        <v/>
      </c>
      <c r="B565" s="31" t="str">
        <f t="shared" si="29"/>
        <v/>
      </c>
      <c r="C565" s="55" t="str">
        <f t="shared" si="30"/>
        <v/>
      </c>
      <c r="D565" s="32" t="str">
        <f t="shared" si="31"/>
        <v/>
      </c>
      <c r="E565" s="32" t="str">
        <f>IF(A565="","",SUM(D$27:D565)+PV)</f>
        <v/>
      </c>
      <c r="F565" s="32"/>
      <c r="G565" s="32" t="str">
        <f>IF(A565="","",IF($D$10="Daily",I564*( (1+rate)^(B565-B564)-1 ),I564*rate))</f>
        <v/>
      </c>
      <c r="H565" s="32" t="str">
        <f>IF(D565="","",SUM(G$27:G565))</f>
        <v/>
      </c>
      <c r="I565" s="32" t="str">
        <f t="shared" si="32"/>
        <v/>
      </c>
    </row>
    <row r="566" spans="1:9">
      <c r="A566" s="30" t="str">
        <f>IF(I565="","",IF(A565&gt;=$D$8*p,"",A565+1))</f>
        <v/>
      </c>
      <c r="B566" s="31" t="str">
        <f t="shared" si="29"/>
        <v/>
      </c>
      <c r="C566" s="55" t="str">
        <f t="shared" si="30"/>
        <v/>
      </c>
      <c r="D566" s="32" t="str">
        <f t="shared" si="31"/>
        <v/>
      </c>
      <c r="E566" s="32" t="str">
        <f>IF(A566="","",SUM(D$27:D566)+PV)</f>
        <v/>
      </c>
      <c r="F566" s="32"/>
      <c r="G566" s="32" t="str">
        <f>IF(A566="","",IF($D$10="Daily",I565*( (1+rate)^(B566-B565)-1 ),I565*rate))</f>
        <v/>
      </c>
      <c r="H566" s="32" t="str">
        <f>IF(D566="","",SUM(G$27:G566))</f>
        <v/>
      </c>
      <c r="I566" s="32" t="str">
        <f t="shared" si="32"/>
        <v/>
      </c>
    </row>
    <row r="567" spans="1:9">
      <c r="A567" s="30" t="str">
        <f>IF(I566="","",IF(A566&gt;=$D$8*p,"",A566+1))</f>
        <v/>
      </c>
      <c r="B567" s="31" t="str">
        <f t="shared" si="29"/>
        <v/>
      </c>
      <c r="C567" s="55" t="str">
        <f t="shared" si="30"/>
        <v/>
      </c>
      <c r="D567" s="32" t="str">
        <f t="shared" si="31"/>
        <v/>
      </c>
      <c r="E567" s="32" t="str">
        <f>IF(A567="","",SUM(D$27:D567)+PV)</f>
        <v/>
      </c>
      <c r="F567" s="32"/>
      <c r="G567" s="32" t="str">
        <f>IF(A567="","",IF($D$10="Daily",I566*( (1+rate)^(B567-B566)-1 ),I566*rate))</f>
        <v/>
      </c>
      <c r="H567" s="32" t="str">
        <f>IF(D567="","",SUM(G$27:G567))</f>
        <v/>
      </c>
      <c r="I567" s="32" t="str">
        <f t="shared" si="32"/>
        <v/>
      </c>
    </row>
    <row r="568" spans="1:9">
      <c r="A568" s="30" t="str">
        <f>IF(I567="","",IF(A567&gt;=$D$8*p,"",A567+1))</f>
        <v/>
      </c>
      <c r="B568" s="31" t="str">
        <f t="shared" si="29"/>
        <v/>
      </c>
      <c r="C568" s="55" t="str">
        <f t="shared" si="30"/>
        <v/>
      </c>
      <c r="D568" s="32" t="str">
        <f t="shared" si="31"/>
        <v/>
      </c>
      <c r="E568" s="32" t="str">
        <f>IF(A568="","",SUM(D$27:D568)+PV)</f>
        <v/>
      </c>
      <c r="F568" s="32"/>
      <c r="G568" s="32" t="str">
        <f>IF(A568="","",IF($D$10="Daily",I567*( (1+rate)^(B568-B567)-1 ),I567*rate))</f>
        <v/>
      </c>
      <c r="H568" s="32" t="str">
        <f>IF(D568="","",SUM(G$27:G568))</f>
        <v/>
      </c>
      <c r="I568" s="32" t="str">
        <f t="shared" si="32"/>
        <v/>
      </c>
    </row>
    <row r="569" spans="1:9">
      <c r="A569" s="30" t="str">
        <f>IF(I568="","",IF(A568&gt;=$D$8*p,"",A568+1))</f>
        <v/>
      </c>
      <c r="B569" s="31" t="str">
        <f t="shared" si="29"/>
        <v/>
      </c>
      <c r="C569" s="55" t="str">
        <f t="shared" si="30"/>
        <v/>
      </c>
      <c r="D569" s="32" t="str">
        <f t="shared" si="31"/>
        <v/>
      </c>
      <c r="E569" s="32" t="str">
        <f>IF(A569="","",SUM(D$27:D569)+PV)</f>
        <v/>
      </c>
      <c r="F569" s="32"/>
      <c r="G569" s="32" t="str">
        <f>IF(A569="","",IF($D$10="Daily",I568*( (1+rate)^(B569-B568)-1 ),I568*rate))</f>
        <v/>
      </c>
      <c r="H569" s="32" t="str">
        <f>IF(D569="","",SUM(G$27:G569))</f>
        <v/>
      </c>
      <c r="I569" s="32" t="str">
        <f t="shared" si="32"/>
        <v/>
      </c>
    </row>
    <row r="570" spans="1:9">
      <c r="A570" s="30" t="str">
        <f>IF(I569="","",IF(A569&gt;=$D$8*p,"",A569+1))</f>
        <v/>
      </c>
      <c r="B570" s="31" t="str">
        <f t="shared" si="29"/>
        <v/>
      </c>
      <c r="C570" s="55" t="str">
        <f t="shared" si="30"/>
        <v/>
      </c>
      <c r="D570" s="32" t="str">
        <f t="shared" si="31"/>
        <v/>
      </c>
      <c r="E570" s="32" t="str">
        <f>IF(A570="","",SUM(D$27:D570)+PV)</f>
        <v/>
      </c>
      <c r="F570" s="32"/>
      <c r="G570" s="32" t="str">
        <f>IF(A570="","",IF($D$10="Daily",I569*( (1+rate)^(B570-B569)-1 ),I569*rate))</f>
        <v/>
      </c>
      <c r="H570" s="32" t="str">
        <f>IF(D570="","",SUM(G$27:G570))</f>
        <v/>
      </c>
      <c r="I570" s="32" t="str">
        <f t="shared" si="32"/>
        <v/>
      </c>
    </row>
    <row r="571" spans="1:9">
      <c r="A571" s="30" t="str">
        <f>IF(I570="","",IF(A570&gt;=$D$8*p,"",A570+1))</f>
        <v/>
      </c>
      <c r="B571" s="31" t="str">
        <f t="shared" si="29"/>
        <v/>
      </c>
      <c r="C571" s="55" t="str">
        <f t="shared" si="30"/>
        <v/>
      </c>
      <c r="D571" s="32" t="str">
        <f t="shared" si="31"/>
        <v/>
      </c>
      <c r="E571" s="32" t="str">
        <f>IF(A571="","",SUM(D$27:D571)+PV)</f>
        <v/>
      </c>
      <c r="F571" s="32"/>
      <c r="G571" s="32" t="str">
        <f>IF(A571="","",IF($D$10="Daily",I570*( (1+rate)^(B571-B570)-1 ),I570*rate))</f>
        <v/>
      </c>
      <c r="H571" s="32" t="str">
        <f>IF(D571="","",SUM(G$27:G571))</f>
        <v/>
      </c>
      <c r="I571" s="32" t="str">
        <f t="shared" si="32"/>
        <v/>
      </c>
    </row>
    <row r="572" spans="1:9">
      <c r="A572" s="30" t="str">
        <f>IF(I571="","",IF(A571&gt;=$D$8*p,"",A571+1))</f>
        <v/>
      </c>
      <c r="B572" s="31" t="str">
        <f t="shared" si="29"/>
        <v/>
      </c>
      <c r="C572" s="55" t="str">
        <f t="shared" si="30"/>
        <v/>
      </c>
      <c r="D572" s="32" t="str">
        <f t="shared" si="31"/>
        <v/>
      </c>
      <c r="E572" s="32" t="str">
        <f>IF(A572="","",SUM(D$27:D572)+PV)</f>
        <v/>
      </c>
      <c r="F572" s="32"/>
      <c r="G572" s="32" t="str">
        <f>IF(A572="","",IF($D$10="Daily",I571*( (1+rate)^(B572-B571)-1 ),I571*rate))</f>
        <v/>
      </c>
      <c r="H572" s="32" t="str">
        <f>IF(D572="","",SUM(G$27:G572))</f>
        <v/>
      </c>
      <c r="I572" s="32" t="str">
        <f t="shared" si="32"/>
        <v/>
      </c>
    </row>
    <row r="573" spans="1:9">
      <c r="A573" s="30" t="str">
        <f>IF(I572="","",IF(A572&gt;=$D$8*p,"",A572+1))</f>
        <v/>
      </c>
      <c r="B573" s="31" t="str">
        <f t="shared" si="29"/>
        <v/>
      </c>
      <c r="C573" s="55" t="str">
        <f t="shared" si="30"/>
        <v/>
      </c>
      <c r="D573" s="32" t="str">
        <f t="shared" si="31"/>
        <v/>
      </c>
      <c r="E573" s="32" t="str">
        <f>IF(A573="","",SUM(D$27:D573)+PV)</f>
        <v/>
      </c>
      <c r="F573" s="32"/>
      <c r="G573" s="32" t="str">
        <f>IF(A573="","",IF($D$10="Daily",I572*( (1+rate)^(B573-B572)-1 ),I572*rate))</f>
        <v/>
      </c>
      <c r="H573" s="32" t="str">
        <f>IF(D573="","",SUM(G$27:G573))</f>
        <v/>
      </c>
      <c r="I573" s="32" t="str">
        <f t="shared" si="32"/>
        <v/>
      </c>
    </row>
    <row r="574" spans="1:9">
      <c r="A574" s="30" t="str">
        <f>IF(I573="","",IF(A573&gt;=$D$8*p,"",A573+1))</f>
        <v/>
      </c>
      <c r="B574" s="31" t="str">
        <f t="shared" si="29"/>
        <v/>
      </c>
      <c r="C574" s="55" t="str">
        <f t="shared" si="30"/>
        <v/>
      </c>
      <c r="D574" s="32" t="str">
        <f t="shared" si="31"/>
        <v/>
      </c>
      <c r="E574" s="32" t="str">
        <f>IF(A574="","",SUM(D$27:D574)+PV)</f>
        <v/>
      </c>
      <c r="F574" s="32"/>
      <c r="G574" s="32" t="str">
        <f>IF(A574="","",IF($D$10="Daily",I573*( (1+rate)^(B574-B573)-1 ),I573*rate))</f>
        <v/>
      </c>
      <c r="H574" s="32" t="str">
        <f>IF(D574="","",SUM(G$27:G574))</f>
        <v/>
      </c>
      <c r="I574" s="32" t="str">
        <f t="shared" si="32"/>
        <v/>
      </c>
    </row>
    <row r="575" spans="1:9">
      <c r="A575" s="30" t="str">
        <f>IF(I574="","",IF(A574&gt;=$D$8*p,"",A574+1))</f>
        <v/>
      </c>
      <c r="B575" s="31" t="str">
        <f t="shared" si="29"/>
        <v/>
      </c>
      <c r="C575" s="55" t="str">
        <f t="shared" si="30"/>
        <v/>
      </c>
      <c r="D575" s="32" t="str">
        <f t="shared" si="31"/>
        <v/>
      </c>
      <c r="E575" s="32" t="str">
        <f>IF(A575="","",SUM(D$27:D575)+PV)</f>
        <v/>
      </c>
      <c r="F575" s="32"/>
      <c r="G575" s="32" t="str">
        <f>IF(A575="","",IF($D$10="Daily",I574*( (1+rate)^(B575-B574)-1 ),I574*rate))</f>
        <v/>
      </c>
      <c r="H575" s="32" t="str">
        <f>IF(D575="","",SUM(G$27:G575))</f>
        <v/>
      </c>
      <c r="I575" s="32" t="str">
        <f t="shared" si="32"/>
        <v/>
      </c>
    </row>
    <row r="576" spans="1:9">
      <c r="A576" s="30" t="str">
        <f>IF(I575="","",IF(A575&gt;=$D$8*p,"",A575+1))</f>
        <v/>
      </c>
      <c r="B576" s="31" t="str">
        <f t="shared" si="29"/>
        <v/>
      </c>
      <c r="C576" s="55" t="str">
        <f t="shared" si="30"/>
        <v/>
      </c>
      <c r="D576" s="32" t="str">
        <f t="shared" si="31"/>
        <v/>
      </c>
      <c r="E576" s="32" t="str">
        <f>IF(A576="","",SUM(D$27:D576)+PV)</f>
        <v/>
      </c>
      <c r="F576" s="32"/>
      <c r="G576" s="32" t="str">
        <f>IF(A576="","",IF($D$10="Daily",I575*( (1+rate)^(B576-B575)-1 ),I575*rate))</f>
        <v/>
      </c>
      <c r="H576" s="32" t="str">
        <f>IF(D576="","",SUM(G$27:G576))</f>
        <v/>
      </c>
      <c r="I576" s="32" t="str">
        <f t="shared" si="32"/>
        <v/>
      </c>
    </row>
    <row r="577" spans="1:9">
      <c r="A577" s="30" t="str">
        <f>IF(I576="","",IF(A576&gt;=$D$8*p,"",A576+1))</f>
        <v/>
      </c>
      <c r="B577" s="31" t="str">
        <f t="shared" si="29"/>
        <v/>
      </c>
      <c r="C577" s="55" t="str">
        <f t="shared" si="30"/>
        <v/>
      </c>
      <c r="D577" s="32" t="str">
        <f t="shared" si="31"/>
        <v/>
      </c>
      <c r="E577" s="32" t="str">
        <f>IF(A577="","",SUM(D$27:D577)+PV)</f>
        <v/>
      </c>
      <c r="F577" s="32"/>
      <c r="G577" s="32" t="str">
        <f>IF(A577="","",IF($D$10="Daily",I576*( (1+rate)^(B577-B576)-1 ),I576*rate))</f>
        <v/>
      </c>
      <c r="H577" s="32" t="str">
        <f>IF(D577="","",SUM(G$27:G577))</f>
        <v/>
      </c>
      <c r="I577" s="32" t="str">
        <f t="shared" si="32"/>
        <v/>
      </c>
    </row>
    <row r="578" spans="1:9">
      <c r="A578" s="30" t="str">
        <f>IF(I577="","",IF(A577&gt;=$D$8*p,"",A577+1))</f>
        <v/>
      </c>
      <c r="B578" s="31" t="str">
        <f t="shared" si="29"/>
        <v/>
      </c>
      <c r="C578" s="55" t="str">
        <f t="shared" si="30"/>
        <v/>
      </c>
      <c r="D578" s="32" t="str">
        <f t="shared" si="31"/>
        <v/>
      </c>
      <c r="E578" s="32" t="str">
        <f>IF(A578="","",SUM(D$27:D578)+PV)</f>
        <v/>
      </c>
      <c r="F578" s="32"/>
      <c r="G578" s="32" t="str">
        <f>IF(A578="","",IF($D$10="Daily",I577*( (1+rate)^(B578-B577)-1 ),I577*rate))</f>
        <v/>
      </c>
      <c r="H578" s="32" t="str">
        <f>IF(D578="","",SUM(G$27:G578))</f>
        <v/>
      </c>
      <c r="I578" s="32" t="str">
        <f t="shared" si="32"/>
        <v/>
      </c>
    </row>
    <row r="579" spans="1:9">
      <c r="A579" s="30" t="str">
        <f>IF(I578="","",IF(A578&gt;=$D$8*p,"",A578+1))</f>
        <v/>
      </c>
      <c r="B579" s="31" t="str">
        <f t="shared" si="29"/>
        <v/>
      </c>
      <c r="C579" s="55" t="str">
        <f t="shared" si="30"/>
        <v/>
      </c>
      <c r="D579" s="32" t="str">
        <f t="shared" si="31"/>
        <v/>
      </c>
      <c r="E579" s="32" t="str">
        <f>IF(A579="","",SUM(D$27:D579)+PV)</f>
        <v/>
      </c>
      <c r="F579" s="32"/>
      <c r="G579" s="32" t="str">
        <f>IF(A579="","",IF($D$10="Daily",I578*( (1+rate)^(B579-B578)-1 ),I578*rate))</f>
        <v/>
      </c>
      <c r="H579" s="32" t="str">
        <f>IF(D579="","",SUM(G$27:G579))</f>
        <v/>
      </c>
      <c r="I579" s="32" t="str">
        <f t="shared" si="32"/>
        <v/>
      </c>
    </row>
    <row r="580" spans="1:9">
      <c r="A580" s="30" t="str">
        <f>IF(I579="","",IF(A579&gt;=$D$8*p,"",A579+1))</f>
        <v/>
      </c>
      <c r="B580" s="31" t="str">
        <f t="shared" si="29"/>
        <v/>
      </c>
      <c r="C580" s="55" t="str">
        <f t="shared" si="30"/>
        <v/>
      </c>
      <c r="D580" s="32" t="str">
        <f t="shared" si="31"/>
        <v/>
      </c>
      <c r="E580" s="32" t="str">
        <f>IF(A580="","",SUM(D$27:D580)+PV)</f>
        <v/>
      </c>
      <c r="F580" s="32"/>
      <c r="G580" s="32" t="str">
        <f>IF(A580="","",IF($D$10="Daily",I579*( (1+rate)^(B580-B579)-1 ),I579*rate))</f>
        <v/>
      </c>
      <c r="H580" s="32" t="str">
        <f>IF(D580="","",SUM(G$27:G580))</f>
        <v/>
      </c>
      <c r="I580" s="32" t="str">
        <f t="shared" si="32"/>
        <v/>
      </c>
    </row>
    <row r="581" spans="1:9">
      <c r="A581" s="30" t="str">
        <f>IF(I580="","",IF(A580&gt;=$D$8*p,"",A580+1))</f>
        <v/>
      </c>
      <c r="B581" s="31" t="str">
        <f t="shared" si="29"/>
        <v/>
      </c>
      <c r="C581" s="55" t="str">
        <f t="shared" si="30"/>
        <v/>
      </c>
      <c r="D581" s="32" t="str">
        <f t="shared" si="31"/>
        <v/>
      </c>
      <c r="E581" s="32" t="str">
        <f>IF(A581="","",SUM(D$27:D581)+PV)</f>
        <v/>
      </c>
      <c r="F581" s="32"/>
      <c r="G581" s="32" t="str">
        <f>IF(A581="","",IF($D$10="Daily",I580*( (1+rate)^(B581-B580)-1 ),I580*rate))</f>
        <v/>
      </c>
      <c r="H581" s="32" t="str">
        <f>IF(D581="","",SUM(G$27:G581))</f>
        <v/>
      </c>
      <c r="I581" s="32" t="str">
        <f t="shared" si="32"/>
        <v/>
      </c>
    </row>
    <row r="582" spans="1:9">
      <c r="A582" s="30" t="str">
        <f>IF(I581="","",IF(A581&gt;=$D$8*p,"",A581+1))</f>
        <v/>
      </c>
      <c r="B582" s="31" t="str">
        <f t="shared" si="29"/>
        <v/>
      </c>
      <c r="C582" s="55" t="str">
        <f t="shared" si="30"/>
        <v/>
      </c>
      <c r="D582" s="32" t="str">
        <f t="shared" si="31"/>
        <v/>
      </c>
      <c r="E582" s="32" t="str">
        <f>IF(A582="","",SUM(D$27:D582)+PV)</f>
        <v/>
      </c>
      <c r="F582" s="32"/>
      <c r="G582" s="32" t="str">
        <f>IF(A582="","",IF($D$10="Daily",I581*( (1+rate)^(B582-B581)-1 ),I581*rate))</f>
        <v/>
      </c>
      <c r="H582" s="32" t="str">
        <f>IF(D582="","",SUM(G$27:G582))</f>
        <v/>
      </c>
      <c r="I582" s="32" t="str">
        <f t="shared" si="32"/>
        <v/>
      </c>
    </row>
    <row r="583" spans="1:9">
      <c r="A583" s="30" t="str">
        <f>IF(I582="","",IF(A582&gt;=$D$8*p,"",A582+1))</f>
        <v/>
      </c>
      <c r="B583" s="31" t="str">
        <f t="shared" si="29"/>
        <v/>
      </c>
      <c r="C583" s="55" t="str">
        <f t="shared" si="30"/>
        <v/>
      </c>
      <c r="D583" s="32" t="str">
        <f t="shared" si="31"/>
        <v/>
      </c>
      <c r="E583" s="32" t="str">
        <f>IF(A583="","",SUM(D$27:D583)+PV)</f>
        <v/>
      </c>
      <c r="F583" s="32"/>
      <c r="G583" s="32" t="str">
        <f>IF(A583="","",IF($D$10="Daily",I582*( (1+rate)^(B583-B582)-1 ),I582*rate))</f>
        <v/>
      </c>
      <c r="H583" s="32" t="str">
        <f>IF(D583="","",SUM(G$27:G583))</f>
        <v/>
      </c>
      <c r="I583" s="32" t="str">
        <f t="shared" si="32"/>
        <v/>
      </c>
    </row>
    <row r="584" spans="1:9">
      <c r="A584" s="30" t="str">
        <f>IF(I583="","",IF(A583&gt;=$D$8*p,"",A583+1))</f>
        <v/>
      </c>
      <c r="B584" s="31" t="str">
        <f t="shared" si="29"/>
        <v/>
      </c>
      <c r="C584" s="55" t="str">
        <f t="shared" si="30"/>
        <v/>
      </c>
      <c r="D584" s="32" t="str">
        <f t="shared" si="31"/>
        <v/>
      </c>
      <c r="E584" s="32" t="str">
        <f>IF(A584="","",SUM(D$27:D584)+PV)</f>
        <v/>
      </c>
      <c r="F584" s="32"/>
      <c r="G584" s="32" t="str">
        <f>IF(A584="","",IF($D$10="Daily",I583*( (1+rate)^(B584-B583)-1 ),I583*rate))</f>
        <v/>
      </c>
      <c r="H584" s="32" t="str">
        <f>IF(D584="","",SUM(G$27:G584))</f>
        <v/>
      </c>
      <c r="I584" s="32" t="str">
        <f t="shared" si="32"/>
        <v/>
      </c>
    </row>
    <row r="585" spans="1:9">
      <c r="A585" s="30" t="str">
        <f>IF(I584="","",IF(A584&gt;=$D$8*p,"",A584+1))</f>
        <v/>
      </c>
      <c r="B585" s="31" t="str">
        <f t="shared" si="29"/>
        <v/>
      </c>
      <c r="C585" s="55" t="str">
        <f t="shared" si="30"/>
        <v/>
      </c>
      <c r="D585" s="32" t="str">
        <f t="shared" si="31"/>
        <v/>
      </c>
      <c r="E585" s="32" t="str">
        <f>IF(A585="","",SUM(D$27:D585)+PV)</f>
        <v/>
      </c>
      <c r="F585" s="32"/>
      <c r="G585" s="32" t="str">
        <f>IF(A585="","",IF($D$10="Daily",I584*( (1+rate)^(B585-B584)-1 ),I584*rate))</f>
        <v/>
      </c>
      <c r="H585" s="32" t="str">
        <f>IF(D585="","",SUM(G$27:G585))</f>
        <v/>
      </c>
      <c r="I585" s="32" t="str">
        <f t="shared" si="32"/>
        <v/>
      </c>
    </row>
    <row r="586" spans="1:9">
      <c r="A586" s="30" t="str">
        <f>IF(I585="","",IF(A585&gt;=$D$8*p,"",A585+1))</f>
        <v/>
      </c>
      <c r="B586" s="31" t="str">
        <f t="shared" si="29"/>
        <v/>
      </c>
      <c r="C586" s="55" t="str">
        <f t="shared" si="30"/>
        <v/>
      </c>
      <c r="D586" s="32" t="str">
        <f t="shared" si="31"/>
        <v/>
      </c>
      <c r="E586" s="32" t="str">
        <f>IF(A586="","",SUM(D$27:D586)+PV)</f>
        <v/>
      </c>
      <c r="F586" s="32"/>
      <c r="G586" s="32" t="str">
        <f>IF(A586="","",IF($D$10="Daily",I585*( (1+rate)^(B586-B585)-1 ),I585*rate))</f>
        <v/>
      </c>
      <c r="H586" s="32" t="str">
        <f>IF(D586="","",SUM(G$27:G586))</f>
        <v/>
      </c>
      <c r="I586" s="32" t="str">
        <f t="shared" si="32"/>
        <v/>
      </c>
    </row>
    <row r="587" spans="1:9">
      <c r="A587" s="30" t="str">
        <f>IF(I586="","",IF(A586&gt;=$D$8*p,"",A586+1))</f>
        <v/>
      </c>
      <c r="B587" s="31" t="str">
        <f t="shared" si="29"/>
        <v/>
      </c>
      <c r="C587" s="55" t="str">
        <f t="shared" si="30"/>
        <v/>
      </c>
      <c r="D587" s="32" t="str">
        <f t="shared" si="31"/>
        <v/>
      </c>
      <c r="E587" s="32" t="str">
        <f>IF(A587="","",SUM(D$27:D587)+PV)</f>
        <v/>
      </c>
      <c r="F587" s="32"/>
      <c r="G587" s="32" t="str">
        <f>IF(A587="","",IF($D$10="Daily",I586*( (1+rate)^(B587-B586)-1 ),I586*rate))</f>
        <v/>
      </c>
      <c r="H587" s="32" t="str">
        <f>IF(D587="","",SUM(G$27:G587))</f>
        <v/>
      </c>
      <c r="I587" s="32" t="str">
        <f t="shared" si="32"/>
        <v/>
      </c>
    </row>
    <row r="588" spans="1:9">
      <c r="A588" s="30" t="str">
        <f>IF(I587="","",IF(A587&gt;=$D$8*p,"",A587+1))</f>
        <v/>
      </c>
      <c r="B588" s="31" t="str">
        <f t="shared" si="29"/>
        <v/>
      </c>
      <c r="C588" s="55" t="str">
        <f t="shared" si="30"/>
        <v/>
      </c>
      <c r="D588" s="32" t="str">
        <f t="shared" si="31"/>
        <v/>
      </c>
      <c r="E588" s="32" t="str">
        <f>IF(A588="","",SUM(D$27:D588)+PV)</f>
        <v/>
      </c>
      <c r="F588" s="32"/>
      <c r="G588" s="32" t="str">
        <f>IF(A588="","",IF($D$10="Daily",I587*( (1+rate)^(B588-B587)-1 ),I587*rate))</f>
        <v/>
      </c>
      <c r="H588" s="32" t="str">
        <f>IF(D588="","",SUM(G$27:G588))</f>
        <v/>
      </c>
      <c r="I588" s="32" t="str">
        <f t="shared" si="32"/>
        <v/>
      </c>
    </row>
    <row r="589" spans="1:9">
      <c r="A589" s="30" t="str">
        <f>IF(I588="","",IF(A588&gt;=$D$8*p,"",A588+1))</f>
        <v/>
      </c>
      <c r="B589" s="31" t="str">
        <f t="shared" si="29"/>
        <v/>
      </c>
      <c r="C589" s="55" t="str">
        <f t="shared" si="30"/>
        <v/>
      </c>
      <c r="D589" s="32" t="str">
        <f t="shared" si="31"/>
        <v/>
      </c>
      <c r="E589" s="32" t="str">
        <f>IF(A589="","",SUM(D$27:D589)+PV)</f>
        <v/>
      </c>
      <c r="F589" s="32"/>
      <c r="G589" s="32" t="str">
        <f>IF(A589="","",IF($D$10="Daily",I588*( (1+rate)^(B589-B588)-1 ),I588*rate))</f>
        <v/>
      </c>
      <c r="H589" s="32" t="str">
        <f>IF(D589="","",SUM(G$27:G589))</f>
        <v/>
      </c>
      <c r="I589" s="32" t="str">
        <f t="shared" si="32"/>
        <v/>
      </c>
    </row>
    <row r="590" spans="1:9">
      <c r="A590" s="30" t="str">
        <f>IF(I589="","",IF(A589&gt;=$D$8*p,"",A589+1))</f>
        <v/>
      </c>
      <c r="B590" s="31" t="str">
        <f t="shared" si="29"/>
        <v/>
      </c>
      <c r="C590" s="55" t="str">
        <f t="shared" si="30"/>
        <v/>
      </c>
      <c r="D590" s="32" t="str">
        <f t="shared" si="31"/>
        <v/>
      </c>
      <c r="E590" s="32" t="str">
        <f>IF(A590="","",SUM(D$27:D590)+PV)</f>
        <v/>
      </c>
      <c r="F590" s="32"/>
      <c r="G590" s="32" t="str">
        <f>IF(A590="","",IF($D$10="Daily",I589*( (1+rate)^(B590-B589)-1 ),I589*rate))</f>
        <v/>
      </c>
      <c r="H590" s="32" t="str">
        <f>IF(D590="","",SUM(G$27:G590))</f>
        <v/>
      </c>
      <c r="I590" s="32" t="str">
        <f t="shared" si="32"/>
        <v/>
      </c>
    </row>
    <row r="591" spans="1:9">
      <c r="A591" s="30" t="str">
        <f>IF(I590="","",IF(A590&gt;=$D$8*p,"",A590+1))</f>
        <v/>
      </c>
      <c r="B591" s="31" t="str">
        <f t="shared" si="29"/>
        <v/>
      </c>
      <c r="C591" s="55" t="str">
        <f t="shared" si="30"/>
        <v/>
      </c>
      <c r="D591" s="32" t="str">
        <f t="shared" si="31"/>
        <v/>
      </c>
      <c r="E591" s="32" t="str">
        <f>IF(A591="","",SUM(D$27:D591)+PV)</f>
        <v/>
      </c>
      <c r="F591" s="32"/>
      <c r="G591" s="32" t="str">
        <f>IF(A591="","",IF($D$10="Daily",I590*( (1+rate)^(B591-B590)-1 ),I590*rate))</f>
        <v/>
      </c>
      <c r="H591" s="32" t="str">
        <f>IF(D591="","",SUM(G$27:G591))</f>
        <v/>
      </c>
      <c r="I591" s="32" t="str">
        <f t="shared" si="32"/>
        <v/>
      </c>
    </row>
    <row r="592" spans="1:9">
      <c r="A592" s="30" t="str">
        <f>IF(I591="","",IF(A591&gt;=$D$8*p,"",A591+1))</f>
        <v/>
      </c>
      <c r="B592" s="31" t="str">
        <f t="shared" si="29"/>
        <v/>
      </c>
      <c r="C592" s="55" t="str">
        <f t="shared" si="30"/>
        <v/>
      </c>
      <c r="D592" s="32" t="str">
        <f t="shared" si="31"/>
        <v/>
      </c>
      <c r="E592" s="32" t="str">
        <f>IF(A592="","",SUM(D$27:D592)+PV)</f>
        <v/>
      </c>
      <c r="F592" s="32"/>
      <c r="G592" s="32" t="str">
        <f>IF(A592="","",IF($D$10="Daily",I591*( (1+rate)^(B592-B591)-1 ),I591*rate))</f>
        <v/>
      </c>
      <c r="H592" s="32" t="str">
        <f>IF(D592="","",SUM(G$27:G592))</f>
        <v/>
      </c>
      <c r="I592" s="32" t="str">
        <f t="shared" si="32"/>
        <v/>
      </c>
    </row>
    <row r="593" spans="1:9">
      <c r="A593" s="30" t="str">
        <f>IF(I592="","",IF(A592&gt;=$D$8*p,"",A592+1))</f>
        <v/>
      </c>
      <c r="B593" s="31" t="str">
        <f t="shared" si="29"/>
        <v/>
      </c>
      <c r="C593" s="55" t="str">
        <f t="shared" si="30"/>
        <v/>
      </c>
      <c r="D593" s="32" t="str">
        <f t="shared" si="31"/>
        <v/>
      </c>
      <c r="E593" s="32" t="str">
        <f>IF(A593="","",SUM(D$27:D593)+PV)</f>
        <v/>
      </c>
      <c r="F593" s="32"/>
      <c r="G593" s="32" t="str">
        <f>IF(A593="","",IF($D$10="Daily",I592*( (1+rate)^(B593-B592)-1 ),I592*rate))</f>
        <v/>
      </c>
      <c r="H593" s="32" t="str">
        <f>IF(D593="","",SUM(G$27:G593))</f>
        <v/>
      </c>
      <c r="I593" s="32" t="str">
        <f t="shared" si="32"/>
        <v/>
      </c>
    </row>
    <row r="594" spans="1:9">
      <c r="A594" s="30" t="str">
        <f>IF(I593="","",IF(A593&gt;=$D$8*p,"",A593+1))</f>
        <v/>
      </c>
      <c r="B594" s="31" t="str">
        <f t="shared" si="29"/>
        <v/>
      </c>
      <c r="C594" s="55" t="str">
        <f t="shared" si="30"/>
        <v/>
      </c>
      <c r="D594" s="32" t="str">
        <f t="shared" si="31"/>
        <v/>
      </c>
      <c r="E594" s="32" t="str">
        <f>IF(A594="","",SUM(D$27:D594)+PV)</f>
        <v/>
      </c>
      <c r="F594" s="32"/>
      <c r="G594" s="32" t="str">
        <f>IF(A594="","",IF($D$10="Daily",I593*( (1+rate)^(B594-B593)-1 ),I593*rate))</f>
        <v/>
      </c>
      <c r="H594" s="32" t="str">
        <f>IF(D594="","",SUM(G$27:G594))</f>
        <v/>
      </c>
      <c r="I594" s="32" t="str">
        <f t="shared" si="32"/>
        <v/>
      </c>
    </row>
    <row r="595" spans="1:9">
      <c r="A595" s="30" t="str">
        <f>IF(I594="","",IF(A594&gt;=$D$8*p,"",A594+1))</f>
        <v/>
      </c>
      <c r="B595" s="31" t="str">
        <f t="shared" si="29"/>
        <v/>
      </c>
      <c r="C595" s="55" t="str">
        <f t="shared" si="30"/>
        <v/>
      </c>
      <c r="D595" s="32" t="str">
        <f t="shared" si="31"/>
        <v/>
      </c>
      <c r="E595" s="32" t="str">
        <f>IF(A595="","",SUM(D$27:D595)+PV)</f>
        <v/>
      </c>
      <c r="F595" s="32"/>
      <c r="G595" s="32" t="str">
        <f>IF(A595="","",IF($D$10="Daily",I594*( (1+rate)^(B595-B594)-1 ),I594*rate))</f>
        <v/>
      </c>
      <c r="H595" s="32" t="str">
        <f>IF(D595="","",SUM(G$27:G595))</f>
        <v/>
      </c>
      <c r="I595" s="32" t="str">
        <f t="shared" si="32"/>
        <v/>
      </c>
    </row>
    <row r="596" spans="1:9">
      <c r="A596" s="30" t="str">
        <f>IF(I595="","",IF(A595&gt;=$D$8*p,"",A595+1))</f>
        <v/>
      </c>
      <c r="B596" s="31" t="str">
        <f t="shared" si="29"/>
        <v/>
      </c>
      <c r="C596" s="55" t="str">
        <f t="shared" si="30"/>
        <v/>
      </c>
      <c r="D596" s="32" t="str">
        <f t="shared" si="31"/>
        <v/>
      </c>
      <c r="E596" s="32" t="str">
        <f>IF(A596="","",SUM(D$27:D596)+PV)</f>
        <v/>
      </c>
      <c r="F596" s="32"/>
      <c r="G596" s="32" t="str">
        <f>IF(A596="","",IF($D$10="Daily",I595*( (1+rate)^(B596-B595)-1 ),I595*rate))</f>
        <v/>
      </c>
      <c r="H596" s="32" t="str">
        <f>IF(D596="","",SUM(G$27:G596))</f>
        <v/>
      </c>
      <c r="I596" s="32" t="str">
        <f t="shared" si="32"/>
        <v/>
      </c>
    </row>
    <row r="597" spans="1:9">
      <c r="A597" s="30" t="str">
        <f>IF(I596="","",IF(A596&gt;=$D$8*p,"",A596+1))</f>
        <v/>
      </c>
      <c r="B597" s="31" t="str">
        <f t="shared" si="29"/>
        <v/>
      </c>
      <c r="C597" s="55" t="str">
        <f t="shared" si="30"/>
        <v/>
      </c>
      <c r="D597" s="32" t="str">
        <f t="shared" si="31"/>
        <v/>
      </c>
      <c r="E597" s="32" t="str">
        <f>IF(A597="","",SUM(D$27:D597)+PV)</f>
        <v/>
      </c>
      <c r="F597" s="32"/>
      <c r="G597" s="32" t="str">
        <f>IF(A597="","",IF($D$10="Daily",I596*( (1+rate)^(B597-B596)-1 ),I596*rate))</f>
        <v/>
      </c>
      <c r="H597" s="32" t="str">
        <f>IF(D597="","",SUM(G$27:G597))</f>
        <v/>
      </c>
      <c r="I597" s="32" t="str">
        <f t="shared" si="32"/>
        <v/>
      </c>
    </row>
    <row r="598" spans="1:9">
      <c r="A598" s="30" t="str">
        <f>IF(I597="","",IF(A597&gt;=$D$8*p,"",A597+1))</f>
        <v/>
      </c>
      <c r="B598" s="31" t="str">
        <f t="shared" si="29"/>
        <v/>
      </c>
      <c r="C598" s="55" t="str">
        <f t="shared" si="30"/>
        <v/>
      </c>
      <c r="D598" s="32" t="str">
        <f t="shared" si="31"/>
        <v/>
      </c>
      <c r="E598" s="32" t="str">
        <f>IF(A598="","",SUM(D$27:D598)+PV)</f>
        <v/>
      </c>
      <c r="F598" s="32"/>
      <c r="G598" s="32" t="str">
        <f>IF(A598="","",IF($D$10="Daily",I597*( (1+rate)^(B598-B597)-1 ),I597*rate))</f>
        <v/>
      </c>
      <c r="H598" s="32" t="str">
        <f>IF(D598="","",SUM(G$27:G598))</f>
        <v/>
      </c>
      <c r="I598" s="32" t="str">
        <f t="shared" si="32"/>
        <v/>
      </c>
    </row>
    <row r="599" spans="1:9">
      <c r="A599" s="30" t="str">
        <f>IF(I598="","",IF(A598&gt;=$D$8*p,"",A598+1))</f>
        <v/>
      </c>
      <c r="B599" s="31" t="str">
        <f t="shared" si="29"/>
        <v/>
      </c>
      <c r="C599" s="55" t="str">
        <f t="shared" si="30"/>
        <v/>
      </c>
      <c r="D599" s="32" t="str">
        <f t="shared" si="31"/>
        <v/>
      </c>
      <c r="E599" s="32" t="str">
        <f>IF(A599="","",SUM(D$27:D599)+PV)</f>
        <v/>
      </c>
      <c r="F599" s="32"/>
      <c r="G599" s="32" t="str">
        <f>IF(A599="","",IF($D$10="Daily",I598*( (1+rate)^(B599-B598)-1 ),I598*rate))</f>
        <v/>
      </c>
      <c r="H599" s="32" t="str">
        <f>IF(D599="","",SUM(G$27:G599))</f>
        <v/>
      </c>
      <c r="I599" s="32" t="str">
        <f t="shared" si="32"/>
        <v/>
      </c>
    </row>
    <row r="600" spans="1:9">
      <c r="A600" s="30" t="str">
        <f>IF(I599="","",IF(A599&gt;=$D$8*p,"",A599+1))</f>
        <v/>
      </c>
      <c r="B600" s="31" t="str">
        <f t="shared" si="29"/>
        <v/>
      </c>
      <c r="C600" s="55" t="str">
        <f t="shared" si="30"/>
        <v/>
      </c>
      <c r="D600" s="32" t="str">
        <f t="shared" si="31"/>
        <v/>
      </c>
      <c r="E600" s="32" t="str">
        <f>IF(A600="","",SUM(D$27:D600)+PV)</f>
        <v/>
      </c>
      <c r="F600" s="32"/>
      <c r="G600" s="32" t="str">
        <f>IF(A600="","",IF($D$10="Daily",I599*( (1+rate)^(B600-B599)-1 ),I599*rate))</f>
        <v/>
      </c>
      <c r="H600" s="32" t="str">
        <f>IF(D600="","",SUM(G$27:G600))</f>
        <v/>
      </c>
      <c r="I600" s="32" t="str">
        <f t="shared" si="32"/>
        <v/>
      </c>
    </row>
    <row r="601" spans="1:9">
      <c r="A601" s="30" t="str">
        <f>IF(I600="","",IF(A600&gt;=$D$8*p,"",A600+1))</f>
        <v/>
      </c>
      <c r="B601" s="31" t="str">
        <f t="shared" si="29"/>
        <v/>
      </c>
      <c r="C601" s="55" t="str">
        <f t="shared" si="30"/>
        <v/>
      </c>
      <c r="D601" s="32" t="str">
        <f t="shared" si="31"/>
        <v/>
      </c>
      <c r="E601" s="32" t="str">
        <f>IF(A601="","",SUM(D$27:D601)+PV)</f>
        <v/>
      </c>
      <c r="F601" s="32"/>
      <c r="G601" s="32" t="str">
        <f>IF(A601="","",IF($D$10="Daily",I600*( (1+rate)^(B601-B600)-1 ),I600*rate))</f>
        <v/>
      </c>
      <c r="H601" s="32" t="str">
        <f>IF(D601="","",SUM(G$27:G601))</f>
        <v/>
      </c>
      <c r="I601" s="32" t="str">
        <f t="shared" si="32"/>
        <v/>
      </c>
    </row>
    <row r="602" spans="1:9">
      <c r="A602" s="30" t="str">
        <f>IF(I601="","",IF(A601&gt;=$D$8*p,"",A601+1))</f>
        <v/>
      </c>
      <c r="B602" s="31" t="str">
        <f t="shared" si="29"/>
        <v/>
      </c>
      <c r="C602" s="55" t="str">
        <f t="shared" si="30"/>
        <v/>
      </c>
      <c r="D602" s="32" t="str">
        <f t="shared" si="31"/>
        <v/>
      </c>
      <c r="E602" s="32" t="str">
        <f>IF(A602="","",SUM(D$27:D602)+PV)</f>
        <v/>
      </c>
      <c r="F602" s="32"/>
      <c r="G602" s="32" t="str">
        <f>IF(A602="","",IF($D$10="Daily",I601*( (1+rate)^(B602-B601)-1 ),I601*rate))</f>
        <v/>
      </c>
      <c r="H602" s="32" t="str">
        <f>IF(D602="","",SUM(G$27:G602))</f>
        <v/>
      </c>
      <c r="I602" s="32" t="str">
        <f t="shared" si="32"/>
        <v/>
      </c>
    </row>
    <row r="603" spans="1:9">
      <c r="A603" s="30" t="str">
        <f>IF(I602="","",IF(A602&gt;=$D$8*p,"",A602+1))</f>
        <v/>
      </c>
      <c r="B603" s="31" t="str">
        <f t="shared" si="29"/>
        <v/>
      </c>
      <c r="C603" s="55" t="str">
        <f t="shared" si="30"/>
        <v/>
      </c>
      <c r="D603" s="32" t="str">
        <f t="shared" si="31"/>
        <v/>
      </c>
      <c r="E603" s="32" t="str">
        <f>IF(A603="","",SUM(D$27:D603)+PV)</f>
        <v/>
      </c>
      <c r="F603" s="32"/>
      <c r="G603" s="32" t="str">
        <f>IF(A603="","",IF($D$10="Daily",I602*( (1+rate)^(B603-B602)-1 ),I602*rate))</f>
        <v/>
      </c>
      <c r="H603" s="32" t="str">
        <f>IF(D603="","",SUM(G$27:G603))</f>
        <v/>
      </c>
      <c r="I603" s="32" t="str">
        <f t="shared" si="32"/>
        <v/>
      </c>
    </row>
    <row r="604" spans="1:9">
      <c r="A604" s="30" t="str">
        <f>IF(I603="","",IF(A603&gt;=$D$8*p,"",A603+1))</f>
        <v/>
      </c>
      <c r="B604" s="31" t="str">
        <f t="shared" si="29"/>
        <v/>
      </c>
      <c r="C604" s="55" t="str">
        <f t="shared" si="30"/>
        <v/>
      </c>
      <c r="D604" s="32" t="str">
        <f t="shared" si="31"/>
        <v/>
      </c>
      <c r="E604" s="32" t="str">
        <f>IF(A604="","",SUM(D$27:D604)+PV)</f>
        <v/>
      </c>
      <c r="F604" s="32"/>
      <c r="G604" s="32" t="str">
        <f>IF(A604="","",IF($D$10="Daily",I603*( (1+rate)^(B604-B603)-1 ),I603*rate))</f>
        <v/>
      </c>
      <c r="H604" s="32" t="str">
        <f>IF(D604="","",SUM(G$27:G604))</f>
        <v/>
      </c>
      <c r="I604" s="32" t="str">
        <f t="shared" si="32"/>
        <v/>
      </c>
    </row>
    <row r="605" spans="1:9">
      <c r="A605" s="30" t="str">
        <f>IF(I604="","",IF(A604&gt;=$D$8*p,"",A604+1))</f>
        <v/>
      </c>
      <c r="B605" s="31" t="str">
        <f t="shared" ref="B605:B668" si="33">IF(A605="","",IF(p=52,B604+7,IF(p=26,B604+14,IF(p=24,IF(MOD(A605,2)=0,EDATE($D$9,A605/2),B604+14),IF(DAY(DATE(YEAR($D$9),MONTH($D$9)+(A605-1)*(12/p),DAY($D$9)))&lt;&gt;DAY($D$9),DATE(YEAR($D$9),MONTH($D$9)+A605*(12/p)+1,0),DATE(YEAR($D$9),MONTH($D$9)+A605*(12/p),DAY($D$9)))))))</f>
        <v/>
      </c>
      <c r="C605" s="55" t="str">
        <f t="shared" si="30"/>
        <v/>
      </c>
      <c r="D605" s="32" t="str">
        <f t="shared" si="31"/>
        <v/>
      </c>
      <c r="E605" s="32" t="str">
        <f>IF(A605="","",SUM(D$27:D605)+PV)</f>
        <v/>
      </c>
      <c r="F605" s="32"/>
      <c r="G605" s="32" t="str">
        <f>IF(A605="","",IF($D$10="Daily",I604*( (1+rate)^(B605-B604)-1 ),I604*rate))</f>
        <v/>
      </c>
      <c r="H605" s="32" t="str">
        <f>IF(D605="","",SUM(G$27:G605))</f>
        <v/>
      </c>
      <c r="I605" s="32" t="str">
        <f t="shared" si="32"/>
        <v/>
      </c>
    </row>
    <row r="606" spans="1:9">
      <c r="A606" s="30" t="str">
        <f>IF(I605="","",IF(A605&gt;=$D$8*p,"",A605+1))</f>
        <v/>
      </c>
      <c r="B606" s="31" t="str">
        <f t="shared" si="33"/>
        <v/>
      </c>
      <c r="C606" s="55" t="str">
        <f t="shared" ref="C606:C669" si="34">IF(A606="","",MONTH(B606))</f>
        <v/>
      </c>
      <c r="D606" s="32" t="str">
        <f t="shared" ref="D606:D669" si="35">IFERROR(IF(A606="","",$D$11)+IF(C606="","",(IF(C606=12,$D$13))),"")</f>
        <v/>
      </c>
      <c r="E606" s="32" t="str">
        <f>IF(A606="","",SUM(D$27:D606)+PV)</f>
        <v/>
      </c>
      <c r="F606" s="32"/>
      <c r="G606" s="32" t="str">
        <f>IF(A606="","",IF($D$10="Daily",I605*( (1+rate)^(B606-B605)-1 ),I605*rate))</f>
        <v/>
      </c>
      <c r="H606" s="32" t="str">
        <f>IF(D606="","",SUM(G$27:G606))</f>
        <v/>
      </c>
      <c r="I606" s="32" t="str">
        <f t="shared" si="32"/>
        <v/>
      </c>
    </row>
    <row r="607" spans="1:9">
      <c r="A607" s="30" t="str">
        <f>IF(I606="","",IF(A606&gt;=$D$8*p,"",A606+1))</f>
        <v/>
      </c>
      <c r="B607" s="31" t="str">
        <f t="shared" si="33"/>
        <v/>
      </c>
      <c r="C607" s="55" t="str">
        <f t="shared" si="34"/>
        <v/>
      </c>
      <c r="D607" s="32" t="str">
        <f t="shared" si="35"/>
        <v/>
      </c>
      <c r="E607" s="32" t="str">
        <f>IF(A607="","",SUM(D$27:D607)+PV)</f>
        <v/>
      </c>
      <c r="F607" s="32"/>
      <c r="G607" s="32" t="str">
        <f>IF(A607="","",IF($D$10="Daily",I606*( (1+rate)^(B607-B606)-1 ),I606*rate))</f>
        <v/>
      </c>
      <c r="H607" s="32" t="str">
        <f>IF(D607="","",SUM(G$27:G607))</f>
        <v/>
      </c>
      <c r="I607" s="32" t="str">
        <f t="shared" si="32"/>
        <v/>
      </c>
    </row>
    <row r="608" spans="1:9">
      <c r="A608" s="30" t="str">
        <f>IF(I607="","",IF(A607&gt;=$D$8*p,"",A607+1))</f>
        <v/>
      </c>
      <c r="B608" s="31" t="str">
        <f t="shared" si="33"/>
        <v/>
      </c>
      <c r="C608" s="55" t="str">
        <f t="shared" si="34"/>
        <v/>
      </c>
      <c r="D608" s="32" t="str">
        <f t="shared" si="35"/>
        <v/>
      </c>
      <c r="E608" s="32" t="str">
        <f>IF(A608="","",SUM(D$27:D608)+PV)</f>
        <v/>
      </c>
      <c r="F608" s="32"/>
      <c r="G608" s="32" t="str">
        <f>IF(A608="","",IF($D$10="Daily",I607*( (1+rate)^(B608-B607)-1 ),I607*rate))</f>
        <v/>
      </c>
      <c r="H608" s="32" t="str">
        <f>IF(D608="","",SUM(G$27:G608))</f>
        <v/>
      </c>
      <c r="I608" s="32" t="str">
        <f t="shared" si="32"/>
        <v/>
      </c>
    </row>
    <row r="609" spans="1:9">
      <c r="A609" s="30" t="str">
        <f>IF(I608="","",IF(A608&gt;=$D$8*p,"",A608+1))</f>
        <v/>
      </c>
      <c r="B609" s="31" t="str">
        <f t="shared" si="33"/>
        <v/>
      </c>
      <c r="C609" s="55" t="str">
        <f t="shared" si="34"/>
        <v/>
      </c>
      <c r="D609" s="32" t="str">
        <f t="shared" si="35"/>
        <v/>
      </c>
      <c r="E609" s="32" t="str">
        <f>IF(A609="","",SUM(D$27:D609)+PV)</f>
        <v/>
      </c>
      <c r="F609" s="32"/>
      <c r="G609" s="32" t="str">
        <f>IF(A609="","",IF($D$10="Daily",I608*( (1+rate)^(B609-B608)-1 ),I608*rate))</f>
        <v/>
      </c>
      <c r="H609" s="32" t="str">
        <f>IF(D609="","",SUM(G$27:G609))</f>
        <v/>
      </c>
      <c r="I609" s="32" t="str">
        <f t="shared" si="32"/>
        <v/>
      </c>
    </row>
    <row r="610" spans="1:9">
      <c r="A610" s="30" t="str">
        <f>IF(I609="","",IF(A609&gt;=$D$8*p,"",A609+1))</f>
        <v/>
      </c>
      <c r="B610" s="31" t="str">
        <f t="shared" si="33"/>
        <v/>
      </c>
      <c r="C610" s="55" t="str">
        <f t="shared" si="34"/>
        <v/>
      </c>
      <c r="D610" s="32" t="str">
        <f t="shared" si="35"/>
        <v/>
      </c>
      <c r="E610" s="32" t="str">
        <f>IF(A610="","",SUM(D$27:D610)+PV)</f>
        <v/>
      </c>
      <c r="F610" s="32"/>
      <c r="G610" s="32" t="str">
        <f>IF(A610="","",IF($D$10="Daily",I609*( (1+rate)^(B610-B609)-1 ),I609*rate))</f>
        <v/>
      </c>
      <c r="H610" s="32" t="str">
        <f>IF(D610="","",SUM(G$27:G610))</f>
        <v/>
      </c>
      <c r="I610" s="32" t="str">
        <f t="shared" si="32"/>
        <v/>
      </c>
    </row>
    <row r="611" spans="1:9">
      <c r="A611" s="30" t="str">
        <f>IF(I610="","",IF(A610&gt;=$D$8*p,"",A610+1))</f>
        <v/>
      </c>
      <c r="B611" s="31" t="str">
        <f t="shared" si="33"/>
        <v/>
      </c>
      <c r="C611" s="55" t="str">
        <f t="shared" si="34"/>
        <v/>
      </c>
      <c r="D611" s="32" t="str">
        <f t="shared" si="35"/>
        <v/>
      </c>
      <c r="E611" s="32" t="str">
        <f>IF(A611="","",SUM(D$27:D611)+PV)</f>
        <v/>
      </c>
      <c r="F611" s="32"/>
      <c r="G611" s="32" t="str">
        <f>IF(A611="","",IF($D$10="Daily",I610*( (1+rate)^(B611-B610)-1 ),I610*rate))</f>
        <v/>
      </c>
      <c r="H611" s="32" t="str">
        <f>IF(D611="","",SUM(G$27:G611))</f>
        <v/>
      </c>
      <c r="I611" s="32" t="str">
        <f t="shared" si="32"/>
        <v/>
      </c>
    </row>
    <row r="612" spans="1:9">
      <c r="A612" s="30" t="str">
        <f>IF(I611="","",IF(A611&gt;=$D$8*p,"",A611+1))</f>
        <v/>
      </c>
      <c r="B612" s="31" t="str">
        <f t="shared" si="33"/>
        <v/>
      </c>
      <c r="C612" s="55" t="str">
        <f t="shared" si="34"/>
        <v/>
      </c>
      <c r="D612" s="32" t="str">
        <f t="shared" si="35"/>
        <v/>
      </c>
      <c r="E612" s="32" t="str">
        <f>IF(A612="","",SUM(D$27:D612)+PV)</f>
        <v/>
      </c>
      <c r="F612" s="32"/>
      <c r="G612" s="32" t="str">
        <f>IF(A612="","",IF($D$10="Daily",I611*( (1+rate)^(B612-B611)-1 ),I611*rate))</f>
        <v/>
      </c>
      <c r="H612" s="32" t="str">
        <f>IF(D612="","",SUM(G$27:G612))</f>
        <v/>
      </c>
      <c r="I612" s="32" t="str">
        <f t="shared" si="32"/>
        <v/>
      </c>
    </row>
    <row r="613" spans="1:9">
      <c r="A613" s="30" t="str">
        <f>IF(I612="","",IF(A612&gt;=$D$8*p,"",A612+1))</f>
        <v/>
      </c>
      <c r="B613" s="31" t="str">
        <f t="shared" si="33"/>
        <v/>
      </c>
      <c r="C613" s="55" t="str">
        <f t="shared" si="34"/>
        <v/>
      </c>
      <c r="D613" s="32" t="str">
        <f t="shared" si="35"/>
        <v/>
      </c>
      <c r="E613" s="32" t="str">
        <f>IF(A613="","",SUM(D$27:D613)+PV)</f>
        <v/>
      </c>
      <c r="F613" s="32"/>
      <c r="G613" s="32" t="str">
        <f>IF(A613="","",IF($D$10="Daily",I612*( (1+rate)^(B613-B612)-1 ),I612*rate))</f>
        <v/>
      </c>
      <c r="H613" s="32" t="str">
        <f>IF(D613="","",SUM(G$27:G613))</f>
        <v/>
      </c>
      <c r="I613" s="32" t="str">
        <f t="shared" si="32"/>
        <v/>
      </c>
    </row>
    <row r="614" spans="1:9">
      <c r="A614" s="30" t="str">
        <f>IF(I613="","",IF(A613&gt;=$D$8*p,"",A613+1))</f>
        <v/>
      </c>
      <c r="B614" s="31" t="str">
        <f t="shared" si="33"/>
        <v/>
      </c>
      <c r="C614" s="55" t="str">
        <f t="shared" si="34"/>
        <v/>
      </c>
      <c r="D614" s="32" t="str">
        <f t="shared" si="35"/>
        <v/>
      </c>
      <c r="E614" s="32" t="str">
        <f>IF(A614="","",SUM(D$27:D614)+PV)</f>
        <v/>
      </c>
      <c r="F614" s="32"/>
      <c r="G614" s="32" t="str">
        <f>IF(A614="","",IF($D$10="Daily",I613*( (1+rate)^(B614-B613)-1 ),I613*rate))</f>
        <v/>
      </c>
      <c r="H614" s="32" t="str">
        <f>IF(D614="","",SUM(G$27:G614))</f>
        <v/>
      </c>
      <c r="I614" s="32" t="str">
        <f t="shared" si="32"/>
        <v/>
      </c>
    </row>
    <row r="615" spans="1:9">
      <c r="A615" s="30" t="str">
        <f>IF(I614="","",IF(A614&gt;=$D$8*p,"",A614+1))</f>
        <v/>
      </c>
      <c r="B615" s="31" t="str">
        <f t="shared" si="33"/>
        <v/>
      </c>
      <c r="C615" s="55" t="str">
        <f t="shared" si="34"/>
        <v/>
      </c>
      <c r="D615" s="32" t="str">
        <f t="shared" si="35"/>
        <v/>
      </c>
      <c r="E615" s="32" t="str">
        <f>IF(A615="","",SUM(D$27:D615)+PV)</f>
        <v/>
      </c>
      <c r="F615" s="32"/>
      <c r="G615" s="32" t="str">
        <f>IF(A615="","",IF($D$10="Daily",I614*( (1+rate)^(B615-B614)-1 ),I614*rate))</f>
        <v/>
      </c>
      <c r="H615" s="32" t="str">
        <f>IF(D615="","",SUM(G$27:G615))</f>
        <v/>
      </c>
      <c r="I615" s="32" t="str">
        <f t="shared" si="32"/>
        <v/>
      </c>
    </row>
    <row r="616" spans="1:9">
      <c r="A616" s="30" t="str">
        <f>IF(I615="","",IF(A615&gt;=$D$8*p,"",A615+1))</f>
        <v/>
      </c>
      <c r="B616" s="31" t="str">
        <f t="shared" si="33"/>
        <v/>
      </c>
      <c r="C616" s="55" t="str">
        <f t="shared" si="34"/>
        <v/>
      </c>
      <c r="D616" s="32" t="str">
        <f t="shared" si="35"/>
        <v/>
      </c>
      <c r="E616" s="32" t="str">
        <f>IF(A616="","",SUM(D$27:D616)+PV)</f>
        <v/>
      </c>
      <c r="F616" s="32"/>
      <c r="G616" s="32" t="str">
        <f>IF(A616="","",IF($D$10="Daily",I615*( (1+rate)^(B616-B615)-1 ),I615*rate))</f>
        <v/>
      </c>
      <c r="H616" s="32" t="str">
        <f>IF(D616="","",SUM(G$27:G616))</f>
        <v/>
      </c>
      <c r="I616" s="32" t="str">
        <f t="shared" si="32"/>
        <v/>
      </c>
    </row>
    <row r="617" spans="1:9">
      <c r="A617" s="30" t="str">
        <f>IF(I616="","",IF(A616&gt;=$D$8*p,"",A616+1))</f>
        <v/>
      </c>
      <c r="B617" s="31" t="str">
        <f t="shared" si="33"/>
        <v/>
      </c>
      <c r="C617" s="55" t="str">
        <f t="shared" si="34"/>
        <v/>
      </c>
      <c r="D617" s="32" t="str">
        <f t="shared" si="35"/>
        <v/>
      </c>
      <c r="E617" s="32" t="str">
        <f>IF(A617="","",SUM(D$27:D617)+PV)</f>
        <v/>
      </c>
      <c r="F617" s="32"/>
      <c r="G617" s="32" t="str">
        <f>IF(A617="","",IF($D$10="Daily",I616*( (1+rate)^(B617-B616)-1 ),I616*rate))</f>
        <v/>
      </c>
      <c r="H617" s="32" t="str">
        <f>IF(D617="","",SUM(G$27:G617))</f>
        <v/>
      </c>
      <c r="I617" s="32" t="str">
        <f t="shared" si="32"/>
        <v/>
      </c>
    </row>
    <row r="618" spans="1:9">
      <c r="A618" s="30" t="str">
        <f>IF(I617="","",IF(A617&gt;=$D$8*p,"",A617+1))</f>
        <v/>
      </c>
      <c r="B618" s="31" t="str">
        <f t="shared" si="33"/>
        <v/>
      </c>
      <c r="C618" s="55" t="str">
        <f t="shared" si="34"/>
        <v/>
      </c>
      <c r="D618" s="32" t="str">
        <f t="shared" si="35"/>
        <v/>
      </c>
      <c r="E618" s="32" t="str">
        <f>IF(A618="","",SUM(D$27:D618)+PV)</f>
        <v/>
      </c>
      <c r="F618" s="32"/>
      <c r="G618" s="32" t="str">
        <f>IF(A618="","",IF($D$10="Daily",I617*( (1+rate)^(B618-B617)-1 ),I617*rate))</f>
        <v/>
      </c>
      <c r="H618" s="32" t="str">
        <f>IF(D618="","",SUM(G$27:G618))</f>
        <v/>
      </c>
      <c r="I618" s="32" t="str">
        <f t="shared" si="32"/>
        <v/>
      </c>
    </row>
    <row r="619" spans="1:9">
      <c r="A619" s="30" t="str">
        <f>IF(I618="","",IF(A618&gt;=$D$8*p,"",A618+1))</f>
        <v/>
      </c>
      <c r="B619" s="31" t="str">
        <f t="shared" si="33"/>
        <v/>
      </c>
      <c r="C619" s="55" t="str">
        <f t="shared" si="34"/>
        <v/>
      </c>
      <c r="D619" s="32" t="str">
        <f t="shared" si="35"/>
        <v/>
      </c>
      <c r="E619" s="32" t="str">
        <f>IF(A619="","",SUM(D$27:D619)+PV)</f>
        <v/>
      </c>
      <c r="F619" s="32"/>
      <c r="G619" s="32" t="str">
        <f>IF(A619="","",IF($D$10="Daily",I618*( (1+rate)^(B619-B618)-1 ),I618*rate))</f>
        <v/>
      </c>
      <c r="H619" s="32" t="str">
        <f>IF(D619="","",SUM(G$27:G619))</f>
        <v/>
      </c>
      <c r="I619" s="32" t="str">
        <f t="shared" si="32"/>
        <v/>
      </c>
    </row>
    <row r="620" spans="1:9">
      <c r="A620" s="30" t="str">
        <f>IF(I619="","",IF(A619&gt;=$D$8*p,"",A619+1))</f>
        <v/>
      </c>
      <c r="B620" s="31" t="str">
        <f t="shared" si="33"/>
        <v/>
      </c>
      <c r="C620" s="55" t="str">
        <f t="shared" si="34"/>
        <v/>
      </c>
      <c r="D620" s="32" t="str">
        <f t="shared" si="35"/>
        <v/>
      </c>
      <c r="E620" s="32" t="str">
        <f>IF(A620="","",SUM(D$27:D620)+PV)</f>
        <v/>
      </c>
      <c r="F620" s="32"/>
      <c r="G620" s="32" t="str">
        <f>IF(A620="","",IF($D$10="Daily",I619*( (1+rate)^(B620-B619)-1 ),I619*rate))</f>
        <v/>
      </c>
      <c r="H620" s="32" t="str">
        <f>IF(D620="","",SUM(G$27:G620))</f>
        <v/>
      </c>
      <c r="I620" s="32" t="str">
        <f t="shared" si="32"/>
        <v/>
      </c>
    </row>
    <row r="621" spans="1:9">
      <c r="A621" s="30" t="str">
        <f>IF(I620="","",IF(A620&gt;=$D$8*p,"",A620+1))</f>
        <v/>
      </c>
      <c r="B621" s="31" t="str">
        <f t="shared" si="33"/>
        <v/>
      </c>
      <c r="C621" s="55" t="str">
        <f t="shared" si="34"/>
        <v/>
      </c>
      <c r="D621" s="32" t="str">
        <f t="shared" si="35"/>
        <v/>
      </c>
      <c r="E621" s="32" t="str">
        <f>IF(A621="","",SUM(D$27:D621)+PV)</f>
        <v/>
      </c>
      <c r="F621" s="32"/>
      <c r="G621" s="32" t="str">
        <f>IF(A621="","",IF($D$10="Daily",I620*( (1+rate)^(B621-B620)-1 ),I620*rate))</f>
        <v/>
      </c>
      <c r="H621" s="32" t="str">
        <f>IF(D621="","",SUM(G$27:G621))</f>
        <v/>
      </c>
      <c r="I621" s="32" t="str">
        <f t="shared" si="32"/>
        <v/>
      </c>
    </row>
    <row r="622" spans="1:9">
      <c r="A622" s="30" t="str">
        <f>IF(I621="","",IF(A621&gt;=$D$8*p,"",A621+1))</f>
        <v/>
      </c>
      <c r="B622" s="31" t="str">
        <f t="shared" si="33"/>
        <v/>
      </c>
      <c r="C622" s="55" t="str">
        <f t="shared" si="34"/>
        <v/>
      </c>
      <c r="D622" s="32" t="str">
        <f t="shared" si="35"/>
        <v/>
      </c>
      <c r="E622" s="32" t="str">
        <f>IF(A622="","",SUM(D$27:D622)+PV)</f>
        <v/>
      </c>
      <c r="F622" s="32"/>
      <c r="G622" s="32" t="str">
        <f>IF(A622="","",IF($D$10="Daily",I621*( (1+rate)^(B622-B621)-1 ),I621*rate))</f>
        <v/>
      </c>
      <c r="H622" s="32" t="str">
        <f>IF(D622="","",SUM(G$27:G622))</f>
        <v/>
      </c>
      <c r="I622" s="32" t="str">
        <f t="shared" si="32"/>
        <v/>
      </c>
    </row>
    <row r="623" spans="1:9">
      <c r="A623" s="30" t="str">
        <f>IF(I622="","",IF(A622&gt;=$D$8*p,"",A622+1))</f>
        <v/>
      </c>
      <c r="B623" s="31" t="str">
        <f t="shared" si="33"/>
        <v/>
      </c>
      <c r="C623" s="55" t="str">
        <f t="shared" si="34"/>
        <v/>
      </c>
      <c r="D623" s="32" t="str">
        <f t="shared" si="35"/>
        <v/>
      </c>
      <c r="E623" s="32" t="str">
        <f>IF(A623="","",SUM(D$27:D623)+PV)</f>
        <v/>
      </c>
      <c r="F623" s="32"/>
      <c r="G623" s="32" t="str">
        <f>IF(A623="","",IF($D$10="Daily",I622*( (1+rate)^(B623-B622)-1 ),I622*rate))</f>
        <v/>
      </c>
      <c r="H623" s="32" t="str">
        <f>IF(D623="","",SUM(G$27:G623))</f>
        <v/>
      </c>
      <c r="I623" s="32" t="str">
        <f t="shared" si="32"/>
        <v/>
      </c>
    </row>
    <row r="624" spans="1:9">
      <c r="A624" s="30" t="str">
        <f>IF(I623="","",IF(A623&gt;=$D$8*p,"",A623+1))</f>
        <v/>
      </c>
      <c r="B624" s="31" t="str">
        <f t="shared" si="33"/>
        <v/>
      </c>
      <c r="C624" s="55" t="str">
        <f t="shared" si="34"/>
        <v/>
      </c>
      <c r="D624" s="32" t="str">
        <f t="shared" si="35"/>
        <v/>
      </c>
      <c r="E624" s="32" t="str">
        <f>IF(A624="","",SUM(D$27:D624)+PV)</f>
        <v/>
      </c>
      <c r="F624" s="32"/>
      <c r="G624" s="32" t="str">
        <f>IF(A624="","",IF($D$10="Daily",I623*( (1+rate)^(B624-B623)-1 ),I623*rate))</f>
        <v/>
      </c>
      <c r="H624" s="32" t="str">
        <f>IF(D624="","",SUM(G$27:G624))</f>
        <v/>
      </c>
      <c r="I624" s="32" t="str">
        <f t="shared" si="32"/>
        <v/>
      </c>
    </row>
    <row r="625" spans="1:9">
      <c r="A625" s="30" t="str">
        <f>IF(I624="","",IF(A624&gt;=$D$8*p,"",A624+1))</f>
        <v/>
      </c>
      <c r="B625" s="31" t="str">
        <f t="shared" si="33"/>
        <v/>
      </c>
      <c r="C625" s="55" t="str">
        <f t="shared" si="34"/>
        <v/>
      </c>
      <c r="D625" s="32" t="str">
        <f t="shared" si="35"/>
        <v/>
      </c>
      <c r="E625" s="32" t="str">
        <f>IF(A625="","",SUM(D$27:D625)+PV)</f>
        <v/>
      </c>
      <c r="F625" s="32"/>
      <c r="G625" s="32" t="str">
        <f>IF(A625="","",IF($D$10="Daily",I624*( (1+rate)^(B625-B624)-1 ),I624*rate))</f>
        <v/>
      </c>
      <c r="H625" s="32" t="str">
        <f>IF(D625="","",SUM(G$27:G625))</f>
        <v/>
      </c>
      <c r="I625" s="32" t="str">
        <f t="shared" si="32"/>
        <v/>
      </c>
    </row>
    <row r="626" spans="1:9">
      <c r="A626" s="30" t="str">
        <f>IF(I625="","",IF(A625&gt;=$D$8*p,"",A625+1))</f>
        <v/>
      </c>
      <c r="B626" s="31" t="str">
        <f t="shared" si="33"/>
        <v/>
      </c>
      <c r="C626" s="55" t="str">
        <f t="shared" si="34"/>
        <v/>
      </c>
      <c r="D626" s="32" t="str">
        <f t="shared" si="35"/>
        <v/>
      </c>
      <c r="E626" s="32" t="str">
        <f>IF(A626="","",SUM(D$27:D626)+PV)</f>
        <v/>
      </c>
      <c r="F626" s="32"/>
      <c r="G626" s="32" t="str">
        <f>IF(A626="","",IF($D$10="Daily",I625*( (1+rate)^(B626-B625)-1 ),I625*rate))</f>
        <v/>
      </c>
      <c r="H626" s="32" t="str">
        <f>IF(D626="","",SUM(G$27:G626))</f>
        <v/>
      </c>
      <c r="I626" s="32" t="str">
        <f t="shared" si="32"/>
        <v/>
      </c>
    </row>
    <row r="627" spans="1:9">
      <c r="A627" s="30" t="str">
        <f>IF(I626="","",IF(A626&gt;=$D$8*p,"",A626+1))</f>
        <v/>
      </c>
      <c r="B627" s="31" t="str">
        <f t="shared" si="33"/>
        <v/>
      </c>
      <c r="C627" s="55" t="str">
        <f t="shared" si="34"/>
        <v/>
      </c>
      <c r="D627" s="32" t="str">
        <f t="shared" si="35"/>
        <v/>
      </c>
      <c r="E627" s="32" t="str">
        <f>IF(A627="","",SUM(D$27:D627)+PV)</f>
        <v/>
      </c>
      <c r="F627" s="32"/>
      <c r="G627" s="32" t="str">
        <f>IF(A627="","",IF($D$10="Daily",I626*( (1+rate)^(B627-B626)-1 ),I626*rate))</f>
        <v/>
      </c>
      <c r="H627" s="32" t="str">
        <f>IF(D627="","",SUM(G$27:G627))</f>
        <v/>
      </c>
      <c r="I627" s="32" t="str">
        <f t="shared" ref="I627:I690" si="36">IF(A627="","",I626+G627+D627)</f>
        <v/>
      </c>
    </row>
    <row r="628" spans="1:9">
      <c r="A628" s="30" t="str">
        <f>IF(I627="","",IF(A627&gt;=$D$8*p,"",A627+1))</f>
        <v/>
      </c>
      <c r="B628" s="31" t="str">
        <f t="shared" si="33"/>
        <v/>
      </c>
      <c r="C628" s="55" t="str">
        <f t="shared" si="34"/>
        <v/>
      </c>
      <c r="D628" s="32" t="str">
        <f t="shared" si="35"/>
        <v/>
      </c>
      <c r="E628" s="32" t="str">
        <f>IF(A628="","",SUM(D$27:D628)+PV)</f>
        <v/>
      </c>
      <c r="F628" s="32"/>
      <c r="G628" s="32" t="str">
        <f>IF(A628="","",IF($D$10="Daily",I627*( (1+rate)^(B628-B627)-1 ),I627*rate))</f>
        <v/>
      </c>
      <c r="H628" s="32" t="str">
        <f>IF(D628="","",SUM(G$27:G628))</f>
        <v/>
      </c>
      <c r="I628" s="32" t="str">
        <f t="shared" si="36"/>
        <v/>
      </c>
    </row>
    <row r="629" spans="1:9">
      <c r="A629" s="30" t="str">
        <f>IF(I628="","",IF(A628&gt;=$D$8*p,"",A628+1))</f>
        <v/>
      </c>
      <c r="B629" s="31" t="str">
        <f t="shared" si="33"/>
        <v/>
      </c>
      <c r="C629" s="55" t="str">
        <f t="shared" si="34"/>
        <v/>
      </c>
      <c r="D629" s="32" t="str">
        <f t="shared" si="35"/>
        <v/>
      </c>
      <c r="E629" s="32" t="str">
        <f>IF(A629="","",SUM(D$27:D629)+PV)</f>
        <v/>
      </c>
      <c r="F629" s="32"/>
      <c r="G629" s="32" t="str">
        <f>IF(A629="","",IF($D$10="Daily",I628*( (1+rate)^(B629-B628)-1 ),I628*rate))</f>
        <v/>
      </c>
      <c r="H629" s="32" t="str">
        <f>IF(D629="","",SUM(G$27:G629))</f>
        <v/>
      </c>
      <c r="I629" s="32" t="str">
        <f t="shared" si="36"/>
        <v/>
      </c>
    </row>
    <row r="630" spans="1:9">
      <c r="A630" s="30" t="str">
        <f>IF(I629="","",IF(A629&gt;=$D$8*p,"",A629+1))</f>
        <v/>
      </c>
      <c r="B630" s="31" t="str">
        <f t="shared" si="33"/>
        <v/>
      </c>
      <c r="C630" s="55" t="str">
        <f t="shared" si="34"/>
        <v/>
      </c>
      <c r="D630" s="32" t="str">
        <f t="shared" si="35"/>
        <v/>
      </c>
      <c r="E630" s="32" t="str">
        <f>IF(A630="","",SUM(D$27:D630)+PV)</f>
        <v/>
      </c>
      <c r="F630" s="32"/>
      <c r="G630" s="32" t="str">
        <f>IF(A630="","",IF($D$10="Daily",I629*( (1+rate)^(B630-B629)-1 ),I629*rate))</f>
        <v/>
      </c>
      <c r="H630" s="32" t="str">
        <f>IF(D630="","",SUM(G$27:G630))</f>
        <v/>
      </c>
      <c r="I630" s="32" t="str">
        <f t="shared" si="36"/>
        <v/>
      </c>
    </row>
    <row r="631" spans="1:9">
      <c r="A631" s="30" t="str">
        <f>IF(I630="","",IF(A630&gt;=$D$8*p,"",A630+1))</f>
        <v/>
      </c>
      <c r="B631" s="31" t="str">
        <f t="shared" si="33"/>
        <v/>
      </c>
      <c r="C631" s="55" t="str">
        <f t="shared" si="34"/>
        <v/>
      </c>
      <c r="D631" s="32" t="str">
        <f t="shared" si="35"/>
        <v/>
      </c>
      <c r="E631" s="32" t="str">
        <f>IF(A631="","",SUM(D$27:D631)+PV)</f>
        <v/>
      </c>
      <c r="F631" s="32"/>
      <c r="G631" s="32" t="str">
        <f>IF(A631="","",IF($D$10="Daily",I630*( (1+rate)^(B631-B630)-1 ),I630*rate))</f>
        <v/>
      </c>
      <c r="H631" s="32" t="str">
        <f>IF(D631="","",SUM(G$27:G631))</f>
        <v/>
      </c>
      <c r="I631" s="32" t="str">
        <f t="shared" si="36"/>
        <v/>
      </c>
    </row>
    <row r="632" spans="1:9">
      <c r="A632" s="30" t="str">
        <f>IF(I631="","",IF(A631&gt;=$D$8*p,"",A631+1))</f>
        <v/>
      </c>
      <c r="B632" s="31" t="str">
        <f t="shared" si="33"/>
        <v/>
      </c>
      <c r="C632" s="55" t="str">
        <f t="shared" si="34"/>
        <v/>
      </c>
      <c r="D632" s="32" t="str">
        <f t="shared" si="35"/>
        <v/>
      </c>
      <c r="E632" s="32" t="str">
        <f>IF(A632="","",SUM(D$27:D632)+PV)</f>
        <v/>
      </c>
      <c r="F632" s="32"/>
      <c r="G632" s="32" t="str">
        <f>IF(A632="","",IF($D$10="Daily",I631*( (1+rate)^(B632-B631)-1 ),I631*rate))</f>
        <v/>
      </c>
      <c r="H632" s="32" t="str">
        <f>IF(D632="","",SUM(G$27:G632))</f>
        <v/>
      </c>
      <c r="I632" s="32" t="str">
        <f t="shared" si="36"/>
        <v/>
      </c>
    </row>
    <row r="633" spans="1:9">
      <c r="A633" s="30" t="str">
        <f>IF(I632="","",IF(A632&gt;=$D$8*p,"",A632+1))</f>
        <v/>
      </c>
      <c r="B633" s="31" t="str">
        <f t="shared" si="33"/>
        <v/>
      </c>
      <c r="C633" s="55" t="str">
        <f t="shared" si="34"/>
        <v/>
      </c>
      <c r="D633" s="32" t="str">
        <f t="shared" si="35"/>
        <v/>
      </c>
      <c r="E633" s="32" t="str">
        <f>IF(A633="","",SUM(D$27:D633)+PV)</f>
        <v/>
      </c>
      <c r="F633" s="32"/>
      <c r="G633" s="32" t="str">
        <f>IF(A633="","",IF($D$10="Daily",I632*( (1+rate)^(B633-B632)-1 ),I632*rate))</f>
        <v/>
      </c>
      <c r="H633" s="32" t="str">
        <f>IF(D633="","",SUM(G$27:G633))</f>
        <v/>
      </c>
      <c r="I633" s="32" t="str">
        <f t="shared" si="36"/>
        <v/>
      </c>
    </row>
    <row r="634" spans="1:9">
      <c r="A634" s="30" t="str">
        <f>IF(I633="","",IF(A633&gt;=$D$8*p,"",A633+1))</f>
        <v/>
      </c>
      <c r="B634" s="31" t="str">
        <f t="shared" si="33"/>
        <v/>
      </c>
      <c r="C634" s="55" t="str">
        <f t="shared" si="34"/>
        <v/>
      </c>
      <c r="D634" s="32" t="str">
        <f t="shared" si="35"/>
        <v/>
      </c>
      <c r="E634" s="32" t="str">
        <f>IF(A634="","",SUM(D$27:D634)+PV)</f>
        <v/>
      </c>
      <c r="F634" s="32"/>
      <c r="G634" s="32" t="str">
        <f>IF(A634="","",IF($D$10="Daily",I633*( (1+rate)^(B634-B633)-1 ),I633*rate))</f>
        <v/>
      </c>
      <c r="H634" s="32" t="str">
        <f>IF(D634="","",SUM(G$27:G634))</f>
        <v/>
      </c>
      <c r="I634" s="32" t="str">
        <f t="shared" si="36"/>
        <v/>
      </c>
    </row>
    <row r="635" spans="1:9">
      <c r="A635" s="30" t="str">
        <f>IF(I634="","",IF(A634&gt;=$D$8*p,"",A634+1))</f>
        <v/>
      </c>
      <c r="B635" s="31" t="str">
        <f t="shared" si="33"/>
        <v/>
      </c>
      <c r="C635" s="55" t="str">
        <f t="shared" si="34"/>
        <v/>
      </c>
      <c r="D635" s="32" t="str">
        <f t="shared" si="35"/>
        <v/>
      </c>
      <c r="E635" s="32" t="str">
        <f>IF(A635="","",SUM(D$27:D635)+PV)</f>
        <v/>
      </c>
      <c r="F635" s="32"/>
      <c r="G635" s="32" t="str">
        <f>IF(A635="","",IF($D$10="Daily",I634*( (1+rate)^(B635-B634)-1 ),I634*rate))</f>
        <v/>
      </c>
      <c r="H635" s="32" t="str">
        <f>IF(D635="","",SUM(G$27:G635))</f>
        <v/>
      </c>
      <c r="I635" s="32" t="str">
        <f t="shared" si="36"/>
        <v/>
      </c>
    </row>
    <row r="636" spans="1:9">
      <c r="A636" s="30" t="str">
        <f>IF(I635="","",IF(A635&gt;=$D$8*p,"",A635+1))</f>
        <v/>
      </c>
      <c r="B636" s="31" t="str">
        <f t="shared" si="33"/>
        <v/>
      </c>
      <c r="C636" s="55" t="str">
        <f t="shared" si="34"/>
        <v/>
      </c>
      <c r="D636" s="32" t="str">
        <f t="shared" si="35"/>
        <v/>
      </c>
      <c r="E636" s="32" t="str">
        <f>IF(A636="","",SUM(D$27:D636)+PV)</f>
        <v/>
      </c>
      <c r="F636" s="32"/>
      <c r="G636" s="32" t="str">
        <f>IF(A636="","",IF($D$10="Daily",I635*( (1+rate)^(B636-B635)-1 ),I635*rate))</f>
        <v/>
      </c>
      <c r="H636" s="32" t="str">
        <f>IF(D636="","",SUM(G$27:G636))</f>
        <v/>
      </c>
      <c r="I636" s="32" t="str">
        <f t="shared" si="36"/>
        <v/>
      </c>
    </row>
    <row r="637" spans="1:9">
      <c r="A637" s="30" t="str">
        <f>IF(I636="","",IF(A636&gt;=$D$8*p,"",A636+1))</f>
        <v/>
      </c>
      <c r="B637" s="31" t="str">
        <f t="shared" si="33"/>
        <v/>
      </c>
      <c r="C637" s="55" t="str">
        <f t="shared" si="34"/>
        <v/>
      </c>
      <c r="D637" s="32" t="str">
        <f t="shared" si="35"/>
        <v/>
      </c>
      <c r="E637" s="32" t="str">
        <f>IF(A637="","",SUM(D$27:D637)+PV)</f>
        <v/>
      </c>
      <c r="F637" s="32"/>
      <c r="G637" s="32" t="str">
        <f>IF(A637="","",IF($D$10="Daily",I636*( (1+rate)^(B637-B636)-1 ),I636*rate))</f>
        <v/>
      </c>
      <c r="H637" s="32" t="str">
        <f>IF(D637="","",SUM(G$27:G637))</f>
        <v/>
      </c>
      <c r="I637" s="32" t="str">
        <f t="shared" si="36"/>
        <v/>
      </c>
    </row>
    <row r="638" spans="1:9">
      <c r="A638" s="30" t="str">
        <f>IF(I637="","",IF(A637&gt;=$D$8*p,"",A637+1))</f>
        <v/>
      </c>
      <c r="B638" s="31" t="str">
        <f t="shared" si="33"/>
        <v/>
      </c>
      <c r="C638" s="55" t="str">
        <f t="shared" si="34"/>
        <v/>
      </c>
      <c r="D638" s="32" t="str">
        <f t="shared" si="35"/>
        <v/>
      </c>
      <c r="E638" s="32" t="str">
        <f>IF(A638="","",SUM(D$27:D638)+PV)</f>
        <v/>
      </c>
      <c r="F638" s="32"/>
      <c r="G638" s="32" t="str">
        <f>IF(A638="","",IF($D$10="Daily",I637*( (1+rate)^(B638-B637)-1 ),I637*rate))</f>
        <v/>
      </c>
      <c r="H638" s="32" t="str">
        <f>IF(D638="","",SUM(G$27:G638))</f>
        <v/>
      </c>
      <c r="I638" s="32" t="str">
        <f t="shared" si="36"/>
        <v/>
      </c>
    </row>
    <row r="639" spans="1:9">
      <c r="A639" s="30" t="str">
        <f>IF(I638="","",IF(A638&gt;=$D$8*p,"",A638+1))</f>
        <v/>
      </c>
      <c r="B639" s="31" t="str">
        <f t="shared" si="33"/>
        <v/>
      </c>
      <c r="C639" s="55" t="str">
        <f t="shared" si="34"/>
        <v/>
      </c>
      <c r="D639" s="32" t="str">
        <f t="shared" si="35"/>
        <v/>
      </c>
      <c r="E639" s="32" t="str">
        <f>IF(A639="","",SUM(D$27:D639)+PV)</f>
        <v/>
      </c>
      <c r="F639" s="32"/>
      <c r="G639" s="32" t="str">
        <f>IF(A639="","",IF($D$10="Daily",I638*( (1+rate)^(B639-B638)-1 ),I638*rate))</f>
        <v/>
      </c>
      <c r="H639" s="32" t="str">
        <f>IF(D639="","",SUM(G$27:G639))</f>
        <v/>
      </c>
      <c r="I639" s="32" t="str">
        <f t="shared" si="36"/>
        <v/>
      </c>
    </row>
    <row r="640" spans="1:9">
      <c r="A640" s="30" t="str">
        <f>IF(I639="","",IF(A639&gt;=$D$8*p,"",A639+1))</f>
        <v/>
      </c>
      <c r="B640" s="31" t="str">
        <f t="shared" si="33"/>
        <v/>
      </c>
      <c r="C640" s="55" t="str">
        <f t="shared" si="34"/>
        <v/>
      </c>
      <c r="D640" s="32" t="str">
        <f t="shared" si="35"/>
        <v/>
      </c>
      <c r="E640" s="32" t="str">
        <f>IF(A640="","",SUM(D$27:D640)+PV)</f>
        <v/>
      </c>
      <c r="F640" s="32"/>
      <c r="G640" s="32" t="str">
        <f>IF(A640="","",IF($D$10="Daily",I639*( (1+rate)^(B640-B639)-1 ),I639*rate))</f>
        <v/>
      </c>
      <c r="H640" s="32" t="str">
        <f>IF(D640="","",SUM(G$27:G640))</f>
        <v/>
      </c>
      <c r="I640" s="32" t="str">
        <f t="shared" si="36"/>
        <v/>
      </c>
    </row>
    <row r="641" spans="1:9">
      <c r="A641" s="30" t="str">
        <f>IF(I640="","",IF(A640&gt;=$D$8*p,"",A640+1))</f>
        <v/>
      </c>
      <c r="B641" s="31" t="str">
        <f t="shared" si="33"/>
        <v/>
      </c>
      <c r="C641" s="55" t="str">
        <f t="shared" si="34"/>
        <v/>
      </c>
      <c r="D641" s="32" t="str">
        <f t="shared" si="35"/>
        <v/>
      </c>
      <c r="E641" s="32" t="str">
        <f>IF(A641="","",SUM(D$27:D641)+PV)</f>
        <v/>
      </c>
      <c r="F641" s="32"/>
      <c r="G641" s="32" t="str">
        <f>IF(A641="","",IF($D$10="Daily",I640*( (1+rate)^(B641-B640)-1 ),I640*rate))</f>
        <v/>
      </c>
      <c r="H641" s="32" t="str">
        <f>IF(D641="","",SUM(G$27:G641))</f>
        <v/>
      </c>
      <c r="I641" s="32" t="str">
        <f t="shared" si="36"/>
        <v/>
      </c>
    </row>
    <row r="642" spans="1:9">
      <c r="A642" s="30" t="str">
        <f>IF(I641="","",IF(A641&gt;=$D$8*p,"",A641+1))</f>
        <v/>
      </c>
      <c r="B642" s="31" t="str">
        <f t="shared" si="33"/>
        <v/>
      </c>
      <c r="C642" s="55" t="str">
        <f t="shared" si="34"/>
        <v/>
      </c>
      <c r="D642" s="32" t="str">
        <f t="shared" si="35"/>
        <v/>
      </c>
      <c r="E642" s="32" t="str">
        <f>IF(A642="","",SUM(D$27:D642)+PV)</f>
        <v/>
      </c>
      <c r="F642" s="32"/>
      <c r="G642" s="32" t="str">
        <f>IF(A642="","",IF($D$10="Daily",I641*( (1+rate)^(B642-B641)-1 ),I641*rate))</f>
        <v/>
      </c>
      <c r="H642" s="32" t="str">
        <f>IF(D642="","",SUM(G$27:G642))</f>
        <v/>
      </c>
      <c r="I642" s="32" t="str">
        <f t="shared" si="36"/>
        <v/>
      </c>
    </row>
    <row r="643" spans="1:9">
      <c r="A643" s="30" t="str">
        <f>IF(I642="","",IF(A642&gt;=$D$8*p,"",A642+1))</f>
        <v/>
      </c>
      <c r="B643" s="31" t="str">
        <f t="shared" si="33"/>
        <v/>
      </c>
      <c r="C643" s="55" t="str">
        <f t="shared" si="34"/>
        <v/>
      </c>
      <c r="D643" s="32" t="str">
        <f t="shared" si="35"/>
        <v/>
      </c>
      <c r="E643" s="32" t="str">
        <f>IF(A643="","",SUM(D$27:D643)+PV)</f>
        <v/>
      </c>
      <c r="F643" s="32"/>
      <c r="G643" s="32" t="str">
        <f>IF(A643="","",IF($D$10="Daily",I642*( (1+rate)^(B643-B642)-1 ),I642*rate))</f>
        <v/>
      </c>
      <c r="H643" s="32" t="str">
        <f>IF(D643="","",SUM(G$27:G643))</f>
        <v/>
      </c>
      <c r="I643" s="32" t="str">
        <f t="shared" si="36"/>
        <v/>
      </c>
    </row>
    <row r="644" spans="1:9">
      <c r="A644" s="30" t="str">
        <f>IF(I643="","",IF(A643&gt;=$D$8*p,"",A643+1))</f>
        <v/>
      </c>
      <c r="B644" s="31" t="str">
        <f t="shared" si="33"/>
        <v/>
      </c>
      <c r="C644" s="55" t="str">
        <f t="shared" si="34"/>
        <v/>
      </c>
      <c r="D644" s="32" t="str">
        <f t="shared" si="35"/>
        <v/>
      </c>
      <c r="E644" s="32" t="str">
        <f>IF(A644="","",SUM(D$27:D644)+PV)</f>
        <v/>
      </c>
      <c r="F644" s="32"/>
      <c r="G644" s="32" t="str">
        <f>IF(A644="","",IF($D$10="Daily",I643*( (1+rate)^(B644-B643)-1 ),I643*rate))</f>
        <v/>
      </c>
      <c r="H644" s="32" t="str">
        <f>IF(D644="","",SUM(G$27:G644))</f>
        <v/>
      </c>
      <c r="I644" s="32" t="str">
        <f t="shared" si="36"/>
        <v/>
      </c>
    </row>
    <row r="645" spans="1:9">
      <c r="A645" s="30" t="str">
        <f>IF(I644="","",IF(A644&gt;=$D$8*p,"",A644+1))</f>
        <v/>
      </c>
      <c r="B645" s="31" t="str">
        <f t="shared" si="33"/>
        <v/>
      </c>
      <c r="C645" s="55" t="str">
        <f t="shared" si="34"/>
        <v/>
      </c>
      <c r="D645" s="32" t="str">
        <f t="shared" si="35"/>
        <v/>
      </c>
      <c r="E645" s="32" t="str">
        <f>IF(A645="","",SUM(D$27:D645)+PV)</f>
        <v/>
      </c>
      <c r="F645" s="32"/>
      <c r="G645" s="32" t="str">
        <f>IF(A645="","",IF($D$10="Daily",I644*( (1+rate)^(B645-B644)-1 ),I644*rate))</f>
        <v/>
      </c>
      <c r="H645" s="32" t="str">
        <f>IF(D645="","",SUM(G$27:G645))</f>
        <v/>
      </c>
      <c r="I645" s="32" t="str">
        <f t="shared" si="36"/>
        <v/>
      </c>
    </row>
    <row r="646" spans="1:9">
      <c r="A646" s="30" t="str">
        <f>IF(I645="","",IF(A645&gt;=$D$8*p,"",A645+1))</f>
        <v/>
      </c>
      <c r="B646" s="31" t="str">
        <f t="shared" si="33"/>
        <v/>
      </c>
      <c r="C646" s="55" t="str">
        <f t="shared" si="34"/>
        <v/>
      </c>
      <c r="D646" s="32" t="str">
        <f t="shared" si="35"/>
        <v/>
      </c>
      <c r="E646" s="32" t="str">
        <f>IF(A646="","",SUM(D$27:D646)+PV)</f>
        <v/>
      </c>
      <c r="F646" s="32"/>
      <c r="G646" s="32" t="str">
        <f>IF(A646="","",IF($D$10="Daily",I645*( (1+rate)^(B646-B645)-1 ),I645*rate))</f>
        <v/>
      </c>
      <c r="H646" s="32" t="str">
        <f>IF(D646="","",SUM(G$27:G646))</f>
        <v/>
      </c>
      <c r="I646" s="32" t="str">
        <f t="shared" si="36"/>
        <v/>
      </c>
    </row>
    <row r="647" spans="1:9">
      <c r="A647" s="30" t="str">
        <f>IF(I646="","",IF(A646&gt;=$D$8*p,"",A646+1))</f>
        <v/>
      </c>
      <c r="B647" s="31" t="str">
        <f t="shared" si="33"/>
        <v/>
      </c>
      <c r="C647" s="55" t="str">
        <f t="shared" si="34"/>
        <v/>
      </c>
      <c r="D647" s="32" t="str">
        <f t="shared" si="35"/>
        <v/>
      </c>
      <c r="E647" s="32" t="str">
        <f>IF(A647="","",SUM(D$27:D647)+PV)</f>
        <v/>
      </c>
      <c r="F647" s="32"/>
      <c r="G647" s="32" t="str">
        <f>IF(A647="","",IF($D$10="Daily",I646*( (1+rate)^(B647-B646)-1 ),I646*rate))</f>
        <v/>
      </c>
      <c r="H647" s="32" t="str">
        <f>IF(D647="","",SUM(G$27:G647))</f>
        <v/>
      </c>
      <c r="I647" s="32" t="str">
        <f t="shared" si="36"/>
        <v/>
      </c>
    </row>
    <row r="648" spans="1:9">
      <c r="A648" s="30" t="str">
        <f>IF(I647="","",IF(A647&gt;=$D$8*p,"",A647+1))</f>
        <v/>
      </c>
      <c r="B648" s="31" t="str">
        <f t="shared" si="33"/>
        <v/>
      </c>
      <c r="C648" s="55" t="str">
        <f t="shared" si="34"/>
        <v/>
      </c>
      <c r="D648" s="32" t="str">
        <f t="shared" si="35"/>
        <v/>
      </c>
      <c r="E648" s="32" t="str">
        <f>IF(A648="","",SUM(D$27:D648)+PV)</f>
        <v/>
      </c>
      <c r="F648" s="32"/>
      <c r="G648" s="32" t="str">
        <f>IF(A648="","",IF($D$10="Daily",I647*( (1+rate)^(B648-B647)-1 ),I647*rate))</f>
        <v/>
      </c>
      <c r="H648" s="32" t="str">
        <f>IF(D648="","",SUM(G$27:G648))</f>
        <v/>
      </c>
      <c r="I648" s="32" t="str">
        <f t="shared" si="36"/>
        <v/>
      </c>
    </row>
    <row r="649" spans="1:9">
      <c r="A649" s="30" t="str">
        <f>IF(I648="","",IF(A648&gt;=$D$8*p,"",A648+1))</f>
        <v/>
      </c>
      <c r="B649" s="31" t="str">
        <f t="shared" si="33"/>
        <v/>
      </c>
      <c r="C649" s="55" t="str">
        <f t="shared" si="34"/>
        <v/>
      </c>
      <c r="D649" s="32" t="str">
        <f t="shared" si="35"/>
        <v/>
      </c>
      <c r="E649" s="32" t="str">
        <f>IF(A649="","",SUM(D$27:D649)+PV)</f>
        <v/>
      </c>
      <c r="F649" s="32"/>
      <c r="G649" s="32" t="str">
        <f>IF(A649="","",IF($D$10="Daily",I648*( (1+rate)^(B649-B648)-1 ),I648*rate))</f>
        <v/>
      </c>
      <c r="H649" s="32" t="str">
        <f>IF(D649="","",SUM(G$27:G649))</f>
        <v/>
      </c>
      <c r="I649" s="32" t="str">
        <f t="shared" si="36"/>
        <v/>
      </c>
    </row>
    <row r="650" spans="1:9">
      <c r="A650" s="30" t="str">
        <f>IF(I649="","",IF(A649&gt;=$D$8*p,"",A649+1))</f>
        <v/>
      </c>
      <c r="B650" s="31" t="str">
        <f t="shared" si="33"/>
        <v/>
      </c>
      <c r="C650" s="55" t="str">
        <f t="shared" si="34"/>
        <v/>
      </c>
      <c r="D650" s="32" t="str">
        <f t="shared" si="35"/>
        <v/>
      </c>
      <c r="E650" s="32" t="str">
        <f>IF(A650="","",SUM(D$27:D650)+PV)</f>
        <v/>
      </c>
      <c r="F650" s="32"/>
      <c r="G650" s="32" t="str">
        <f>IF(A650="","",IF($D$10="Daily",I649*( (1+rate)^(B650-B649)-1 ),I649*rate))</f>
        <v/>
      </c>
      <c r="H650" s="32" t="str">
        <f>IF(D650="","",SUM(G$27:G650))</f>
        <v/>
      </c>
      <c r="I650" s="32" t="str">
        <f t="shared" si="36"/>
        <v/>
      </c>
    </row>
    <row r="651" spans="1:9">
      <c r="A651" s="30" t="str">
        <f>IF(I650="","",IF(A650&gt;=$D$8*p,"",A650+1))</f>
        <v/>
      </c>
      <c r="B651" s="31" t="str">
        <f t="shared" si="33"/>
        <v/>
      </c>
      <c r="C651" s="55" t="str">
        <f t="shared" si="34"/>
        <v/>
      </c>
      <c r="D651" s="32" t="str">
        <f t="shared" si="35"/>
        <v/>
      </c>
      <c r="E651" s="32" t="str">
        <f>IF(A651="","",SUM(D$27:D651)+PV)</f>
        <v/>
      </c>
      <c r="F651" s="32"/>
      <c r="G651" s="32" t="str">
        <f>IF(A651="","",IF($D$10="Daily",I650*( (1+rate)^(B651-B650)-1 ),I650*rate))</f>
        <v/>
      </c>
      <c r="H651" s="32" t="str">
        <f>IF(D651="","",SUM(G$27:G651))</f>
        <v/>
      </c>
      <c r="I651" s="32" t="str">
        <f t="shared" si="36"/>
        <v/>
      </c>
    </row>
    <row r="652" spans="1:9">
      <c r="A652" s="30" t="str">
        <f>IF(I651="","",IF(A651&gt;=$D$8*p,"",A651+1))</f>
        <v/>
      </c>
      <c r="B652" s="31" t="str">
        <f t="shared" si="33"/>
        <v/>
      </c>
      <c r="C652" s="55" t="str">
        <f t="shared" si="34"/>
        <v/>
      </c>
      <c r="D652" s="32" t="str">
        <f t="shared" si="35"/>
        <v/>
      </c>
      <c r="E652" s="32" t="str">
        <f>IF(A652="","",SUM(D$27:D652)+PV)</f>
        <v/>
      </c>
      <c r="F652" s="32"/>
      <c r="G652" s="32" t="str">
        <f>IF(A652="","",IF($D$10="Daily",I651*( (1+rate)^(B652-B651)-1 ),I651*rate))</f>
        <v/>
      </c>
      <c r="H652" s="32" t="str">
        <f>IF(D652="","",SUM(G$27:G652))</f>
        <v/>
      </c>
      <c r="I652" s="32" t="str">
        <f t="shared" si="36"/>
        <v/>
      </c>
    </row>
    <row r="653" spans="1:9">
      <c r="A653" s="30" t="str">
        <f>IF(I652="","",IF(A652&gt;=$D$8*p,"",A652+1))</f>
        <v/>
      </c>
      <c r="B653" s="31" t="str">
        <f t="shared" si="33"/>
        <v/>
      </c>
      <c r="C653" s="55" t="str">
        <f t="shared" si="34"/>
        <v/>
      </c>
      <c r="D653" s="32" t="str">
        <f t="shared" si="35"/>
        <v/>
      </c>
      <c r="E653" s="32" t="str">
        <f>IF(A653="","",SUM(D$27:D653)+PV)</f>
        <v/>
      </c>
      <c r="F653" s="32"/>
      <c r="G653" s="32" t="str">
        <f>IF(A653="","",IF($D$10="Daily",I652*( (1+rate)^(B653-B652)-1 ),I652*rate))</f>
        <v/>
      </c>
      <c r="H653" s="32" t="str">
        <f>IF(D653="","",SUM(G$27:G653))</f>
        <v/>
      </c>
      <c r="I653" s="32" t="str">
        <f t="shared" si="36"/>
        <v/>
      </c>
    </row>
    <row r="654" spans="1:9">
      <c r="A654" s="30" t="str">
        <f>IF(I653="","",IF(A653&gt;=$D$8*p,"",A653+1))</f>
        <v/>
      </c>
      <c r="B654" s="31" t="str">
        <f t="shared" si="33"/>
        <v/>
      </c>
      <c r="C654" s="55" t="str">
        <f t="shared" si="34"/>
        <v/>
      </c>
      <c r="D654" s="32" t="str">
        <f t="shared" si="35"/>
        <v/>
      </c>
      <c r="E654" s="32" t="str">
        <f>IF(A654="","",SUM(D$27:D654)+PV)</f>
        <v/>
      </c>
      <c r="F654" s="32"/>
      <c r="G654" s="32" t="str">
        <f>IF(A654="","",IF($D$10="Daily",I653*( (1+rate)^(B654-B653)-1 ),I653*rate))</f>
        <v/>
      </c>
      <c r="H654" s="32" t="str">
        <f>IF(D654="","",SUM(G$27:G654))</f>
        <v/>
      </c>
      <c r="I654" s="32" t="str">
        <f t="shared" si="36"/>
        <v/>
      </c>
    </row>
    <row r="655" spans="1:9">
      <c r="A655" s="30" t="str">
        <f>IF(I654="","",IF(A654&gt;=$D$8*p,"",A654+1))</f>
        <v/>
      </c>
      <c r="B655" s="31" t="str">
        <f t="shared" si="33"/>
        <v/>
      </c>
      <c r="C655" s="55" t="str">
        <f t="shared" si="34"/>
        <v/>
      </c>
      <c r="D655" s="32" t="str">
        <f t="shared" si="35"/>
        <v/>
      </c>
      <c r="E655" s="32" t="str">
        <f>IF(A655="","",SUM(D$27:D655)+PV)</f>
        <v/>
      </c>
      <c r="F655" s="32"/>
      <c r="G655" s="32" t="str">
        <f>IF(A655="","",IF($D$10="Daily",I654*( (1+rate)^(B655-B654)-1 ),I654*rate))</f>
        <v/>
      </c>
      <c r="H655" s="32" t="str">
        <f>IF(D655="","",SUM(G$27:G655))</f>
        <v/>
      </c>
      <c r="I655" s="32" t="str">
        <f t="shared" si="36"/>
        <v/>
      </c>
    </row>
    <row r="656" spans="1:9">
      <c r="A656" s="30" t="str">
        <f>IF(I655="","",IF(A655&gt;=$D$8*p,"",A655+1))</f>
        <v/>
      </c>
      <c r="B656" s="31" t="str">
        <f t="shared" si="33"/>
        <v/>
      </c>
      <c r="C656" s="55" t="str">
        <f t="shared" si="34"/>
        <v/>
      </c>
      <c r="D656" s="32" t="str">
        <f t="shared" si="35"/>
        <v/>
      </c>
      <c r="E656" s="32" t="str">
        <f>IF(A656="","",SUM(D$27:D656)+PV)</f>
        <v/>
      </c>
      <c r="F656" s="32"/>
      <c r="G656" s="32" t="str">
        <f>IF(A656="","",IF($D$10="Daily",I655*( (1+rate)^(B656-B655)-1 ),I655*rate))</f>
        <v/>
      </c>
      <c r="H656" s="32" t="str">
        <f>IF(D656="","",SUM(G$27:G656))</f>
        <v/>
      </c>
      <c r="I656" s="32" t="str">
        <f t="shared" si="36"/>
        <v/>
      </c>
    </row>
    <row r="657" spans="1:9">
      <c r="A657" s="30" t="str">
        <f>IF(I656="","",IF(A656&gt;=$D$8*p,"",A656+1))</f>
        <v/>
      </c>
      <c r="B657" s="31" t="str">
        <f t="shared" si="33"/>
        <v/>
      </c>
      <c r="C657" s="55" t="str">
        <f t="shared" si="34"/>
        <v/>
      </c>
      <c r="D657" s="32" t="str">
        <f t="shared" si="35"/>
        <v/>
      </c>
      <c r="E657" s="32" t="str">
        <f>IF(A657="","",SUM(D$27:D657)+PV)</f>
        <v/>
      </c>
      <c r="F657" s="32"/>
      <c r="G657" s="32" t="str">
        <f>IF(A657="","",IF($D$10="Daily",I656*( (1+rate)^(B657-B656)-1 ),I656*rate))</f>
        <v/>
      </c>
      <c r="H657" s="32" t="str">
        <f>IF(D657="","",SUM(G$27:G657))</f>
        <v/>
      </c>
      <c r="I657" s="32" t="str">
        <f t="shared" si="36"/>
        <v/>
      </c>
    </row>
    <row r="658" spans="1:9">
      <c r="A658" s="30" t="str">
        <f>IF(I657="","",IF(A657&gt;=$D$8*p,"",A657+1))</f>
        <v/>
      </c>
      <c r="B658" s="31" t="str">
        <f t="shared" si="33"/>
        <v/>
      </c>
      <c r="C658" s="55" t="str">
        <f t="shared" si="34"/>
        <v/>
      </c>
      <c r="D658" s="32" t="str">
        <f t="shared" si="35"/>
        <v/>
      </c>
      <c r="E658" s="32" t="str">
        <f>IF(A658="","",SUM(D$27:D658)+PV)</f>
        <v/>
      </c>
      <c r="F658" s="32"/>
      <c r="G658" s="32" t="str">
        <f>IF(A658="","",IF($D$10="Daily",I657*( (1+rate)^(B658-B657)-1 ),I657*rate))</f>
        <v/>
      </c>
      <c r="H658" s="32" t="str">
        <f>IF(D658="","",SUM(G$27:G658))</f>
        <v/>
      </c>
      <c r="I658" s="32" t="str">
        <f t="shared" si="36"/>
        <v/>
      </c>
    </row>
    <row r="659" spans="1:9">
      <c r="A659" s="30" t="str">
        <f>IF(I658="","",IF(A658&gt;=$D$8*p,"",A658+1))</f>
        <v/>
      </c>
      <c r="B659" s="31" t="str">
        <f t="shared" si="33"/>
        <v/>
      </c>
      <c r="C659" s="55" t="str">
        <f t="shared" si="34"/>
        <v/>
      </c>
      <c r="D659" s="32" t="str">
        <f t="shared" si="35"/>
        <v/>
      </c>
      <c r="E659" s="32" t="str">
        <f>IF(A659="","",SUM(D$27:D659)+PV)</f>
        <v/>
      </c>
      <c r="F659" s="32"/>
      <c r="G659" s="32" t="str">
        <f>IF(A659="","",IF($D$10="Daily",I658*( (1+rate)^(B659-B658)-1 ),I658*rate))</f>
        <v/>
      </c>
      <c r="H659" s="32" t="str">
        <f>IF(D659="","",SUM(G$27:G659))</f>
        <v/>
      </c>
      <c r="I659" s="32" t="str">
        <f t="shared" si="36"/>
        <v/>
      </c>
    </row>
    <row r="660" spans="1:9">
      <c r="A660" s="30" t="str">
        <f>IF(I659="","",IF(A659&gt;=$D$8*p,"",A659+1))</f>
        <v/>
      </c>
      <c r="B660" s="31" t="str">
        <f t="shared" si="33"/>
        <v/>
      </c>
      <c r="C660" s="55" t="str">
        <f t="shared" si="34"/>
        <v/>
      </c>
      <c r="D660" s="32" t="str">
        <f t="shared" si="35"/>
        <v/>
      </c>
      <c r="E660" s="32" t="str">
        <f>IF(A660="","",SUM(D$27:D660)+PV)</f>
        <v/>
      </c>
      <c r="F660" s="32"/>
      <c r="G660" s="32" t="str">
        <f>IF(A660="","",IF($D$10="Daily",I659*( (1+rate)^(B660-B659)-1 ),I659*rate))</f>
        <v/>
      </c>
      <c r="H660" s="32" t="str">
        <f>IF(D660="","",SUM(G$27:G660))</f>
        <v/>
      </c>
      <c r="I660" s="32" t="str">
        <f t="shared" si="36"/>
        <v/>
      </c>
    </row>
    <row r="661" spans="1:9">
      <c r="A661" s="30" t="str">
        <f>IF(I660="","",IF(A660&gt;=$D$8*p,"",A660+1))</f>
        <v/>
      </c>
      <c r="B661" s="31" t="str">
        <f t="shared" si="33"/>
        <v/>
      </c>
      <c r="C661" s="55" t="str">
        <f t="shared" si="34"/>
        <v/>
      </c>
      <c r="D661" s="32" t="str">
        <f t="shared" si="35"/>
        <v/>
      </c>
      <c r="E661" s="32" t="str">
        <f>IF(A661="","",SUM(D$27:D661)+PV)</f>
        <v/>
      </c>
      <c r="F661" s="32"/>
      <c r="G661" s="32" t="str">
        <f>IF(A661="","",IF($D$10="Daily",I660*( (1+rate)^(B661-B660)-1 ),I660*rate))</f>
        <v/>
      </c>
      <c r="H661" s="32" t="str">
        <f>IF(D661="","",SUM(G$27:G661))</f>
        <v/>
      </c>
      <c r="I661" s="32" t="str">
        <f t="shared" si="36"/>
        <v/>
      </c>
    </row>
    <row r="662" spans="1:9">
      <c r="A662" s="30" t="str">
        <f>IF(I661="","",IF(A661&gt;=$D$8*p,"",A661+1))</f>
        <v/>
      </c>
      <c r="B662" s="31" t="str">
        <f t="shared" si="33"/>
        <v/>
      </c>
      <c r="C662" s="55" t="str">
        <f t="shared" si="34"/>
        <v/>
      </c>
      <c r="D662" s="32" t="str">
        <f t="shared" si="35"/>
        <v/>
      </c>
      <c r="E662" s="32" t="str">
        <f>IF(A662="","",SUM(D$27:D662)+PV)</f>
        <v/>
      </c>
      <c r="F662" s="32"/>
      <c r="G662" s="32" t="str">
        <f>IF(A662="","",IF($D$10="Daily",I661*( (1+rate)^(B662-B661)-1 ),I661*rate))</f>
        <v/>
      </c>
      <c r="H662" s="32" t="str">
        <f>IF(D662="","",SUM(G$27:G662))</f>
        <v/>
      </c>
      <c r="I662" s="32" t="str">
        <f t="shared" si="36"/>
        <v/>
      </c>
    </row>
    <row r="663" spans="1:9">
      <c r="A663" s="30" t="str">
        <f>IF(I662="","",IF(A662&gt;=$D$8*p,"",A662+1))</f>
        <v/>
      </c>
      <c r="B663" s="31" t="str">
        <f t="shared" si="33"/>
        <v/>
      </c>
      <c r="C663" s="55" t="str">
        <f t="shared" si="34"/>
        <v/>
      </c>
      <c r="D663" s="32" t="str">
        <f t="shared" si="35"/>
        <v/>
      </c>
      <c r="E663" s="32" t="str">
        <f>IF(A663="","",SUM(D$27:D663)+PV)</f>
        <v/>
      </c>
      <c r="F663" s="32"/>
      <c r="G663" s="32" t="str">
        <f>IF(A663="","",IF($D$10="Daily",I662*( (1+rate)^(B663-B662)-1 ),I662*rate))</f>
        <v/>
      </c>
      <c r="H663" s="32" t="str">
        <f>IF(D663="","",SUM(G$27:G663))</f>
        <v/>
      </c>
      <c r="I663" s="32" t="str">
        <f t="shared" si="36"/>
        <v/>
      </c>
    </row>
    <row r="664" spans="1:9">
      <c r="A664" s="30" t="str">
        <f>IF(I663="","",IF(A663&gt;=$D$8*p,"",A663+1))</f>
        <v/>
      </c>
      <c r="B664" s="31" t="str">
        <f t="shared" si="33"/>
        <v/>
      </c>
      <c r="C664" s="55" t="str">
        <f t="shared" si="34"/>
        <v/>
      </c>
      <c r="D664" s="32" t="str">
        <f t="shared" si="35"/>
        <v/>
      </c>
      <c r="E664" s="32" t="str">
        <f>IF(A664="","",SUM(D$27:D664)+PV)</f>
        <v/>
      </c>
      <c r="F664" s="32"/>
      <c r="G664" s="32" t="str">
        <f>IF(A664="","",IF($D$10="Daily",I663*( (1+rate)^(B664-B663)-1 ),I663*rate))</f>
        <v/>
      </c>
      <c r="H664" s="32" t="str">
        <f>IF(D664="","",SUM(G$27:G664))</f>
        <v/>
      </c>
      <c r="I664" s="32" t="str">
        <f t="shared" si="36"/>
        <v/>
      </c>
    </row>
    <row r="665" spans="1:9">
      <c r="A665" s="30" t="str">
        <f>IF(I664="","",IF(A664&gt;=$D$8*p,"",A664+1))</f>
        <v/>
      </c>
      <c r="B665" s="31" t="str">
        <f t="shared" si="33"/>
        <v/>
      </c>
      <c r="C665" s="55" t="str">
        <f t="shared" si="34"/>
        <v/>
      </c>
      <c r="D665" s="32" t="str">
        <f t="shared" si="35"/>
        <v/>
      </c>
      <c r="E665" s="32" t="str">
        <f>IF(A665="","",SUM(D$27:D665)+PV)</f>
        <v/>
      </c>
      <c r="F665" s="32"/>
      <c r="G665" s="32" t="str">
        <f>IF(A665="","",IF($D$10="Daily",I664*( (1+rate)^(B665-B664)-1 ),I664*rate))</f>
        <v/>
      </c>
      <c r="H665" s="32" t="str">
        <f>IF(D665="","",SUM(G$27:G665))</f>
        <v/>
      </c>
      <c r="I665" s="32" t="str">
        <f t="shared" si="36"/>
        <v/>
      </c>
    </row>
    <row r="666" spans="1:9">
      <c r="A666" s="30" t="str">
        <f>IF(I665="","",IF(A665&gt;=$D$8*p,"",A665+1))</f>
        <v/>
      </c>
      <c r="B666" s="31" t="str">
        <f t="shared" si="33"/>
        <v/>
      </c>
      <c r="C666" s="55" t="str">
        <f t="shared" si="34"/>
        <v/>
      </c>
      <c r="D666" s="32" t="str">
        <f t="shared" si="35"/>
        <v/>
      </c>
      <c r="E666" s="32" t="str">
        <f>IF(A666="","",SUM(D$27:D666)+PV)</f>
        <v/>
      </c>
      <c r="F666" s="32"/>
      <c r="G666" s="32" t="str">
        <f>IF(A666="","",IF($D$10="Daily",I665*( (1+rate)^(B666-B665)-1 ),I665*rate))</f>
        <v/>
      </c>
      <c r="H666" s="32" t="str">
        <f>IF(D666="","",SUM(G$27:G666))</f>
        <v/>
      </c>
      <c r="I666" s="32" t="str">
        <f t="shared" si="36"/>
        <v/>
      </c>
    </row>
    <row r="667" spans="1:9">
      <c r="A667" s="30" t="str">
        <f>IF(I666="","",IF(A666&gt;=$D$8*p,"",A666+1))</f>
        <v/>
      </c>
      <c r="B667" s="31" t="str">
        <f t="shared" si="33"/>
        <v/>
      </c>
      <c r="C667" s="55" t="str">
        <f t="shared" si="34"/>
        <v/>
      </c>
      <c r="D667" s="32" t="str">
        <f t="shared" si="35"/>
        <v/>
      </c>
      <c r="E667" s="32" t="str">
        <f>IF(A667="","",SUM(D$27:D667)+PV)</f>
        <v/>
      </c>
      <c r="F667" s="32"/>
      <c r="G667" s="32" t="str">
        <f>IF(A667="","",IF($D$10="Daily",I666*( (1+rate)^(B667-B666)-1 ),I666*rate))</f>
        <v/>
      </c>
      <c r="H667" s="32" t="str">
        <f>IF(D667="","",SUM(G$27:G667))</f>
        <v/>
      </c>
      <c r="I667" s="32" t="str">
        <f t="shared" si="36"/>
        <v/>
      </c>
    </row>
    <row r="668" spans="1:9">
      <c r="A668" s="30" t="str">
        <f>IF(I667="","",IF(A667&gt;=$D$8*p,"",A667+1))</f>
        <v/>
      </c>
      <c r="B668" s="31" t="str">
        <f t="shared" si="33"/>
        <v/>
      </c>
      <c r="C668" s="55" t="str">
        <f t="shared" si="34"/>
        <v/>
      </c>
      <c r="D668" s="32" t="str">
        <f t="shared" si="35"/>
        <v/>
      </c>
      <c r="E668" s="32" t="str">
        <f>IF(A668="","",SUM(D$27:D668)+PV)</f>
        <v/>
      </c>
      <c r="F668" s="32"/>
      <c r="G668" s="32" t="str">
        <f>IF(A668="","",IF($D$10="Daily",I667*( (1+rate)^(B668-B667)-1 ),I667*rate))</f>
        <v/>
      </c>
      <c r="H668" s="32" t="str">
        <f>IF(D668="","",SUM(G$27:G668))</f>
        <v/>
      </c>
      <c r="I668" s="32" t="str">
        <f t="shared" si="36"/>
        <v/>
      </c>
    </row>
    <row r="669" spans="1:9">
      <c r="A669" s="30" t="str">
        <f>IF(I668="","",IF(A668&gt;=$D$8*p,"",A668+1))</f>
        <v/>
      </c>
      <c r="B669" s="31" t="str">
        <f t="shared" ref="B669:B732" si="37">IF(A669="","",IF(p=52,B668+7,IF(p=26,B668+14,IF(p=24,IF(MOD(A669,2)=0,EDATE($D$9,A669/2),B668+14),IF(DAY(DATE(YEAR($D$9),MONTH($D$9)+(A669-1)*(12/p),DAY($D$9)))&lt;&gt;DAY($D$9),DATE(YEAR($D$9),MONTH($D$9)+A669*(12/p)+1,0),DATE(YEAR($D$9),MONTH($D$9)+A669*(12/p),DAY($D$9)))))))</f>
        <v/>
      </c>
      <c r="C669" s="55" t="str">
        <f t="shared" si="34"/>
        <v/>
      </c>
      <c r="D669" s="32" t="str">
        <f t="shared" si="35"/>
        <v/>
      </c>
      <c r="E669" s="32" t="str">
        <f>IF(A669="","",SUM(D$27:D669)+PV)</f>
        <v/>
      </c>
      <c r="F669" s="32"/>
      <c r="G669" s="32" t="str">
        <f>IF(A669="","",IF($D$10="Daily",I668*( (1+rate)^(B669-B668)-1 ),I668*rate))</f>
        <v/>
      </c>
      <c r="H669" s="32" t="str">
        <f>IF(D669="","",SUM(G$27:G669))</f>
        <v/>
      </c>
      <c r="I669" s="32" t="str">
        <f t="shared" si="36"/>
        <v/>
      </c>
    </row>
    <row r="670" spans="1:9">
      <c r="A670" s="30" t="str">
        <f>IF(I669="","",IF(A669&gt;=$D$8*p,"",A669+1))</f>
        <v/>
      </c>
      <c r="B670" s="31" t="str">
        <f t="shared" si="37"/>
        <v/>
      </c>
      <c r="C670" s="55" t="str">
        <f t="shared" ref="C670:C733" si="38">IF(A670="","",MONTH(B670))</f>
        <v/>
      </c>
      <c r="D670" s="32" t="str">
        <f t="shared" ref="D670:D733" si="39">IFERROR(IF(A670="","",$D$11)+IF(C670="","",(IF(C670=12,$D$13))),"")</f>
        <v/>
      </c>
      <c r="E670" s="32" t="str">
        <f>IF(A670="","",SUM(D$27:D670)+PV)</f>
        <v/>
      </c>
      <c r="F670" s="32"/>
      <c r="G670" s="32" t="str">
        <f>IF(A670="","",IF($D$10="Daily",I669*( (1+rate)^(B670-B669)-1 ),I669*rate))</f>
        <v/>
      </c>
      <c r="H670" s="32" t="str">
        <f>IF(D670="","",SUM(G$27:G670))</f>
        <v/>
      </c>
      <c r="I670" s="32" t="str">
        <f t="shared" si="36"/>
        <v/>
      </c>
    </row>
    <row r="671" spans="1:9">
      <c r="A671" s="30" t="str">
        <f>IF(I670="","",IF(A670&gt;=$D$8*p,"",A670+1))</f>
        <v/>
      </c>
      <c r="B671" s="31" t="str">
        <f t="shared" si="37"/>
        <v/>
      </c>
      <c r="C671" s="55" t="str">
        <f t="shared" si="38"/>
        <v/>
      </c>
      <c r="D671" s="32" t="str">
        <f t="shared" si="39"/>
        <v/>
      </c>
      <c r="E671" s="32" t="str">
        <f>IF(A671="","",SUM(D$27:D671)+PV)</f>
        <v/>
      </c>
      <c r="F671" s="32"/>
      <c r="G671" s="32" t="str">
        <f>IF(A671="","",IF($D$10="Daily",I670*( (1+rate)^(B671-B670)-1 ),I670*rate))</f>
        <v/>
      </c>
      <c r="H671" s="32" t="str">
        <f>IF(D671="","",SUM(G$27:G671))</f>
        <v/>
      </c>
      <c r="I671" s="32" t="str">
        <f t="shared" si="36"/>
        <v/>
      </c>
    </row>
    <row r="672" spans="1:9">
      <c r="A672" s="30" t="str">
        <f>IF(I671="","",IF(A671&gt;=$D$8*p,"",A671+1))</f>
        <v/>
      </c>
      <c r="B672" s="31" t="str">
        <f t="shared" si="37"/>
        <v/>
      </c>
      <c r="C672" s="55" t="str">
        <f t="shared" si="38"/>
        <v/>
      </c>
      <c r="D672" s="32" t="str">
        <f t="shared" si="39"/>
        <v/>
      </c>
      <c r="E672" s="32" t="str">
        <f>IF(A672="","",SUM(D$27:D672)+PV)</f>
        <v/>
      </c>
      <c r="F672" s="32"/>
      <c r="G672" s="32" t="str">
        <f>IF(A672="","",IF($D$10="Daily",I671*( (1+rate)^(B672-B671)-1 ),I671*rate))</f>
        <v/>
      </c>
      <c r="H672" s="32" t="str">
        <f>IF(D672="","",SUM(G$27:G672))</f>
        <v/>
      </c>
      <c r="I672" s="32" t="str">
        <f t="shared" si="36"/>
        <v/>
      </c>
    </row>
    <row r="673" spans="1:9">
      <c r="A673" s="30" t="str">
        <f>IF(I672="","",IF(A672&gt;=$D$8*p,"",A672+1))</f>
        <v/>
      </c>
      <c r="B673" s="31" t="str">
        <f t="shared" si="37"/>
        <v/>
      </c>
      <c r="C673" s="55" t="str">
        <f t="shared" si="38"/>
        <v/>
      </c>
      <c r="D673" s="32" t="str">
        <f t="shared" si="39"/>
        <v/>
      </c>
      <c r="E673" s="32" t="str">
        <f>IF(A673="","",SUM(D$27:D673)+PV)</f>
        <v/>
      </c>
      <c r="F673" s="32"/>
      <c r="G673" s="32" t="str">
        <f>IF(A673="","",IF($D$10="Daily",I672*( (1+rate)^(B673-B672)-1 ),I672*rate))</f>
        <v/>
      </c>
      <c r="H673" s="32" t="str">
        <f>IF(D673="","",SUM(G$27:G673))</f>
        <v/>
      </c>
      <c r="I673" s="32" t="str">
        <f t="shared" si="36"/>
        <v/>
      </c>
    </row>
    <row r="674" spans="1:9">
      <c r="A674" s="30" t="str">
        <f>IF(I673="","",IF(A673&gt;=$D$8*p,"",A673+1))</f>
        <v/>
      </c>
      <c r="B674" s="31" t="str">
        <f t="shared" si="37"/>
        <v/>
      </c>
      <c r="C674" s="55" t="str">
        <f t="shared" si="38"/>
        <v/>
      </c>
      <c r="D674" s="32" t="str">
        <f t="shared" si="39"/>
        <v/>
      </c>
      <c r="E674" s="32" t="str">
        <f>IF(A674="","",SUM(D$27:D674)+PV)</f>
        <v/>
      </c>
      <c r="F674" s="32"/>
      <c r="G674" s="32" t="str">
        <f>IF(A674="","",IF($D$10="Daily",I673*( (1+rate)^(B674-B673)-1 ),I673*rate))</f>
        <v/>
      </c>
      <c r="H674" s="32" t="str">
        <f>IF(D674="","",SUM(G$27:G674))</f>
        <v/>
      </c>
      <c r="I674" s="32" t="str">
        <f t="shared" si="36"/>
        <v/>
      </c>
    </row>
    <row r="675" spans="1:9">
      <c r="A675" s="30" t="str">
        <f>IF(I674="","",IF(A674&gt;=$D$8*p,"",A674+1))</f>
        <v/>
      </c>
      <c r="B675" s="31" t="str">
        <f t="shared" si="37"/>
        <v/>
      </c>
      <c r="C675" s="55" t="str">
        <f t="shared" si="38"/>
        <v/>
      </c>
      <c r="D675" s="32" t="str">
        <f t="shared" si="39"/>
        <v/>
      </c>
      <c r="E675" s="32" t="str">
        <f>IF(A675="","",SUM(D$27:D675)+PV)</f>
        <v/>
      </c>
      <c r="F675" s="32"/>
      <c r="G675" s="32" t="str">
        <f>IF(A675="","",IF($D$10="Daily",I674*( (1+rate)^(B675-B674)-1 ),I674*rate))</f>
        <v/>
      </c>
      <c r="H675" s="32" t="str">
        <f>IF(D675="","",SUM(G$27:G675))</f>
        <v/>
      </c>
      <c r="I675" s="32" t="str">
        <f t="shared" si="36"/>
        <v/>
      </c>
    </row>
    <row r="676" spans="1:9">
      <c r="A676" s="30" t="str">
        <f>IF(I675="","",IF(A675&gt;=$D$8*p,"",A675+1))</f>
        <v/>
      </c>
      <c r="B676" s="31" t="str">
        <f t="shared" si="37"/>
        <v/>
      </c>
      <c r="C676" s="55" t="str">
        <f t="shared" si="38"/>
        <v/>
      </c>
      <c r="D676" s="32" t="str">
        <f t="shared" si="39"/>
        <v/>
      </c>
      <c r="E676" s="32" t="str">
        <f>IF(A676="","",SUM(D$27:D676)+PV)</f>
        <v/>
      </c>
      <c r="F676" s="32"/>
      <c r="G676" s="32" t="str">
        <f>IF(A676="","",IF($D$10="Daily",I675*( (1+rate)^(B676-B675)-1 ),I675*rate))</f>
        <v/>
      </c>
      <c r="H676" s="32" t="str">
        <f>IF(D676="","",SUM(G$27:G676))</f>
        <v/>
      </c>
      <c r="I676" s="32" t="str">
        <f t="shared" si="36"/>
        <v/>
      </c>
    </row>
    <row r="677" spans="1:9">
      <c r="A677" s="30" t="str">
        <f>IF(I676="","",IF(A676&gt;=$D$8*p,"",A676+1))</f>
        <v/>
      </c>
      <c r="B677" s="31" t="str">
        <f t="shared" si="37"/>
        <v/>
      </c>
      <c r="C677" s="55" t="str">
        <f t="shared" si="38"/>
        <v/>
      </c>
      <c r="D677" s="32" t="str">
        <f t="shared" si="39"/>
        <v/>
      </c>
      <c r="E677" s="32" t="str">
        <f>IF(A677="","",SUM(D$27:D677)+PV)</f>
        <v/>
      </c>
      <c r="F677" s="32"/>
      <c r="G677" s="32" t="str">
        <f>IF(A677="","",IF($D$10="Daily",I676*( (1+rate)^(B677-B676)-1 ),I676*rate))</f>
        <v/>
      </c>
      <c r="H677" s="32" t="str">
        <f>IF(D677="","",SUM(G$27:G677))</f>
        <v/>
      </c>
      <c r="I677" s="32" t="str">
        <f t="shared" si="36"/>
        <v/>
      </c>
    </row>
    <row r="678" spans="1:9">
      <c r="A678" s="30" t="str">
        <f>IF(I677="","",IF(A677&gt;=$D$8*p,"",A677+1))</f>
        <v/>
      </c>
      <c r="B678" s="31" t="str">
        <f t="shared" si="37"/>
        <v/>
      </c>
      <c r="C678" s="55" t="str">
        <f t="shared" si="38"/>
        <v/>
      </c>
      <c r="D678" s="32" t="str">
        <f t="shared" si="39"/>
        <v/>
      </c>
      <c r="E678" s="32" t="str">
        <f>IF(A678="","",SUM(D$27:D678)+PV)</f>
        <v/>
      </c>
      <c r="F678" s="32"/>
      <c r="G678" s="32" t="str">
        <f>IF(A678="","",IF($D$10="Daily",I677*( (1+rate)^(B678-B677)-1 ),I677*rate))</f>
        <v/>
      </c>
      <c r="H678" s="32" t="str">
        <f>IF(D678="","",SUM(G$27:G678))</f>
        <v/>
      </c>
      <c r="I678" s="32" t="str">
        <f t="shared" si="36"/>
        <v/>
      </c>
    </row>
    <row r="679" spans="1:9">
      <c r="A679" s="30" t="str">
        <f>IF(I678="","",IF(A678&gt;=$D$8*p,"",A678+1))</f>
        <v/>
      </c>
      <c r="B679" s="31" t="str">
        <f t="shared" si="37"/>
        <v/>
      </c>
      <c r="C679" s="55" t="str">
        <f t="shared" si="38"/>
        <v/>
      </c>
      <c r="D679" s="32" t="str">
        <f t="shared" si="39"/>
        <v/>
      </c>
      <c r="E679" s="32" t="str">
        <f>IF(A679="","",SUM(D$27:D679)+PV)</f>
        <v/>
      </c>
      <c r="F679" s="32"/>
      <c r="G679" s="32" t="str">
        <f>IF(A679="","",IF($D$10="Daily",I678*( (1+rate)^(B679-B678)-1 ),I678*rate))</f>
        <v/>
      </c>
      <c r="H679" s="32" t="str">
        <f>IF(D679="","",SUM(G$27:G679))</f>
        <v/>
      </c>
      <c r="I679" s="32" t="str">
        <f t="shared" si="36"/>
        <v/>
      </c>
    </row>
    <row r="680" spans="1:9">
      <c r="A680" s="30" t="str">
        <f>IF(I679="","",IF(A679&gt;=$D$8*p,"",A679+1))</f>
        <v/>
      </c>
      <c r="B680" s="31" t="str">
        <f t="shared" si="37"/>
        <v/>
      </c>
      <c r="C680" s="55" t="str">
        <f t="shared" si="38"/>
        <v/>
      </c>
      <c r="D680" s="32" t="str">
        <f t="shared" si="39"/>
        <v/>
      </c>
      <c r="E680" s="32" t="str">
        <f>IF(A680="","",SUM(D$27:D680)+PV)</f>
        <v/>
      </c>
      <c r="F680" s="32"/>
      <c r="G680" s="32" t="str">
        <f>IF(A680="","",IF($D$10="Daily",I679*( (1+rate)^(B680-B679)-1 ),I679*rate))</f>
        <v/>
      </c>
      <c r="H680" s="32" t="str">
        <f>IF(D680="","",SUM(G$27:G680))</f>
        <v/>
      </c>
      <c r="I680" s="32" t="str">
        <f t="shared" si="36"/>
        <v/>
      </c>
    </row>
    <row r="681" spans="1:9">
      <c r="A681" s="30" t="str">
        <f>IF(I680="","",IF(A680&gt;=$D$8*p,"",A680+1))</f>
        <v/>
      </c>
      <c r="B681" s="31" t="str">
        <f t="shared" si="37"/>
        <v/>
      </c>
      <c r="C681" s="55" t="str">
        <f t="shared" si="38"/>
        <v/>
      </c>
      <c r="D681" s="32" t="str">
        <f t="shared" si="39"/>
        <v/>
      </c>
      <c r="E681" s="32" t="str">
        <f>IF(A681="","",SUM(D$27:D681)+PV)</f>
        <v/>
      </c>
      <c r="F681" s="32"/>
      <c r="G681" s="32" t="str">
        <f>IF(A681="","",IF($D$10="Daily",I680*( (1+rate)^(B681-B680)-1 ),I680*rate))</f>
        <v/>
      </c>
      <c r="H681" s="32" t="str">
        <f>IF(D681="","",SUM(G$27:G681))</f>
        <v/>
      </c>
      <c r="I681" s="32" t="str">
        <f t="shared" si="36"/>
        <v/>
      </c>
    </row>
    <row r="682" spans="1:9">
      <c r="A682" s="30" t="str">
        <f>IF(I681="","",IF(A681&gt;=$D$8*p,"",A681+1))</f>
        <v/>
      </c>
      <c r="B682" s="31" t="str">
        <f t="shared" si="37"/>
        <v/>
      </c>
      <c r="C682" s="55" t="str">
        <f t="shared" si="38"/>
        <v/>
      </c>
      <c r="D682" s="32" t="str">
        <f t="shared" si="39"/>
        <v/>
      </c>
      <c r="E682" s="32" t="str">
        <f>IF(A682="","",SUM(D$27:D682)+PV)</f>
        <v/>
      </c>
      <c r="F682" s="32"/>
      <c r="G682" s="32" t="str">
        <f>IF(A682="","",IF($D$10="Daily",I681*( (1+rate)^(B682-B681)-1 ),I681*rate))</f>
        <v/>
      </c>
      <c r="H682" s="32" t="str">
        <f>IF(D682="","",SUM(G$27:G682))</f>
        <v/>
      </c>
      <c r="I682" s="32" t="str">
        <f t="shared" si="36"/>
        <v/>
      </c>
    </row>
    <row r="683" spans="1:9">
      <c r="A683" s="30" t="str">
        <f>IF(I682="","",IF(A682&gt;=$D$8*p,"",A682+1))</f>
        <v/>
      </c>
      <c r="B683" s="31" t="str">
        <f t="shared" si="37"/>
        <v/>
      </c>
      <c r="C683" s="55" t="str">
        <f t="shared" si="38"/>
        <v/>
      </c>
      <c r="D683" s="32" t="str">
        <f t="shared" si="39"/>
        <v/>
      </c>
      <c r="E683" s="32" t="str">
        <f>IF(A683="","",SUM(D$27:D683)+PV)</f>
        <v/>
      </c>
      <c r="F683" s="32"/>
      <c r="G683" s="32" t="str">
        <f>IF(A683="","",IF($D$10="Daily",I682*( (1+rate)^(B683-B682)-1 ),I682*rate))</f>
        <v/>
      </c>
      <c r="H683" s="32" t="str">
        <f>IF(D683="","",SUM(G$27:G683))</f>
        <v/>
      </c>
      <c r="I683" s="32" t="str">
        <f t="shared" si="36"/>
        <v/>
      </c>
    </row>
    <row r="684" spans="1:9">
      <c r="A684" s="30" t="str">
        <f>IF(I683="","",IF(A683&gt;=$D$8*p,"",A683+1))</f>
        <v/>
      </c>
      <c r="B684" s="31" t="str">
        <f t="shared" si="37"/>
        <v/>
      </c>
      <c r="C684" s="55" t="str">
        <f t="shared" si="38"/>
        <v/>
      </c>
      <c r="D684" s="32" t="str">
        <f t="shared" si="39"/>
        <v/>
      </c>
      <c r="E684" s="32" t="str">
        <f>IF(A684="","",SUM(D$27:D684)+PV)</f>
        <v/>
      </c>
      <c r="F684" s="32"/>
      <c r="G684" s="32" t="str">
        <f>IF(A684="","",IF($D$10="Daily",I683*( (1+rate)^(B684-B683)-1 ),I683*rate))</f>
        <v/>
      </c>
      <c r="H684" s="32" t="str">
        <f>IF(D684="","",SUM(G$27:G684))</f>
        <v/>
      </c>
      <c r="I684" s="32" t="str">
        <f t="shared" si="36"/>
        <v/>
      </c>
    </row>
    <row r="685" spans="1:9">
      <c r="A685" s="30" t="str">
        <f>IF(I684="","",IF(A684&gt;=$D$8*p,"",A684+1))</f>
        <v/>
      </c>
      <c r="B685" s="31" t="str">
        <f t="shared" si="37"/>
        <v/>
      </c>
      <c r="C685" s="55" t="str">
        <f t="shared" si="38"/>
        <v/>
      </c>
      <c r="D685" s="32" t="str">
        <f t="shared" si="39"/>
        <v/>
      </c>
      <c r="E685" s="32" t="str">
        <f>IF(A685="","",SUM(D$27:D685)+PV)</f>
        <v/>
      </c>
      <c r="F685" s="32"/>
      <c r="G685" s="32" t="str">
        <f>IF(A685="","",IF($D$10="Daily",I684*( (1+rate)^(B685-B684)-1 ),I684*rate))</f>
        <v/>
      </c>
      <c r="H685" s="32" t="str">
        <f>IF(D685="","",SUM(G$27:G685))</f>
        <v/>
      </c>
      <c r="I685" s="32" t="str">
        <f t="shared" si="36"/>
        <v/>
      </c>
    </row>
    <row r="686" spans="1:9">
      <c r="A686" s="30" t="str">
        <f>IF(I685="","",IF(A685&gt;=$D$8*p,"",A685+1))</f>
        <v/>
      </c>
      <c r="B686" s="31" t="str">
        <f t="shared" si="37"/>
        <v/>
      </c>
      <c r="C686" s="55" t="str">
        <f t="shared" si="38"/>
        <v/>
      </c>
      <c r="D686" s="32" t="str">
        <f t="shared" si="39"/>
        <v/>
      </c>
      <c r="E686" s="32" t="str">
        <f>IF(A686="","",SUM(D$27:D686)+PV)</f>
        <v/>
      </c>
      <c r="F686" s="32"/>
      <c r="G686" s="32" t="str">
        <f>IF(A686="","",IF($D$10="Daily",I685*( (1+rate)^(B686-B685)-1 ),I685*rate))</f>
        <v/>
      </c>
      <c r="H686" s="32" t="str">
        <f>IF(D686="","",SUM(G$27:G686))</f>
        <v/>
      </c>
      <c r="I686" s="32" t="str">
        <f t="shared" si="36"/>
        <v/>
      </c>
    </row>
    <row r="687" spans="1:9">
      <c r="A687" s="30" t="str">
        <f>IF(I686="","",IF(A686&gt;=$D$8*p,"",A686+1))</f>
        <v/>
      </c>
      <c r="B687" s="31" t="str">
        <f t="shared" si="37"/>
        <v/>
      </c>
      <c r="C687" s="55" t="str">
        <f t="shared" si="38"/>
        <v/>
      </c>
      <c r="D687" s="32" t="str">
        <f t="shared" si="39"/>
        <v/>
      </c>
      <c r="E687" s="32" t="str">
        <f>IF(A687="","",SUM(D$27:D687)+PV)</f>
        <v/>
      </c>
      <c r="F687" s="32"/>
      <c r="G687" s="32" t="str">
        <f>IF(A687="","",IF($D$10="Daily",I686*( (1+rate)^(B687-B686)-1 ),I686*rate))</f>
        <v/>
      </c>
      <c r="H687" s="32" t="str">
        <f>IF(D687="","",SUM(G$27:G687))</f>
        <v/>
      </c>
      <c r="I687" s="32" t="str">
        <f t="shared" si="36"/>
        <v/>
      </c>
    </row>
    <row r="688" spans="1:9">
      <c r="A688" s="30" t="str">
        <f>IF(I687="","",IF(A687&gt;=$D$8*p,"",A687+1))</f>
        <v/>
      </c>
      <c r="B688" s="31" t="str">
        <f t="shared" si="37"/>
        <v/>
      </c>
      <c r="C688" s="55" t="str">
        <f t="shared" si="38"/>
        <v/>
      </c>
      <c r="D688" s="32" t="str">
        <f t="shared" si="39"/>
        <v/>
      </c>
      <c r="E688" s="32" t="str">
        <f>IF(A688="","",SUM(D$27:D688)+PV)</f>
        <v/>
      </c>
      <c r="F688" s="32"/>
      <c r="G688" s="32" t="str">
        <f>IF(A688="","",IF($D$10="Daily",I687*( (1+rate)^(B688-B687)-1 ),I687*rate))</f>
        <v/>
      </c>
      <c r="H688" s="32" t="str">
        <f>IF(D688="","",SUM(G$27:G688))</f>
        <v/>
      </c>
      <c r="I688" s="32" t="str">
        <f t="shared" si="36"/>
        <v/>
      </c>
    </row>
    <row r="689" spans="1:9">
      <c r="A689" s="30" t="str">
        <f>IF(I688="","",IF(A688&gt;=$D$8*p,"",A688+1))</f>
        <v/>
      </c>
      <c r="B689" s="31" t="str">
        <f t="shared" si="37"/>
        <v/>
      </c>
      <c r="C689" s="55" t="str">
        <f t="shared" si="38"/>
        <v/>
      </c>
      <c r="D689" s="32" t="str">
        <f t="shared" si="39"/>
        <v/>
      </c>
      <c r="E689" s="32" t="str">
        <f>IF(A689="","",SUM(D$27:D689)+PV)</f>
        <v/>
      </c>
      <c r="F689" s="32"/>
      <c r="G689" s="32" t="str">
        <f>IF(A689="","",IF($D$10="Daily",I688*( (1+rate)^(B689-B688)-1 ),I688*rate))</f>
        <v/>
      </c>
      <c r="H689" s="32" t="str">
        <f>IF(D689="","",SUM(G$27:G689))</f>
        <v/>
      </c>
      <c r="I689" s="32" t="str">
        <f t="shared" si="36"/>
        <v/>
      </c>
    </row>
    <row r="690" spans="1:9">
      <c r="A690" s="30" t="str">
        <f>IF(I689="","",IF(A689&gt;=$D$8*p,"",A689+1))</f>
        <v/>
      </c>
      <c r="B690" s="31" t="str">
        <f t="shared" si="37"/>
        <v/>
      </c>
      <c r="C690" s="55" t="str">
        <f t="shared" si="38"/>
        <v/>
      </c>
      <c r="D690" s="32" t="str">
        <f t="shared" si="39"/>
        <v/>
      </c>
      <c r="E690" s="32" t="str">
        <f>IF(A690="","",SUM(D$27:D690)+PV)</f>
        <v/>
      </c>
      <c r="F690" s="32"/>
      <c r="G690" s="32" t="str">
        <f>IF(A690="","",IF($D$10="Daily",I689*( (1+rate)^(B690-B689)-1 ),I689*rate))</f>
        <v/>
      </c>
      <c r="H690" s="32" t="str">
        <f>IF(D690="","",SUM(G$27:G690))</f>
        <v/>
      </c>
      <c r="I690" s="32" t="str">
        <f t="shared" si="36"/>
        <v/>
      </c>
    </row>
    <row r="691" spans="1:9">
      <c r="A691" s="30" t="str">
        <f>IF(I690="","",IF(A690&gt;=$D$8*p,"",A690+1))</f>
        <v/>
      </c>
      <c r="B691" s="31" t="str">
        <f t="shared" si="37"/>
        <v/>
      </c>
      <c r="C691" s="55" t="str">
        <f t="shared" si="38"/>
        <v/>
      </c>
      <c r="D691" s="32" t="str">
        <f t="shared" si="39"/>
        <v/>
      </c>
      <c r="E691" s="32" t="str">
        <f>IF(A691="","",SUM(D$27:D691)+PV)</f>
        <v/>
      </c>
      <c r="F691" s="32"/>
      <c r="G691" s="32" t="str">
        <f>IF(A691="","",IF($D$10="Daily",I690*( (1+rate)^(B691-B690)-1 ),I690*rate))</f>
        <v/>
      </c>
      <c r="H691" s="32" t="str">
        <f>IF(D691="","",SUM(G$27:G691))</f>
        <v/>
      </c>
      <c r="I691" s="32" t="str">
        <f t="shared" ref="I691:I754" si="40">IF(A691="","",I690+G691+D691)</f>
        <v/>
      </c>
    </row>
    <row r="692" spans="1:9">
      <c r="A692" s="30" t="str">
        <f>IF(I691="","",IF(A691&gt;=$D$8*p,"",A691+1))</f>
        <v/>
      </c>
      <c r="B692" s="31" t="str">
        <f t="shared" si="37"/>
        <v/>
      </c>
      <c r="C692" s="55" t="str">
        <f t="shared" si="38"/>
        <v/>
      </c>
      <c r="D692" s="32" t="str">
        <f t="shared" si="39"/>
        <v/>
      </c>
      <c r="E692" s="32" t="str">
        <f>IF(A692="","",SUM(D$27:D692)+PV)</f>
        <v/>
      </c>
      <c r="F692" s="32"/>
      <c r="G692" s="32" t="str">
        <f>IF(A692="","",IF($D$10="Daily",I691*( (1+rate)^(B692-B691)-1 ),I691*rate))</f>
        <v/>
      </c>
      <c r="H692" s="32" t="str">
        <f>IF(D692="","",SUM(G$27:G692))</f>
        <v/>
      </c>
      <c r="I692" s="32" t="str">
        <f t="shared" si="40"/>
        <v/>
      </c>
    </row>
    <row r="693" spans="1:9">
      <c r="A693" s="30" t="str">
        <f>IF(I692="","",IF(A692&gt;=$D$8*p,"",A692+1))</f>
        <v/>
      </c>
      <c r="B693" s="31" t="str">
        <f t="shared" si="37"/>
        <v/>
      </c>
      <c r="C693" s="55" t="str">
        <f t="shared" si="38"/>
        <v/>
      </c>
      <c r="D693" s="32" t="str">
        <f t="shared" si="39"/>
        <v/>
      </c>
      <c r="E693" s="32" t="str">
        <f>IF(A693="","",SUM(D$27:D693)+PV)</f>
        <v/>
      </c>
      <c r="F693" s="32"/>
      <c r="G693" s="32" t="str">
        <f>IF(A693="","",IF($D$10="Daily",I692*( (1+rate)^(B693-B692)-1 ),I692*rate))</f>
        <v/>
      </c>
      <c r="H693" s="32" t="str">
        <f>IF(D693="","",SUM(G$27:G693))</f>
        <v/>
      </c>
      <c r="I693" s="32" t="str">
        <f t="shared" si="40"/>
        <v/>
      </c>
    </row>
    <row r="694" spans="1:9">
      <c r="A694" s="30" t="str">
        <f>IF(I693="","",IF(A693&gt;=$D$8*p,"",A693+1))</f>
        <v/>
      </c>
      <c r="B694" s="31" t="str">
        <f t="shared" si="37"/>
        <v/>
      </c>
      <c r="C694" s="55" t="str">
        <f t="shared" si="38"/>
        <v/>
      </c>
      <c r="D694" s="32" t="str">
        <f t="shared" si="39"/>
        <v/>
      </c>
      <c r="E694" s="32" t="str">
        <f>IF(A694="","",SUM(D$27:D694)+PV)</f>
        <v/>
      </c>
      <c r="F694" s="32"/>
      <c r="G694" s="32" t="str">
        <f>IF(A694="","",IF($D$10="Daily",I693*( (1+rate)^(B694-B693)-1 ),I693*rate))</f>
        <v/>
      </c>
      <c r="H694" s="32" t="str">
        <f>IF(D694="","",SUM(G$27:G694))</f>
        <v/>
      </c>
      <c r="I694" s="32" t="str">
        <f t="shared" si="40"/>
        <v/>
      </c>
    </row>
    <row r="695" spans="1:9">
      <c r="A695" s="30" t="str">
        <f>IF(I694="","",IF(A694&gt;=$D$8*p,"",A694+1))</f>
        <v/>
      </c>
      <c r="B695" s="31" t="str">
        <f t="shared" si="37"/>
        <v/>
      </c>
      <c r="C695" s="55" t="str">
        <f t="shared" si="38"/>
        <v/>
      </c>
      <c r="D695" s="32" t="str">
        <f t="shared" si="39"/>
        <v/>
      </c>
      <c r="E695" s="32" t="str">
        <f>IF(A695="","",SUM(D$27:D695)+PV)</f>
        <v/>
      </c>
      <c r="F695" s="32"/>
      <c r="G695" s="32" t="str">
        <f>IF(A695="","",IF($D$10="Daily",I694*( (1+rate)^(B695-B694)-1 ),I694*rate))</f>
        <v/>
      </c>
      <c r="H695" s="32" t="str">
        <f>IF(D695="","",SUM(G$27:G695))</f>
        <v/>
      </c>
      <c r="I695" s="32" t="str">
        <f t="shared" si="40"/>
        <v/>
      </c>
    </row>
    <row r="696" spans="1:9">
      <c r="A696" s="30" t="str">
        <f>IF(I695="","",IF(A695&gt;=$D$8*p,"",A695+1))</f>
        <v/>
      </c>
      <c r="B696" s="31" t="str">
        <f t="shared" si="37"/>
        <v/>
      </c>
      <c r="C696" s="55" t="str">
        <f t="shared" si="38"/>
        <v/>
      </c>
      <c r="D696" s="32" t="str">
        <f t="shared" si="39"/>
        <v/>
      </c>
      <c r="E696" s="32" t="str">
        <f>IF(A696="","",SUM(D$27:D696)+PV)</f>
        <v/>
      </c>
      <c r="F696" s="32"/>
      <c r="G696" s="32" t="str">
        <f>IF(A696="","",IF($D$10="Daily",I695*( (1+rate)^(B696-B695)-1 ),I695*rate))</f>
        <v/>
      </c>
      <c r="H696" s="32" t="str">
        <f>IF(D696="","",SUM(G$27:G696))</f>
        <v/>
      </c>
      <c r="I696" s="32" t="str">
        <f t="shared" si="40"/>
        <v/>
      </c>
    </row>
    <row r="697" spans="1:9">
      <c r="A697" s="30" t="str">
        <f>IF(I696="","",IF(A696&gt;=$D$8*p,"",A696+1))</f>
        <v/>
      </c>
      <c r="B697" s="31" t="str">
        <f t="shared" si="37"/>
        <v/>
      </c>
      <c r="C697" s="55" t="str">
        <f t="shared" si="38"/>
        <v/>
      </c>
      <c r="D697" s="32" t="str">
        <f t="shared" si="39"/>
        <v/>
      </c>
      <c r="E697" s="32" t="str">
        <f>IF(A697="","",SUM(D$27:D697)+PV)</f>
        <v/>
      </c>
      <c r="F697" s="32"/>
      <c r="G697" s="32" t="str">
        <f>IF(A697="","",IF($D$10="Daily",I696*( (1+rate)^(B697-B696)-1 ),I696*rate))</f>
        <v/>
      </c>
      <c r="H697" s="32" t="str">
        <f>IF(D697="","",SUM(G$27:G697))</f>
        <v/>
      </c>
      <c r="I697" s="32" t="str">
        <f t="shared" si="40"/>
        <v/>
      </c>
    </row>
    <row r="698" spans="1:9">
      <c r="A698" s="30" t="str">
        <f>IF(I697="","",IF(A697&gt;=$D$8*p,"",A697+1))</f>
        <v/>
      </c>
      <c r="B698" s="31" t="str">
        <f t="shared" si="37"/>
        <v/>
      </c>
      <c r="C698" s="55" t="str">
        <f t="shared" si="38"/>
        <v/>
      </c>
      <c r="D698" s="32" t="str">
        <f t="shared" si="39"/>
        <v/>
      </c>
      <c r="E698" s="32" t="str">
        <f>IF(A698="","",SUM(D$27:D698)+PV)</f>
        <v/>
      </c>
      <c r="F698" s="32"/>
      <c r="G698" s="32" t="str">
        <f>IF(A698="","",IF($D$10="Daily",I697*( (1+rate)^(B698-B697)-1 ),I697*rate))</f>
        <v/>
      </c>
      <c r="H698" s="32" t="str">
        <f>IF(D698="","",SUM(G$27:G698))</f>
        <v/>
      </c>
      <c r="I698" s="32" t="str">
        <f t="shared" si="40"/>
        <v/>
      </c>
    </row>
    <row r="699" spans="1:9">
      <c r="A699" s="30" t="str">
        <f>IF(I698="","",IF(A698&gt;=$D$8*p,"",A698+1))</f>
        <v/>
      </c>
      <c r="B699" s="31" t="str">
        <f t="shared" si="37"/>
        <v/>
      </c>
      <c r="C699" s="55" t="str">
        <f t="shared" si="38"/>
        <v/>
      </c>
      <c r="D699" s="32" t="str">
        <f t="shared" si="39"/>
        <v/>
      </c>
      <c r="E699" s="32" t="str">
        <f>IF(A699="","",SUM(D$27:D699)+PV)</f>
        <v/>
      </c>
      <c r="F699" s="32"/>
      <c r="G699" s="32" t="str">
        <f>IF(A699="","",IF($D$10="Daily",I698*( (1+rate)^(B699-B698)-1 ),I698*rate))</f>
        <v/>
      </c>
      <c r="H699" s="32" t="str">
        <f>IF(D699="","",SUM(G$27:G699))</f>
        <v/>
      </c>
      <c r="I699" s="32" t="str">
        <f t="shared" si="40"/>
        <v/>
      </c>
    </row>
    <row r="700" spans="1:9">
      <c r="A700" s="30" t="str">
        <f>IF(I699="","",IF(A699&gt;=$D$8*p,"",A699+1))</f>
        <v/>
      </c>
      <c r="B700" s="31" t="str">
        <f t="shared" si="37"/>
        <v/>
      </c>
      <c r="C700" s="55" t="str">
        <f t="shared" si="38"/>
        <v/>
      </c>
      <c r="D700" s="32" t="str">
        <f t="shared" si="39"/>
        <v/>
      </c>
      <c r="E700" s="32" t="str">
        <f>IF(A700="","",SUM(D$27:D700)+PV)</f>
        <v/>
      </c>
      <c r="F700" s="32"/>
      <c r="G700" s="32" t="str">
        <f>IF(A700="","",IF($D$10="Daily",I699*( (1+rate)^(B700-B699)-1 ),I699*rate))</f>
        <v/>
      </c>
      <c r="H700" s="32" t="str">
        <f>IF(D700="","",SUM(G$27:G700))</f>
        <v/>
      </c>
      <c r="I700" s="32" t="str">
        <f t="shared" si="40"/>
        <v/>
      </c>
    </row>
    <row r="701" spans="1:9">
      <c r="A701" s="30" t="str">
        <f>IF(I700="","",IF(A700&gt;=$D$8*p,"",A700+1))</f>
        <v/>
      </c>
      <c r="B701" s="31" t="str">
        <f t="shared" si="37"/>
        <v/>
      </c>
      <c r="C701" s="55" t="str">
        <f t="shared" si="38"/>
        <v/>
      </c>
      <c r="D701" s="32" t="str">
        <f t="shared" si="39"/>
        <v/>
      </c>
      <c r="E701" s="32" t="str">
        <f>IF(A701="","",SUM(D$27:D701)+PV)</f>
        <v/>
      </c>
      <c r="F701" s="32"/>
      <c r="G701" s="32" t="str">
        <f>IF(A701="","",IF($D$10="Daily",I700*( (1+rate)^(B701-B700)-1 ),I700*rate))</f>
        <v/>
      </c>
      <c r="H701" s="32" t="str">
        <f>IF(D701="","",SUM(G$27:G701))</f>
        <v/>
      </c>
      <c r="I701" s="32" t="str">
        <f t="shared" si="40"/>
        <v/>
      </c>
    </row>
    <row r="702" spans="1:9">
      <c r="A702" s="30" t="str">
        <f>IF(I701="","",IF(A701&gt;=$D$8*p,"",A701+1))</f>
        <v/>
      </c>
      <c r="B702" s="31" t="str">
        <f t="shared" si="37"/>
        <v/>
      </c>
      <c r="C702" s="55" t="str">
        <f t="shared" si="38"/>
        <v/>
      </c>
      <c r="D702" s="32" t="str">
        <f t="shared" si="39"/>
        <v/>
      </c>
      <c r="E702" s="32" t="str">
        <f>IF(A702="","",SUM(D$27:D702)+PV)</f>
        <v/>
      </c>
      <c r="F702" s="32"/>
      <c r="G702" s="32" t="str">
        <f>IF(A702="","",IF($D$10="Daily",I701*( (1+rate)^(B702-B701)-1 ),I701*rate))</f>
        <v/>
      </c>
      <c r="H702" s="32" t="str">
        <f>IF(D702="","",SUM(G$27:G702))</f>
        <v/>
      </c>
      <c r="I702" s="32" t="str">
        <f t="shared" si="40"/>
        <v/>
      </c>
    </row>
    <row r="703" spans="1:9">
      <c r="A703" s="30" t="str">
        <f>IF(I702="","",IF(A702&gt;=$D$8*p,"",A702+1))</f>
        <v/>
      </c>
      <c r="B703" s="31" t="str">
        <f t="shared" si="37"/>
        <v/>
      </c>
      <c r="C703" s="55" t="str">
        <f t="shared" si="38"/>
        <v/>
      </c>
      <c r="D703" s="32" t="str">
        <f t="shared" si="39"/>
        <v/>
      </c>
      <c r="E703" s="32" t="str">
        <f>IF(A703="","",SUM(D$27:D703)+PV)</f>
        <v/>
      </c>
      <c r="F703" s="32"/>
      <c r="G703" s="32" t="str">
        <f>IF(A703="","",IF($D$10="Daily",I702*( (1+rate)^(B703-B702)-1 ),I702*rate))</f>
        <v/>
      </c>
      <c r="H703" s="32" t="str">
        <f>IF(D703="","",SUM(G$27:G703))</f>
        <v/>
      </c>
      <c r="I703" s="32" t="str">
        <f t="shared" si="40"/>
        <v/>
      </c>
    </row>
    <row r="704" spans="1:9">
      <c r="A704" s="30" t="str">
        <f>IF(I703="","",IF(A703&gt;=$D$8*p,"",A703+1))</f>
        <v/>
      </c>
      <c r="B704" s="31" t="str">
        <f t="shared" si="37"/>
        <v/>
      </c>
      <c r="C704" s="55" t="str">
        <f t="shared" si="38"/>
        <v/>
      </c>
      <c r="D704" s="32" t="str">
        <f t="shared" si="39"/>
        <v/>
      </c>
      <c r="E704" s="32" t="str">
        <f>IF(A704="","",SUM(D$27:D704)+PV)</f>
        <v/>
      </c>
      <c r="F704" s="32"/>
      <c r="G704" s="32" t="str">
        <f>IF(A704="","",IF($D$10="Daily",I703*( (1+rate)^(B704-B703)-1 ),I703*rate))</f>
        <v/>
      </c>
      <c r="H704" s="32" t="str">
        <f>IF(D704="","",SUM(G$27:G704))</f>
        <v/>
      </c>
      <c r="I704" s="32" t="str">
        <f t="shared" si="40"/>
        <v/>
      </c>
    </row>
    <row r="705" spans="1:9">
      <c r="A705" s="30" t="str">
        <f>IF(I704="","",IF(A704&gt;=$D$8*p,"",A704+1))</f>
        <v/>
      </c>
      <c r="B705" s="31" t="str">
        <f t="shared" si="37"/>
        <v/>
      </c>
      <c r="C705" s="55" t="str">
        <f t="shared" si="38"/>
        <v/>
      </c>
      <c r="D705" s="32" t="str">
        <f t="shared" si="39"/>
        <v/>
      </c>
      <c r="E705" s="32" t="str">
        <f>IF(A705="","",SUM(D$27:D705)+PV)</f>
        <v/>
      </c>
      <c r="F705" s="32"/>
      <c r="G705" s="32" t="str">
        <f>IF(A705="","",IF($D$10="Daily",I704*( (1+rate)^(B705-B704)-1 ),I704*rate))</f>
        <v/>
      </c>
      <c r="H705" s="32" t="str">
        <f>IF(D705="","",SUM(G$27:G705))</f>
        <v/>
      </c>
      <c r="I705" s="32" t="str">
        <f t="shared" si="40"/>
        <v/>
      </c>
    </row>
    <row r="706" spans="1:9">
      <c r="A706" s="30" t="str">
        <f>IF(I705="","",IF(A705&gt;=$D$8*p,"",A705+1))</f>
        <v/>
      </c>
      <c r="B706" s="31" t="str">
        <f t="shared" si="37"/>
        <v/>
      </c>
      <c r="C706" s="55" t="str">
        <f t="shared" si="38"/>
        <v/>
      </c>
      <c r="D706" s="32" t="str">
        <f t="shared" si="39"/>
        <v/>
      </c>
      <c r="E706" s="32" t="str">
        <f>IF(A706="","",SUM(D$27:D706)+PV)</f>
        <v/>
      </c>
      <c r="F706" s="32"/>
      <c r="G706" s="32" t="str">
        <f>IF(A706="","",IF($D$10="Daily",I705*( (1+rate)^(B706-B705)-1 ),I705*rate))</f>
        <v/>
      </c>
      <c r="H706" s="32" t="str">
        <f>IF(D706="","",SUM(G$27:G706))</f>
        <v/>
      </c>
      <c r="I706" s="32" t="str">
        <f t="shared" si="40"/>
        <v/>
      </c>
    </row>
    <row r="707" spans="1:9">
      <c r="A707" s="30" t="str">
        <f>IF(I706="","",IF(A706&gt;=$D$8*p,"",A706+1))</f>
        <v/>
      </c>
      <c r="B707" s="31" t="str">
        <f t="shared" si="37"/>
        <v/>
      </c>
      <c r="C707" s="55" t="str">
        <f t="shared" si="38"/>
        <v/>
      </c>
      <c r="D707" s="32" t="str">
        <f t="shared" si="39"/>
        <v/>
      </c>
      <c r="E707" s="32" t="str">
        <f>IF(A707="","",SUM(D$27:D707)+PV)</f>
        <v/>
      </c>
      <c r="F707" s="32"/>
      <c r="G707" s="32" t="str">
        <f>IF(A707="","",IF($D$10="Daily",I706*( (1+rate)^(B707-B706)-1 ),I706*rate))</f>
        <v/>
      </c>
      <c r="H707" s="32" t="str">
        <f>IF(D707="","",SUM(G$27:G707))</f>
        <v/>
      </c>
      <c r="I707" s="32" t="str">
        <f t="shared" si="40"/>
        <v/>
      </c>
    </row>
    <row r="708" spans="1:9">
      <c r="A708" s="30" t="str">
        <f>IF(I707="","",IF(A707&gt;=$D$8*p,"",A707+1))</f>
        <v/>
      </c>
      <c r="B708" s="31" t="str">
        <f t="shared" si="37"/>
        <v/>
      </c>
      <c r="C708" s="55" t="str">
        <f t="shared" si="38"/>
        <v/>
      </c>
      <c r="D708" s="32" t="str">
        <f t="shared" si="39"/>
        <v/>
      </c>
      <c r="E708" s="32" t="str">
        <f>IF(A708="","",SUM(D$27:D708)+PV)</f>
        <v/>
      </c>
      <c r="F708" s="32"/>
      <c r="G708" s="32" t="str">
        <f>IF(A708="","",IF($D$10="Daily",I707*( (1+rate)^(B708-B707)-1 ),I707*rate))</f>
        <v/>
      </c>
      <c r="H708" s="32" t="str">
        <f>IF(D708="","",SUM(G$27:G708))</f>
        <v/>
      </c>
      <c r="I708" s="32" t="str">
        <f t="shared" si="40"/>
        <v/>
      </c>
    </row>
    <row r="709" spans="1:9">
      <c r="A709" s="30" t="str">
        <f>IF(I708="","",IF(A708&gt;=$D$8*p,"",A708+1))</f>
        <v/>
      </c>
      <c r="B709" s="31" t="str">
        <f t="shared" si="37"/>
        <v/>
      </c>
      <c r="C709" s="55" t="str">
        <f t="shared" si="38"/>
        <v/>
      </c>
      <c r="D709" s="32" t="str">
        <f t="shared" si="39"/>
        <v/>
      </c>
      <c r="E709" s="32" t="str">
        <f>IF(A709="","",SUM(D$27:D709)+PV)</f>
        <v/>
      </c>
      <c r="F709" s="32"/>
      <c r="G709" s="32" t="str">
        <f>IF(A709="","",IF($D$10="Daily",I708*( (1+rate)^(B709-B708)-1 ),I708*rate))</f>
        <v/>
      </c>
      <c r="H709" s="32" t="str">
        <f>IF(D709="","",SUM(G$27:G709))</f>
        <v/>
      </c>
      <c r="I709" s="32" t="str">
        <f t="shared" si="40"/>
        <v/>
      </c>
    </row>
    <row r="710" spans="1:9">
      <c r="A710" s="30" t="str">
        <f>IF(I709="","",IF(A709&gt;=$D$8*p,"",A709+1))</f>
        <v/>
      </c>
      <c r="B710" s="31" t="str">
        <f t="shared" si="37"/>
        <v/>
      </c>
      <c r="C710" s="55" t="str">
        <f t="shared" si="38"/>
        <v/>
      </c>
      <c r="D710" s="32" t="str">
        <f t="shared" si="39"/>
        <v/>
      </c>
      <c r="E710" s="32" t="str">
        <f>IF(A710="","",SUM(D$27:D710)+PV)</f>
        <v/>
      </c>
      <c r="F710" s="32"/>
      <c r="G710" s="32" t="str">
        <f>IF(A710="","",IF($D$10="Daily",I709*( (1+rate)^(B710-B709)-1 ),I709*rate))</f>
        <v/>
      </c>
      <c r="H710" s="32" t="str">
        <f>IF(D710="","",SUM(G$27:G710))</f>
        <v/>
      </c>
      <c r="I710" s="32" t="str">
        <f t="shared" si="40"/>
        <v/>
      </c>
    </row>
    <row r="711" spans="1:9">
      <c r="A711" s="30" t="str">
        <f>IF(I710="","",IF(A710&gt;=$D$8*p,"",A710+1))</f>
        <v/>
      </c>
      <c r="B711" s="31" t="str">
        <f t="shared" si="37"/>
        <v/>
      </c>
      <c r="C711" s="55" t="str">
        <f t="shared" si="38"/>
        <v/>
      </c>
      <c r="D711" s="32" t="str">
        <f t="shared" si="39"/>
        <v/>
      </c>
      <c r="E711" s="32" t="str">
        <f>IF(A711="","",SUM(D$27:D711)+PV)</f>
        <v/>
      </c>
      <c r="F711" s="32"/>
      <c r="G711" s="32" t="str">
        <f>IF(A711="","",IF($D$10="Daily",I710*( (1+rate)^(B711-B710)-1 ),I710*rate))</f>
        <v/>
      </c>
      <c r="H711" s="32" t="str">
        <f>IF(D711="","",SUM(G$27:G711))</f>
        <v/>
      </c>
      <c r="I711" s="32" t="str">
        <f t="shared" si="40"/>
        <v/>
      </c>
    </row>
    <row r="712" spans="1:9">
      <c r="A712" s="30" t="str">
        <f>IF(I711="","",IF(A711&gt;=$D$8*p,"",A711+1))</f>
        <v/>
      </c>
      <c r="B712" s="31" t="str">
        <f t="shared" si="37"/>
        <v/>
      </c>
      <c r="C712" s="55" t="str">
        <f t="shared" si="38"/>
        <v/>
      </c>
      <c r="D712" s="32" t="str">
        <f t="shared" si="39"/>
        <v/>
      </c>
      <c r="E712" s="32" t="str">
        <f>IF(A712="","",SUM(D$27:D712)+PV)</f>
        <v/>
      </c>
      <c r="F712" s="32"/>
      <c r="G712" s="32" t="str">
        <f>IF(A712="","",IF($D$10="Daily",I711*( (1+rate)^(B712-B711)-1 ),I711*rate))</f>
        <v/>
      </c>
      <c r="H712" s="32" t="str">
        <f>IF(D712="","",SUM(G$27:G712))</f>
        <v/>
      </c>
      <c r="I712" s="32" t="str">
        <f t="shared" si="40"/>
        <v/>
      </c>
    </row>
    <row r="713" spans="1:9">
      <c r="A713" s="30" t="str">
        <f>IF(I712="","",IF(A712&gt;=$D$8*p,"",A712+1))</f>
        <v/>
      </c>
      <c r="B713" s="31" t="str">
        <f t="shared" si="37"/>
        <v/>
      </c>
      <c r="C713" s="55" t="str">
        <f t="shared" si="38"/>
        <v/>
      </c>
      <c r="D713" s="32" t="str">
        <f t="shared" si="39"/>
        <v/>
      </c>
      <c r="E713" s="32" t="str">
        <f>IF(A713="","",SUM(D$27:D713)+PV)</f>
        <v/>
      </c>
      <c r="F713" s="32"/>
      <c r="G713" s="32" t="str">
        <f>IF(A713="","",IF($D$10="Daily",I712*( (1+rate)^(B713-B712)-1 ),I712*rate))</f>
        <v/>
      </c>
      <c r="H713" s="32" t="str">
        <f>IF(D713="","",SUM(G$27:G713))</f>
        <v/>
      </c>
      <c r="I713" s="32" t="str">
        <f t="shared" si="40"/>
        <v/>
      </c>
    </row>
    <row r="714" spans="1:9">
      <c r="A714" s="30" t="str">
        <f>IF(I713="","",IF(A713&gt;=$D$8*p,"",A713+1))</f>
        <v/>
      </c>
      <c r="B714" s="31" t="str">
        <f t="shared" si="37"/>
        <v/>
      </c>
      <c r="C714" s="55" t="str">
        <f t="shared" si="38"/>
        <v/>
      </c>
      <c r="D714" s="32" t="str">
        <f t="shared" si="39"/>
        <v/>
      </c>
      <c r="E714" s="32" t="str">
        <f>IF(A714="","",SUM(D$27:D714)+PV)</f>
        <v/>
      </c>
      <c r="F714" s="32"/>
      <c r="G714" s="32" t="str">
        <f>IF(A714="","",IF($D$10="Daily",I713*( (1+rate)^(B714-B713)-1 ),I713*rate))</f>
        <v/>
      </c>
      <c r="H714" s="32" t="str">
        <f>IF(D714="","",SUM(G$27:G714))</f>
        <v/>
      </c>
      <c r="I714" s="32" t="str">
        <f t="shared" si="40"/>
        <v/>
      </c>
    </row>
    <row r="715" spans="1:9">
      <c r="A715" s="30" t="str">
        <f>IF(I714="","",IF(A714&gt;=$D$8*p,"",A714+1))</f>
        <v/>
      </c>
      <c r="B715" s="31" t="str">
        <f t="shared" si="37"/>
        <v/>
      </c>
      <c r="C715" s="55" t="str">
        <f t="shared" si="38"/>
        <v/>
      </c>
      <c r="D715" s="32" t="str">
        <f t="shared" si="39"/>
        <v/>
      </c>
      <c r="E715" s="32" t="str">
        <f>IF(A715="","",SUM(D$27:D715)+PV)</f>
        <v/>
      </c>
      <c r="F715" s="32"/>
      <c r="G715" s="32" t="str">
        <f>IF(A715="","",IF($D$10="Daily",I714*( (1+rate)^(B715-B714)-1 ),I714*rate))</f>
        <v/>
      </c>
      <c r="H715" s="32" t="str">
        <f>IF(D715="","",SUM(G$27:G715))</f>
        <v/>
      </c>
      <c r="I715" s="32" t="str">
        <f t="shared" si="40"/>
        <v/>
      </c>
    </row>
    <row r="716" spans="1:9">
      <c r="A716" s="30" t="str">
        <f>IF(I715="","",IF(A715&gt;=$D$8*p,"",A715+1))</f>
        <v/>
      </c>
      <c r="B716" s="31" t="str">
        <f t="shared" si="37"/>
        <v/>
      </c>
      <c r="C716" s="55" t="str">
        <f t="shared" si="38"/>
        <v/>
      </c>
      <c r="D716" s="32" t="str">
        <f t="shared" si="39"/>
        <v/>
      </c>
      <c r="E716" s="32" t="str">
        <f>IF(A716="","",SUM(D$27:D716)+PV)</f>
        <v/>
      </c>
      <c r="F716" s="32"/>
      <c r="G716" s="32" t="str">
        <f>IF(A716="","",IF($D$10="Daily",I715*( (1+rate)^(B716-B715)-1 ),I715*rate))</f>
        <v/>
      </c>
      <c r="H716" s="32" t="str">
        <f>IF(D716="","",SUM(G$27:G716))</f>
        <v/>
      </c>
      <c r="I716" s="32" t="str">
        <f t="shared" si="40"/>
        <v/>
      </c>
    </row>
    <row r="717" spans="1:9">
      <c r="A717" s="30" t="str">
        <f>IF(I716="","",IF(A716&gt;=$D$8*p,"",A716+1))</f>
        <v/>
      </c>
      <c r="B717" s="31" t="str">
        <f t="shared" si="37"/>
        <v/>
      </c>
      <c r="C717" s="55" t="str">
        <f t="shared" si="38"/>
        <v/>
      </c>
      <c r="D717" s="32" t="str">
        <f t="shared" si="39"/>
        <v/>
      </c>
      <c r="E717" s="32" t="str">
        <f>IF(A717="","",SUM(D$27:D717)+PV)</f>
        <v/>
      </c>
      <c r="F717" s="32"/>
      <c r="G717" s="32" t="str">
        <f>IF(A717="","",IF($D$10="Daily",I716*( (1+rate)^(B717-B716)-1 ),I716*rate))</f>
        <v/>
      </c>
      <c r="H717" s="32" t="str">
        <f>IF(D717="","",SUM(G$27:G717))</f>
        <v/>
      </c>
      <c r="I717" s="32" t="str">
        <f t="shared" si="40"/>
        <v/>
      </c>
    </row>
    <row r="718" spans="1:9">
      <c r="A718" s="30" t="str">
        <f>IF(I717="","",IF(A717&gt;=$D$8*p,"",A717+1))</f>
        <v/>
      </c>
      <c r="B718" s="31" t="str">
        <f t="shared" si="37"/>
        <v/>
      </c>
      <c r="C718" s="55" t="str">
        <f t="shared" si="38"/>
        <v/>
      </c>
      <c r="D718" s="32" t="str">
        <f t="shared" si="39"/>
        <v/>
      </c>
      <c r="E718" s="32" t="str">
        <f>IF(A718="","",SUM(D$27:D718)+PV)</f>
        <v/>
      </c>
      <c r="F718" s="32"/>
      <c r="G718" s="32" t="str">
        <f>IF(A718="","",IF($D$10="Daily",I717*( (1+rate)^(B718-B717)-1 ),I717*rate))</f>
        <v/>
      </c>
      <c r="H718" s="32" t="str">
        <f>IF(D718="","",SUM(G$27:G718))</f>
        <v/>
      </c>
      <c r="I718" s="32" t="str">
        <f t="shared" si="40"/>
        <v/>
      </c>
    </row>
    <row r="719" spans="1:9">
      <c r="A719" s="30" t="str">
        <f>IF(I718="","",IF(A718&gt;=$D$8*p,"",A718+1))</f>
        <v/>
      </c>
      <c r="B719" s="31" t="str">
        <f t="shared" si="37"/>
        <v/>
      </c>
      <c r="C719" s="55" t="str">
        <f t="shared" si="38"/>
        <v/>
      </c>
      <c r="D719" s="32" t="str">
        <f t="shared" si="39"/>
        <v/>
      </c>
      <c r="E719" s="32" t="str">
        <f>IF(A719="","",SUM(D$27:D719)+PV)</f>
        <v/>
      </c>
      <c r="F719" s="32"/>
      <c r="G719" s="32" t="str">
        <f>IF(A719="","",IF($D$10="Daily",I718*( (1+rate)^(B719-B718)-1 ),I718*rate))</f>
        <v/>
      </c>
      <c r="H719" s="32" t="str">
        <f>IF(D719="","",SUM(G$27:G719))</f>
        <v/>
      </c>
      <c r="I719" s="32" t="str">
        <f t="shared" si="40"/>
        <v/>
      </c>
    </row>
    <row r="720" spans="1:9">
      <c r="A720" s="30" t="str">
        <f>IF(I719="","",IF(A719&gt;=$D$8*p,"",A719+1))</f>
        <v/>
      </c>
      <c r="B720" s="31" t="str">
        <f t="shared" si="37"/>
        <v/>
      </c>
      <c r="C720" s="55" t="str">
        <f t="shared" si="38"/>
        <v/>
      </c>
      <c r="D720" s="32" t="str">
        <f t="shared" si="39"/>
        <v/>
      </c>
      <c r="E720" s="32" t="str">
        <f>IF(A720="","",SUM(D$27:D720)+PV)</f>
        <v/>
      </c>
      <c r="F720" s="32"/>
      <c r="G720" s="32" t="str">
        <f>IF(A720="","",IF($D$10="Daily",I719*( (1+rate)^(B720-B719)-1 ),I719*rate))</f>
        <v/>
      </c>
      <c r="H720" s="32" t="str">
        <f>IF(D720="","",SUM(G$27:G720))</f>
        <v/>
      </c>
      <c r="I720" s="32" t="str">
        <f t="shared" si="40"/>
        <v/>
      </c>
    </row>
    <row r="721" spans="1:9">
      <c r="A721" s="30" t="str">
        <f>IF(I720="","",IF(A720&gt;=$D$8*p,"",A720+1))</f>
        <v/>
      </c>
      <c r="B721" s="31" t="str">
        <f t="shared" si="37"/>
        <v/>
      </c>
      <c r="C721" s="55" t="str">
        <f t="shared" si="38"/>
        <v/>
      </c>
      <c r="D721" s="32" t="str">
        <f t="shared" si="39"/>
        <v/>
      </c>
      <c r="E721" s="32" t="str">
        <f>IF(A721="","",SUM(D$27:D721)+PV)</f>
        <v/>
      </c>
      <c r="F721" s="32"/>
      <c r="G721" s="32" t="str">
        <f>IF(A721="","",IF($D$10="Daily",I720*( (1+rate)^(B721-B720)-1 ),I720*rate))</f>
        <v/>
      </c>
      <c r="H721" s="32" t="str">
        <f>IF(D721="","",SUM(G$27:G721))</f>
        <v/>
      </c>
      <c r="I721" s="32" t="str">
        <f t="shared" si="40"/>
        <v/>
      </c>
    </row>
    <row r="722" spans="1:9">
      <c r="A722" s="30" t="str">
        <f>IF(I721="","",IF(A721&gt;=$D$8*p,"",A721+1))</f>
        <v/>
      </c>
      <c r="B722" s="31" t="str">
        <f t="shared" si="37"/>
        <v/>
      </c>
      <c r="C722" s="55" t="str">
        <f t="shared" si="38"/>
        <v/>
      </c>
      <c r="D722" s="32" t="str">
        <f t="shared" si="39"/>
        <v/>
      </c>
      <c r="E722" s="32" t="str">
        <f>IF(A722="","",SUM(D$27:D722)+PV)</f>
        <v/>
      </c>
      <c r="F722" s="32"/>
      <c r="G722" s="32" t="str">
        <f>IF(A722="","",IF($D$10="Daily",I721*( (1+rate)^(B722-B721)-1 ),I721*rate))</f>
        <v/>
      </c>
      <c r="H722" s="32" t="str">
        <f>IF(D722="","",SUM(G$27:G722))</f>
        <v/>
      </c>
      <c r="I722" s="32" t="str">
        <f t="shared" si="40"/>
        <v/>
      </c>
    </row>
    <row r="723" spans="1:9">
      <c r="A723" s="30" t="str">
        <f>IF(I722="","",IF(A722&gt;=$D$8*p,"",A722+1))</f>
        <v/>
      </c>
      <c r="B723" s="31" t="str">
        <f t="shared" si="37"/>
        <v/>
      </c>
      <c r="C723" s="55" t="str">
        <f t="shared" si="38"/>
        <v/>
      </c>
      <c r="D723" s="32" t="str">
        <f t="shared" si="39"/>
        <v/>
      </c>
      <c r="E723" s="32" t="str">
        <f>IF(A723="","",SUM(D$27:D723)+PV)</f>
        <v/>
      </c>
      <c r="F723" s="32"/>
      <c r="G723" s="32" t="str">
        <f>IF(A723="","",IF($D$10="Daily",I722*( (1+rate)^(B723-B722)-1 ),I722*rate))</f>
        <v/>
      </c>
      <c r="H723" s="32" t="str">
        <f>IF(D723="","",SUM(G$27:G723))</f>
        <v/>
      </c>
      <c r="I723" s="32" t="str">
        <f t="shared" si="40"/>
        <v/>
      </c>
    </row>
    <row r="724" spans="1:9">
      <c r="A724" s="30" t="str">
        <f>IF(I723="","",IF(A723&gt;=$D$8*p,"",A723+1))</f>
        <v/>
      </c>
      <c r="B724" s="31" t="str">
        <f t="shared" si="37"/>
        <v/>
      </c>
      <c r="C724" s="55" t="str">
        <f t="shared" si="38"/>
        <v/>
      </c>
      <c r="D724" s="32" t="str">
        <f t="shared" si="39"/>
        <v/>
      </c>
      <c r="E724" s="32" t="str">
        <f>IF(A724="","",SUM(D$27:D724)+PV)</f>
        <v/>
      </c>
      <c r="F724" s="32"/>
      <c r="G724" s="32" t="str">
        <f>IF(A724="","",IF($D$10="Daily",I723*( (1+rate)^(B724-B723)-1 ),I723*rate))</f>
        <v/>
      </c>
      <c r="H724" s="32" t="str">
        <f>IF(D724="","",SUM(G$27:G724))</f>
        <v/>
      </c>
      <c r="I724" s="32" t="str">
        <f t="shared" si="40"/>
        <v/>
      </c>
    </row>
    <row r="725" spans="1:9">
      <c r="A725" s="30" t="str">
        <f>IF(I724="","",IF(A724&gt;=$D$8*p,"",A724+1))</f>
        <v/>
      </c>
      <c r="B725" s="31" t="str">
        <f t="shared" si="37"/>
        <v/>
      </c>
      <c r="C725" s="55" t="str">
        <f t="shared" si="38"/>
        <v/>
      </c>
      <c r="D725" s="32" t="str">
        <f t="shared" si="39"/>
        <v/>
      </c>
      <c r="E725" s="32" t="str">
        <f>IF(A725="","",SUM(D$27:D725)+PV)</f>
        <v/>
      </c>
      <c r="F725" s="32"/>
      <c r="G725" s="32" t="str">
        <f>IF(A725="","",IF($D$10="Daily",I724*( (1+rate)^(B725-B724)-1 ),I724*rate))</f>
        <v/>
      </c>
      <c r="H725" s="32" t="str">
        <f>IF(D725="","",SUM(G$27:G725))</f>
        <v/>
      </c>
      <c r="I725" s="32" t="str">
        <f t="shared" si="40"/>
        <v/>
      </c>
    </row>
    <row r="726" spans="1:9">
      <c r="A726" s="30" t="str">
        <f>IF(I725="","",IF(A725&gt;=$D$8*p,"",A725+1))</f>
        <v/>
      </c>
      <c r="B726" s="31" t="str">
        <f t="shared" si="37"/>
        <v/>
      </c>
      <c r="C726" s="55" t="str">
        <f t="shared" si="38"/>
        <v/>
      </c>
      <c r="D726" s="32" t="str">
        <f t="shared" si="39"/>
        <v/>
      </c>
      <c r="E726" s="32" t="str">
        <f>IF(A726="","",SUM(D$27:D726)+PV)</f>
        <v/>
      </c>
      <c r="F726" s="32"/>
      <c r="G726" s="32" t="str">
        <f>IF(A726="","",IF($D$10="Daily",I725*( (1+rate)^(B726-B725)-1 ),I725*rate))</f>
        <v/>
      </c>
      <c r="H726" s="32" t="str">
        <f>IF(D726="","",SUM(G$27:G726))</f>
        <v/>
      </c>
      <c r="I726" s="32" t="str">
        <f t="shared" si="40"/>
        <v/>
      </c>
    </row>
    <row r="727" spans="1:9">
      <c r="A727" s="30" t="str">
        <f>IF(I726="","",IF(A726&gt;=$D$8*p,"",A726+1))</f>
        <v/>
      </c>
      <c r="B727" s="31" t="str">
        <f t="shared" si="37"/>
        <v/>
      </c>
      <c r="C727" s="55" t="str">
        <f t="shared" si="38"/>
        <v/>
      </c>
      <c r="D727" s="32" t="str">
        <f t="shared" si="39"/>
        <v/>
      </c>
      <c r="E727" s="32" t="str">
        <f>IF(A727="","",SUM(D$27:D727)+PV)</f>
        <v/>
      </c>
      <c r="F727" s="32"/>
      <c r="G727" s="32" t="str">
        <f>IF(A727="","",IF($D$10="Daily",I726*( (1+rate)^(B727-B726)-1 ),I726*rate))</f>
        <v/>
      </c>
      <c r="H727" s="32" t="str">
        <f>IF(D727="","",SUM(G$27:G727))</f>
        <v/>
      </c>
      <c r="I727" s="32" t="str">
        <f t="shared" si="40"/>
        <v/>
      </c>
    </row>
    <row r="728" spans="1:9">
      <c r="A728" s="30" t="str">
        <f>IF(I727="","",IF(A727&gt;=$D$8*p,"",A727+1))</f>
        <v/>
      </c>
      <c r="B728" s="31" t="str">
        <f t="shared" si="37"/>
        <v/>
      </c>
      <c r="C728" s="55" t="str">
        <f t="shared" si="38"/>
        <v/>
      </c>
      <c r="D728" s="32" t="str">
        <f t="shared" si="39"/>
        <v/>
      </c>
      <c r="E728" s="32" t="str">
        <f>IF(A728="","",SUM(D$27:D728)+PV)</f>
        <v/>
      </c>
      <c r="F728" s="32"/>
      <c r="G728" s="32" t="str">
        <f>IF(A728="","",IF($D$10="Daily",I727*( (1+rate)^(B728-B727)-1 ),I727*rate))</f>
        <v/>
      </c>
      <c r="H728" s="32" t="str">
        <f>IF(D728="","",SUM(G$27:G728))</f>
        <v/>
      </c>
      <c r="I728" s="32" t="str">
        <f t="shared" si="40"/>
        <v/>
      </c>
    </row>
    <row r="729" spans="1:9">
      <c r="A729" s="30" t="str">
        <f>IF(I728="","",IF(A728&gt;=$D$8*p,"",A728+1))</f>
        <v/>
      </c>
      <c r="B729" s="31" t="str">
        <f t="shared" si="37"/>
        <v/>
      </c>
      <c r="C729" s="55" t="str">
        <f t="shared" si="38"/>
        <v/>
      </c>
      <c r="D729" s="32" t="str">
        <f t="shared" si="39"/>
        <v/>
      </c>
      <c r="E729" s="32" t="str">
        <f>IF(A729="","",SUM(D$27:D729)+PV)</f>
        <v/>
      </c>
      <c r="F729" s="32"/>
      <c r="G729" s="32" t="str">
        <f>IF(A729="","",IF($D$10="Daily",I728*( (1+rate)^(B729-B728)-1 ),I728*rate))</f>
        <v/>
      </c>
      <c r="H729" s="32" t="str">
        <f>IF(D729="","",SUM(G$27:G729))</f>
        <v/>
      </c>
      <c r="I729" s="32" t="str">
        <f t="shared" si="40"/>
        <v/>
      </c>
    </row>
    <row r="730" spans="1:9">
      <c r="A730" s="30" t="str">
        <f>IF(I729="","",IF(A729&gt;=$D$8*p,"",A729+1))</f>
        <v/>
      </c>
      <c r="B730" s="31" t="str">
        <f t="shared" si="37"/>
        <v/>
      </c>
      <c r="C730" s="55" t="str">
        <f t="shared" si="38"/>
        <v/>
      </c>
      <c r="D730" s="32" t="str">
        <f t="shared" si="39"/>
        <v/>
      </c>
      <c r="E730" s="32" t="str">
        <f>IF(A730="","",SUM(D$27:D730)+PV)</f>
        <v/>
      </c>
      <c r="F730" s="32"/>
      <c r="G730" s="32" t="str">
        <f>IF(A730="","",IF($D$10="Daily",I729*( (1+rate)^(B730-B729)-1 ),I729*rate))</f>
        <v/>
      </c>
      <c r="H730" s="32" t="str">
        <f>IF(D730="","",SUM(G$27:G730))</f>
        <v/>
      </c>
      <c r="I730" s="32" t="str">
        <f t="shared" si="40"/>
        <v/>
      </c>
    </row>
    <row r="731" spans="1:9">
      <c r="A731" s="30" t="str">
        <f>IF(I730="","",IF(A730&gt;=$D$8*p,"",A730+1))</f>
        <v/>
      </c>
      <c r="B731" s="31" t="str">
        <f t="shared" si="37"/>
        <v/>
      </c>
      <c r="C731" s="55" t="str">
        <f t="shared" si="38"/>
        <v/>
      </c>
      <c r="D731" s="32" t="str">
        <f t="shared" si="39"/>
        <v/>
      </c>
      <c r="E731" s="32" t="str">
        <f>IF(A731="","",SUM(D$27:D731)+PV)</f>
        <v/>
      </c>
      <c r="F731" s="32"/>
      <c r="G731" s="32" t="str">
        <f>IF(A731="","",IF($D$10="Daily",I730*( (1+rate)^(B731-B730)-1 ),I730*rate))</f>
        <v/>
      </c>
      <c r="H731" s="32" t="str">
        <f>IF(D731="","",SUM(G$27:G731))</f>
        <v/>
      </c>
      <c r="I731" s="32" t="str">
        <f t="shared" si="40"/>
        <v/>
      </c>
    </row>
    <row r="732" spans="1:9">
      <c r="A732" s="30" t="str">
        <f>IF(I731="","",IF(A731&gt;=$D$8*p,"",A731+1))</f>
        <v/>
      </c>
      <c r="B732" s="31" t="str">
        <f t="shared" si="37"/>
        <v/>
      </c>
      <c r="C732" s="55" t="str">
        <f t="shared" si="38"/>
        <v/>
      </c>
      <c r="D732" s="32" t="str">
        <f t="shared" si="39"/>
        <v/>
      </c>
      <c r="E732" s="32" t="str">
        <f>IF(A732="","",SUM(D$27:D732)+PV)</f>
        <v/>
      </c>
      <c r="F732" s="32"/>
      <c r="G732" s="32" t="str">
        <f>IF(A732="","",IF($D$10="Daily",I731*( (1+rate)^(B732-B731)-1 ),I731*rate))</f>
        <v/>
      </c>
      <c r="H732" s="32" t="str">
        <f>IF(D732="","",SUM(G$27:G732))</f>
        <v/>
      </c>
      <c r="I732" s="32" t="str">
        <f t="shared" si="40"/>
        <v/>
      </c>
    </row>
    <row r="733" spans="1:9">
      <c r="A733" s="30" t="str">
        <f>IF(I732="","",IF(A732&gt;=$D$8*p,"",A732+1))</f>
        <v/>
      </c>
      <c r="B733" s="31" t="str">
        <f t="shared" ref="B733:B796" si="41">IF(A733="","",IF(p=52,B732+7,IF(p=26,B732+14,IF(p=24,IF(MOD(A733,2)=0,EDATE($D$9,A733/2),B732+14),IF(DAY(DATE(YEAR($D$9),MONTH($D$9)+(A733-1)*(12/p),DAY($D$9)))&lt;&gt;DAY($D$9),DATE(YEAR($D$9),MONTH($D$9)+A733*(12/p)+1,0),DATE(YEAR($D$9),MONTH($D$9)+A733*(12/p),DAY($D$9)))))))</f>
        <v/>
      </c>
      <c r="C733" s="55" t="str">
        <f t="shared" si="38"/>
        <v/>
      </c>
      <c r="D733" s="32" t="str">
        <f t="shared" si="39"/>
        <v/>
      </c>
      <c r="E733" s="32" t="str">
        <f>IF(A733="","",SUM(D$27:D733)+PV)</f>
        <v/>
      </c>
      <c r="F733" s="32"/>
      <c r="G733" s="32" t="str">
        <f>IF(A733="","",IF($D$10="Daily",I732*( (1+rate)^(B733-B732)-1 ),I732*rate))</f>
        <v/>
      </c>
      <c r="H733" s="32" t="str">
        <f>IF(D733="","",SUM(G$27:G733))</f>
        <v/>
      </c>
      <c r="I733" s="32" t="str">
        <f t="shared" si="40"/>
        <v/>
      </c>
    </row>
    <row r="734" spans="1:9">
      <c r="A734" s="30" t="str">
        <f>IF(I733="","",IF(A733&gt;=$D$8*p,"",A733+1))</f>
        <v/>
      </c>
      <c r="B734" s="31" t="str">
        <f t="shared" si="41"/>
        <v/>
      </c>
      <c r="C734" s="55" t="str">
        <f t="shared" ref="C734:C797" si="42">IF(A734="","",MONTH(B734))</f>
        <v/>
      </c>
      <c r="D734" s="32" t="str">
        <f t="shared" ref="D734:D797" si="43">IFERROR(IF(A734="","",$D$11)+IF(C734="","",(IF(C734=12,$D$13))),"")</f>
        <v/>
      </c>
      <c r="E734" s="32" t="str">
        <f>IF(A734="","",SUM(D$27:D734)+PV)</f>
        <v/>
      </c>
      <c r="F734" s="32"/>
      <c r="G734" s="32" t="str">
        <f>IF(A734="","",IF($D$10="Daily",I733*( (1+rate)^(B734-B733)-1 ),I733*rate))</f>
        <v/>
      </c>
      <c r="H734" s="32" t="str">
        <f>IF(D734="","",SUM(G$27:G734))</f>
        <v/>
      </c>
      <c r="I734" s="32" t="str">
        <f t="shared" si="40"/>
        <v/>
      </c>
    </row>
    <row r="735" spans="1:9">
      <c r="A735" s="30" t="str">
        <f>IF(I734="","",IF(A734&gt;=$D$8*p,"",A734+1))</f>
        <v/>
      </c>
      <c r="B735" s="31" t="str">
        <f t="shared" si="41"/>
        <v/>
      </c>
      <c r="C735" s="55" t="str">
        <f t="shared" si="42"/>
        <v/>
      </c>
      <c r="D735" s="32" t="str">
        <f t="shared" si="43"/>
        <v/>
      </c>
      <c r="E735" s="32" t="str">
        <f>IF(A735="","",SUM(D$27:D735)+PV)</f>
        <v/>
      </c>
      <c r="F735" s="32"/>
      <c r="G735" s="32" t="str">
        <f>IF(A735="","",IF($D$10="Daily",I734*( (1+rate)^(B735-B734)-1 ),I734*rate))</f>
        <v/>
      </c>
      <c r="H735" s="32" t="str">
        <f>IF(D735="","",SUM(G$27:G735))</f>
        <v/>
      </c>
      <c r="I735" s="32" t="str">
        <f t="shared" si="40"/>
        <v/>
      </c>
    </row>
    <row r="736" spans="1:9">
      <c r="A736" s="30" t="str">
        <f>IF(I735="","",IF(A735&gt;=$D$8*p,"",A735+1))</f>
        <v/>
      </c>
      <c r="B736" s="31" t="str">
        <f t="shared" si="41"/>
        <v/>
      </c>
      <c r="C736" s="55" t="str">
        <f t="shared" si="42"/>
        <v/>
      </c>
      <c r="D736" s="32" t="str">
        <f t="shared" si="43"/>
        <v/>
      </c>
      <c r="E736" s="32" t="str">
        <f>IF(A736="","",SUM(D$27:D736)+PV)</f>
        <v/>
      </c>
      <c r="F736" s="32"/>
      <c r="G736" s="32" t="str">
        <f>IF(A736="","",IF($D$10="Daily",I735*( (1+rate)^(B736-B735)-1 ),I735*rate))</f>
        <v/>
      </c>
      <c r="H736" s="32" t="str">
        <f>IF(D736="","",SUM(G$27:G736))</f>
        <v/>
      </c>
      <c r="I736" s="32" t="str">
        <f t="shared" si="40"/>
        <v/>
      </c>
    </row>
    <row r="737" spans="1:9">
      <c r="A737" s="30" t="str">
        <f>IF(I736="","",IF(A736&gt;=$D$8*p,"",A736+1))</f>
        <v/>
      </c>
      <c r="B737" s="31" t="str">
        <f t="shared" si="41"/>
        <v/>
      </c>
      <c r="C737" s="55" t="str">
        <f t="shared" si="42"/>
        <v/>
      </c>
      <c r="D737" s="32" t="str">
        <f t="shared" si="43"/>
        <v/>
      </c>
      <c r="E737" s="32" t="str">
        <f>IF(A737="","",SUM(D$27:D737)+PV)</f>
        <v/>
      </c>
      <c r="F737" s="32"/>
      <c r="G737" s="32" t="str">
        <f>IF(A737="","",IF($D$10="Daily",I736*( (1+rate)^(B737-B736)-1 ),I736*rate))</f>
        <v/>
      </c>
      <c r="H737" s="32" t="str">
        <f>IF(D737="","",SUM(G$27:G737))</f>
        <v/>
      </c>
      <c r="I737" s="32" t="str">
        <f t="shared" si="40"/>
        <v/>
      </c>
    </row>
    <row r="738" spans="1:9">
      <c r="A738" s="30" t="str">
        <f>IF(I737="","",IF(A737&gt;=$D$8*p,"",A737+1))</f>
        <v/>
      </c>
      <c r="B738" s="31" t="str">
        <f t="shared" si="41"/>
        <v/>
      </c>
      <c r="C738" s="55" t="str">
        <f t="shared" si="42"/>
        <v/>
      </c>
      <c r="D738" s="32" t="str">
        <f t="shared" si="43"/>
        <v/>
      </c>
      <c r="E738" s="32" t="str">
        <f>IF(A738="","",SUM(D$27:D738)+PV)</f>
        <v/>
      </c>
      <c r="F738" s="32"/>
      <c r="G738" s="32" t="str">
        <f>IF(A738="","",IF($D$10="Daily",I737*( (1+rate)^(B738-B737)-1 ),I737*rate))</f>
        <v/>
      </c>
      <c r="H738" s="32" t="str">
        <f>IF(D738="","",SUM(G$27:G738))</f>
        <v/>
      </c>
      <c r="I738" s="32" t="str">
        <f t="shared" si="40"/>
        <v/>
      </c>
    </row>
    <row r="739" spans="1:9">
      <c r="A739" s="30" t="str">
        <f>IF(I738="","",IF(A738&gt;=$D$8*p,"",A738+1))</f>
        <v/>
      </c>
      <c r="B739" s="31" t="str">
        <f t="shared" si="41"/>
        <v/>
      </c>
      <c r="C739" s="55" t="str">
        <f t="shared" si="42"/>
        <v/>
      </c>
      <c r="D739" s="32" t="str">
        <f t="shared" si="43"/>
        <v/>
      </c>
      <c r="E739" s="32" t="str">
        <f>IF(A739="","",SUM(D$27:D739)+PV)</f>
        <v/>
      </c>
      <c r="F739" s="32"/>
      <c r="G739" s="32" t="str">
        <f>IF(A739="","",IF($D$10="Daily",I738*( (1+rate)^(B739-B738)-1 ),I738*rate))</f>
        <v/>
      </c>
      <c r="H739" s="32" t="str">
        <f>IF(D739="","",SUM(G$27:G739))</f>
        <v/>
      </c>
      <c r="I739" s="32" t="str">
        <f t="shared" si="40"/>
        <v/>
      </c>
    </row>
    <row r="740" spans="1:9">
      <c r="A740" s="30" t="str">
        <f>IF(I739="","",IF(A739&gt;=$D$8*p,"",A739+1))</f>
        <v/>
      </c>
      <c r="B740" s="31" t="str">
        <f t="shared" si="41"/>
        <v/>
      </c>
      <c r="C740" s="55" t="str">
        <f t="shared" si="42"/>
        <v/>
      </c>
      <c r="D740" s="32" t="str">
        <f t="shared" si="43"/>
        <v/>
      </c>
      <c r="E740" s="32" t="str">
        <f>IF(A740="","",SUM(D$27:D740)+PV)</f>
        <v/>
      </c>
      <c r="F740" s="32"/>
      <c r="G740" s="32" t="str">
        <f>IF(A740="","",IF($D$10="Daily",I739*( (1+rate)^(B740-B739)-1 ),I739*rate))</f>
        <v/>
      </c>
      <c r="H740" s="32" t="str">
        <f>IF(D740="","",SUM(G$27:G740))</f>
        <v/>
      </c>
      <c r="I740" s="32" t="str">
        <f t="shared" si="40"/>
        <v/>
      </c>
    </row>
    <row r="741" spans="1:9">
      <c r="A741" s="30" t="str">
        <f>IF(I740="","",IF(A740&gt;=$D$8*p,"",A740+1))</f>
        <v/>
      </c>
      <c r="B741" s="31" t="str">
        <f t="shared" si="41"/>
        <v/>
      </c>
      <c r="C741" s="55" t="str">
        <f t="shared" si="42"/>
        <v/>
      </c>
      <c r="D741" s="32" t="str">
        <f t="shared" si="43"/>
        <v/>
      </c>
      <c r="E741" s="32" t="str">
        <f>IF(A741="","",SUM(D$27:D741)+PV)</f>
        <v/>
      </c>
      <c r="F741" s="32"/>
      <c r="G741" s="32" t="str">
        <f>IF(A741="","",IF($D$10="Daily",I740*( (1+rate)^(B741-B740)-1 ),I740*rate))</f>
        <v/>
      </c>
      <c r="H741" s="32" t="str">
        <f>IF(D741="","",SUM(G$27:G741))</f>
        <v/>
      </c>
      <c r="I741" s="32" t="str">
        <f t="shared" si="40"/>
        <v/>
      </c>
    </row>
    <row r="742" spans="1:9">
      <c r="A742" s="30" t="str">
        <f>IF(I741="","",IF(A741&gt;=$D$8*p,"",A741+1))</f>
        <v/>
      </c>
      <c r="B742" s="31" t="str">
        <f t="shared" si="41"/>
        <v/>
      </c>
      <c r="C742" s="55" t="str">
        <f t="shared" si="42"/>
        <v/>
      </c>
      <c r="D742" s="32" t="str">
        <f t="shared" si="43"/>
        <v/>
      </c>
      <c r="E742" s="32" t="str">
        <f>IF(A742="","",SUM(D$27:D742)+PV)</f>
        <v/>
      </c>
      <c r="F742" s="32"/>
      <c r="G742" s="32" t="str">
        <f>IF(A742="","",IF($D$10="Daily",I741*( (1+rate)^(B742-B741)-1 ),I741*rate))</f>
        <v/>
      </c>
      <c r="H742" s="32" t="str">
        <f>IF(D742="","",SUM(G$27:G742))</f>
        <v/>
      </c>
      <c r="I742" s="32" t="str">
        <f t="shared" si="40"/>
        <v/>
      </c>
    </row>
    <row r="743" spans="1:9">
      <c r="A743" s="30" t="str">
        <f>IF(I742="","",IF(A742&gt;=$D$8*p,"",A742+1))</f>
        <v/>
      </c>
      <c r="B743" s="31" t="str">
        <f t="shared" si="41"/>
        <v/>
      </c>
      <c r="C743" s="55" t="str">
        <f t="shared" si="42"/>
        <v/>
      </c>
      <c r="D743" s="32" t="str">
        <f t="shared" si="43"/>
        <v/>
      </c>
      <c r="E743" s="32" t="str">
        <f>IF(A743="","",SUM(D$27:D743)+PV)</f>
        <v/>
      </c>
      <c r="F743" s="32"/>
      <c r="G743" s="32" t="str">
        <f>IF(A743="","",IF($D$10="Daily",I742*( (1+rate)^(B743-B742)-1 ),I742*rate))</f>
        <v/>
      </c>
      <c r="H743" s="32" t="str">
        <f>IF(D743="","",SUM(G$27:G743))</f>
        <v/>
      </c>
      <c r="I743" s="32" t="str">
        <f t="shared" si="40"/>
        <v/>
      </c>
    </row>
    <row r="744" spans="1:9">
      <c r="A744" s="30" t="str">
        <f>IF(I743="","",IF(A743&gt;=$D$8*p,"",A743+1))</f>
        <v/>
      </c>
      <c r="B744" s="31" t="str">
        <f t="shared" si="41"/>
        <v/>
      </c>
      <c r="C744" s="55" t="str">
        <f t="shared" si="42"/>
        <v/>
      </c>
      <c r="D744" s="32" t="str">
        <f t="shared" si="43"/>
        <v/>
      </c>
      <c r="E744" s="32" t="str">
        <f>IF(A744="","",SUM(D$27:D744)+PV)</f>
        <v/>
      </c>
      <c r="F744" s="32"/>
      <c r="G744" s="32" t="str">
        <f>IF(A744="","",IF($D$10="Daily",I743*( (1+rate)^(B744-B743)-1 ),I743*rate))</f>
        <v/>
      </c>
      <c r="H744" s="32" t="str">
        <f>IF(D744="","",SUM(G$27:G744))</f>
        <v/>
      </c>
      <c r="I744" s="32" t="str">
        <f t="shared" si="40"/>
        <v/>
      </c>
    </row>
    <row r="745" spans="1:9">
      <c r="A745" s="30" t="str">
        <f>IF(I744="","",IF(A744&gt;=$D$8*p,"",A744+1))</f>
        <v/>
      </c>
      <c r="B745" s="31" t="str">
        <f t="shared" si="41"/>
        <v/>
      </c>
      <c r="C745" s="55" t="str">
        <f t="shared" si="42"/>
        <v/>
      </c>
      <c r="D745" s="32" t="str">
        <f t="shared" si="43"/>
        <v/>
      </c>
      <c r="E745" s="32" t="str">
        <f>IF(A745="","",SUM(D$27:D745)+PV)</f>
        <v/>
      </c>
      <c r="F745" s="32"/>
      <c r="G745" s="32" t="str">
        <f>IF(A745="","",IF($D$10="Daily",I744*( (1+rate)^(B745-B744)-1 ),I744*rate))</f>
        <v/>
      </c>
      <c r="H745" s="32" t="str">
        <f>IF(D745="","",SUM(G$27:G745))</f>
        <v/>
      </c>
      <c r="I745" s="32" t="str">
        <f t="shared" si="40"/>
        <v/>
      </c>
    </row>
    <row r="746" spans="1:9">
      <c r="A746" s="30" t="str">
        <f>IF(I745="","",IF(A745&gt;=$D$8*p,"",A745+1))</f>
        <v/>
      </c>
      <c r="B746" s="31" t="str">
        <f t="shared" si="41"/>
        <v/>
      </c>
      <c r="C746" s="55" t="str">
        <f t="shared" si="42"/>
        <v/>
      </c>
      <c r="D746" s="32" t="str">
        <f t="shared" si="43"/>
        <v/>
      </c>
      <c r="E746" s="32" t="str">
        <f>IF(A746="","",SUM(D$27:D746)+PV)</f>
        <v/>
      </c>
      <c r="F746" s="32"/>
      <c r="G746" s="32" t="str">
        <f>IF(A746="","",IF($D$10="Daily",I745*( (1+rate)^(B746-B745)-1 ),I745*rate))</f>
        <v/>
      </c>
      <c r="H746" s="32" t="str">
        <f>IF(D746="","",SUM(G$27:G746))</f>
        <v/>
      </c>
      <c r="I746" s="32" t="str">
        <f t="shared" si="40"/>
        <v/>
      </c>
    </row>
    <row r="747" spans="1:9">
      <c r="A747" s="30" t="str">
        <f>IF(I746="","",IF(A746&gt;=$D$8*p,"",A746+1))</f>
        <v/>
      </c>
      <c r="B747" s="31" t="str">
        <f t="shared" si="41"/>
        <v/>
      </c>
      <c r="C747" s="55" t="str">
        <f t="shared" si="42"/>
        <v/>
      </c>
      <c r="D747" s="32" t="str">
        <f t="shared" si="43"/>
        <v/>
      </c>
      <c r="E747" s="32" t="str">
        <f>IF(A747="","",SUM(D$27:D747)+PV)</f>
        <v/>
      </c>
      <c r="F747" s="32"/>
      <c r="G747" s="32" t="str">
        <f>IF(A747="","",IF($D$10="Daily",I746*( (1+rate)^(B747-B746)-1 ),I746*rate))</f>
        <v/>
      </c>
      <c r="H747" s="32" t="str">
        <f>IF(D747="","",SUM(G$27:G747))</f>
        <v/>
      </c>
      <c r="I747" s="32" t="str">
        <f t="shared" si="40"/>
        <v/>
      </c>
    </row>
    <row r="748" spans="1:9">
      <c r="A748" s="30" t="str">
        <f>IF(I747="","",IF(A747&gt;=$D$8*p,"",A747+1))</f>
        <v/>
      </c>
      <c r="B748" s="31" t="str">
        <f t="shared" si="41"/>
        <v/>
      </c>
      <c r="C748" s="55" t="str">
        <f t="shared" si="42"/>
        <v/>
      </c>
      <c r="D748" s="32" t="str">
        <f t="shared" si="43"/>
        <v/>
      </c>
      <c r="E748" s="32" t="str">
        <f>IF(A748="","",SUM(D$27:D748)+PV)</f>
        <v/>
      </c>
      <c r="F748" s="32"/>
      <c r="G748" s="32" t="str">
        <f>IF(A748="","",IF($D$10="Daily",I747*( (1+rate)^(B748-B747)-1 ),I747*rate))</f>
        <v/>
      </c>
      <c r="H748" s="32" t="str">
        <f>IF(D748="","",SUM(G$27:G748))</f>
        <v/>
      </c>
      <c r="I748" s="32" t="str">
        <f t="shared" si="40"/>
        <v/>
      </c>
    </row>
    <row r="749" spans="1:9">
      <c r="A749" s="30" t="str">
        <f>IF(I748="","",IF(A748&gt;=$D$8*p,"",A748+1))</f>
        <v/>
      </c>
      <c r="B749" s="31" t="str">
        <f t="shared" si="41"/>
        <v/>
      </c>
      <c r="C749" s="55" t="str">
        <f t="shared" si="42"/>
        <v/>
      </c>
      <c r="D749" s="32" t="str">
        <f t="shared" si="43"/>
        <v/>
      </c>
      <c r="E749" s="32" t="str">
        <f>IF(A749="","",SUM(D$27:D749)+PV)</f>
        <v/>
      </c>
      <c r="F749" s="32"/>
      <c r="G749" s="32" t="str">
        <f>IF(A749="","",IF($D$10="Daily",I748*( (1+rate)^(B749-B748)-1 ),I748*rate))</f>
        <v/>
      </c>
      <c r="H749" s="32" t="str">
        <f>IF(D749="","",SUM(G$27:G749))</f>
        <v/>
      </c>
      <c r="I749" s="32" t="str">
        <f t="shared" si="40"/>
        <v/>
      </c>
    </row>
    <row r="750" spans="1:9">
      <c r="A750" s="30" t="str">
        <f>IF(I749="","",IF(A749&gt;=$D$8*p,"",A749+1))</f>
        <v/>
      </c>
      <c r="B750" s="31" t="str">
        <f t="shared" si="41"/>
        <v/>
      </c>
      <c r="C750" s="55" t="str">
        <f t="shared" si="42"/>
        <v/>
      </c>
      <c r="D750" s="32" t="str">
        <f t="shared" si="43"/>
        <v/>
      </c>
      <c r="E750" s="32" t="str">
        <f>IF(A750="","",SUM(D$27:D750)+PV)</f>
        <v/>
      </c>
      <c r="F750" s="32"/>
      <c r="G750" s="32" t="str">
        <f>IF(A750="","",IF($D$10="Daily",I749*( (1+rate)^(B750-B749)-1 ),I749*rate))</f>
        <v/>
      </c>
      <c r="H750" s="32" t="str">
        <f>IF(D750="","",SUM(G$27:G750))</f>
        <v/>
      </c>
      <c r="I750" s="32" t="str">
        <f t="shared" si="40"/>
        <v/>
      </c>
    </row>
    <row r="751" spans="1:9">
      <c r="A751" s="30" t="str">
        <f>IF(I750="","",IF(A750&gt;=$D$8*p,"",A750+1))</f>
        <v/>
      </c>
      <c r="B751" s="31" t="str">
        <f t="shared" si="41"/>
        <v/>
      </c>
      <c r="C751" s="55" t="str">
        <f t="shared" si="42"/>
        <v/>
      </c>
      <c r="D751" s="32" t="str">
        <f t="shared" si="43"/>
        <v/>
      </c>
      <c r="E751" s="32" t="str">
        <f>IF(A751="","",SUM(D$27:D751)+PV)</f>
        <v/>
      </c>
      <c r="F751" s="32"/>
      <c r="G751" s="32" t="str">
        <f>IF(A751="","",IF($D$10="Daily",I750*( (1+rate)^(B751-B750)-1 ),I750*rate))</f>
        <v/>
      </c>
      <c r="H751" s="32" t="str">
        <f>IF(D751="","",SUM(G$27:G751))</f>
        <v/>
      </c>
      <c r="I751" s="32" t="str">
        <f t="shared" si="40"/>
        <v/>
      </c>
    </row>
    <row r="752" spans="1:9">
      <c r="A752" s="30" t="str">
        <f>IF(I751="","",IF(A751&gt;=$D$8*p,"",A751+1))</f>
        <v/>
      </c>
      <c r="B752" s="31" t="str">
        <f t="shared" si="41"/>
        <v/>
      </c>
      <c r="C752" s="55" t="str">
        <f t="shared" si="42"/>
        <v/>
      </c>
      <c r="D752" s="32" t="str">
        <f t="shared" si="43"/>
        <v/>
      </c>
      <c r="E752" s="32" t="str">
        <f>IF(A752="","",SUM(D$27:D752)+PV)</f>
        <v/>
      </c>
      <c r="F752" s="32"/>
      <c r="G752" s="32" t="str">
        <f>IF(A752="","",IF($D$10="Daily",I751*( (1+rate)^(B752-B751)-1 ),I751*rate))</f>
        <v/>
      </c>
      <c r="H752" s="32" t="str">
        <f>IF(D752="","",SUM(G$27:G752))</f>
        <v/>
      </c>
      <c r="I752" s="32" t="str">
        <f t="shared" si="40"/>
        <v/>
      </c>
    </row>
    <row r="753" spans="1:9">
      <c r="A753" s="30" t="str">
        <f>IF(I752="","",IF(A752&gt;=$D$8*p,"",A752+1))</f>
        <v/>
      </c>
      <c r="B753" s="31" t="str">
        <f t="shared" si="41"/>
        <v/>
      </c>
      <c r="C753" s="55" t="str">
        <f t="shared" si="42"/>
        <v/>
      </c>
      <c r="D753" s="32" t="str">
        <f t="shared" si="43"/>
        <v/>
      </c>
      <c r="E753" s="32" t="str">
        <f>IF(A753="","",SUM(D$27:D753)+PV)</f>
        <v/>
      </c>
      <c r="F753" s="32"/>
      <c r="G753" s="32" t="str">
        <f>IF(A753="","",IF($D$10="Daily",I752*( (1+rate)^(B753-B752)-1 ),I752*rate))</f>
        <v/>
      </c>
      <c r="H753" s="32" t="str">
        <f>IF(D753="","",SUM(G$27:G753))</f>
        <v/>
      </c>
      <c r="I753" s="32" t="str">
        <f t="shared" si="40"/>
        <v/>
      </c>
    </row>
    <row r="754" spans="1:9">
      <c r="A754" s="30" t="str">
        <f>IF(I753="","",IF(A753&gt;=$D$8*p,"",A753+1))</f>
        <v/>
      </c>
      <c r="B754" s="31" t="str">
        <f t="shared" si="41"/>
        <v/>
      </c>
      <c r="C754" s="55" t="str">
        <f t="shared" si="42"/>
        <v/>
      </c>
      <c r="D754" s="32" t="str">
        <f t="shared" si="43"/>
        <v/>
      </c>
      <c r="E754" s="32" t="str">
        <f>IF(A754="","",SUM(D$27:D754)+PV)</f>
        <v/>
      </c>
      <c r="F754" s="32"/>
      <c r="G754" s="32" t="str">
        <f>IF(A754="","",IF($D$10="Daily",I753*( (1+rate)^(B754-B753)-1 ),I753*rate))</f>
        <v/>
      </c>
      <c r="H754" s="32" t="str">
        <f>IF(D754="","",SUM(G$27:G754))</f>
        <v/>
      </c>
      <c r="I754" s="32" t="str">
        <f t="shared" si="40"/>
        <v/>
      </c>
    </row>
    <row r="755" spans="1:9">
      <c r="A755" s="30" t="str">
        <f>IF(I754="","",IF(A754&gt;=$D$8*p,"",A754+1))</f>
        <v/>
      </c>
      <c r="B755" s="31" t="str">
        <f t="shared" si="41"/>
        <v/>
      </c>
      <c r="C755" s="55" t="str">
        <f t="shared" si="42"/>
        <v/>
      </c>
      <c r="D755" s="32" t="str">
        <f t="shared" si="43"/>
        <v/>
      </c>
      <c r="E755" s="32" t="str">
        <f>IF(A755="","",SUM(D$27:D755)+PV)</f>
        <v/>
      </c>
      <c r="F755" s="32"/>
      <c r="G755" s="32" t="str">
        <f>IF(A755="","",IF($D$10="Daily",I754*( (1+rate)^(B755-B754)-1 ),I754*rate))</f>
        <v/>
      </c>
      <c r="H755" s="32" t="str">
        <f>IF(D755="","",SUM(G$27:G755))</f>
        <v/>
      </c>
      <c r="I755" s="32" t="str">
        <f t="shared" ref="I755:I818" si="44">IF(A755="","",I754+G755+D755)</f>
        <v/>
      </c>
    </row>
    <row r="756" spans="1:9">
      <c r="A756" s="30" t="str">
        <f>IF(I755="","",IF(A755&gt;=$D$8*p,"",A755+1))</f>
        <v/>
      </c>
      <c r="B756" s="31" t="str">
        <f t="shared" si="41"/>
        <v/>
      </c>
      <c r="C756" s="55" t="str">
        <f t="shared" si="42"/>
        <v/>
      </c>
      <c r="D756" s="32" t="str">
        <f t="shared" si="43"/>
        <v/>
      </c>
      <c r="E756" s="32" t="str">
        <f>IF(A756="","",SUM(D$27:D756)+PV)</f>
        <v/>
      </c>
      <c r="F756" s="32"/>
      <c r="G756" s="32" t="str">
        <f>IF(A756="","",IF($D$10="Daily",I755*( (1+rate)^(B756-B755)-1 ),I755*rate))</f>
        <v/>
      </c>
      <c r="H756" s="32" t="str">
        <f>IF(D756="","",SUM(G$27:G756))</f>
        <v/>
      </c>
      <c r="I756" s="32" t="str">
        <f t="shared" si="44"/>
        <v/>
      </c>
    </row>
    <row r="757" spans="1:9">
      <c r="A757" s="30" t="str">
        <f>IF(I756="","",IF(A756&gt;=$D$8*p,"",A756+1))</f>
        <v/>
      </c>
      <c r="B757" s="31" t="str">
        <f t="shared" si="41"/>
        <v/>
      </c>
      <c r="C757" s="55" t="str">
        <f t="shared" si="42"/>
        <v/>
      </c>
      <c r="D757" s="32" t="str">
        <f t="shared" si="43"/>
        <v/>
      </c>
      <c r="E757" s="32" t="str">
        <f>IF(A757="","",SUM(D$27:D757)+PV)</f>
        <v/>
      </c>
      <c r="F757" s="32"/>
      <c r="G757" s="32" t="str">
        <f>IF(A757="","",IF($D$10="Daily",I756*( (1+rate)^(B757-B756)-1 ),I756*rate))</f>
        <v/>
      </c>
      <c r="H757" s="32" t="str">
        <f>IF(D757="","",SUM(G$27:G757))</f>
        <v/>
      </c>
      <c r="I757" s="32" t="str">
        <f t="shared" si="44"/>
        <v/>
      </c>
    </row>
    <row r="758" spans="1:9">
      <c r="A758" s="30" t="str">
        <f>IF(I757="","",IF(A757&gt;=$D$8*p,"",A757+1))</f>
        <v/>
      </c>
      <c r="B758" s="31" t="str">
        <f t="shared" si="41"/>
        <v/>
      </c>
      <c r="C758" s="55" t="str">
        <f t="shared" si="42"/>
        <v/>
      </c>
      <c r="D758" s="32" t="str">
        <f t="shared" si="43"/>
        <v/>
      </c>
      <c r="E758" s="32" t="str">
        <f>IF(A758="","",SUM(D$27:D758)+PV)</f>
        <v/>
      </c>
      <c r="F758" s="32"/>
      <c r="G758" s="32" t="str">
        <f>IF(A758="","",IF($D$10="Daily",I757*( (1+rate)^(B758-B757)-1 ),I757*rate))</f>
        <v/>
      </c>
      <c r="H758" s="32" t="str">
        <f>IF(D758="","",SUM(G$27:G758))</f>
        <v/>
      </c>
      <c r="I758" s="32" t="str">
        <f t="shared" si="44"/>
        <v/>
      </c>
    </row>
    <row r="759" spans="1:9">
      <c r="A759" s="30" t="str">
        <f>IF(I758="","",IF(A758&gt;=$D$8*p,"",A758+1))</f>
        <v/>
      </c>
      <c r="B759" s="31" t="str">
        <f t="shared" si="41"/>
        <v/>
      </c>
      <c r="C759" s="55" t="str">
        <f t="shared" si="42"/>
        <v/>
      </c>
      <c r="D759" s="32" t="str">
        <f t="shared" si="43"/>
        <v/>
      </c>
      <c r="E759" s="32" t="str">
        <f>IF(A759="","",SUM(D$27:D759)+PV)</f>
        <v/>
      </c>
      <c r="F759" s="32"/>
      <c r="G759" s="32" t="str">
        <f>IF(A759="","",IF($D$10="Daily",I758*( (1+rate)^(B759-B758)-1 ),I758*rate))</f>
        <v/>
      </c>
      <c r="H759" s="32" t="str">
        <f>IF(D759="","",SUM(G$27:G759))</f>
        <v/>
      </c>
      <c r="I759" s="32" t="str">
        <f t="shared" si="44"/>
        <v/>
      </c>
    </row>
    <row r="760" spans="1:9">
      <c r="A760" s="30" t="str">
        <f>IF(I759="","",IF(A759&gt;=$D$8*p,"",A759+1))</f>
        <v/>
      </c>
      <c r="B760" s="31" t="str">
        <f t="shared" si="41"/>
        <v/>
      </c>
      <c r="C760" s="55" t="str">
        <f t="shared" si="42"/>
        <v/>
      </c>
      <c r="D760" s="32" t="str">
        <f t="shared" si="43"/>
        <v/>
      </c>
      <c r="E760" s="32" t="str">
        <f>IF(A760="","",SUM(D$27:D760)+PV)</f>
        <v/>
      </c>
      <c r="F760" s="32"/>
      <c r="G760" s="32" t="str">
        <f>IF(A760="","",IF($D$10="Daily",I759*( (1+rate)^(B760-B759)-1 ),I759*rate))</f>
        <v/>
      </c>
      <c r="H760" s="32" t="str">
        <f>IF(D760="","",SUM(G$27:G760))</f>
        <v/>
      </c>
      <c r="I760" s="32" t="str">
        <f t="shared" si="44"/>
        <v/>
      </c>
    </row>
    <row r="761" spans="1:9">
      <c r="A761" s="30" t="str">
        <f>IF(I760="","",IF(A760&gt;=$D$8*p,"",A760+1))</f>
        <v/>
      </c>
      <c r="B761" s="31" t="str">
        <f t="shared" si="41"/>
        <v/>
      </c>
      <c r="C761" s="55" t="str">
        <f t="shared" si="42"/>
        <v/>
      </c>
      <c r="D761" s="32" t="str">
        <f t="shared" si="43"/>
        <v/>
      </c>
      <c r="E761" s="32" t="str">
        <f>IF(A761="","",SUM(D$27:D761)+PV)</f>
        <v/>
      </c>
      <c r="F761" s="32"/>
      <c r="G761" s="32" t="str">
        <f>IF(A761="","",IF($D$10="Daily",I760*( (1+rate)^(B761-B760)-1 ),I760*rate))</f>
        <v/>
      </c>
      <c r="H761" s="32" t="str">
        <f>IF(D761="","",SUM(G$27:G761))</f>
        <v/>
      </c>
      <c r="I761" s="32" t="str">
        <f t="shared" si="44"/>
        <v/>
      </c>
    </row>
    <row r="762" spans="1:9">
      <c r="A762" s="30" t="str">
        <f>IF(I761="","",IF(A761&gt;=$D$8*p,"",A761+1))</f>
        <v/>
      </c>
      <c r="B762" s="31" t="str">
        <f t="shared" si="41"/>
        <v/>
      </c>
      <c r="C762" s="55" t="str">
        <f t="shared" si="42"/>
        <v/>
      </c>
      <c r="D762" s="32" t="str">
        <f t="shared" si="43"/>
        <v/>
      </c>
      <c r="E762" s="32" t="str">
        <f>IF(A762="","",SUM(D$27:D762)+PV)</f>
        <v/>
      </c>
      <c r="F762" s="32"/>
      <c r="G762" s="32" t="str">
        <f>IF(A762="","",IF($D$10="Daily",I761*( (1+rate)^(B762-B761)-1 ),I761*rate))</f>
        <v/>
      </c>
      <c r="H762" s="32" t="str">
        <f>IF(D762="","",SUM(G$27:G762))</f>
        <v/>
      </c>
      <c r="I762" s="32" t="str">
        <f t="shared" si="44"/>
        <v/>
      </c>
    </row>
    <row r="763" spans="1:9">
      <c r="A763" s="30" t="str">
        <f>IF(I762="","",IF(A762&gt;=$D$8*p,"",A762+1))</f>
        <v/>
      </c>
      <c r="B763" s="31" t="str">
        <f t="shared" si="41"/>
        <v/>
      </c>
      <c r="C763" s="55" t="str">
        <f t="shared" si="42"/>
        <v/>
      </c>
      <c r="D763" s="32" t="str">
        <f t="shared" si="43"/>
        <v/>
      </c>
      <c r="E763" s="32" t="str">
        <f>IF(A763="","",SUM(D$27:D763)+PV)</f>
        <v/>
      </c>
      <c r="F763" s="32"/>
      <c r="G763" s="32" t="str">
        <f>IF(A763="","",IF($D$10="Daily",I762*( (1+rate)^(B763-B762)-1 ),I762*rate))</f>
        <v/>
      </c>
      <c r="H763" s="32" t="str">
        <f>IF(D763="","",SUM(G$27:G763))</f>
        <v/>
      </c>
      <c r="I763" s="32" t="str">
        <f t="shared" si="44"/>
        <v/>
      </c>
    </row>
    <row r="764" spans="1:9">
      <c r="A764" s="30" t="str">
        <f>IF(I763="","",IF(A763&gt;=$D$8*p,"",A763+1))</f>
        <v/>
      </c>
      <c r="B764" s="31" t="str">
        <f t="shared" si="41"/>
        <v/>
      </c>
      <c r="C764" s="55" t="str">
        <f t="shared" si="42"/>
        <v/>
      </c>
      <c r="D764" s="32" t="str">
        <f t="shared" si="43"/>
        <v/>
      </c>
      <c r="E764" s="32" t="str">
        <f>IF(A764="","",SUM(D$27:D764)+PV)</f>
        <v/>
      </c>
      <c r="F764" s="32"/>
      <c r="G764" s="32" t="str">
        <f>IF(A764="","",IF($D$10="Daily",I763*( (1+rate)^(B764-B763)-1 ),I763*rate))</f>
        <v/>
      </c>
      <c r="H764" s="32" t="str">
        <f>IF(D764="","",SUM(G$27:G764))</f>
        <v/>
      </c>
      <c r="I764" s="32" t="str">
        <f t="shared" si="44"/>
        <v/>
      </c>
    </row>
    <row r="765" spans="1:9">
      <c r="A765" s="30" t="str">
        <f>IF(I764="","",IF(A764&gt;=$D$8*p,"",A764+1))</f>
        <v/>
      </c>
      <c r="B765" s="31" t="str">
        <f t="shared" si="41"/>
        <v/>
      </c>
      <c r="C765" s="55" t="str">
        <f t="shared" si="42"/>
        <v/>
      </c>
      <c r="D765" s="32" t="str">
        <f t="shared" si="43"/>
        <v/>
      </c>
      <c r="E765" s="32" t="str">
        <f>IF(A765="","",SUM(D$27:D765)+PV)</f>
        <v/>
      </c>
      <c r="F765" s="32"/>
      <c r="G765" s="32" t="str">
        <f>IF(A765="","",IF($D$10="Daily",I764*( (1+rate)^(B765-B764)-1 ),I764*rate))</f>
        <v/>
      </c>
      <c r="H765" s="32" t="str">
        <f>IF(D765="","",SUM(G$27:G765))</f>
        <v/>
      </c>
      <c r="I765" s="32" t="str">
        <f t="shared" si="44"/>
        <v/>
      </c>
    </row>
    <row r="766" spans="1:9">
      <c r="A766" s="30" t="str">
        <f>IF(I765="","",IF(A765&gt;=$D$8*p,"",A765+1))</f>
        <v/>
      </c>
      <c r="B766" s="31" t="str">
        <f t="shared" si="41"/>
        <v/>
      </c>
      <c r="C766" s="55" t="str">
        <f t="shared" si="42"/>
        <v/>
      </c>
      <c r="D766" s="32" t="str">
        <f t="shared" si="43"/>
        <v/>
      </c>
      <c r="E766" s="32" t="str">
        <f>IF(A766="","",SUM(D$27:D766)+PV)</f>
        <v/>
      </c>
      <c r="F766" s="32"/>
      <c r="G766" s="32" t="str">
        <f>IF(A766="","",IF($D$10="Daily",I765*( (1+rate)^(B766-B765)-1 ),I765*rate))</f>
        <v/>
      </c>
      <c r="H766" s="32" t="str">
        <f>IF(D766="","",SUM(G$27:G766))</f>
        <v/>
      </c>
      <c r="I766" s="32" t="str">
        <f t="shared" si="44"/>
        <v/>
      </c>
    </row>
    <row r="767" spans="1:9">
      <c r="A767" s="30" t="str">
        <f>IF(I766="","",IF(A766&gt;=$D$8*p,"",A766+1))</f>
        <v/>
      </c>
      <c r="B767" s="31" t="str">
        <f t="shared" si="41"/>
        <v/>
      </c>
      <c r="C767" s="55" t="str">
        <f t="shared" si="42"/>
        <v/>
      </c>
      <c r="D767" s="32" t="str">
        <f t="shared" si="43"/>
        <v/>
      </c>
      <c r="E767" s="32" t="str">
        <f>IF(A767="","",SUM(D$27:D767)+PV)</f>
        <v/>
      </c>
      <c r="F767" s="32"/>
      <c r="G767" s="32" t="str">
        <f>IF(A767="","",IF($D$10="Daily",I766*( (1+rate)^(B767-B766)-1 ),I766*rate))</f>
        <v/>
      </c>
      <c r="H767" s="32" t="str">
        <f>IF(D767="","",SUM(G$27:G767))</f>
        <v/>
      </c>
      <c r="I767" s="32" t="str">
        <f t="shared" si="44"/>
        <v/>
      </c>
    </row>
    <row r="768" spans="1:9">
      <c r="A768" s="30" t="str">
        <f>IF(I767="","",IF(A767&gt;=$D$8*p,"",A767+1))</f>
        <v/>
      </c>
      <c r="B768" s="31" t="str">
        <f t="shared" si="41"/>
        <v/>
      </c>
      <c r="C768" s="55" t="str">
        <f t="shared" si="42"/>
        <v/>
      </c>
      <c r="D768" s="32" t="str">
        <f t="shared" si="43"/>
        <v/>
      </c>
      <c r="E768" s="32" t="str">
        <f>IF(A768="","",SUM(D$27:D768)+PV)</f>
        <v/>
      </c>
      <c r="F768" s="32"/>
      <c r="G768" s="32" t="str">
        <f>IF(A768="","",IF($D$10="Daily",I767*( (1+rate)^(B768-B767)-1 ),I767*rate))</f>
        <v/>
      </c>
      <c r="H768" s="32" t="str">
        <f>IF(D768="","",SUM(G$27:G768))</f>
        <v/>
      </c>
      <c r="I768" s="32" t="str">
        <f t="shared" si="44"/>
        <v/>
      </c>
    </row>
    <row r="769" spans="1:9">
      <c r="A769" s="30" t="str">
        <f>IF(I768="","",IF(A768&gt;=$D$8*p,"",A768+1))</f>
        <v/>
      </c>
      <c r="B769" s="31" t="str">
        <f t="shared" si="41"/>
        <v/>
      </c>
      <c r="C769" s="55" t="str">
        <f t="shared" si="42"/>
        <v/>
      </c>
      <c r="D769" s="32" t="str">
        <f t="shared" si="43"/>
        <v/>
      </c>
      <c r="E769" s="32" t="str">
        <f>IF(A769="","",SUM(D$27:D769)+PV)</f>
        <v/>
      </c>
      <c r="F769" s="32"/>
      <c r="G769" s="32" t="str">
        <f>IF(A769="","",IF($D$10="Daily",I768*( (1+rate)^(B769-B768)-1 ),I768*rate))</f>
        <v/>
      </c>
      <c r="H769" s="32" t="str">
        <f>IF(D769="","",SUM(G$27:G769))</f>
        <v/>
      </c>
      <c r="I769" s="32" t="str">
        <f t="shared" si="44"/>
        <v/>
      </c>
    </row>
    <row r="770" spans="1:9">
      <c r="A770" s="30" t="str">
        <f>IF(I769="","",IF(A769&gt;=$D$8*p,"",A769+1))</f>
        <v/>
      </c>
      <c r="B770" s="31" t="str">
        <f t="shared" si="41"/>
        <v/>
      </c>
      <c r="C770" s="55" t="str">
        <f t="shared" si="42"/>
        <v/>
      </c>
      <c r="D770" s="32" t="str">
        <f t="shared" si="43"/>
        <v/>
      </c>
      <c r="E770" s="32" t="str">
        <f>IF(A770="","",SUM(D$27:D770)+PV)</f>
        <v/>
      </c>
      <c r="F770" s="32"/>
      <c r="G770" s="32" t="str">
        <f>IF(A770="","",IF($D$10="Daily",I769*( (1+rate)^(B770-B769)-1 ),I769*rate))</f>
        <v/>
      </c>
      <c r="H770" s="32" t="str">
        <f>IF(D770="","",SUM(G$27:G770))</f>
        <v/>
      </c>
      <c r="I770" s="32" t="str">
        <f t="shared" si="44"/>
        <v/>
      </c>
    </row>
    <row r="771" spans="1:9">
      <c r="A771" s="30" t="str">
        <f>IF(I770="","",IF(A770&gt;=$D$8*p,"",A770+1))</f>
        <v/>
      </c>
      <c r="B771" s="31" t="str">
        <f t="shared" si="41"/>
        <v/>
      </c>
      <c r="C771" s="55" t="str">
        <f t="shared" si="42"/>
        <v/>
      </c>
      <c r="D771" s="32" t="str">
        <f t="shared" si="43"/>
        <v/>
      </c>
      <c r="E771" s="32" t="str">
        <f>IF(A771="","",SUM(D$27:D771)+PV)</f>
        <v/>
      </c>
      <c r="F771" s="32"/>
      <c r="G771" s="32" t="str">
        <f>IF(A771="","",IF($D$10="Daily",I770*( (1+rate)^(B771-B770)-1 ),I770*rate))</f>
        <v/>
      </c>
      <c r="H771" s="32" t="str">
        <f>IF(D771="","",SUM(G$27:G771))</f>
        <v/>
      </c>
      <c r="I771" s="32" t="str">
        <f t="shared" si="44"/>
        <v/>
      </c>
    </row>
    <row r="772" spans="1:9">
      <c r="A772" s="30" t="str">
        <f>IF(I771="","",IF(A771&gt;=$D$8*p,"",A771+1))</f>
        <v/>
      </c>
      <c r="B772" s="31" t="str">
        <f t="shared" si="41"/>
        <v/>
      </c>
      <c r="C772" s="55" t="str">
        <f t="shared" si="42"/>
        <v/>
      </c>
      <c r="D772" s="32" t="str">
        <f t="shared" si="43"/>
        <v/>
      </c>
      <c r="E772" s="32" t="str">
        <f>IF(A772="","",SUM(D$27:D772)+PV)</f>
        <v/>
      </c>
      <c r="F772" s="32"/>
      <c r="G772" s="32" t="str">
        <f>IF(A772="","",IF($D$10="Daily",I771*( (1+rate)^(B772-B771)-1 ),I771*rate))</f>
        <v/>
      </c>
      <c r="H772" s="32" t="str">
        <f>IF(D772="","",SUM(G$27:G772))</f>
        <v/>
      </c>
      <c r="I772" s="32" t="str">
        <f t="shared" si="44"/>
        <v/>
      </c>
    </row>
    <row r="773" spans="1:9">
      <c r="A773" s="30" t="str">
        <f>IF(I772="","",IF(A772&gt;=$D$8*p,"",A772+1))</f>
        <v/>
      </c>
      <c r="B773" s="31" t="str">
        <f t="shared" si="41"/>
        <v/>
      </c>
      <c r="C773" s="55" t="str">
        <f t="shared" si="42"/>
        <v/>
      </c>
      <c r="D773" s="32" t="str">
        <f t="shared" si="43"/>
        <v/>
      </c>
      <c r="E773" s="32" t="str">
        <f>IF(A773="","",SUM(D$27:D773)+PV)</f>
        <v/>
      </c>
      <c r="F773" s="32"/>
      <c r="G773" s="32" t="str">
        <f>IF(A773="","",IF($D$10="Daily",I772*( (1+rate)^(B773-B772)-1 ),I772*rate))</f>
        <v/>
      </c>
      <c r="H773" s="32" t="str">
        <f>IF(D773="","",SUM(G$27:G773))</f>
        <v/>
      </c>
      <c r="I773" s="32" t="str">
        <f t="shared" si="44"/>
        <v/>
      </c>
    </row>
    <row r="774" spans="1:9">
      <c r="A774" s="30" t="str">
        <f>IF(I773="","",IF(A773&gt;=$D$8*p,"",A773+1))</f>
        <v/>
      </c>
      <c r="B774" s="31" t="str">
        <f t="shared" si="41"/>
        <v/>
      </c>
      <c r="C774" s="55" t="str">
        <f t="shared" si="42"/>
        <v/>
      </c>
      <c r="D774" s="32" t="str">
        <f t="shared" si="43"/>
        <v/>
      </c>
      <c r="E774" s="32" t="str">
        <f>IF(A774="","",SUM(D$27:D774)+PV)</f>
        <v/>
      </c>
      <c r="F774" s="32"/>
      <c r="G774" s="32" t="str">
        <f>IF(A774="","",IF($D$10="Daily",I773*( (1+rate)^(B774-B773)-1 ),I773*rate))</f>
        <v/>
      </c>
      <c r="H774" s="32" t="str">
        <f>IF(D774="","",SUM(G$27:G774))</f>
        <v/>
      </c>
      <c r="I774" s="32" t="str">
        <f t="shared" si="44"/>
        <v/>
      </c>
    </row>
    <row r="775" spans="1:9">
      <c r="A775" s="30" t="str">
        <f>IF(I774="","",IF(A774&gt;=$D$8*p,"",A774+1))</f>
        <v/>
      </c>
      <c r="B775" s="31" t="str">
        <f t="shared" si="41"/>
        <v/>
      </c>
      <c r="C775" s="55" t="str">
        <f t="shared" si="42"/>
        <v/>
      </c>
      <c r="D775" s="32" t="str">
        <f t="shared" si="43"/>
        <v/>
      </c>
      <c r="E775" s="32" t="str">
        <f>IF(A775="","",SUM(D$27:D775)+PV)</f>
        <v/>
      </c>
      <c r="F775" s="32"/>
      <c r="G775" s="32" t="str">
        <f>IF(A775="","",IF($D$10="Daily",I774*( (1+rate)^(B775-B774)-1 ),I774*rate))</f>
        <v/>
      </c>
      <c r="H775" s="32" t="str">
        <f>IF(D775="","",SUM(G$27:G775))</f>
        <v/>
      </c>
      <c r="I775" s="32" t="str">
        <f t="shared" si="44"/>
        <v/>
      </c>
    </row>
    <row r="776" spans="1:9">
      <c r="A776" s="30" t="str">
        <f>IF(I775="","",IF(A775&gt;=$D$8*p,"",A775+1))</f>
        <v/>
      </c>
      <c r="B776" s="31" t="str">
        <f t="shared" si="41"/>
        <v/>
      </c>
      <c r="C776" s="55" t="str">
        <f t="shared" si="42"/>
        <v/>
      </c>
      <c r="D776" s="32" t="str">
        <f t="shared" si="43"/>
        <v/>
      </c>
      <c r="E776" s="32" t="str">
        <f>IF(A776="","",SUM(D$27:D776)+PV)</f>
        <v/>
      </c>
      <c r="F776" s="32"/>
      <c r="G776" s="32" t="str">
        <f>IF(A776="","",IF($D$10="Daily",I775*( (1+rate)^(B776-B775)-1 ),I775*rate))</f>
        <v/>
      </c>
      <c r="H776" s="32" t="str">
        <f>IF(D776="","",SUM(G$27:G776))</f>
        <v/>
      </c>
      <c r="I776" s="32" t="str">
        <f t="shared" si="44"/>
        <v/>
      </c>
    </row>
    <row r="777" spans="1:9">
      <c r="A777" s="30" t="str">
        <f>IF(I776="","",IF(A776&gt;=$D$8*p,"",A776+1))</f>
        <v/>
      </c>
      <c r="B777" s="31" t="str">
        <f t="shared" si="41"/>
        <v/>
      </c>
      <c r="C777" s="55" t="str">
        <f t="shared" si="42"/>
        <v/>
      </c>
      <c r="D777" s="32" t="str">
        <f t="shared" si="43"/>
        <v/>
      </c>
      <c r="E777" s="32" t="str">
        <f>IF(A777="","",SUM(D$27:D777)+PV)</f>
        <v/>
      </c>
      <c r="F777" s="32"/>
      <c r="G777" s="32" t="str">
        <f>IF(A777="","",IF($D$10="Daily",I776*( (1+rate)^(B777-B776)-1 ),I776*rate))</f>
        <v/>
      </c>
      <c r="H777" s="32" t="str">
        <f>IF(D777="","",SUM(G$27:G777))</f>
        <v/>
      </c>
      <c r="I777" s="32" t="str">
        <f t="shared" si="44"/>
        <v/>
      </c>
    </row>
    <row r="778" spans="1:9">
      <c r="A778" s="30" t="str">
        <f>IF(I777="","",IF(A777&gt;=$D$8*p,"",A777+1))</f>
        <v/>
      </c>
      <c r="B778" s="31" t="str">
        <f t="shared" si="41"/>
        <v/>
      </c>
      <c r="C778" s="55" t="str">
        <f t="shared" si="42"/>
        <v/>
      </c>
      <c r="D778" s="32" t="str">
        <f t="shared" si="43"/>
        <v/>
      </c>
      <c r="E778" s="32" t="str">
        <f>IF(A778="","",SUM(D$27:D778)+PV)</f>
        <v/>
      </c>
      <c r="F778" s="32"/>
      <c r="G778" s="32" t="str">
        <f>IF(A778="","",IF($D$10="Daily",I777*( (1+rate)^(B778-B777)-1 ),I777*rate))</f>
        <v/>
      </c>
      <c r="H778" s="32" t="str">
        <f>IF(D778="","",SUM(G$27:G778))</f>
        <v/>
      </c>
      <c r="I778" s="32" t="str">
        <f t="shared" si="44"/>
        <v/>
      </c>
    </row>
    <row r="779" spans="1:9">
      <c r="A779" s="30" t="str">
        <f>IF(I778="","",IF(A778&gt;=$D$8*p,"",A778+1))</f>
        <v/>
      </c>
      <c r="B779" s="31" t="str">
        <f t="shared" si="41"/>
        <v/>
      </c>
      <c r="C779" s="55" t="str">
        <f t="shared" si="42"/>
        <v/>
      </c>
      <c r="D779" s="32" t="str">
        <f t="shared" si="43"/>
        <v/>
      </c>
      <c r="E779" s="32" t="str">
        <f>IF(A779="","",SUM(D$27:D779)+PV)</f>
        <v/>
      </c>
      <c r="F779" s="32"/>
      <c r="G779" s="32" t="str">
        <f>IF(A779="","",IF($D$10="Daily",I778*( (1+rate)^(B779-B778)-1 ),I778*rate))</f>
        <v/>
      </c>
      <c r="H779" s="32" t="str">
        <f>IF(D779="","",SUM(G$27:G779))</f>
        <v/>
      </c>
      <c r="I779" s="32" t="str">
        <f t="shared" si="44"/>
        <v/>
      </c>
    </row>
    <row r="780" spans="1:9">
      <c r="A780" s="30" t="str">
        <f>IF(I779="","",IF(A779&gt;=$D$8*p,"",A779+1))</f>
        <v/>
      </c>
      <c r="B780" s="31" t="str">
        <f t="shared" si="41"/>
        <v/>
      </c>
      <c r="C780" s="55" t="str">
        <f t="shared" si="42"/>
        <v/>
      </c>
      <c r="D780" s="32" t="str">
        <f t="shared" si="43"/>
        <v/>
      </c>
      <c r="E780" s="32" t="str">
        <f>IF(A780="","",SUM(D$27:D780)+PV)</f>
        <v/>
      </c>
      <c r="F780" s="32"/>
      <c r="G780" s="32" t="str">
        <f>IF(A780="","",IF($D$10="Daily",I779*( (1+rate)^(B780-B779)-1 ),I779*rate))</f>
        <v/>
      </c>
      <c r="H780" s="32" t="str">
        <f>IF(D780="","",SUM(G$27:G780))</f>
        <v/>
      </c>
      <c r="I780" s="32" t="str">
        <f t="shared" si="44"/>
        <v/>
      </c>
    </row>
    <row r="781" spans="1:9">
      <c r="A781" s="30" t="str">
        <f>IF(I780="","",IF(A780&gt;=$D$8*p,"",A780+1))</f>
        <v/>
      </c>
      <c r="B781" s="31" t="str">
        <f t="shared" si="41"/>
        <v/>
      </c>
      <c r="C781" s="55" t="str">
        <f t="shared" si="42"/>
        <v/>
      </c>
      <c r="D781" s="32" t="str">
        <f t="shared" si="43"/>
        <v/>
      </c>
      <c r="E781" s="32" t="str">
        <f>IF(A781="","",SUM(D$27:D781)+PV)</f>
        <v/>
      </c>
      <c r="F781" s="32"/>
      <c r="G781" s="32" t="str">
        <f>IF(A781="","",IF($D$10="Daily",I780*( (1+rate)^(B781-B780)-1 ),I780*rate))</f>
        <v/>
      </c>
      <c r="H781" s="32" t="str">
        <f>IF(D781="","",SUM(G$27:G781))</f>
        <v/>
      </c>
      <c r="I781" s="32" t="str">
        <f t="shared" si="44"/>
        <v/>
      </c>
    </row>
    <row r="782" spans="1:9">
      <c r="A782" s="30" t="str">
        <f>IF(I781="","",IF(A781&gt;=$D$8*p,"",A781+1))</f>
        <v/>
      </c>
      <c r="B782" s="31" t="str">
        <f t="shared" si="41"/>
        <v/>
      </c>
      <c r="C782" s="55" t="str">
        <f t="shared" si="42"/>
        <v/>
      </c>
      <c r="D782" s="32" t="str">
        <f t="shared" si="43"/>
        <v/>
      </c>
      <c r="E782" s="32" t="str">
        <f>IF(A782="","",SUM(D$27:D782)+PV)</f>
        <v/>
      </c>
      <c r="F782" s="32"/>
      <c r="G782" s="32" t="str">
        <f>IF(A782="","",IF($D$10="Daily",I781*( (1+rate)^(B782-B781)-1 ),I781*rate))</f>
        <v/>
      </c>
      <c r="H782" s="32" t="str">
        <f>IF(D782="","",SUM(G$27:G782))</f>
        <v/>
      </c>
      <c r="I782" s="32" t="str">
        <f t="shared" si="44"/>
        <v/>
      </c>
    </row>
    <row r="783" spans="1:9">
      <c r="A783" s="30" t="str">
        <f>IF(I782="","",IF(A782&gt;=$D$8*p,"",A782+1))</f>
        <v/>
      </c>
      <c r="B783" s="31" t="str">
        <f t="shared" si="41"/>
        <v/>
      </c>
      <c r="C783" s="55" t="str">
        <f t="shared" si="42"/>
        <v/>
      </c>
      <c r="D783" s="32" t="str">
        <f t="shared" si="43"/>
        <v/>
      </c>
      <c r="E783" s="32" t="str">
        <f>IF(A783="","",SUM(D$27:D783)+PV)</f>
        <v/>
      </c>
      <c r="F783" s="32"/>
      <c r="G783" s="32" t="str">
        <f>IF(A783="","",IF($D$10="Daily",I782*( (1+rate)^(B783-B782)-1 ),I782*rate))</f>
        <v/>
      </c>
      <c r="H783" s="32" t="str">
        <f>IF(D783="","",SUM(G$27:G783))</f>
        <v/>
      </c>
      <c r="I783" s="32" t="str">
        <f t="shared" si="44"/>
        <v/>
      </c>
    </row>
    <row r="784" spans="1:9">
      <c r="A784" s="30" t="str">
        <f>IF(I783="","",IF(A783&gt;=$D$8*p,"",A783+1))</f>
        <v/>
      </c>
      <c r="B784" s="31" t="str">
        <f t="shared" si="41"/>
        <v/>
      </c>
      <c r="C784" s="55" t="str">
        <f t="shared" si="42"/>
        <v/>
      </c>
      <c r="D784" s="32" t="str">
        <f t="shared" si="43"/>
        <v/>
      </c>
      <c r="E784" s="32" t="str">
        <f>IF(A784="","",SUM(D$27:D784)+PV)</f>
        <v/>
      </c>
      <c r="F784" s="32"/>
      <c r="G784" s="32" t="str">
        <f>IF(A784="","",IF($D$10="Daily",I783*( (1+rate)^(B784-B783)-1 ),I783*rate))</f>
        <v/>
      </c>
      <c r="H784" s="32" t="str">
        <f>IF(D784="","",SUM(G$27:G784))</f>
        <v/>
      </c>
      <c r="I784" s="32" t="str">
        <f t="shared" si="44"/>
        <v/>
      </c>
    </row>
    <row r="785" spans="1:9">
      <c r="A785" s="30" t="str">
        <f>IF(I784="","",IF(A784&gt;=$D$8*p,"",A784+1))</f>
        <v/>
      </c>
      <c r="B785" s="31" t="str">
        <f t="shared" si="41"/>
        <v/>
      </c>
      <c r="C785" s="55" t="str">
        <f t="shared" si="42"/>
        <v/>
      </c>
      <c r="D785" s="32" t="str">
        <f t="shared" si="43"/>
        <v/>
      </c>
      <c r="E785" s="32" t="str">
        <f>IF(A785="","",SUM(D$27:D785)+PV)</f>
        <v/>
      </c>
      <c r="F785" s="32"/>
      <c r="G785" s="32" t="str">
        <f>IF(A785="","",IF($D$10="Daily",I784*( (1+rate)^(B785-B784)-1 ),I784*rate))</f>
        <v/>
      </c>
      <c r="H785" s="32" t="str">
        <f>IF(D785="","",SUM(G$27:G785))</f>
        <v/>
      </c>
      <c r="I785" s="32" t="str">
        <f t="shared" si="44"/>
        <v/>
      </c>
    </row>
    <row r="786" spans="1:9">
      <c r="A786" s="30" t="str">
        <f>IF(I785="","",IF(A785&gt;=$D$8*p,"",A785+1))</f>
        <v/>
      </c>
      <c r="B786" s="31" t="str">
        <f t="shared" si="41"/>
        <v/>
      </c>
      <c r="C786" s="55" t="str">
        <f t="shared" si="42"/>
        <v/>
      </c>
      <c r="D786" s="32" t="str">
        <f t="shared" si="43"/>
        <v/>
      </c>
      <c r="E786" s="32" t="str">
        <f>IF(A786="","",SUM(D$27:D786)+PV)</f>
        <v/>
      </c>
      <c r="F786" s="32"/>
      <c r="G786" s="32" t="str">
        <f>IF(A786="","",IF($D$10="Daily",I785*( (1+rate)^(B786-B785)-1 ),I785*rate))</f>
        <v/>
      </c>
      <c r="H786" s="32" t="str">
        <f>IF(D786="","",SUM(G$27:G786))</f>
        <v/>
      </c>
      <c r="I786" s="32" t="str">
        <f t="shared" si="44"/>
        <v/>
      </c>
    </row>
    <row r="787" spans="1:9">
      <c r="A787" s="30" t="str">
        <f>IF(I786="","",IF(A786&gt;=$D$8*p,"",A786+1))</f>
        <v/>
      </c>
      <c r="B787" s="31" t="str">
        <f t="shared" si="41"/>
        <v/>
      </c>
      <c r="C787" s="55" t="str">
        <f t="shared" si="42"/>
        <v/>
      </c>
      <c r="D787" s="32" t="str">
        <f t="shared" si="43"/>
        <v/>
      </c>
      <c r="E787" s="32" t="str">
        <f>IF(A787="","",SUM(D$27:D787)+PV)</f>
        <v/>
      </c>
      <c r="F787" s="32"/>
      <c r="G787" s="32" t="str">
        <f>IF(A787="","",IF($D$10="Daily",I786*( (1+rate)^(B787-B786)-1 ),I786*rate))</f>
        <v/>
      </c>
      <c r="H787" s="32" t="str">
        <f>IF(D787="","",SUM(G$27:G787))</f>
        <v/>
      </c>
      <c r="I787" s="32" t="str">
        <f t="shared" si="44"/>
        <v/>
      </c>
    </row>
    <row r="788" spans="1:9">
      <c r="A788" s="30" t="str">
        <f>IF(I787="","",IF(A787&gt;=$D$8*p,"",A787+1))</f>
        <v/>
      </c>
      <c r="B788" s="31" t="str">
        <f t="shared" si="41"/>
        <v/>
      </c>
      <c r="C788" s="55" t="str">
        <f t="shared" si="42"/>
        <v/>
      </c>
      <c r="D788" s="32" t="str">
        <f t="shared" si="43"/>
        <v/>
      </c>
      <c r="E788" s="32" t="str">
        <f>IF(A788="","",SUM(D$27:D788)+PV)</f>
        <v/>
      </c>
      <c r="F788" s="32"/>
      <c r="G788" s="32" t="str">
        <f>IF(A788="","",IF($D$10="Daily",I787*( (1+rate)^(B788-B787)-1 ),I787*rate))</f>
        <v/>
      </c>
      <c r="H788" s="32" t="str">
        <f>IF(D788="","",SUM(G$27:G788))</f>
        <v/>
      </c>
      <c r="I788" s="32" t="str">
        <f t="shared" si="44"/>
        <v/>
      </c>
    </row>
    <row r="789" spans="1:9">
      <c r="A789" s="30" t="str">
        <f>IF(I788="","",IF(A788&gt;=$D$8*p,"",A788+1))</f>
        <v/>
      </c>
      <c r="B789" s="31" t="str">
        <f t="shared" si="41"/>
        <v/>
      </c>
      <c r="C789" s="55" t="str">
        <f t="shared" si="42"/>
        <v/>
      </c>
      <c r="D789" s="32" t="str">
        <f t="shared" si="43"/>
        <v/>
      </c>
      <c r="E789" s="32" t="str">
        <f>IF(A789="","",SUM(D$27:D789)+PV)</f>
        <v/>
      </c>
      <c r="F789" s="32"/>
      <c r="G789" s="32" t="str">
        <f>IF(A789="","",IF($D$10="Daily",I788*( (1+rate)^(B789-B788)-1 ),I788*rate))</f>
        <v/>
      </c>
      <c r="H789" s="32" t="str">
        <f>IF(D789="","",SUM(G$27:G789))</f>
        <v/>
      </c>
      <c r="I789" s="32" t="str">
        <f t="shared" si="44"/>
        <v/>
      </c>
    </row>
    <row r="790" spans="1:9">
      <c r="A790" s="30" t="str">
        <f>IF(I789="","",IF(A789&gt;=$D$8*p,"",A789+1))</f>
        <v/>
      </c>
      <c r="B790" s="31" t="str">
        <f t="shared" si="41"/>
        <v/>
      </c>
      <c r="C790" s="55" t="str">
        <f t="shared" si="42"/>
        <v/>
      </c>
      <c r="D790" s="32" t="str">
        <f t="shared" si="43"/>
        <v/>
      </c>
      <c r="E790" s="32" t="str">
        <f>IF(A790="","",SUM(D$27:D790)+PV)</f>
        <v/>
      </c>
      <c r="F790" s="32"/>
      <c r="G790" s="32" t="str">
        <f>IF(A790="","",IF($D$10="Daily",I789*( (1+rate)^(B790-B789)-1 ),I789*rate))</f>
        <v/>
      </c>
      <c r="H790" s="32" t="str">
        <f>IF(D790="","",SUM(G$27:G790))</f>
        <v/>
      </c>
      <c r="I790" s="32" t="str">
        <f t="shared" si="44"/>
        <v/>
      </c>
    </row>
    <row r="791" spans="1:9">
      <c r="A791" s="30" t="str">
        <f>IF(I790="","",IF(A790&gt;=$D$8*p,"",A790+1))</f>
        <v/>
      </c>
      <c r="B791" s="31" t="str">
        <f t="shared" si="41"/>
        <v/>
      </c>
      <c r="C791" s="55" t="str">
        <f t="shared" si="42"/>
        <v/>
      </c>
      <c r="D791" s="32" t="str">
        <f t="shared" si="43"/>
        <v/>
      </c>
      <c r="E791" s="32" t="str">
        <f>IF(A791="","",SUM(D$27:D791)+PV)</f>
        <v/>
      </c>
      <c r="F791" s="32"/>
      <c r="G791" s="32" t="str">
        <f>IF(A791="","",IF($D$10="Daily",I790*( (1+rate)^(B791-B790)-1 ),I790*rate))</f>
        <v/>
      </c>
      <c r="H791" s="32" t="str">
        <f>IF(D791="","",SUM(G$27:G791))</f>
        <v/>
      </c>
      <c r="I791" s="32" t="str">
        <f t="shared" si="44"/>
        <v/>
      </c>
    </row>
    <row r="792" spans="1:9">
      <c r="A792" s="30" t="str">
        <f>IF(I791="","",IF(A791&gt;=$D$8*p,"",A791+1))</f>
        <v/>
      </c>
      <c r="B792" s="31" t="str">
        <f t="shared" si="41"/>
        <v/>
      </c>
      <c r="C792" s="55" t="str">
        <f t="shared" si="42"/>
        <v/>
      </c>
      <c r="D792" s="32" t="str">
        <f t="shared" si="43"/>
        <v/>
      </c>
      <c r="E792" s="32" t="str">
        <f>IF(A792="","",SUM(D$27:D792)+PV)</f>
        <v/>
      </c>
      <c r="F792" s="32"/>
      <c r="G792" s="32" t="str">
        <f>IF(A792="","",IF($D$10="Daily",I791*( (1+rate)^(B792-B791)-1 ),I791*rate))</f>
        <v/>
      </c>
      <c r="H792" s="32" t="str">
        <f>IF(D792="","",SUM(G$27:G792))</f>
        <v/>
      </c>
      <c r="I792" s="32" t="str">
        <f t="shared" si="44"/>
        <v/>
      </c>
    </row>
    <row r="793" spans="1:9">
      <c r="A793" s="30" t="str">
        <f>IF(I792="","",IF(A792&gt;=$D$8*p,"",A792+1))</f>
        <v/>
      </c>
      <c r="B793" s="31" t="str">
        <f t="shared" si="41"/>
        <v/>
      </c>
      <c r="C793" s="55" t="str">
        <f t="shared" si="42"/>
        <v/>
      </c>
      <c r="D793" s="32" t="str">
        <f t="shared" si="43"/>
        <v/>
      </c>
      <c r="E793" s="32" t="str">
        <f>IF(A793="","",SUM(D$27:D793)+PV)</f>
        <v/>
      </c>
      <c r="F793" s="32"/>
      <c r="G793" s="32" t="str">
        <f>IF(A793="","",IF($D$10="Daily",I792*( (1+rate)^(B793-B792)-1 ),I792*rate))</f>
        <v/>
      </c>
      <c r="H793" s="32" t="str">
        <f>IF(D793="","",SUM(G$27:G793))</f>
        <v/>
      </c>
      <c r="I793" s="32" t="str">
        <f t="shared" si="44"/>
        <v/>
      </c>
    </row>
    <row r="794" spans="1:9">
      <c r="A794" s="30" t="str">
        <f>IF(I793="","",IF(A793&gt;=$D$8*p,"",A793+1))</f>
        <v/>
      </c>
      <c r="B794" s="31" t="str">
        <f t="shared" si="41"/>
        <v/>
      </c>
      <c r="C794" s="55" t="str">
        <f t="shared" si="42"/>
        <v/>
      </c>
      <c r="D794" s="32" t="str">
        <f t="shared" si="43"/>
        <v/>
      </c>
      <c r="E794" s="32" t="str">
        <f>IF(A794="","",SUM(D$27:D794)+PV)</f>
        <v/>
      </c>
      <c r="F794" s="32"/>
      <c r="G794" s="32" t="str">
        <f>IF(A794="","",IF($D$10="Daily",I793*( (1+rate)^(B794-B793)-1 ),I793*rate))</f>
        <v/>
      </c>
      <c r="H794" s="32" t="str">
        <f>IF(D794="","",SUM(G$27:G794))</f>
        <v/>
      </c>
      <c r="I794" s="32" t="str">
        <f t="shared" si="44"/>
        <v/>
      </c>
    </row>
    <row r="795" spans="1:9">
      <c r="A795" s="30" t="str">
        <f>IF(I794="","",IF(A794&gt;=$D$8*p,"",A794+1))</f>
        <v/>
      </c>
      <c r="B795" s="31" t="str">
        <f t="shared" si="41"/>
        <v/>
      </c>
      <c r="C795" s="55" t="str">
        <f t="shared" si="42"/>
        <v/>
      </c>
      <c r="D795" s="32" t="str">
        <f t="shared" si="43"/>
        <v/>
      </c>
      <c r="E795" s="32" t="str">
        <f>IF(A795="","",SUM(D$27:D795)+PV)</f>
        <v/>
      </c>
      <c r="F795" s="32"/>
      <c r="G795" s="32" t="str">
        <f>IF(A795="","",IF($D$10="Daily",I794*( (1+rate)^(B795-B794)-1 ),I794*rate))</f>
        <v/>
      </c>
      <c r="H795" s="32" t="str">
        <f>IF(D795="","",SUM(G$27:G795))</f>
        <v/>
      </c>
      <c r="I795" s="32" t="str">
        <f t="shared" si="44"/>
        <v/>
      </c>
    </row>
    <row r="796" spans="1:9">
      <c r="A796" s="30" t="str">
        <f>IF(I795="","",IF(A795&gt;=$D$8*p,"",A795+1))</f>
        <v/>
      </c>
      <c r="B796" s="31" t="str">
        <f t="shared" si="41"/>
        <v/>
      </c>
      <c r="C796" s="55" t="str">
        <f t="shared" si="42"/>
        <v/>
      </c>
      <c r="D796" s="32" t="str">
        <f t="shared" si="43"/>
        <v/>
      </c>
      <c r="E796" s="32" t="str">
        <f>IF(A796="","",SUM(D$27:D796)+PV)</f>
        <v/>
      </c>
      <c r="F796" s="32"/>
      <c r="G796" s="32" t="str">
        <f>IF(A796="","",IF($D$10="Daily",I795*( (1+rate)^(B796-B795)-1 ),I795*rate))</f>
        <v/>
      </c>
      <c r="H796" s="32" t="str">
        <f>IF(D796="","",SUM(G$27:G796))</f>
        <v/>
      </c>
      <c r="I796" s="32" t="str">
        <f t="shared" si="44"/>
        <v/>
      </c>
    </row>
    <row r="797" spans="1:9">
      <c r="A797" s="30" t="str">
        <f>IF(I796="","",IF(A796&gt;=$D$8*p,"",A796+1))</f>
        <v/>
      </c>
      <c r="B797" s="31" t="str">
        <f t="shared" ref="B797:B860" si="45">IF(A797="","",IF(p=52,B796+7,IF(p=26,B796+14,IF(p=24,IF(MOD(A797,2)=0,EDATE($D$9,A797/2),B796+14),IF(DAY(DATE(YEAR($D$9),MONTH($D$9)+(A797-1)*(12/p),DAY($D$9)))&lt;&gt;DAY($D$9),DATE(YEAR($D$9),MONTH($D$9)+A797*(12/p)+1,0),DATE(YEAR($D$9),MONTH($D$9)+A797*(12/p),DAY($D$9)))))))</f>
        <v/>
      </c>
      <c r="C797" s="55" t="str">
        <f t="shared" si="42"/>
        <v/>
      </c>
      <c r="D797" s="32" t="str">
        <f t="shared" si="43"/>
        <v/>
      </c>
      <c r="E797" s="32" t="str">
        <f>IF(A797="","",SUM(D$27:D797)+PV)</f>
        <v/>
      </c>
      <c r="F797" s="32"/>
      <c r="G797" s="32" t="str">
        <f>IF(A797="","",IF($D$10="Daily",I796*( (1+rate)^(B797-B796)-1 ),I796*rate))</f>
        <v/>
      </c>
      <c r="H797" s="32" t="str">
        <f>IF(D797="","",SUM(G$27:G797))</f>
        <v/>
      </c>
      <c r="I797" s="32" t="str">
        <f t="shared" si="44"/>
        <v/>
      </c>
    </row>
    <row r="798" spans="1:9">
      <c r="A798" s="30" t="str">
        <f>IF(I797="","",IF(A797&gt;=$D$8*p,"",A797+1))</f>
        <v/>
      </c>
      <c r="B798" s="31" t="str">
        <f t="shared" si="45"/>
        <v/>
      </c>
      <c r="C798" s="55" t="str">
        <f t="shared" ref="C798:C861" si="46">IF(A798="","",MONTH(B798))</f>
        <v/>
      </c>
      <c r="D798" s="32" t="str">
        <f t="shared" ref="D798:D861" si="47">IFERROR(IF(A798="","",$D$11)+IF(C798="","",(IF(C798=12,$D$13))),"")</f>
        <v/>
      </c>
      <c r="E798" s="32" t="str">
        <f>IF(A798="","",SUM(D$27:D798)+PV)</f>
        <v/>
      </c>
      <c r="F798" s="32"/>
      <c r="G798" s="32" t="str">
        <f>IF(A798="","",IF($D$10="Daily",I797*( (1+rate)^(B798-B797)-1 ),I797*rate))</f>
        <v/>
      </c>
      <c r="H798" s="32" t="str">
        <f>IF(D798="","",SUM(G$27:G798))</f>
        <v/>
      </c>
      <c r="I798" s="32" t="str">
        <f t="shared" si="44"/>
        <v/>
      </c>
    </row>
    <row r="799" spans="1:9">
      <c r="A799" s="30" t="str">
        <f>IF(I798="","",IF(A798&gt;=$D$8*p,"",A798+1))</f>
        <v/>
      </c>
      <c r="B799" s="31" t="str">
        <f t="shared" si="45"/>
        <v/>
      </c>
      <c r="C799" s="55" t="str">
        <f t="shared" si="46"/>
        <v/>
      </c>
      <c r="D799" s="32" t="str">
        <f t="shared" si="47"/>
        <v/>
      </c>
      <c r="E799" s="32" t="str">
        <f>IF(A799="","",SUM(D$27:D799)+PV)</f>
        <v/>
      </c>
      <c r="F799" s="32"/>
      <c r="G799" s="32" t="str">
        <f>IF(A799="","",IF($D$10="Daily",I798*( (1+rate)^(B799-B798)-1 ),I798*rate))</f>
        <v/>
      </c>
      <c r="H799" s="32" t="str">
        <f>IF(D799="","",SUM(G$27:G799))</f>
        <v/>
      </c>
      <c r="I799" s="32" t="str">
        <f t="shared" si="44"/>
        <v/>
      </c>
    </row>
    <row r="800" spans="1:9">
      <c r="A800" s="30" t="str">
        <f>IF(I799="","",IF(A799&gt;=$D$8*p,"",A799+1))</f>
        <v/>
      </c>
      <c r="B800" s="31" t="str">
        <f t="shared" si="45"/>
        <v/>
      </c>
      <c r="C800" s="55" t="str">
        <f t="shared" si="46"/>
        <v/>
      </c>
      <c r="D800" s="32" t="str">
        <f t="shared" si="47"/>
        <v/>
      </c>
      <c r="E800" s="32" t="str">
        <f>IF(A800="","",SUM(D$27:D800)+PV)</f>
        <v/>
      </c>
      <c r="F800" s="32"/>
      <c r="G800" s="32" t="str">
        <f>IF(A800="","",IF($D$10="Daily",I799*( (1+rate)^(B800-B799)-1 ),I799*rate))</f>
        <v/>
      </c>
      <c r="H800" s="32" t="str">
        <f>IF(D800="","",SUM(G$27:G800))</f>
        <v/>
      </c>
      <c r="I800" s="32" t="str">
        <f t="shared" si="44"/>
        <v/>
      </c>
    </row>
    <row r="801" spans="1:9">
      <c r="A801" s="30" t="str">
        <f>IF(I800="","",IF(A800&gt;=$D$8*p,"",A800+1))</f>
        <v/>
      </c>
      <c r="B801" s="31" t="str">
        <f t="shared" si="45"/>
        <v/>
      </c>
      <c r="C801" s="55" t="str">
        <f t="shared" si="46"/>
        <v/>
      </c>
      <c r="D801" s="32" t="str">
        <f t="shared" si="47"/>
        <v/>
      </c>
      <c r="E801" s="32" t="str">
        <f>IF(A801="","",SUM(D$27:D801)+PV)</f>
        <v/>
      </c>
      <c r="F801" s="32"/>
      <c r="G801" s="32" t="str">
        <f>IF(A801="","",IF($D$10="Daily",I800*( (1+rate)^(B801-B800)-1 ),I800*rate))</f>
        <v/>
      </c>
      <c r="H801" s="32" t="str">
        <f>IF(D801="","",SUM(G$27:G801))</f>
        <v/>
      </c>
      <c r="I801" s="32" t="str">
        <f t="shared" si="44"/>
        <v/>
      </c>
    </row>
    <row r="802" spans="1:9">
      <c r="A802" s="30" t="str">
        <f>IF(I801="","",IF(A801&gt;=$D$8*p,"",A801+1))</f>
        <v/>
      </c>
      <c r="B802" s="31" t="str">
        <f t="shared" si="45"/>
        <v/>
      </c>
      <c r="C802" s="55" t="str">
        <f t="shared" si="46"/>
        <v/>
      </c>
      <c r="D802" s="32" t="str">
        <f t="shared" si="47"/>
        <v/>
      </c>
      <c r="E802" s="32" t="str">
        <f>IF(A802="","",SUM(D$27:D802)+PV)</f>
        <v/>
      </c>
      <c r="F802" s="32"/>
      <c r="G802" s="32" t="str">
        <f>IF(A802="","",IF($D$10="Daily",I801*( (1+rate)^(B802-B801)-1 ),I801*rate))</f>
        <v/>
      </c>
      <c r="H802" s="32" t="str">
        <f>IF(D802="","",SUM(G$27:G802))</f>
        <v/>
      </c>
      <c r="I802" s="32" t="str">
        <f t="shared" si="44"/>
        <v/>
      </c>
    </row>
    <row r="803" spans="1:9">
      <c r="A803" s="30" t="str">
        <f>IF(I802="","",IF(A802&gt;=$D$8*p,"",A802+1))</f>
        <v/>
      </c>
      <c r="B803" s="31" t="str">
        <f t="shared" si="45"/>
        <v/>
      </c>
      <c r="C803" s="55" t="str">
        <f t="shared" si="46"/>
        <v/>
      </c>
      <c r="D803" s="32" t="str">
        <f t="shared" si="47"/>
        <v/>
      </c>
      <c r="E803" s="32" t="str">
        <f>IF(A803="","",SUM(D$27:D803)+PV)</f>
        <v/>
      </c>
      <c r="F803" s="32"/>
      <c r="G803" s="32" t="str">
        <f>IF(A803="","",IF($D$10="Daily",I802*( (1+rate)^(B803-B802)-1 ),I802*rate))</f>
        <v/>
      </c>
      <c r="H803" s="32" t="str">
        <f>IF(D803="","",SUM(G$27:G803))</f>
        <v/>
      </c>
      <c r="I803" s="32" t="str">
        <f t="shared" si="44"/>
        <v/>
      </c>
    </row>
    <row r="804" spans="1:9">
      <c r="A804" s="30" t="str">
        <f>IF(I803="","",IF(A803&gt;=$D$8*p,"",A803+1))</f>
        <v/>
      </c>
      <c r="B804" s="31" t="str">
        <f t="shared" si="45"/>
        <v/>
      </c>
      <c r="C804" s="55" t="str">
        <f t="shared" si="46"/>
        <v/>
      </c>
      <c r="D804" s="32" t="str">
        <f t="shared" si="47"/>
        <v/>
      </c>
      <c r="E804" s="32" t="str">
        <f>IF(A804="","",SUM(D$27:D804)+PV)</f>
        <v/>
      </c>
      <c r="F804" s="32"/>
      <c r="G804" s="32" t="str">
        <f>IF(A804="","",IF($D$10="Daily",I803*( (1+rate)^(B804-B803)-1 ),I803*rate))</f>
        <v/>
      </c>
      <c r="H804" s="32" t="str">
        <f>IF(D804="","",SUM(G$27:G804))</f>
        <v/>
      </c>
      <c r="I804" s="32" t="str">
        <f t="shared" si="44"/>
        <v/>
      </c>
    </row>
    <row r="805" spans="1:9">
      <c r="A805" s="30" t="str">
        <f>IF(I804="","",IF(A804&gt;=$D$8*p,"",A804+1))</f>
        <v/>
      </c>
      <c r="B805" s="31" t="str">
        <f t="shared" si="45"/>
        <v/>
      </c>
      <c r="C805" s="55" t="str">
        <f t="shared" si="46"/>
        <v/>
      </c>
      <c r="D805" s="32" t="str">
        <f t="shared" si="47"/>
        <v/>
      </c>
      <c r="E805" s="32" t="str">
        <f>IF(A805="","",SUM(D$27:D805)+PV)</f>
        <v/>
      </c>
      <c r="F805" s="32"/>
      <c r="G805" s="32" t="str">
        <f>IF(A805="","",IF($D$10="Daily",I804*( (1+rate)^(B805-B804)-1 ),I804*rate))</f>
        <v/>
      </c>
      <c r="H805" s="32" t="str">
        <f>IF(D805="","",SUM(G$27:G805))</f>
        <v/>
      </c>
      <c r="I805" s="32" t="str">
        <f t="shared" si="44"/>
        <v/>
      </c>
    </row>
    <row r="806" spans="1:9">
      <c r="A806" s="30" t="str">
        <f>IF(I805="","",IF(A805&gt;=$D$8*p,"",A805+1))</f>
        <v/>
      </c>
      <c r="B806" s="31" t="str">
        <f t="shared" si="45"/>
        <v/>
      </c>
      <c r="C806" s="55" t="str">
        <f t="shared" si="46"/>
        <v/>
      </c>
      <c r="D806" s="32" t="str">
        <f t="shared" si="47"/>
        <v/>
      </c>
      <c r="E806" s="32" t="str">
        <f>IF(A806="","",SUM(D$27:D806)+PV)</f>
        <v/>
      </c>
      <c r="F806" s="32"/>
      <c r="G806" s="32" t="str">
        <f>IF(A806="","",IF($D$10="Daily",I805*( (1+rate)^(B806-B805)-1 ),I805*rate))</f>
        <v/>
      </c>
      <c r="H806" s="32" t="str">
        <f>IF(D806="","",SUM(G$27:G806))</f>
        <v/>
      </c>
      <c r="I806" s="32" t="str">
        <f t="shared" si="44"/>
        <v/>
      </c>
    </row>
    <row r="807" spans="1:9">
      <c r="A807" s="30" t="str">
        <f>IF(I806="","",IF(A806&gt;=$D$8*p,"",A806+1))</f>
        <v/>
      </c>
      <c r="B807" s="31" t="str">
        <f t="shared" si="45"/>
        <v/>
      </c>
      <c r="C807" s="55" t="str">
        <f t="shared" si="46"/>
        <v/>
      </c>
      <c r="D807" s="32" t="str">
        <f t="shared" si="47"/>
        <v/>
      </c>
      <c r="E807" s="32" t="str">
        <f>IF(A807="","",SUM(D$27:D807)+PV)</f>
        <v/>
      </c>
      <c r="F807" s="32"/>
      <c r="G807" s="32" t="str">
        <f>IF(A807="","",IF($D$10="Daily",I806*( (1+rate)^(B807-B806)-1 ),I806*rate))</f>
        <v/>
      </c>
      <c r="H807" s="32" t="str">
        <f>IF(D807="","",SUM(G$27:G807))</f>
        <v/>
      </c>
      <c r="I807" s="32" t="str">
        <f t="shared" si="44"/>
        <v/>
      </c>
    </row>
    <row r="808" spans="1:9">
      <c r="A808" s="30" t="str">
        <f>IF(I807="","",IF(A807&gt;=$D$8*p,"",A807+1))</f>
        <v/>
      </c>
      <c r="B808" s="31" t="str">
        <f t="shared" si="45"/>
        <v/>
      </c>
      <c r="C808" s="55" t="str">
        <f t="shared" si="46"/>
        <v/>
      </c>
      <c r="D808" s="32" t="str">
        <f t="shared" si="47"/>
        <v/>
      </c>
      <c r="E808" s="32" t="str">
        <f>IF(A808="","",SUM(D$27:D808)+PV)</f>
        <v/>
      </c>
      <c r="F808" s="32"/>
      <c r="G808" s="32" t="str">
        <f>IF(A808="","",IF($D$10="Daily",I807*( (1+rate)^(B808-B807)-1 ),I807*rate))</f>
        <v/>
      </c>
      <c r="H808" s="32" t="str">
        <f>IF(D808="","",SUM(G$27:G808))</f>
        <v/>
      </c>
      <c r="I808" s="32" t="str">
        <f t="shared" si="44"/>
        <v/>
      </c>
    </row>
    <row r="809" spans="1:9">
      <c r="A809" s="30" t="str">
        <f>IF(I808="","",IF(A808&gt;=$D$8*p,"",A808+1))</f>
        <v/>
      </c>
      <c r="B809" s="31" t="str">
        <f t="shared" si="45"/>
        <v/>
      </c>
      <c r="C809" s="55" t="str">
        <f t="shared" si="46"/>
        <v/>
      </c>
      <c r="D809" s="32" t="str">
        <f t="shared" si="47"/>
        <v/>
      </c>
      <c r="E809" s="32" t="str">
        <f>IF(A809="","",SUM(D$27:D809)+PV)</f>
        <v/>
      </c>
      <c r="F809" s="36"/>
      <c r="G809" s="32" t="str">
        <f>IF(A809="","",IF($D$10="Daily",I808*( (1+rate)^(B809-B808)-1 ),I808*rate))</f>
        <v/>
      </c>
      <c r="H809" s="32" t="str">
        <f>IF(D809="","",SUM(G$27:G809))</f>
        <v/>
      </c>
      <c r="I809" s="32" t="str">
        <f t="shared" si="44"/>
        <v/>
      </c>
    </row>
    <row r="810" spans="1:9">
      <c r="A810" s="30" t="str">
        <f>IF(I809="","",IF(A809&gt;=$D$8*p,"",A809+1))</f>
        <v/>
      </c>
      <c r="B810" s="31" t="str">
        <f t="shared" si="45"/>
        <v/>
      </c>
      <c r="C810" s="55" t="str">
        <f t="shared" si="46"/>
        <v/>
      </c>
      <c r="D810" s="32" t="str">
        <f t="shared" si="47"/>
        <v/>
      </c>
      <c r="E810" s="32" t="str">
        <f>IF(A810="","",SUM(D$27:D810)+PV)</f>
        <v/>
      </c>
      <c r="G810" s="32" t="str">
        <f>IF(A810="","",IF($D$10="Daily",I809*( (1+rate)^(B810-B809)-1 ),I809*rate))</f>
        <v/>
      </c>
      <c r="H810" s="32" t="str">
        <f>IF(D810="","",SUM(G$27:G810))</f>
        <v/>
      </c>
      <c r="I810" s="32" t="str">
        <f t="shared" si="44"/>
        <v/>
      </c>
    </row>
    <row r="811" spans="1:9">
      <c r="A811" s="30" t="str">
        <f>IF(I810="","",IF(A810&gt;=$D$8*p,"",A810+1))</f>
        <v/>
      </c>
      <c r="B811" s="31" t="str">
        <f t="shared" si="45"/>
        <v/>
      </c>
      <c r="C811" s="55" t="str">
        <f t="shared" si="46"/>
        <v/>
      </c>
      <c r="D811" s="32" t="str">
        <f t="shared" si="47"/>
        <v/>
      </c>
      <c r="E811" s="32" t="str">
        <f>IF(A811="","",SUM(D$27:D811)+PV)</f>
        <v/>
      </c>
      <c r="G811" s="32" t="str">
        <f>IF(A811="","",IF($D$10="Daily",I810*( (1+rate)^(B811-B810)-1 ),I810*rate))</f>
        <v/>
      </c>
      <c r="H811" s="32" t="str">
        <f>IF(D811="","",SUM(G$27:G811))</f>
        <v/>
      </c>
      <c r="I811" s="32" t="str">
        <f t="shared" si="44"/>
        <v/>
      </c>
    </row>
    <row r="812" spans="1:9">
      <c r="A812" s="30" t="str">
        <f>IF(I811="","",IF(A811&gt;=$D$8*p,"",A811+1))</f>
        <v/>
      </c>
      <c r="B812" s="31" t="str">
        <f t="shared" si="45"/>
        <v/>
      </c>
      <c r="C812" s="55" t="str">
        <f t="shared" si="46"/>
        <v/>
      </c>
      <c r="D812" s="32" t="str">
        <f t="shared" si="47"/>
        <v/>
      </c>
      <c r="E812" s="32" t="str">
        <f>IF(A812="","",SUM(D$27:D812)+PV)</f>
        <v/>
      </c>
      <c r="G812" s="32" t="str">
        <f>IF(A812="","",IF($D$10="Daily",I811*( (1+rate)^(B812-B811)-1 ),I811*rate))</f>
        <v/>
      </c>
      <c r="H812" s="32" t="str">
        <f>IF(D812="","",SUM(G$27:G812))</f>
        <v/>
      </c>
      <c r="I812" s="32" t="str">
        <f t="shared" si="44"/>
        <v/>
      </c>
    </row>
    <row r="813" spans="1:9">
      <c r="A813" s="30" t="str">
        <f>IF(I812="","",IF(A812&gt;=$D$8*p,"",A812+1))</f>
        <v/>
      </c>
      <c r="B813" s="31" t="str">
        <f t="shared" si="45"/>
        <v/>
      </c>
      <c r="C813" s="55" t="str">
        <f t="shared" si="46"/>
        <v/>
      </c>
      <c r="D813" s="32" t="str">
        <f t="shared" si="47"/>
        <v/>
      </c>
      <c r="E813" s="32" t="str">
        <f>IF(A813="","",SUM(D$27:D813)+PV)</f>
        <v/>
      </c>
      <c r="G813" s="32" t="str">
        <f>IF(A813="","",IF($D$10="Daily",I812*( (1+rate)^(B813-B812)-1 ),I812*rate))</f>
        <v/>
      </c>
      <c r="H813" s="32" t="str">
        <f>IF(D813="","",SUM(G$27:G813))</f>
        <v/>
      </c>
      <c r="I813" s="32" t="str">
        <f t="shared" si="44"/>
        <v/>
      </c>
    </row>
    <row r="814" spans="1:9">
      <c r="A814" s="30" t="str">
        <f>IF(I813="","",IF(A813&gt;=$D$8*p,"",A813+1))</f>
        <v/>
      </c>
      <c r="B814" s="31" t="str">
        <f t="shared" si="45"/>
        <v/>
      </c>
      <c r="C814" s="55" t="str">
        <f t="shared" si="46"/>
        <v/>
      </c>
      <c r="D814" s="32" t="str">
        <f t="shared" si="47"/>
        <v/>
      </c>
      <c r="E814" s="32" t="str">
        <f>IF(A814="","",SUM(D$27:D814)+PV)</f>
        <v/>
      </c>
      <c r="G814" s="32" t="str">
        <f>IF(A814="","",IF($D$10="Daily",I813*( (1+rate)^(B814-B813)-1 ),I813*rate))</f>
        <v/>
      </c>
      <c r="H814" s="32" t="str">
        <f>IF(D814="","",SUM(G$27:G814))</f>
        <v/>
      </c>
      <c r="I814" s="32" t="str">
        <f t="shared" si="44"/>
        <v/>
      </c>
    </row>
    <row r="815" spans="1:9">
      <c r="A815" s="30" t="str">
        <f>IF(I814="","",IF(A814&gt;=$D$8*p,"",A814+1))</f>
        <v/>
      </c>
      <c r="B815" s="31" t="str">
        <f t="shared" si="45"/>
        <v/>
      </c>
      <c r="C815" s="55" t="str">
        <f t="shared" si="46"/>
        <v/>
      </c>
      <c r="D815" s="32" t="str">
        <f t="shared" si="47"/>
        <v/>
      </c>
      <c r="E815" s="32" t="str">
        <f>IF(A815="","",SUM(D$27:D815)+PV)</f>
        <v/>
      </c>
      <c r="G815" s="32" t="str">
        <f>IF(A815="","",IF($D$10="Daily",I814*( (1+rate)^(B815-B814)-1 ),I814*rate))</f>
        <v/>
      </c>
      <c r="H815" s="32" t="str">
        <f>IF(D815="","",SUM(G$27:G815))</f>
        <v/>
      </c>
      <c r="I815" s="32" t="str">
        <f t="shared" si="44"/>
        <v/>
      </c>
    </row>
    <row r="816" spans="1:9">
      <c r="A816" s="30" t="str">
        <f>IF(I815="","",IF(A815&gt;=$D$8*p,"",A815+1))</f>
        <v/>
      </c>
      <c r="B816" s="31" t="str">
        <f t="shared" si="45"/>
        <v/>
      </c>
      <c r="C816" s="55" t="str">
        <f t="shared" si="46"/>
        <v/>
      </c>
      <c r="D816" s="32" t="str">
        <f t="shared" si="47"/>
        <v/>
      </c>
      <c r="E816" s="32" t="str">
        <f>IF(A816="","",SUM(D$27:D816)+PV)</f>
        <v/>
      </c>
      <c r="G816" s="32" t="str">
        <f>IF(A816="","",IF($D$10="Daily",I815*( (1+rate)^(B816-B815)-1 ),I815*rate))</f>
        <v/>
      </c>
      <c r="H816" s="32" t="str">
        <f>IF(D816="","",SUM(G$27:G816))</f>
        <v/>
      </c>
      <c r="I816" s="32" t="str">
        <f t="shared" si="44"/>
        <v/>
      </c>
    </row>
    <row r="817" spans="1:9">
      <c r="A817" s="30" t="str">
        <f>IF(I816="","",IF(A816&gt;=$D$8*p,"",A816+1))</f>
        <v/>
      </c>
      <c r="B817" s="31" t="str">
        <f t="shared" si="45"/>
        <v/>
      </c>
      <c r="C817" s="55" t="str">
        <f t="shared" si="46"/>
        <v/>
      </c>
      <c r="D817" s="32" t="str">
        <f t="shared" si="47"/>
        <v/>
      </c>
      <c r="E817" s="32" t="str">
        <f>IF(A817="","",SUM(D$27:D817)+PV)</f>
        <v/>
      </c>
      <c r="G817" s="32" t="str">
        <f>IF(A817="","",IF($D$10="Daily",I816*( (1+rate)^(B817-B816)-1 ),I816*rate))</f>
        <v/>
      </c>
      <c r="H817" s="32" t="str">
        <f>IF(D817="","",SUM(G$27:G817))</f>
        <v/>
      </c>
      <c r="I817" s="32" t="str">
        <f t="shared" si="44"/>
        <v/>
      </c>
    </row>
    <row r="818" spans="1:9">
      <c r="A818" s="30" t="str">
        <f>IF(I817="","",IF(A817&gt;=$D$8*p,"",A817+1))</f>
        <v/>
      </c>
      <c r="B818" s="31" t="str">
        <f t="shared" si="45"/>
        <v/>
      </c>
      <c r="C818" s="55" t="str">
        <f t="shared" si="46"/>
        <v/>
      </c>
      <c r="D818" s="32" t="str">
        <f t="shared" si="47"/>
        <v/>
      </c>
      <c r="E818" s="32" t="str">
        <f>IF(A818="","",SUM(D$27:D818)+PV)</f>
        <v/>
      </c>
      <c r="G818" s="32" t="str">
        <f>IF(A818="","",IF($D$10="Daily",I817*( (1+rate)^(B818-B817)-1 ),I817*rate))</f>
        <v/>
      </c>
      <c r="H818" s="32" t="str">
        <f>IF(D818="","",SUM(G$27:G818))</f>
        <v/>
      </c>
      <c r="I818" s="32" t="str">
        <f t="shared" si="44"/>
        <v/>
      </c>
    </row>
    <row r="819" spans="1:9">
      <c r="A819" s="30" t="str">
        <f>IF(I818="","",IF(A818&gt;=$D$8*p,"",A818+1))</f>
        <v/>
      </c>
      <c r="B819" s="31" t="str">
        <f t="shared" si="45"/>
        <v/>
      </c>
      <c r="C819" s="55" t="str">
        <f t="shared" si="46"/>
        <v/>
      </c>
      <c r="D819" s="32" t="str">
        <f t="shared" si="47"/>
        <v/>
      </c>
      <c r="E819" s="32" t="str">
        <f>IF(A819="","",SUM(D$27:D819)+PV)</f>
        <v/>
      </c>
      <c r="G819" s="32" t="str">
        <f>IF(A819="","",IF($D$10="Daily",I818*( (1+rate)^(B819-B818)-1 ),I818*rate))</f>
        <v/>
      </c>
      <c r="H819" s="32" t="str">
        <f>IF(D819="","",SUM(G$27:G819))</f>
        <v/>
      </c>
      <c r="I819" s="32" t="str">
        <f t="shared" ref="I819:I882" si="48">IF(A819="","",I818+G819+D819)</f>
        <v/>
      </c>
    </row>
    <row r="820" spans="1:9">
      <c r="A820" s="30" t="str">
        <f>IF(I819="","",IF(A819&gt;=$D$8*p,"",A819+1))</f>
        <v/>
      </c>
      <c r="B820" s="31" t="str">
        <f t="shared" si="45"/>
        <v/>
      </c>
      <c r="C820" s="55" t="str">
        <f t="shared" si="46"/>
        <v/>
      </c>
      <c r="D820" s="32" t="str">
        <f t="shared" si="47"/>
        <v/>
      </c>
      <c r="E820" s="32" t="str">
        <f>IF(A820="","",SUM(D$27:D820)+PV)</f>
        <v/>
      </c>
      <c r="G820" s="32" t="str">
        <f>IF(A820="","",IF($D$10="Daily",I819*( (1+rate)^(B820-B819)-1 ),I819*rate))</f>
        <v/>
      </c>
      <c r="H820" s="32" t="str">
        <f>IF(D820="","",SUM(G$27:G820))</f>
        <v/>
      </c>
      <c r="I820" s="32" t="str">
        <f t="shared" si="48"/>
        <v/>
      </c>
    </row>
    <row r="821" spans="1:9">
      <c r="A821" s="30" t="str">
        <f>IF(I820="","",IF(A820&gt;=$D$8*p,"",A820+1))</f>
        <v/>
      </c>
      <c r="B821" s="31" t="str">
        <f t="shared" si="45"/>
        <v/>
      </c>
      <c r="C821" s="55" t="str">
        <f t="shared" si="46"/>
        <v/>
      </c>
      <c r="D821" s="32" t="str">
        <f t="shared" si="47"/>
        <v/>
      </c>
      <c r="E821" s="32" t="str">
        <f>IF(A821="","",SUM(D$27:D821)+PV)</f>
        <v/>
      </c>
      <c r="G821" s="32" t="str">
        <f>IF(A821="","",IF($D$10="Daily",I820*( (1+rate)^(B821-B820)-1 ),I820*rate))</f>
        <v/>
      </c>
      <c r="H821" s="32" t="str">
        <f>IF(D821="","",SUM(G$27:G821))</f>
        <v/>
      </c>
      <c r="I821" s="32" t="str">
        <f t="shared" si="48"/>
        <v/>
      </c>
    </row>
    <row r="822" spans="1:9">
      <c r="A822" s="30" t="str">
        <f>IF(I821="","",IF(A821&gt;=$D$8*p,"",A821+1))</f>
        <v/>
      </c>
      <c r="B822" s="31" t="str">
        <f t="shared" si="45"/>
        <v/>
      </c>
      <c r="C822" s="55" t="str">
        <f t="shared" si="46"/>
        <v/>
      </c>
      <c r="D822" s="32" t="str">
        <f t="shared" si="47"/>
        <v/>
      </c>
      <c r="E822" s="32" t="str">
        <f>IF(A822="","",SUM(D$27:D822)+PV)</f>
        <v/>
      </c>
      <c r="G822" s="32" t="str">
        <f>IF(A822="","",IF($D$10="Daily",I821*( (1+rate)^(B822-B821)-1 ),I821*rate))</f>
        <v/>
      </c>
      <c r="H822" s="32" t="str">
        <f>IF(D822="","",SUM(G$27:G822))</f>
        <v/>
      </c>
      <c r="I822" s="32" t="str">
        <f t="shared" si="48"/>
        <v/>
      </c>
    </row>
    <row r="823" spans="1:9">
      <c r="A823" s="30" t="str">
        <f>IF(I822="","",IF(A822&gt;=$D$8*p,"",A822+1))</f>
        <v/>
      </c>
      <c r="B823" s="31" t="str">
        <f t="shared" si="45"/>
        <v/>
      </c>
      <c r="C823" s="55" t="str">
        <f t="shared" si="46"/>
        <v/>
      </c>
      <c r="D823" s="32" t="str">
        <f t="shared" si="47"/>
        <v/>
      </c>
      <c r="E823" s="32" t="str">
        <f>IF(A823="","",SUM(D$27:D823)+PV)</f>
        <v/>
      </c>
      <c r="G823" s="32" t="str">
        <f>IF(A823="","",IF($D$10="Daily",I822*( (1+rate)^(B823-B822)-1 ),I822*rate))</f>
        <v/>
      </c>
      <c r="H823" s="32" t="str">
        <f>IF(D823="","",SUM(G$27:G823))</f>
        <v/>
      </c>
      <c r="I823" s="32" t="str">
        <f t="shared" si="48"/>
        <v/>
      </c>
    </row>
    <row r="824" spans="1:9">
      <c r="A824" s="30" t="str">
        <f>IF(I823="","",IF(A823&gt;=$D$8*p,"",A823+1))</f>
        <v/>
      </c>
      <c r="B824" s="31" t="str">
        <f t="shared" si="45"/>
        <v/>
      </c>
      <c r="C824" s="55" t="str">
        <f t="shared" si="46"/>
        <v/>
      </c>
      <c r="D824" s="32" t="str">
        <f t="shared" si="47"/>
        <v/>
      </c>
      <c r="E824" s="32" t="str">
        <f>IF(A824="","",SUM(D$27:D824)+PV)</f>
        <v/>
      </c>
      <c r="G824" s="32" t="str">
        <f>IF(A824="","",IF($D$10="Daily",I823*( (1+rate)^(B824-B823)-1 ),I823*rate))</f>
        <v/>
      </c>
      <c r="H824" s="32" t="str">
        <f>IF(D824="","",SUM(G$27:G824))</f>
        <v/>
      </c>
      <c r="I824" s="32" t="str">
        <f t="shared" si="48"/>
        <v/>
      </c>
    </row>
    <row r="825" spans="1:9">
      <c r="A825" s="30" t="str">
        <f>IF(I824="","",IF(A824&gt;=$D$8*p,"",A824+1))</f>
        <v/>
      </c>
      <c r="B825" s="31" t="str">
        <f t="shared" si="45"/>
        <v/>
      </c>
      <c r="C825" s="55" t="str">
        <f t="shared" si="46"/>
        <v/>
      </c>
      <c r="D825" s="32" t="str">
        <f t="shared" si="47"/>
        <v/>
      </c>
      <c r="E825" s="32" t="str">
        <f>IF(A825="","",SUM(D$27:D825)+PV)</f>
        <v/>
      </c>
      <c r="G825" s="32" t="str">
        <f>IF(A825="","",IF($D$10="Daily",I824*( (1+rate)^(B825-B824)-1 ),I824*rate))</f>
        <v/>
      </c>
      <c r="H825" s="32" t="str">
        <f>IF(D825="","",SUM(G$27:G825))</f>
        <v/>
      </c>
      <c r="I825" s="32" t="str">
        <f t="shared" si="48"/>
        <v/>
      </c>
    </row>
    <row r="826" spans="1:9">
      <c r="A826" s="30" t="str">
        <f>IF(I825="","",IF(A825&gt;=$D$8*p,"",A825+1))</f>
        <v/>
      </c>
      <c r="B826" s="31" t="str">
        <f t="shared" si="45"/>
        <v/>
      </c>
      <c r="C826" s="55" t="str">
        <f t="shared" si="46"/>
        <v/>
      </c>
      <c r="D826" s="32" t="str">
        <f t="shared" si="47"/>
        <v/>
      </c>
      <c r="E826" s="32" t="str">
        <f>IF(A826="","",SUM(D$27:D826)+PV)</f>
        <v/>
      </c>
      <c r="G826" s="32" t="str">
        <f>IF(A826="","",IF($D$10="Daily",I825*( (1+rate)^(B826-B825)-1 ),I825*rate))</f>
        <v/>
      </c>
      <c r="H826" s="32" t="str">
        <f>IF(D826="","",SUM(G$27:G826))</f>
        <v/>
      </c>
      <c r="I826" s="32" t="str">
        <f t="shared" si="48"/>
        <v/>
      </c>
    </row>
    <row r="827" spans="1:9">
      <c r="A827" s="30" t="str">
        <f>IF(I826="","",IF(A826&gt;=$D$8*p,"",A826+1))</f>
        <v/>
      </c>
      <c r="B827" s="31" t="str">
        <f t="shared" si="45"/>
        <v/>
      </c>
      <c r="C827" s="55" t="str">
        <f t="shared" si="46"/>
        <v/>
      </c>
      <c r="D827" s="32" t="str">
        <f t="shared" si="47"/>
        <v/>
      </c>
      <c r="E827" s="32" t="str">
        <f>IF(A827="","",SUM(D$27:D827)+PV)</f>
        <v/>
      </c>
      <c r="G827" s="32" t="str">
        <f>IF(A827="","",IF($D$10="Daily",I826*( (1+rate)^(B827-B826)-1 ),I826*rate))</f>
        <v/>
      </c>
      <c r="H827" s="32" t="str">
        <f>IF(D827="","",SUM(G$27:G827))</f>
        <v/>
      </c>
      <c r="I827" s="32" t="str">
        <f t="shared" si="48"/>
        <v/>
      </c>
    </row>
    <row r="828" spans="1:9">
      <c r="A828" s="30" t="str">
        <f>IF(I827="","",IF(A827&gt;=$D$8*p,"",A827+1))</f>
        <v/>
      </c>
      <c r="B828" s="31" t="str">
        <f t="shared" si="45"/>
        <v/>
      </c>
      <c r="C828" s="55" t="str">
        <f t="shared" si="46"/>
        <v/>
      </c>
      <c r="D828" s="32" t="str">
        <f t="shared" si="47"/>
        <v/>
      </c>
      <c r="E828" s="32" t="str">
        <f>IF(A828="","",SUM(D$27:D828)+PV)</f>
        <v/>
      </c>
      <c r="G828" s="32" t="str">
        <f>IF(A828="","",IF($D$10="Daily",I827*( (1+rate)^(B828-B827)-1 ),I827*rate))</f>
        <v/>
      </c>
      <c r="H828" s="32" t="str">
        <f>IF(D828="","",SUM(G$27:G828))</f>
        <v/>
      </c>
      <c r="I828" s="32" t="str">
        <f t="shared" si="48"/>
        <v/>
      </c>
    </row>
    <row r="829" spans="1:9">
      <c r="A829" s="30" t="str">
        <f>IF(I828="","",IF(A828&gt;=$D$8*p,"",A828+1))</f>
        <v/>
      </c>
      <c r="B829" s="31" t="str">
        <f t="shared" si="45"/>
        <v/>
      </c>
      <c r="C829" s="55" t="str">
        <f t="shared" si="46"/>
        <v/>
      </c>
      <c r="D829" s="32" t="str">
        <f t="shared" si="47"/>
        <v/>
      </c>
      <c r="E829" s="32" t="str">
        <f>IF(A829="","",SUM(D$27:D829)+PV)</f>
        <v/>
      </c>
      <c r="G829" s="32" t="str">
        <f>IF(A829="","",IF($D$10="Daily",I828*( (1+rate)^(B829-B828)-1 ),I828*rate))</f>
        <v/>
      </c>
      <c r="H829" s="32" t="str">
        <f>IF(D829="","",SUM(G$27:G829))</f>
        <v/>
      </c>
      <c r="I829" s="32" t="str">
        <f t="shared" si="48"/>
        <v/>
      </c>
    </row>
    <row r="830" spans="1:9">
      <c r="A830" s="30" t="str">
        <f>IF(I829="","",IF(A829&gt;=$D$8*p,"",A829+1))</f>
        <v/>
      </c>
      <c r="B830" s="31" t="str">
        <f t="shared" si="45"/>
        <v/>
      </c>
      <c r="C830" s="55" t="str">
        <f t="shared" si="46"/>
        <v/>
      </c>
      <c r="D830" s="32" t="str">
        <f t="shared" si="47"/>
        <v/>
      </c>
      <c r="E830" s="32" t="str">
        <f>IF(A830="","",SUM(D$27:D830)+PV)</f>
        <v/>
      </c>
      <c r="G830" s="32" t="str">
        <f>IF(A830="","",IF($D$10="Daily",I829*( (1+rate)^(B830-B829)-1 ),I829*rate))</f>
        <v/>
      </c>
      <c r="H830" s="32" t="str">
        <f>IF(D830="","",SUM(G$27:G830))</f>
        <v/>
      </c>
      <c r="I830" s="32" t="str">
        <f t="shared" si="48"/>
        <v/>
      </c>
    </row>
    <row r="831" spans="1:9">
      <c r="A831" s="30" t="str">
        <f>IF(I830="","",IF(A830&gt;=$D$8*p,"",A830+1))</f>
        <v/>
      </c>
      <c r="B831" s="31" t="str">
        <f t="shared" si="45"/>
        <v/>
      </c>
      <c r="C831" s="55" t="str">
        <f t="shared" si="46"/>
        <v/>
      </c>
      <c r="D831" s="32" t="str">
        <f t="shared" si="47"/>
        <v/>
      </c>
      <c r="E831" s="32" t="str">
        <f>IF(A831="","",SUM(D$27:D831)+PV)</f>
        <v/>
      </c>
      <c r="G831" s="32" t="str">
        <f>IF(A831="","",IF($D$10="Daily",I830*( (1+rate)^(B831-B830)-1 ),I830*rate))</f>
        <v/>
      </c>
      <c r="H831" s="32" t="str">
        <f>IF(D831="","",SUM(G$27:G831))</f>
        <v/>
      </c>
      <c r="I831" s="32" t="str">
        <f t="shared" si="48"/>
        <v/>
      </c>
    </row>
    <row r="832" spans="1:9">
      <c r="A832" s="30" t="str">
        <f>IF(I831="","",IF(A831&gt;=$D$8*p,"",A831+1))</f>
        <v/>
      </c>
      <c r="B832" s="31" t="str">
        <f t="shared" si="45"/>
        <v/>
      </c>
      <c r="C832" s="55" t="str">
        <f t="shared" si="46"/>
        <v/>
      </c>
      <c r="D832" s="32" t="str">
        <f t="shared" si="47"/>
        <v/>
      </c>
      <c r="E832" s="32" t="str">
        <f>IF(A832="","",SUM(D$27:D832)+PV)</f>
        <v/>
      </c>
      <c r="G832" s="32" t="str">
        <f>IF(A832="","",IF($D$10="Daily",I831*( (1+rate)^(B832-B831)-1 ),I831*rate))</f>
        <v/>
      </c>
      <c r="H832" s="32" t="str">
        <f>IF(D832="","",SUM(G$27:G832))</f>
        <v/>
      </c>
      <c r="I832" s="32" t="str">
        <f t="shared" si="48"/>
        <v/>
      </c>
    </row>
    <row r="833" spans="1:9">
      <c r="A833" s="30" t="str">
        <f>IF(I832="","",IF(A832&gt;=$D$8*p,"",A832+1))</f>
        <v/>
      </c>
      <c r="B833" s="31" t="str">
        <f t="shared" si="45"/>
        <v/>
      </c>
      <c r="C833" s="55" t="str">
        <f t="shared" si="46"/>
        <v/>
      </c>
      <c r="D833" s="32" t="str">
        <f t="shared" si="47"/>
        <v/>
      </c>
      <c r="E833" s="32" t="str">
        <f>IF(A833="","",SUM(D$27:D833)+PV)</f>
        <v/>
      </c>
      <c r="G833" s="32" t="str">
        <f>IF(A833="","",IF($D$10="Daily",I832*( (1+rate)^(B833-B832)-1 ),I832*rate))</f>
        <v/>
      </c>
      <c r="H833" s="32" t="str">
        <f>IF(D833="","",SUM(G$27:G833))</f>
        <v/>
      </c>
      <c r="I833" s="32" t="str">
        <f t="shared" si="48"/>
        <v/>
      </c>
    </row>
    <row r="834" spans="1:9">
      <c r="A834" s="30" t="str">
        <f>IF(I833="","",IF(A833&gt;=$D$8*p,"",A833+1))</f>
        <v/>
      </c>
      <c r="B834" s="31" t="str">
        <f t="shared" si="45"/>
        <v/>
      </c>
      <c r="C834" s="55" t="str">
        <f t="shared" si="46"/>
        <v/>
      </c>
      <c r="D834" s="32" t="str">
        <f t="shared" si="47"/>
        <v/>
      </c>
      <c r="E834" s="32" t="str">
        <f>IF(A834="","",SUM(D$27:D834)+PV)</f>
        <v/>
      </c>
      <c r="G834" s="32" t="str">
        <f>IF(A834="","",IF($D$10="Daily",I833*( (1+rate)^(B834-B833)-1 ),I833*rate))</f>
        <v/>
      </c>
      <c r="H834" s="32" t="str">
        <f>IF(D834="","",SUM(G$27:G834))</f>
        <v/>
      </c>
      <c r="I834" s="32" t="str">
        <f t="shared" si="48"/>
        <v/>
      </c>
    </row>
    <row r="835" spans="1:9">
      <c r="A835" s="30" t="str">
        <f>IF(I834="","",IF(A834&gt;=$D$8*p,"",A834+1))</f>
        <v/>
      </c>
      <c r="B835" s="31" t="str">
        <f t="shared" si="45"/>
        <v/>
      </c>
      <c r="C835" s="55" t="str">
        <f t="shared" si="46"/>
        <v/>
      </c>
      <c r="D835" s="32" t="str">
        <f t="shared" si="47"/>
        <v/>
      </c>
      <c r="E835" s="32" t="str">
        <f>IF(A835="","",SUM(D$27:D835)+PV)</f>
        <v/>
      </c>
      <c r="G835" s="32" t="str">
        <f>IF(A835="","",IF($D$10="Daily",I834*( (1+rate)^(B835-B834)-1 ),I834*rate))</f>
        <v/>
      </c>
      <c r="H835" s="32" t="str">
        <f>IF(D835="","",SUM(G$27:G835))</f>
        <v/>
      </c>
      <c r="I835" s="32" t="str">
        <f t="shared" si="48"/>
        <v/>
      </c>
    </row>
    <row r="836" spans="1:9">
      <c r="A836" s="30" t="str">
        <f>IF(I835="","",IF(A835&gt;=$D$8*p,"",A835+1))</f>
        <v/>
      </c>
      <c r="B836" s="31" t="str">
        <f t="shared" si="45"/>
        <v/>
      </c>
      <c r="C836" s="55" t="str">
        <f t="shared" si="46"/>
        <v/>
      </c>
      <c r="D836" s="32" t="str">
        <f t="shared" si="47"/>
        <v/>
      </c>
      <c r="E836" s="32" t="str">
        <f>IF(A836="","",SUM(D$27:D836)+PV)</f>
        <v/>
      </c>
      <c r="G836" s="32" t="str">
        <f>IF(A836="","",IF($D$10="Daily",I835*( (1+rate)^(B836-B835)-1 ),I835*rate))</f>
        <v/>
      </c>
      <c r="H836" s="32" t="str">
        <f>IF(D836="","",SUM(G$27:G836))</f>
        <v/>
      </c>
      <c r="I836" s="32" t="str">
        <f t="shared" si="48"/>
        <v/>
      </c>
    </row>
    <row r="837" spans="1:9">
      <c r="A837" s="30" t="str">
        <f>IF(I836="","",IF(A836&gt;=$D$8*p,"",A836+1))</f>
        <v/>
      </c>
      <c r="B837" s="31" t="str">
        <f t="shared" si="45"/>
        <v/>
      </c>
      <c r="C837" s="55" t="str">
        <f t="shared" si="46"/>
        <v/>
      </c>
      <c r="D837" s="32" t="str">
        <f t="shared" si="47"/>
        <v/>
      </c>
      <c r="E837" s="32" t="str">
        <f>IF(A837="","",SUM(D$27:D837)+PV)</f>
        <v/>
      </c>
      <c r="G837" s="32" t="str">
        <f>IF(A837="","",IF($D$10="Daily",I836*( (1+rate)^(B837-B836)-1 ),I836*rate))</f>
        <v/>
      </c>
      <c r="H837" s="32" t="str">
        <f>IF(D837="","",SUM(G$27:G837))</f>
        <v/>
      </c>
      <c r="I837" s="32" t="str">
        <f t="shared" si="48"/>
        <v/>
      </c>
    </row>
    <row r="838" spans="1:9">
      <c r="A838" s="30" t="str">
        <f>IF(I837="","",IF(A837&gt;=$D$8*p,"",A837+1))</f>
        <v/>
      </c>
      <c r="B838" s="31" t="str">
        <f t="shared" si="45"/>
        <v/>
      </c>
      <c r="C838" s="55" t="str">
        <f t="shared" si="46"/>
        <v/>
      </c>
      <c r="D838" s="32" t="str">
        <f t="shared" si="47"/>
        <v/>
      </c>
      <c r="E838" s="32" t="str">
        <f>IF(A838="","",SUM(D$27:D838)+PV)</f>
        <v/>
      </c>
      <c r="G838" s="32" t="str">
        <f>IF(A838="","",IF($D$10="Daily",I837*( (1+rate)^(B838-B837)-1 ),I837*rate))</f>
        <v/>
      </c>
      <c r="H838" s="32" t="str">
        <f>IF(D838="","",SUM(G$27:G838))</f>
        <v/>
      </c>
      <c r="I838" s="32" t="str">
        <f t="shared" si="48"/>
        <v/>
      </c>
    </row>
    <row r="839" spans="1:9">
      <c r="A839" s="30" t="str">
        <f>IF(I838="","",IF(A838&gt;=$D$8*p,"",A838+1))</f>
        <v/>
      </c>
      <c r="B839" s="31" t="str">
        <f t="shared" si="45"/>
        <v/>
      </c>
      <c r="C839" s="55" t="str">
        <f t="shared" si="46"/>
        <v/>
      </c>
      <c r="D839" s="32" t="str">
        <f t="shared" si="47"/>
        <v/>
      </c>
      <c r="E839" s="32" t="str">
        <f>IF(A839="","",SUM(D$27:D839)+PV)</f>
        <v/>
      </c>
      <c r="G839" s="32" t="str">
        <f>IF(A839="","",IF($D$10="Daily",I838*( (1+rate)^(B839-B838)-1 ),I838*rate))</f>
        <v/>
      </c>
      <c r="H839" s="32" t="str">
        <f>IF(D839="","",SUM(G$27:G839))</f>
        <v/>
      </c>
      <c r="I839" s="32" t="str">
        <f t="shared" si="48"/>
        <v/>
      </c>
    </row>
    <row r="840" spans="1:9">
      <c r="A840" s="30" t="str">
        <f>IF(I839="","",IF(A839&gt;=$D$8*p,"",A839+1))</f>
        <v/>
      </c>
      <c r="B840" s="31" t="str">
        <f t="shared" si="45"/>
        <v/>
      </c>
      <c r="C840" s="55" t="str">
        <f t="shared" si="46"/>
        <v/>
      </c>
      <c r="D840" s="32" t="str">
        <f t="shared" si="47"/>
        <v/>
      </c>
      <c r="E840" s="32" t="str">
        <f>IF(A840="","",SUM(D$27:D840)+PV)</f>
        <v/>
      </c>
      <c r="G840" s="32" t="str">
        <f>IF(A840="","",IF($D$10="Daily",I839*( (1+rate)^(B840-B839)-1 ),I839*rate))</f>
        <v/>
      </c>
      <c r="H840" s="32" t="str">
        <f>IF(D840="","",SUM(G$27:G840))</f>
        <v/>
      </c>
      <c r="I840" s="32" t="str">
        <f t="shared" si="48"/>
        <v/>
      </c>
    </row>
    <row r="841" spans="1:9">
      <c r="A841" s="30" t="str">
        <f>IF(I840="","",IF(A840&gt;=$D$8*p,"",A840+1))</f>
        <v/>
      </c>
      <c r="B841" s="31" t="str">
        <f t="shared" si="45"/>
        <v/>
      </c>
      <c r="C841" s="55" t="str">
        <f t="shared" si="46"/>
        <v/>
      </c>
      <c r="D841" s="32" t="str">
        <f t="shared" si="47"/>
        <v/>
      </c>
      <c r="E841" s="32" t="str">
        <f>IF(A841="","",SUM(D$27:D841)+PV)</f>
        <v/>
      </c>
      <c r="G841" s="32" t="str">
        <f>IF(A841="","",IF($D$10="Daily",I840*( (1+rate)^(B841-B840)-1 ),I840*rate))</f>
        <v/>
      </c>
      <c r="H841" s="32" t="str">
        <f>IF(D841="","",SUM(G$27:G841))</f>
        <v/>
      </c>
      <c r="I841" s="32" t="str">
        <f t="shared" si="48"/>
        <v/>
      </c>
    </row>
    <row r="842" spans="1:9">
      <c r="A842" s="30" t="str">
        <f>IF(I841="","",IF(A841&gt;=$D$8*p,"",A841+1))</f>
        <v/>
      </c>
      <c r="B842" s="31" t="str">
        <f t="shared" si="45"/>
        <v/>
      </c>
      <c r="C842" s="55" t="str">
        <f t="shared" si="46"/>
        <v/>
      </c>
      <c r="D842" s="32" t="str">
        <f t="shared" si="47"/>
        <v/>
      </c>
      <c r="E842" s="32" t="str">
        <f>IF(A842="","",SUM(D$27:D842)+PV)</f>
        <v/>
      </c>
      <c r="G842" s="32" t="str">
        <f>IF(A842="","",IF($D$10="Daily",I841*( (1+rate)^(B842-B841)-1 ),I841*rate))</f>
        <v/>
      </c>
      <c r="H842" s="32" t="str">
        <f>IF(D842="","",SUM(G$27:G842))</f>
        <v/>
      </c>
      <c r="I842" s="32" t="str">
        <f t="shared" si="48"/>
        <v/>
      </c>
    </row>
    <row r="843" spans="1:9">
      <c r="A843" s="30" t="str">
        <f>IF(I842="","",IF(A842&gt;=$D$8*p,"",A842+1))</f>
        <v/>
      </c>
      <c r="B843" s="31" t="str">
        <f t="shared" si="45"/>
        <v/>
      </c>
      <c r="C843" s="55" t="str">
        <f t="shared" si="46"/>
        <v/>
      </c>
      <c r="D843" s="32" t="str">
        <f t="shared" si="47"/>
        <v/>
      </c>
      <c r="E843" s="32" t="str">
        <f>IF(A843="","",SUM(D$27:D843)+PV)</f>
        <v/>
      </c>
      <c r="G843" s="32" t="str">
        <f>IF(A843="","",IF($D$10="Daily",I842*( (1+rate)^(B843-B842)-1 ),I842*rate))</f>
        <v/>
      </c>
      <c r="H843" s="32" t="str">
        <f>IF(D843="","",SUM(G$27:G843))</f>
        <v/>
      </c>
      <c r="I843" s="32" t="str">
        <f t="shared" si="48"/>
        <v/>
      </c>
    </row>
    <row r="844" spans="1:9">
      <c r="A844" s="30" t="str">
        <f>IF(I843="","",IF(A843&gt;=$D$8*p,"",A843+1))</f>
        <v/>
      </c>
      <c r="B844" s="31" t="str">
        <f t="shared" si="45"/>
        <v/>
      </c>
      <c r="C844" s="55" t="str">
        <f t="shared" si="46"/>
        <v/>
      </c>
      <c r="D844" s="32" t="str">
        <f t="shared" si="47"/>
        <v/>
      </c>
      <c r="E844" s="32" t="str">
        <f>IF(A844="","",SUM(D$27:D844)+PV)</f>
        <v/>
      </c>
      <c r="G844" s="32" t="str">
        <f>IF(A844="","",IF($D$10="Daily",I843*( (1+rate)^(B844-B843)-1 ),I843*rate))</f>
        <v/>
      </c>
      <c r="H844" s="32" t="str">
        <f>IF(D844="","",SUM(G$27:G844))</f>
        <v/>
      </c>
      <c r="I844" s="32" t="str">
        <f t="shared" si="48"/>
        <v/>
      </c>
    </row>
    <row r="845" spans="1:9">
      <c r="A845" s="30" t="str">
        <f>IF(I844="","",IF(A844&gt;=$D$8*p,"",A844+1))</f>
        <v/>
      </c>
      <c r="B845" s="31" t="str">
        <f t="shared" si="45"/>
        <v/>
      </c>
      <c r="C845" s="55" t="str">
        <f t="shared" si="46"/>
        <v/>
      </c>
      <c r="D845" s="32" t="str">
        <f t="shared" si="47"/>
        <v/>
      </c>
      <c r="E845" s="32" t="str">
        <f>IF(A845="","",SUM(D$27:D845)+PV)</f>
        <v/>
      </c>
      <c r="G845" s="32" t="str">
        <f>IF(A845="","",IF($D$10="Daily",I844*( (1+rate)^(B845-B844)-1 ),I844*rate))</f>
        <v/>
      </c>
      <c r="H845" s="32" t="str">
        <f>IF(D845="","",SUM(G$27:G845))</f>
        <v/>
      </c>
      <c r="I845" s="32" t="str">
        <f t="shared" si="48"/>
        <v/>
      </c>
    </row>
    <row r="846" spans="1:9">
      <c r="A846" s="30" t="str">
        <f>IF(I845="","",IF(A845&gt;=$D$8*p,"",A845+1))</f>
        <v/>
      </c>
      <c r="B846" s="31" t="str">
        <f t="shared" si="45"/>
        <v/>
      </c>
      <c r="C846" s="55" t="str">
        <f t="shared" si="46"/>
        <v/>
      </c>
      <c r="D846" s="32" t="str">
        <f t="shared" si="47"/>
        <v/>
      </c>
      <c r="E846" s="32" t="str">
        <f>IF(A846="","",SUM(D$27:D846)+PV)</f>
        <v/>
      </c>
      <c r="G846" s="32" t="str">
        <f>IF(A846="","",IF($D$10="Daily",I845*( (1+rate)^(B846-B845)-1 ),I845*rate))</f>
        <v/>
      </c>
      <c r="H846" s="32" t="str">
        <f>IF(D846="","",SUM(G$27:G846))</f>
        <v/>
      </c>
      <c r="I846" s="32" t="str">
        <f t="shared" si="48"/>
        <v/>
      </c>
    </row>
    <row r="847" spans="1:9">
      <c r="A847" s="30" t="str">
        <f>IF(I846="","",IF(A846&gt;=$D$8*p,"",A846+1))</f>
        <v/>
      </c>
      <c r="B847" s="31" t="str">
        <f t="shared" si="45"/>
        <v/>
      </c>
      <c r="C847" s="55" t="str">
        <f t="shared" si="46"/>
        <v/>
      </c>
      <c r="D847" s="32" t="str">
        <f t="shared" si="47"/>
        <v/>
      </c>
      <c r="E847" s="32" t="str">
        <f>IF(A847="","",SUM(D$27:D847)+PV)</f>
        <v/>
      </c>
      <c r="G847" s="32" t="str">
        <f>IF(A847="","",IF($D$10="Daily",I846*( (1+rate)^(B847-B846)-1 ),I846*rate))</f>
        <v/>
      </c>
      <c r="H847" s="32" t="str">
        <f>IF(D847="","",SUM(G$27:G847))</f>
        <v/>
      </c>
      <c r="I847" s="32" t="str">
        <f t="shared" si="48"/>
        <v/>
      </c>
    </row>
    <row r="848" spans="1:9">
      <c r="A848" s="30" t="str">
        <f>IF(I847="","",IF(A847&gt;=$D$8*p,"",A847+1))</f>
        <v/>
      </c>
      <c r="B848" s="31" t="str">
        <f t="shared" si="45"/>
        <v/>
      </c>
      <c r="C848" s="55" t="str">
        <f t="shared" si="46"/>
        <v/>
      </c>
      <c r="D848" s="32" t="str">
        <f t="shared" si="47"/>
        <v/>
      </c>
      <c r="E848" s="32" t="str">
        <f>IF(A848="","",SUM(D$27:D848)+PV)</f>
        <v/>
      </c>
      <c r="G848" s="32" t="str">
        <f>IF(A848="","",IF($D$10="Daily",I847*( (1+rate)^(B848-B847)-1 ),I847*rate))</f>
        <v/>
      </c>
      <c r="H848" s="32" t="str">
        <f>IF(D848="","",SUM(G$27:G848))</f>
        <v/>
      </c>
      <c r="I848" s="32" t="str">
        <f t="shared" si="48"/>
        <v/>
      </c>
    </row>
    <row r="849" spans="1:9">
      <c r="A849" s="30" t="str">
        <f>IF(I848="","",IF(A848&gt;=$D$8*p,"",A848+1))</f>
        <v/>
      </c>
      <c r="B849" s="31" t="str">
        <f t="shared" si="45"/>
        <v/>
      </c>
      <c r="C849" s="55" t="str">
        <f t="shared" si="46"/>
        <v/>
      </c>
      <c r="D849" s="32" t="str">
        <f t="shared" si="47"/>
        <v/>
      </c>
      <c r="E849" s="32" t="str">
        <f>IF(A849="","",SUM(D$27:D849)+PV)</f>
        <v/>
      </c>
      <c r="G849" s="32" t="str">
        <f>IF(A849="","",IF($D$10="Daily",I848*( (1+rate)^(B849-B848)-1 ),I848*rate))</f>
        <v/>
      </c>
      <c r="H849" s="32" t="str">
        <f>IF(D849="","",SUM(G$27:G849))</f>
        <v/>
      </c>
      <c r="I849" s="32" t="str">
        <f t="shared" si="48"/>
        <v/>
      </c>
    </row>
    <row r="850" spans="1:9">
      <c r="A850" s="30" t="str">
        <f>IF(I849="","",IF(A849&gt;=$D$8*p,"",A849+1))</f>
        <v/>
      </c>
      <c r="B850" s="31" t="str">
        <f t="shared" si="45"/>
        <v/>
      </c>
      <c r="C850" s="55" t="str">
        <f t="shared" si="46"/>
        <v/>
      </c>
      <c r="D850" s="32" t="str">
        <f t="shared" si="47"/>
        <v/>
      </c>
      <c r="E850" s="32" t="str">
        <f>IF(A850="","",SUM(D$27:D850)+PV)</f>
        <v/>
      </c>
      <c r="G850" s="32" t="str">
        <f>IF(A850="","",IF($D$10="Daily",I849*( (1+rate)^(B850-B849)-1 ),I849*rate))</f>
        <v/>
      </c>
      <c r="H850" s="32" t="str">
        <f>IF(D850="","",SUM(G$27:G850))</f>
        <v/>
      </c>
      <c r="I850" s="32" t="str">
        <f t="shared" si="48"/>
        <v/>
      </c>
    </row>
    <row r="851" spans="1:9">
      <c r="A851" s="30" t="str">
        <f>IF(I850="","",IF(A850&gt;=$D$8*p,"",A850+1))</f>
        <v/>
      </c>
      <c r="B851" s="31" t="str">
        <f t="shared" si="45"/>
        <v/>
      </c>
      <c r="C851" s="55" t="str">
        <f t="shared" si="46"/>
        <v/>
      </c>
      <c r="D851" s="32" t="str">
        <f t="shared" si="47"/>
        <v/>
      </c>
      <c r="E851" s="32" t="str">
        <f>IF(A851="","",SUM(D$27:D851)+PV)</f>
        <v/>
      </c>
      <c r="G851" s="32" t="str">
        <f>IF(A851="","",IF($D$10="Daily",I850*( (1+rate)^(B851-B850)-1 ),I850*rate))</f>
        <v/>
      </c>
      <c r="H851" s="32" t="str">
        <f>IF(D851="","",SUM(G$27:G851))</f>
        <v/>
      </c>
      <c r="I851" s="32" t="str">
        <f t="shared" si="48"/>
        <v/>
      </c>
    </row>
    <row r="852" spans="1:9">
      <c r="A852" s="30" t="str">
        <f>IF(I851="","",IF(A851&gt;=$D$8*p,"",A851+1))</f>
        <v/>
      </c>
      <c r="B852" s="31" t="str">
        <f t="shared" si="45"/>
        <v/>
      </c>
      <c r="C852" s="55" t="str">
        <f t="shared" si="46"/>
        <v/>
      </c>
      <c r="D852" s="32" t="str">
        <f t="shared" si="47"/>
        <v/>
      </c>
      <c r="E852" s="32" t="str">
        <f>IF(A852="","",SUM(D$27:D852)+PV)</f>
        <v/>
      </c>
      <c r="G852" s="32" t="str">
        <f>IF(A852="","",IF($D$10="Daily",I851*( (1+rate)^(B852-B851)-1 ),I851*rate))</f>
        <v/>
      </c>
      <c r="H852" s="32" t="str">
        <f>IF(D852="","",SUM(G$27:G852))</f>
        <v/>
      </c>
      <c r="I852" s="32" t="str">
        <f t="shared" si="48"/>
        <v/>
      </c>
    </row>
    <row r="853" spans="1:9">
      <c r="A853" s="30" t="str">
        <f>IF(I852="","",IF(A852&gt;=$D$8*p,"",A852+1))</f>
        <v/>
      </c>
      <c r="B853" s="31" t="str">
        <f t="shared" si="45"/>
        <v/>
      </c>
      <c r="C853" s="55" t="str">
        <f t="shared" si="46"/>
        <v/>
      </c>
      <c r="D853" s="32" t="str">
        <f t="shared" si="47"/>
        <v/>
      </c>
      <c r="E853" s="32" t="str">
        <f>IF(A853="","",SUM(D$27:D853)+PV)</f>
        <v/>
      </c>
      <c r="G853" s="32" t="str">
        <f>IF(A853="","",IF($D$10="Daily",I852*( (1+rate)^(B853-B852)-1 ),I852*rate))</f>
        <v/>
      </c>
      <c r="H853" s="32" t="str">
        <f>IF(D853="","",SUM(G$27:G853))</f>
        <v/>
      </c>
      <c r="I853" s="32" t="str">
        <f t="shared" si="48"/>
        <v/>
      </c>
    </row>
    <row r="854" spans="1:9">
      <c r="A854" s="30" t="str">
        <f>IF(I853="","",IF(A853&gt;=$D$8*p,"",A853+1))</f>
        <v/>
      </c>
      <c r="B854" s="31" t="str">
        <f t="shared" si="45"/>
        <v/>
      </c>
      <c r="C854" s="55" t="str">
        <f t="shared" si="46"/>
        <v/>
      </c>
      <c r="D854" s="32" t="str">
        <f t="shared" si="47"/>
        <v/>
      </c>
      <c r="E854" s="32" t="str">
        <f>IF(A854="","",SUM(D$27:D854)+PV)</f>
        <v/>
      </c>
      <c r="G854" s="32" t="str">
        <f>IF(A854="","",IF($D$10="Daily",I853*( (1+rate)^(B854-B853)-1 ),I853*rate))</f>
        <v/>
      </c>
      <c r="H854" s="32" t="str">
        <f>IF(D854="","",SUM(G$27:G854))</f>
        <v/>
      </c>
      <c r="I854" s="32" t="str">
        <f t="shared" si="48"/>
        <v/>
      </c>
    </row>
    <row r="855" spans="1:9">
      <c r="A855" s="30" t="str">
        <f>IF(I854="","",IF(A854&gt;=$D$8*p,"",A854+1))</f>
        <v/>
      </c>
      <c r="B855" s="31" t="str">
        <f t="shared" si="45"/>
        <v/>
      </c>
      <c r="C855" s="55" t="str">
        <f t="shared" si="46"/>
        <v/>
      </c>
      <c r="D855" s="32" t="str">
        <f t="shared" si="47"/>
        <v/>
      </c>
      <c r="E855" s="32" t="str">
        <f>IF(A855="","",SUM(D$27:D855)+PV)</f>
        <v/>
      </c>
      <c r="G855" s="32" t="str">
        <f>IF(A855="","",IF($D$10="Daily",I854*( (1+rate)^(B855-B854)-1 ),I854*rate))</f>
        <v/>
      </c>
      <c r="H855" s="32" t="str">
        <f>IF(D855="","",SUM(G$27:G855))</f>
        <v/>
      </c>
      <c r="I855" s="32" t="str">
        <f t="shared" si="48"/>
        <v/>
      </c>
    </row>
    <row r="856" spans="1:9">
      <c r="A856" s="30" t="str">
        <f>IF(I855="","",IF(A855&gt;=$D$8*p,"",A855+1))</f>
        <v/>
      </c>
      <c r="B856" s="31" t="str">
        <f t="shared" si="45"/>
        <v/>
      </c>
      <c r="C856" s="55" t="str">
        <f t="shared" si="46"/>
        <v/>
      </c>
      <c r="D856" s="32" t="str">
        <f t="shared" si="47"/>
        <v/>
      </c>
      <c r="E856" s="32" t="str">
        <f>IF(A856="","",SUM(D$27:D856)+PV)</f>
        <v/>
      </c>
      <c r="G856" s="32" t="str">
        <f>IF(A856="","",IF($D$10="Daily",I855*( (1+rate)^(B856-B855)-1 ),I855*rate))</f>
        <v/>
      </c>
      <c r="H856" s="32" t="str">
        <f>IF(D856="","",SUM(G$27:G856))</f>
        <v/>
      </c>
      <c r="I856" s="32" t="str">
        <f t="shared" si="48"/>
        <v/>
      </c>
    </row>
    <row r="857" spans="1:9">
      <c r="A857" s="30" t="str">
        <f>IF(I856="","",IF(A856&gt;=$D$8*p,"",A856+1))</f>
        <v/>
      </c>
      <c r="B857" s="31" t="str">
        <f t="shared" si="45"/>
        <v/>
      </c>
      <c r="C857" s="55" t="str">
        <f t="shared" si="46"/>
        <v/>
      </c>
      <c r="D857" s="32" t="str">
        <f t="shared" si="47"/>
        <v/>
      </c>
      <c r="E857" s="32" t="str">
        <f>IF(A857="","",SUM(D$27:D857)+PV)</f>
        <v/>
      </c>
      <c r="G857" s="32" t="str">
        <f>IF(A857="","",IF($D$10="Daily",I856*( (1+rate)^(B857-B856)-1 ),I856*rate))</f>
        <v/>
      </c>
      <c r="H857" s="32" t="str">
        <f>IF(D857="","",SUM(G$27:G857))</f>
        <v/>
      </c>
      <c r="I857" s="32" t="str">
        <f t="shared" si="48"/>
        <v/>
      </c>
    </row>
    <row r="858" spans="1:9">
      <c r="A858" s="30" t="str">
        <f>IF(I857="","",IF(A857&gt;=$D$8*p,"",A857+1))</f>
        <v/>
      </c>
      <c r="B858" s="31" t="str">
        <f t="shared" si="45"/>
        <v/>
      </c>
      <c r="C858" s="55" t="str">
        <f t="shared" si="46"/>
        <v/>
      </c>
      <c r="D858" s="32" t="str">
        <f t="shared" si="47"/>
        <v/>
      </c>
      <c r="E858" s="32" t="str">
        <f>IF(A858="","",SUM(D$27:D858)+PV)</f>
        <v/>
      </c>
      <c r="G858" s="32" t="str">
        <f>IF(A858="","",IF($D$10="Daily",I857*( (1+rate)^(B858-B857)-1 ),I857*rate))</f>
        <v/>
      </c>
      <c r="H858" s="32" t="str">
        <f>IF(D858="","",SUM(G$27:G858))</f>
        <v/>
      </c>
      <c r="I858" s="32" t="str">
        <f t="shared" si="48"/>
        <v/>
      </c>
    </row>
    <row r="859" spans="1:9">
      <c r="A859" s="30" t="str">
        <f>IF(I858="","",IF(A858&gt;=$D$8*p,"",A858+1))</f>
        <v/>
      </c>
      <c r="B859" s="31" t="str">
        <f t="shared" si="45"/>
        <v/>
      </c>
      <c r="C859" s="55" t="str">
        <f t="shared" si="46"/>
        <v/>
      </c>
      <c r="D859" s="32" t="str">
        <f t="shared" si="47"/>
        <v/>
      </c>
      <c r="E859" s="32" t="str">
        <f>IF(A859="","",SUM(D$27:D859)+PV)</f>
        <v/>
      </c>
      <c r="G859" s="32" t="str">
        <f>IF(A859="","",IF($D$10="Daily",I858*( (1+rate)^(B859-B858)-1 ),I858*rate))</f>
        <v/>
      </c>
      <c r="H859" s="32" t="str">
        <f>IF(D859="","",SUM(G$27:G859))</f>
        <v/>
      </c>
      <c r="I859" s="32" t="str">
        <f t="shared" si="48"/>
        <v/>
      </c>
    </row>
    <row r="860" spans="1:9">
      <c r="A860" s="30" t="str">
        <f>IF(I859="","",IF(A859&gt;=$D$8*p,"",A859+1))</f>
        <v/>
      </c>
      <c r="B860" s="31" t="str">
        <f t="shared" si="45"/>
        <v/>
      </c>
      <c r="C860" s="55" t="str">
        <f t="shared" si="46"/>
        <v/>
      </c>
      <c r="D860" s="32" t="str">
        <f t="shared" si="47"/>
        <v/>
      </c>
      <c r="E860" s="32" t="str">
        <f>IF(A860="","",SUM(D$27:D860)+PV)</f>
        <v/>
      </c>
      <c r="G860" s="32" t="str">
        <f>IF(A860="","",IF($D$10="Daily",I859*( (1+rate)^(B860-B859)-1 ),I859*rate))</f>
        <v/>
      </c>
      <c r="H860" s="32" t="str">
        <f>IF(D860="","",SUM(G$27:G860))</f>
        <v/>
      </c>
      <c r="I860" s="32" t="str">
        <f t="shared" si="48"/>
        <v/>
      </c>
    </row>
    <row r="861" spans="1:9">
      <c r="A861" s="30" t="str">
        <f>IF(I860="","",IF(A860&gt;=$D$8*p,"",A860+1))</f>
        <v/>
      </c>
      <c r="B861" s="31" t="str">
        <f t="shared" ref="B861:B924" si="49">IF(A861="","",IF(p=52,B860+7,IF(p=26,B860+14,IF(p=24,IF(MOD(A861,2)=0,EDATE($D$9,A861/2),B860+14),IF(DAY(DATE(YEAR($D$9),MONTH($D$9)+(A861-1)*(12/p),DAY($D$9)))&lt;&gt;DAY($D$9),DATE(YEAR($D$9),MONTH($D$9)+A861*(12/p)+1,0),DATE(YEAR($D$9),MONTH($D$9)+A861*(12/p),DAY($D$9)))))))</f>
        <v/>
      </c>
      <c r="C861" s="55" t="str">
        <f t="shared" si="46"/>
        <v/>
      </c>
      <c r="D861" s="32" t="str">
        <f t="shared" si="47"/>
        <v/>
      </c>
      <c r="E861" s="32" t="str">
        <f>IF(A861="","",SUM(D$27:D861)+PV)</f>
        <v/>
      </c>
      <c r="G861" s="32" t="str">
        <f>IF(A861="","",IF($D$10="Daily",I860*( (1+rate)^(B861-B860)-1 ),I860*rate))</f>
        <v/>
      </c>
      <c r="H861" s="32" t="str">
        <f>IF(D861="","",SUM(G$27:G861))</f>
        <v/>
      </c>
      <c r="I861" s="32" t="str">
        <f t="shared" si="48"/>
        <v/>
      </c>
    </row>
    <row r="862" spans="1:9">
      <c r="A862" s="30" t="str">
        <f>IF(I861="","",IF(A861&gt;=$D$8*p,"",A861+1))</f>
        <v/>
      </c>
      <c r="B862" s="31" t="str">
        <f t="shared" si="49"/>
        <v/>
      </c>
      <c r="C862" s="55" t="str">
        <f t="shared" ref="C862:C925" si="50">IF(A862="","",MONTH(B862))</f>
        <v/>
      </c>
      <c r="D862" s="32" t="str">
        <f t="shared" ref="D862:D925" si="51">IFERROR(IF(A862="","",$D$11)+IF(C862="","",(IF(C862=12,$D$13))),"")</f>
        <v/>
      </c>
      <c r="E862" s="32" t="str">
        <f>IF(A862="","",SUM(D$27:D862)+PV)</f>
        <v/>
      </c>
      <c r="G862" s="32" t="str">
        <f>IF(A862="","",IF($D$10="Daily",I861*( (1+rate)^(B862-B861)-1 ),I861*rate))</f>
        <v/>
      </c>
      <c r="H862" s="32" t="str">
        <f>IF(D862="","",SUM(G$27:G862))</f>
        <v/>
      </c>
      <c r="I862" s="32" t="str">
        <f t="shared" si="48"/>
        <v/>
      </c>
    </row>
    <row r="863" spans="1:9">
      <c r="A863" s="30" t="str">
        <f>IF(I862="","",IF(A862&gt;=$D$8*p,"",A862+1))</f>
        <v/>
      </c>
      <c r="B863" s="31" t="str">
        <f t="shared" si="49"/>
        <v/>
      </c>
      <c r="C863" s="55" t="str">
        <f t="shared" si="50"/>
        <v/>
      </c>
      <c r="D863" s="32" t="str">
        <f t="shared" si="51"/>
        <v/>
      </c>
      <c r="E863" s="32" t="str">
        <f>IF(A863="","",SUM(D$27:D863)+PV)</f>
        <v/>
      </c>
      <c r="G863" s="32" t="str">
        <f>IF(A863="","",IF($D$10="Daily",I862*( (1+rate)^(B863-B862)-1 ),I862*rate))</f>
        <v/>
      </c>
      <c r="H863" s="32" t="str">
        <f>IF(D863="","",SUM(G$27:G863))</f>
        <v/>
      </c>
      <c r="I863" s="32" t="str">
        <f t="shared" si="48"/>
        <v/>
      </c>
    </row>
    <row r="864" spans="1:9">
      <c r="A864" s="30" t="str">
        <f>IF(I863="","",IF(A863&gt;=$D$8*p,"",A863+1))</f>
        <v/>
      </c>
      <c r="B864" s="31" t="str">
        <f t="shared" si="49"/>
        <v/>
      </c>
      <c r="C864" s="55" t="str">
        <f t="shared" si="50"/>
        <v/>
      </c>
      <c r="D864" s="32" t="str">
        <f t="shared" si="51"/>
        <v/>
      </c>
      <c r="E864" s="32" t="str">
        <f>IF(A864="","",SUM(D$27:D864)+PV)</f>
        <v/>
      </c>
      <c r="G864" s="32" t="str">
        <f>IF(A864="","",IF($D$10="Daily",I863*( (1+rate)^(B864-B863)-1 ),I863*rate))</f>
        <v/>
      </c>
      <c r="H864" s="32" t="str">
        <f>IF(D864="","",SUM(G$27:G864))</f>
        <v/>
      </c>
      <c r="I864" s="32" t="str">
        <f t="shared" si="48"/>
        <v/>
      </c>
    </row>
    <row r="865" spans="1:9">
      <c r="A865" s="30" t="str">
        <f>IF(I864="","",IF(A864&gt;=$D$8*p,"",A864+1))</f>
        <v/>
      </c>
      <c r="B865" s="31" t="str">
        <f t="shared" si="49"/>
        <v/>
      </c>
      <c r="C865" s="55" t="str">
        <f t="shared" si="50"/>
        <v/>
      </c>
      <c r="D865" s="32" t="str">
        <f t="shared" si="51"/>
        <v/>
      </c>
      <c r="E865" s="32" t="str">
        <f>IF(A865="","",SUM(D$27:D865)+PV)</f>
        <v/>
      </c>
      <c r="G865" s="32" t="str">
        <f>IF(A865="","",IF($D$10="Daily",I864*( (1+rate)^(B865-B864)-1 ),I864*rate))</f>
        <v/>
      </c>
      <c r="H865" s="32" t="str">
        <f>IF(D865="","",SUM(G$27:G865))</f>
        <v/>
      </c>
      <c r="I865" s="32" t="str">
        <f t="shared" si="48"/>
        <v/>
      </c>
    </row>
    <row r="866" spans="1:9">
      <c r="A866" s="30" t="str">
        <f>IF(I865="","",IF(A865&gt;=$D$8*p,"",A865+1))</f>
        <v/>
      </c>
      <c r="B866" s="31" t="str">
        <f t="shared" si="49"/>
        <v/>
      </c>
      <c r="C866" s="55" t="str">
        <f t="shared" si="50"/>
        <v/>
      </c>
      <c r="D866" s="32" t="str">
        <f t="shared" si="51"/>
        <v/>
      </c>
      <c r="E866" s="32" t="str">
        <f>IF(A866="","",SUM(D$27:D866)+PV)</f>
        <v/>
      </c>
      <c r="G866" s="32" t="str">
        <f>IF(A866="","",IF($D$10="Daily",I865*( (1+rate)^(B866-B865)-1 ),I865*rate))</f>
        <v/>
      </c>
      <c r="H866" s="32" t="str">
        <f>IF(D866="","",SUM(G$27:G866))</f>
        <v/>
      </c>
      <c r="I866" s="32" t="str">
        <f t="shared" si="48"/>
        <v/>
      </c>
    </row>
    <row r="867" spans="1:9">
      <c r="A867" s="30" t="str">
        <f>IF(I866="","",IF(A866&gt;=$D$8*p,"",A866+1))</f>
        <v/>
      </c>
      <c r="B867" s="31" t="str">
        <f t="shared" si="49"/>
        <v/>
      </c>
      <c r="C867" s="55" t="str">
        <f t="shared" si="50"/>
        <v/>
      </c>
      <c r="D867" s="32" t="str">
        <f t="shared" si="51"/>
        <v/>
      </c>
      <c r="E867" s="32" t="str">
        <f>IF(A867="","",SUM(D$27:D867)+PV)</f>
        <v/>
      </c>
      <c r="G867" s="32" t="str">
        <f>IF(A867="","",IF($D$10="Daily",I866*( (1+rate)^(B867-B866)-1 ),I866*rate))</f>
        <v/>
      </c>
      <c r="H867" s="32" t="str">
        <f>IF(D867="","",SUM(G$27:G867))</f>
        <v/>
      </c>
      <c r="I867" s="32" t="str">
        <f t="shared" si="48"/>
        <v/>
      </c>
    </row>
    <row r="868" spans="1:9">
      <c r="A868" s="30" t="str">
        <f>IF(I867="","",IF(A867&gt;=$D$8*p,"",A867+1))</f>
        <v/>
      </c>
      <c r="B868" s="31" t="str">
        <f t="shared" si="49"/>
        <v/>
      </c>
      <c r="C868" s="55" t="str">
        <f t="shared" si="50"/>
        <v/>
      </c>
      <c r="D868" s="32" t="str">
        <f t="shared" si="51"/>
        <v/>
      </c>
      <c r="E868" s="32" t="str">
        <f>IF(A868="","",SUM(D$27:D868)+PV)</f>
        <v/>
      </c>
      <c r="G868" s="32" t="str">
        <f>IF(A868="","",IF($D$10="Daily",I867*( (1+rate)^(B868-B867)-1 ),I867*rate))</f>
        <v/>
      </c>
      <c r="H868" s="32" t="str">
        <f>IF(D868="","",SUM(G$27:G868))</f>
        <v/>
      </c>
      <c r="I868" s="32" t="str">
        <f t="shared" si="48"/>
        <v/>
      </c>
    </row>
    <row r="869" spans="1:9">
      <c r="A869" s="30" t="str">
        <f>IF(I868="","",IF(A868&gt;=$D$8*p,"",A868+1))</f>
        <v/>
      </c>
      <c r="B869" s="31" t="str">
        <f t="shared" si="49"/>
        <v/>
      </c>
      <c r="C869" s="55" t="str">
        <f t="shared" si="50"/>
        <v/>
      </c>
      <c r="D869" s="32" t="str">
        <f t="shared" si="51"/>
        <v/>
      </c>
      <c r="E869" s="32" t="str">
        <f>IF(A869="","",SUM(D$27:D869)+PV)</f>
        <v/>
      </c>
      <c r="G869" s="32" t="str">
        <f>IF(A869="","",IF($D$10="Daily",I868*( (1+rate)^(B869-B868)-1 ),I868*rate))</f>
        <v/>
      </c>
      <c r="H869" s="32" t="str">
        <f>IF(D869="","",SUM(G$27:G869))</f>
        <v/>
      </c>
      <c r="I869" s="32" t="str">
        <f t="shared" si="48"/>
        <v/>
      </c>
    </row>
    <row r="870" spans="1:9">
      <c r="A870" s="30" t="str">
        <f>IF(I869="","",IF(A869&gt;=$D$8*p,"",A869+1))</f>
        <v/>
      </c>
      <c r="B870" s="31" t="str">
        <f t="shared" si="49"/>
        <v/>
      </c>
      <c r="C870" s="55" t="str">
        <f t="shared" si="50"/>
        <v/>
      </c>
      <c r="D870" s="32" t="str">
        <f t="shared" si="51"/>
        <v/>
      </c>
      <c r="E870" s="32" t="str">
        <f>IF(A870="","",SUM(D$27:D870)+PV)</f>
        <v/>
      </c>
      <c r="G870" s="32" t="str">
        <f>IF(A870="","",IF($D$10="Daily",I869*( (1+rate)^(B870-B869)-1 ),I869*rate))</f>
        <v/>
      </c>
      <c r="H870" s="32" t="str">
        <f>IF(D870="","",SUM(G$27:G870))</f>
        <v/>
      </c>
      <c r="I870" s="32" t="str">
        <f t="shared" si="48"/>
        <v/>
      </c>
    </row>
    <row r="871" spans="1:9">
      <c r="A871" s="30" t="str">
        <f>IF(I870="","",IF(A870&gt;=$D$8*p,"",A870+1))</f>
        <v/>
      </c>
      <c r="B871" s="31" t="str">
        <f t="shared" si="49"/>
        <v/>
      </c>
      <c r="C871" s="55" t="str">
        <f t="shared" si="50"/>
        <v/>
      </c>
      <c r="D871" s="32" t="str">
        <f t="shared" si="51"/>
        <v/>
      </c>
      <c r="E871" s="32" t="str">
        <f>IF(A871="","",SUM(D$27:D871)+PV)</f>
        <v/>
      </c>
      <c r="G871" s="32" t="str">
        <f>IF(A871="","",IF($D$10="Daily",I870*( (1+rate)^(B871-B870)-1 ),I870*rate))</f>
        <v/>
      </c>
      <c r="H871" s="32" t="str">
        <f>IF(D871="","",SUM(G$27:G871))</f>
        <v/>
      </c>
      <c r="I871" s="32" t="str">
        <f t="shared" si="48"/>
        <v/>
      </c>
    </row>
    <row r="872" spans="1:9">
      <c r="A872" s="30" t="str">
        <f>IF(I871="","",IF(A871&gt;=$D$8*p,"",A871+1))</f>
        <v/>
      </c>
      <c r="B872" s="31" t="str">
        <f t="shared" si="49"/>
        <v/>
      </c>
      <c r="C872" s="55" t="str">
        <f t="shared" si="50"/>
        <v/>
      </c>
      <c r="D872" s="32" t="str">
        <f t="shared" si="51"/>
        <v/>
      </c>
      <c r="E872" s="32" t="str">
        <f>IF(A872="","",SUM(D$27:D872)+PV)</f>
        <v/>
      </c>
      <c r="G872" s="32" t="str">
        <f>IF(A872="","",IF($D$10="Daily",I871*( (1+rate)^(B872-B871)-1 ),I871*rate))</f>
        <v/>
      </c>
      <c r="H872" s="32" t="str">
        <f>IF(D872="","",SUM(G$27:G872))</f>
        <v/>
      </c>
      <c r="I872" s="32" t="str">
        <f t="shared" si="48"/>
        <v/>
      </c>
    </row>
    <row r="873" spans="1:9">
      <c r="A873" s="30" t="str">
        <f>IF(I872="","",IF(A872&gt;=$D$8*p,"",A872+1))</f>
        <v/>
      </c>
      <c r="B873" s="31" t="str">
        <f t="shared" si="49"/>
        <v/>
      </c>
      <c r="C873" s="55" t="str">
        <f t="shared" si="50"/>
        <v/>
      </c>
      <c r="D873" s="32" t="str">
        <f t="shared" si="51"/>
        <v/>
      </c>
      <c r="E873" s="32" t="str">
        <f>IF(A873="","",SUM(D$27:D873)+PV)</f>
        <v/>
      </c>
      <c r="G873" s="32" t="str">
        <f>IF(A873="","",IF($D$10="Daily",I872*( (1+rate)^(B873-B872)-1 ),I872*rate))</f>
        <v/>
      </c>
      <c r="H873" s="32" t="str">
        <f>IF(D873="","",SUM(G$27:G873))</f>
        <v/>
      </c>
      <c r="I873" s="32" t="str">
        <f t="shared" si="48"/>
        <v/>
      </c>
    </row>
    <row r="874" spans="1:9">
      <c r="A874" s="30" t="str">
        <f>IF(I873="","",IF(A873&gt;=$D$8*p,"",A873+1))</f>
        <v/>
      </c>
      <c r="B874" s="31" t="str">
        <f t="shared" si="49"/>
        <v/>
      </c>
      <c r="C874" s="55" t="str">
        <f t="shared" si="50"/>
        <v/>
      </c>
      <c r="D874" s="32" t="str">
        <f t="shared" si="51"/>
        <v/>
      </c>
      <c r="E874" s="32" t="str">
        <f>IF(A874="","",SUM(D$27:D874)+PV)</f>
        <v/>
      </c>
      <c r="G874" s="32" t="str">
        <f>IF(A874="","",IF($D$10="Daily",I873*( (1+rate)^(B874-B873)-1 ),I873*rate))</f>
        <v/>
      </c>
      <c r="H874" s="32" t="str">
        <f>IF(D874="","",SUM(G$27:G874))</f>
        <v/>
      </c>
      <c r="I874" s="32" t="str">
        <f t="shared" si="48"/>
        <v/>
      </c>
    </row>
    <row r="875" spans="1:9">
      <c r="A875" s="30" t="str">
        <f>IF(I874="","",IF(A874&gt;=$D$8*p,"",A874+1))</f>
        <v/>
      </c>
      <c r="B875" s="31" t="str">
        <f t="shared" si="49"/>
        <v/>
      </c>
      <c r="C875" s="55" t="str">
        <f t="shared" si="50"/>
        <v/>
      </c>
      <c r="D875" s="32" t="str">
        <f t="shared" si="51"/>
        <v/>
      </c>
      <c r="E875" s="32" t="str">
        <f>IF(A875="","",SUM(D$27:D875)+PV)</f>
        <v/>
      </c>
      <c r="G875" s="32" t="str">
        <f>IF(A875="","",IF($D$10="Daily",I874*( (1+rate)^(B875-B874)-1 ),I874*rate))</f>
        <v/>
      </c>
      <c r="H875" s="32" t="str">
        <f>IF(D875="","",SUM(G$27:G875))</f>
        <v/>
      </c>
      <c r="I875" s="32" t="str">
        <f t="shared" si="48"/>
        <v/>
      </c>
    </row>
    <row r="876" spans="1:9">
      <c r="A876" s="30" t="str">
        <f>IF(I875="","",IF(A875&gt;=$D$8*p,"",A875+1))</f>
        <v/>
      </c>
      <c r="B876" s="31" t="str">
        <f t="shared" si="49"/>
        <v/>
      </c>
      <c r="C876" s="55" t="str">
        <f t="shared" si="50"/>
        <v/>
      </c>
      <c r="D876" s="32" t="str">
        <f t="shared" si="51"/>
        <v/>
      </c>
      <c r="E876" s="32" t="str">
        <f>IF(A876="","",SUM(D$27:D876)+PV)</f>
        <v/>
      </c>
      <c r="G876" s="32" t="str">
        <f>IF(A876="","",IF($D$10="Daily",I875*( (1+rate)^(B876-B875)-1 ),I875*rate))</f>
        <v/>
      </c>
      <c r="H876" s="32" t="str">
        <f>IF(D876="","",SUM(G$27:G876))</f>
        <v/>
      </c>
      <c r="I876" s="32" t="str">
        <f t="shared" si="48"/>
        <v/>
      </c>
    </row>
    <row r="877" spans="1:9">
      <c r="A877" s="30" t="str">
        <f>IF(I876="","",IF(A876&gt;=$D$8*p,"",A876+1))</f>
        <v/>
      </c>
      <c r="B877" s="31" t="str">
        <f t="shared" si="49"/>
        <v/>
      </c>
      <c r="C877" s="55" t="str">
        <f t="shared" si="50"/>
        <v/>
      </c>
      <c r="D877" s="32" t="str">
        <f t="shared" si="51"/>
        <v/>
      </c>
      <c r="E877" s="32" t="str">
        <f>IF(A877="","",SUM(D$27:D877)+PV)</f>
        <v/>
      </c>
      <c r="G877" s="32" t="str">
        <f>IF(A877="","",IF($D$10="Daily",I876*( (1+rate)^(B877-B876)-1 ),I876*rate))</f>
        <v/>
      </c>
      <c r="H877" s="32" t="str">
        <f>IF(D877="","",SUM(G$27:G877))</f>
        <v/>
      </c>
      <c r="I877" s="32" t="str">
        <f t="shared" si="48"/>
        <v/>
      </c>
    </row>
    <row r="878" spans="1:9">
      <c r="A878" s="30" t="str">
        <f>IF(I877="","",IF(A877&gt;=$D$8*p,"",A877+1))</f>
        <v/>
      </c>
      <c r="B878" s="31" t="str">
        <f t="shared" si="49"/>
        <v/>
      </c>
      <c r="C878" s="55" t="str">
        <f t="shared" si="50"/>
        <v/>
      </c>
      <c r="D878" s="32" t="str">
        <f t="shared" si="51"/>
        <v/>
      </c>
      <c r="E878" s="32" t="str">
        <f>IF(A878="","",SUM(D$27:D878)+PV)</f>
        <v/>
      </c>
      <c r="G878" s="32" t="str">
        <f>IF(A878="","",IF($D$10="Daily",I877*( (1+rate)^(B878-B877)-1 ),I877*rate))</f>
        <v/>
      </c>
      <c r="H878" s="32" t="str">
        <f>IF(D878="","",SUM(G$27:G878))</f>
        <v/>
      </c>
      <c r="I878" s="32" t="str">
        <f t="shared" si="48"/>
        <v/>
      </c>
    </row>
    <row r="879" spans="1:9">
      <c r="A879" s="30" t="str">
        <f>IF(I878="","",IF(A878&gt;=$D$8*p,"",A878+1))</f>
        <v/>
      </c>
      <c r="B879" s="31" t="str">
        <f t="shared" si="49"/>
        <v/>
      </c>
      <c r="C879" s="55" t="str">
        <f t="shared" si="50"/>
        <v/>
      </c>
      <c r="D879" s="32" t="str">
        <f t="shared" si="51"/>
        <v/>
      </c>
      <c r="E879" s="32" t="str">
        <f>IF(A879="","",SUM(D$27:D879)+PV)</f>
        <v/>
      </c>
      <c r="G879" s="32" t="str">
        <f>IF(A879="","",IF($D$10="Daily",I878*( (1+rate)^(B879-B878)-1 ),I878*rate))</f>
        <v/>
      </c>
      <c r="H879" s="32" t="str">
        <f>IF(D879="","",SUM(G$27:G879))</f>
        <v/>
      </c>
      <c r="I879" s="32" t="str">
        <f t="shared" si="48"/>
        <v/>
      </c>
    </row>
    <row r="880" spans="1:9">
      <c r="A880" s="30" t="str">
        <f>IF(I879="","",IF(A879&gt;=$D$8*p,"",A879+1))</f>
        <v/>
      </c>
      <c r="B880" s="31" t="str">
        <f t="shared" si="49"/>
        <v/>
      </c>
      <c r="C880" s="55" t="str">
        <f t="shared" si="50"/>
        <v/>
      </c>
      <c r="D880" s="32" t="str">
        <f t="shared" si="51"/>
        <v/>
      </c>
      <c r="E880" s="32" t="str">
        <f>IF(A880="","",SUM(D$27:D880)+PV)</f>
        <v/>
      </c>
      <c r="G880" s="32" t="str">
        <f>IF(A880="","",IF($D$10="Daily",I879*( (1+rate)^(B880-B879)-1 ),I879*rate))</f>
        <v/>
      </c>
      <c r="H880" s="32" t="str">
        <f>IF(D880="","",SUM(G$27:G880))</f>
        <v/>
      </c>
      <c r="I880" s="32" t="str">
        <f t="shared" si="48"/>
        <v/>
      </c>
    </row>
    <row r="881" spans="1:9">
      <c r="A881" s="30" t="str">
        <f>IF(I880="","",IF(A880&gt;=$D$8*p,"",A880+1))</f>
        <v/>
      </c>
      <c r="B881" s="31" t="str">
        <f t="shared" si="49"/>
        <v/>
      </c>
      <c r="C881" s="55" t="str">
        <f t="shared" si="50"/>
        <v/>
      </c>
      <c r="D881" s="32" t="str">
        <f t="shared" si="51"/>
        <v/>
      </c>
      <c r="E881" s="32" t="str">
        <f>IF(A881="","",SUM(D$27:D881)+PV)</f>
        <v/>
      </c>
      <c r="G881" s="32" t="str">
        <f>IF(A881="","",IF($D$10="Daily",I880*( (1+rate)^(B881-B880)-1 ),I880*rate))</f>
        <v/>
      </c>
      <c r="H881" s="32" t="str">
        <f>IF(D881="","",SUM(G$27:G881))</f>
        <v/>
      </c>
      <c r="I881" s="32" t="str">
        <f t="shared" si="48"/>
        <v/>
      </c>
    </row>
    <row r="882" spans="1:9">
      <c r="A882" s="30" t="str">
        <f>IF(I881="","",IF(A881&gt;=$D$8*p,"",A881+1))</f>
        <v/>
      </c>
      <c r="B882" s="31" t="str">
        <f t="shared" si="49"/>
        <v/>
      </c>
      <c r="C882" s="55" t="str">
        <f t="shared" si="50"/>
        <v/>
      </c>
      <c r="D882" s="32" t="str">
        <f t="shared" si="51"/>
        <v/>
      </c>
      <c r="E882" s="32" t="str">
        <f>IF(A882="","",SUM(D$27:D882)+PV)</f>
        <v/>
      </c>
      <c r="G882" s="32" t="str">
        <f>IF(A882="","",IF($D$10="Daily",I881*( (1+rate)^(B882-B881)-1 ),I881*rate))</f>
        <v/>
      </c>
      <c r="H882" s="32" t="str">
        <f>IF(D882="","",SUM(G$27:G882))</f>
        <v/>
      </c>
      <c r="I882" s="32" t="str">
        <f t="shared" si="48"/>
        <v/>
      </c>
    </row>
    <row r="883" spans="1:9">
      <c r="A883" s="30" t="str">
        <f>IF(I882="","",IF(A882&gt;=$D$8*p,"",A882+1))</f>
        <v/>
      </c>
      <c r="B883" s="31" t="str">
        <f t="shared" si="49"/>
        <v/>
      </c>
      <c r="C883" s="55" t="str">
        <f t="shared" si="50"/>
        <v/>
      </c>
      <c r="D883" s="32" t="str">
        <f t="shared" si="51"/>
        <v/>
      </c>
      <c r="E883" s="32" t="str">
        <f>IF(A883="","",SUM(D$27:D883)+PV)</f>
        <v/>
      </c>
      <c r="G883" s="32" t="str">
        <f>IF(A883="","",IF($D$10="Daily",I882*( (1+rate)^(B883-B882)-1 ),I882*rate))</f>
        <v/>
      </c>
      <c r="H883" s="32" t="str">
        <f>IF(D883="","",SUM(G$27:G883))</f>
        <v/>
      </c>
      <c r="I883" s="32" t="str">
        <f t="shared" ref="I883:I946" si="52">IF(A883="","",I882+G883+D883)</f>
        <v/>
      </c>
    </row>
    <row r="884" spans="1:9">
      <c r="A884" s="30" t="str">
        <f>IF(I883="","",IF(A883&gt;=$D$8*p,"",A883+1))</f>
        <v/>
      </c>
      <c r="B884" s="31" t="str">
        <f t="shared" si="49"/>
        <v/>
      </c>
      <c r="C884" s="55" t="str">
        <f t="shared" si="50"/>
        <v/>
      </c>
      <c r="D884" s="32" t="str">
        <f t="shared" si="51"/>
        <v/>
      </c>
      <c r="E884" s="32" t="str">
        <f>IF(A884="","",SUM(D$27:D884)+PV)</f>
        <v/>
      </c>
      <c r="G884" s="32" t="str">
        <f>IF(A884="","",IF($D$10="Daily",I883*( (1+rate)^(B884-B883)-1 ),I883*rate))</f>
        <v/>
      </c>
      <c r="H884" s="32" t="str">
        <f>IF(D884="","",SUM(G$27:G884))</f>
        <v/>
      </c>
      <c r="I884" s="32" t="str">
        <f t="shared" si="52"/>
        <v/>
      </c>
    </row>
    <row r="885" spans="1:9">
      <c r="A885" s="30" t="str">
        <f>IF(I884="","",IF(A884&gt;=$D$8*p,"",A884+1))</f>
        <v/>
      </c>
      <c r="B885" s="31" t="str">
        <f t="shared" si="49"/>
        <v/>
      </c>
      <c r="C885" s="55" t="str">
        <f t="shared" si="50"/>
        <v/>
      </c>
      <c r="D885" s="32" t="str">
        <f t="shared" si="51"/>
        <v/>
      </c>
      <c r="E885" s="32" t="str">
        <f>IF(A885="","",SUM(D$27:D885)+PV)</f>
        <v/>
      </c>
      <c r="G885" s="32" t="str">
        <f>IF(A885="","",IF($D$10="Daily",I884*( (1+rate)^(B885-B884)-1 ),I884*rate))</f>
        <v/>
      </c>
      <c r="H885" s="32" t="str">
        <f>IF(D885="","",SUM(G$27:G885))</f>
        <v/>
      </c>
      <c r="I885" s="32" t="str">
        <f t="shared" si="52"/>
        <v/>
      </c>
    </row>
    <row r="886" spans="1:9">
      <c r="A886" s="30" t="str">
        <f>IF(I885="","",IF(A885&gt;=$D$8*p,"",A885+1))</f>
        <v/>
      </c>
      <c r="B886" s="31" t="str">
        <f t="shared" si="49"/>
        <v/>
      </c>
      <c r="C886" s="55" t="str">
        <f t="shared" si="50"/>
        <v/>
      </c>
      <c r="D886" s="32" t="str">
        <f t="shared" si="51"/>
        <v/>
      </c>
      <c r="E886" s="32" t="str">
        <f>IF(A886="","",SUM(D$27:D886)+PV)</f>
        <v/>
      </c>
      <c r="G886" s="32" t="str">
        <f>IF(A886="","",IF($D$10="Daily",I885*( (1+rate)^(B886-B885)-1 ),I885*rate))</f>
        <v/>
      </c>
      <c r="H886" s="32" t="str">
        <f>IF(D886="","",SUM(G$27:G886))</f>
        <v/>
      </c>
      <c r="I886" s="32" t="str">
        <f t="shared" si="52"/>
        <v/>
      </c>
    </row>
    <row r="887" spans="1:9">
      <c r="A887" s="30" t="str">
        <f>IF(I886="","",IF(A886&gt;=$D$8*p,"",A886+1))</f>
        <v/>
      </c>
      <c r="B887" s="31" t="str">
        <f t="shared" si="49"/>
        <v/>
      </c>
      <c r="C887" s="55" t="str">
        <f t="shared" si="50"/>
        <v/>
      </c>
      <c r="D887" s="32" t="str">
        <f t="shared" si="51"/>
        <v/>
      </c>
      <c r="E887" s="32" t="str">
        <f>IF(A887="","",SUM(D$27:D887)+PV)</f>
        <v/>
      </c>
      <c r="G887" s="32" t="str">
        <f>IF(A887="","",IF($D$10="Daily",I886*( (1+rate)^(B887-B886)-1 ),I886*rate))</f>
        <v/>
      </c>
      <c r="H887" s="32" t="str">
        <f>IF(D887="","",SUM(G$27:G887))</f>
        <v/>
      </c>
      <c r="I887" s="32" t="str">
        <f t="shared" si="52"/>
        <v/>
      </c>
    </row>
    <row r="888" spans="1:9">
      <c r="A888" s="30" t="str">
        <f>IF(I887="","",IF(A887&gt;=$D$8*p,"",A887+1))</f>
        <v/>
      </c>
      <c r="B888" s="31" t="str">
        <f t="shared" si="49"/>
        <v/>
      </c>
      <c r="C888" s="55" t="str">
        <f t="shared" si="50"/>
        <v/>
      </c>
      <c r="D888" s="32" t="str">
        <f t="shared" si="51"/>
        <v/>
      </c>
      <c r="E888" s="32" t="str">
        <f>IF(A888="","",SUM(D$27:D888)+PV)</f>
        <v/>
      </c>
      <c r="G888" s="32" t="str">
        <f>IF(A888="","",IF($D$10="Daily",I887*( (1+rate)^(B888-B887)-1 ),I887*rate))</f>
        <v/>
      </c>
      <c r="H888" s="32" t="str">
        <f>IF(D888="","",SUM(G$27:G888))</f>
        <v/>
      </c>
      <c r="I888" s="32" t="str">
        <f t="shared" si="52"/>
        <v/>
      </c>
    </row>
    <row r="889" spans="1:9">
      <c r="A889" s="30" t="str">
        <f>IF(I888="","",IF(A888&gt;=$D$8*p,"",A888+1))</f>
        <v/>
      </c>
      <c r="B889" s="31" t="str">
        <f t="shared" si="49"/>
        <v/>
      </c>
      <c r="C889" s="55" t="str">
        <f t="shared" si="50"/>
        <v/>
      </c>
      <c r="D889" s="32" t="str">
        <f t="shared" si="51"/>
        <v/>
      </c>
      <c r="E889" s="32" t="str">
        <f>IF(A889="","",SUM(D$27:D889)+PV)</f>
        <v/>
      </c>
      <c r="G889" s="32" t="str">
        <f>IF(A889="","",IF($D$10="Daily",I888*( (1+rate)^(B889-B888)-1 ),I888*rate))</f>
        <v/>
      </c>
      <c r="H889" s="32" t="str">
        <f>IF(D889="","",SUM(G$27:G889))</f>
        <v/>
      </c>
      <c r="I889" s="32" t="str">
        <f t="shared" si="52"/>
        <v/>
      </c>
    </row>
    <row r="890" spans="1:9">
      <c r="A890" s="30" t="str">
        <f>IF(I889="","",IF(A889&gt;=$D$8*p,"",A889+1))</f>
        <v/>
      </c>
      <c r="B890" s="31" t="str">
        <f t="shared" si="49"/>
        <v/>
      </c>
      <c r="C890" s="55" t="str">
        <f t="shared" si="50"/>
        <v/>
      </c>
      <c r="D890" s="32" t="str">
        <f t="shared" si="51"/>
        <v/>
      </c>
      <c r="E890" s="32" t="str">
        <f>IF(A890="","",SUM(D$27:D890)+PV)</f>
        <v/>
      </c>
      <c r="G890" s="32" t="str">
        <f>IF(A890="","",IF($D$10="Daily",I889*( (1+rate)^(B890-B889)-1 ),I889*rate))</f>
        <v/>
      </c>
      <c r="H890" s="32" t="str">
        <f>IF(D890="","",SUM(G$27:G890))</f>
        <v/>
      </c>
      <c r="I890" s="32" t="str">
        <f t="shared" si="52"/>
        <v/>
      </c>
    </row>
    <row r="891" spans="1:9">
      <c r="A891" s="30" t="str">
        <f>IF(I890="","",IF(A890&gt;=$D$8*p,"",A890+1))</f>
        <v/>
      </c>
      <c r="B891" s="31" t="str">
        <f t="shared" si="49"/>
        <v/>
      </c>
      <c r="C891" s="55" t="str">
        <f t="shared" si="50"/>
        <v/>
      </c>
      <c r="D891" s="32" t="str">
        <f t="shared" si="51"/>
        <v/>
      </c>
      <c r="E891" s="32" t="str">
        <f>IF(A891="","",SUM(D$27:D891)+PV)</f>
        <v/>
      </c>
      <c r="G891" s="32" t="str">
        <f>IF(A891="","",IF($D$10="Daily",I890*( (1+rate)^(B891-B890)-1 ),I890*rate))</f>
        <v/>
      </c>
      <c r="H891" s="32" t="str">
        <f>IF(D891="","",SUM(G$27:G891))</f>
        <v/>
      </c>
      <c r="I891" s="32" t="str">
        <f t="shared" si="52"/>
        <v/>
      </c>
    </row>
    <row r="892" spans="1:9">
      <c r="A892" s="30" t="str">
        <f>IF(I891="","",IF(A891&gt;=$D$8*p,"",A891+1))</f>
        <v/>
      </c>
      <c r="B892" s="31" t="str">
        <f t="shared" si="49"/>
        <v/>
      </c>
      <c r="C892" s="55" t="str">
        <f t="shared" si="50"/>
        <v/>
      </c>
      <c r="D892" s="32" t="str">
        <f t="shared" si="51"/>
        <v/>
      </c>
      <c r="E892" s="32" t="str">
        <f>IF(A892="","",SUM(D$27:D892)+PV)</f>
        <v/>
      </c>
      <c r="G892" s="32" t="str">
        <f>IF(A892="","",IF($D$10="Daily",I891*( (1+rate)^(B892-B891)-1 ),I891*rate))</f>
        <v/>
      </c>
      <c r="H892" s="32" t="str">
        <f>IF(D892="","",SUM(G$27:G892))</f>
        <v/>
      </c>
      <c r="I892" s="32" t="str">
        <f t="shared" si="52"/>
        <v/>
      </c>
    </row>
    <row r="893" spans="1:9">
      <c r="A893" s="30" t="str">
        <f>IF(I892="","",IF(A892&gt;=$D$8*p,"",A892+1))</f>
        <v/>
      </c>
      <c r="B893" s="31" t="str">
        <f t="shared" si="49"/>
        <v/>
      </c>
      <c r="C893" s="55" t="str">
        <f t="shared" si="50"/>
        <v/>
      </c>
      <c r="D893" s="32" t="str">
        <f t="shared" si="51"/>
        <v/>
      </c>
      <c r="E893" s="32" t="str">
        <f>IF(A893="","",SUM(D$27:D893)+PV)</f>
        <v/>
      </c>
      <c r="G893" s="32" t="str">
        <f>IF(A893="","",IF($D$10="Daily",I892*( (1+rate)^(B893-B892)-1 ),I892*rate))</f>
        <v/>
      </c>
      <c r="H893" s="32" t="str">
        <f>IF(D893="","",SUM(G$27:G893))</f>
        <v/>
      </c>
      <c r="I893" s="32" t="str">
        <f t="shared" si="52"/>
        <v/>
      </c>
    </row>
    <row r="894" spans="1:9">
      <c r="A894" s="30" t="str">
        <f>IF(I893="","",IF(A893&gt;=$D$8*p,"",A893+1))</f>
        <v/>
      </c>
      <c r="B894" s="31" t="str">
        <f t="shared" si="49"/>
        <v/>
      </c>
      <c r="C894" s="55" t="str">
        <f t="shared" si="50"/>
        <v/>
      </c>
      <c r="D894" s="32" t="str">
        <f t="shared" si="51"/>
        <v/>
      </c>
      <c r="E894" s="32" t="str">
        <f>IF(A894="","",SUM(D$27:D894)+PV)</f>
        <v/>
      </c>
      <c r="G894" s="32" t="str">
        <f>IF(A894="","",IF($D$10="Daily",I893*( (1+rate)^(B894-B893)-1 ),I893*rate))</f>
        <v/>
      </c>
      <c r="H894" s="32" t="str">
        <f>IF(D894="","",SUM(G$27:G894))</f>
        <v/>
      </c>
      <c r="I894" s="32" t="str">
        <f t="shared" si="52"/>
        <v/>
      </c>
    </row>
    <row r="895" spans="1:9">
      <c r="A895" s="30" t="str">
        <f>IF(I894="","",IF(A894&gt;=$D$8*p,"",A894+1))</f>
        <v/>
      </c>
      <c r="B895" s="31" t="str">
        <f t="shared" si="49"/>
        <v/>
      </c>
      <c r="C895" s="55" t="str">
        <f t="shared" si="50"/>
        <v/>
      </c>
      <c r="D895" s="32" t="str">
        <f t="shared" si="51"/>
        <v/>
      </c>
      <c r="E895" s="32" t="str">
        <f>IF(A895="","",SUM(D$27:D895)+PV)</f>
        <v/>
      </c>
      <c r="G895" s="32" t="str">
        <f>IF(A895="","",IF($D$10="Daily",I894*( (1+rate)^(B895-B894)-1 ),I894*rate))</f>
        <v/>
      </c>
      <c r="H895" s="32" t="str">
        <f>IF(D895="","",SUM(G$27:G895))</f>
        <v/>
      </c>
      <c r="I895" s="32" t="str">
        <f t="shared" si="52"/>
        <v/>
      </c>
    </row>
    <row r="896" spans="1:9">
      <c r="A896" s="30" t="str">
        <f>IF(I895="","",IF(A895&gt;=$D$8*p,"",A895+1))</f>
        <v/>
      </c>
      <c r="B896" s="31" t="str">
        <f t="shared" si="49"/>
        <v/>
      </c>
      <c r="C896" s="55" t="str">
        <f t="shared" si="50"/>
        <v/>
      </c>
      <c r="D896" s="32" t="str">
        <f t="shared" si="51"/>
        <v/>
      </c>
      <c r="E896" s="32" t="str">
        <f>IF(A896="","",SUM(D$27:D896)+PV)</f>
        <v/>
      </c>
      <c r="G896" s="32" t="str">
        <f>IF(A896="","",IF($D$10="Daily",I895*( (1+rate)^(B896-B895)-1 ),I895*rate))</f>
        <v/>
      </c>
      <c r="H896" s="32" t="str">
        <f>IF(D896="","",SUM(G$27:G896))</f>
        <v/>
      </c>
      <c r="I896" s="32" t="str">
        <f t="shared" si="52"/>
        <v/>
      </c>
    </row>
    <row r="897" spans="1:9">
      <c r="A897" s="30" t="str">
        <f>IF(I896="","",IF(A896&gt;=$D$8*p,"",A896+1))</f>
        <v/>
      </c>
      <c r="B897" s="31" t="str">
        <f t="shared" si="49"/>
        <v/>
      </c>
      <c r="C897" s="55" t="str">
        <f t="shared" si="50"/>
        <v/>
      </c>
      <c r="D897" s="32" t="str">
        <f t="shared" si="51"/>
        <v/>
      </c>
      <c r="E897" s="32" t="str">
        <f>IF(A897="","",SUM(D$27:D897)+PV)</f>
        <v/>
      </c>
      <c r="G897" s="32" t="str">
        <f>IF(A897="","",IF($D$10="Daily",I896*( (1+rate)^(B897-B896)-1 ),I896*rate))</f>
        <v/>
      </c>
      <c r="H897" s="32" t="str">
        <f>IF(D897="","",SUM(G$27:G897))</f>
        <v/>
      </c>
      <c r="I897" s="32" t="str">
        <f t="shared" si="52"/>
        <v/>
      </c>
    </row>
    <row r="898" spans="1:9">
      <c r="A898" s="30" t="str">
        <f>IF(I897="","",IF(A897&gt;=$D$8*p,"",A897+1))</f>
        <v/>
      </c>
      <c r="B898" s="31" t="str">
        <f t="shared" si="49"/>
        <v/>
      </c>
      <c r="C898" s="55" t="str">
        <f t="shared" si="50"/>
        <v/>
      </c>
      <c r="D898" s="32" t="str">
        <f t="shared" si="51"/>
        <v/>
      </c>
      <c r="E898" s="32" t="str">
        <f>IF(A898="","",SUM(D$27:D898)+PV)</f>
        <v/>
      </c>
      <c r="G898" s="32" t="str">
        <f>IF(A898="","",IF($D$10="Daily",I897*( (1+rate)^(B898-B897)-1 ),I897*rate))</f>
        <v/>
      </c>
      <c r="H898" s="32" t="str">
        <f>IF(D898="","",SUM(G$27:G898))</f>
        <v/>
      </c>
      <c r="I898" s="32" t="str">
        <f t="shared" si="52"/>
        <v/>
      </c>
    </row>
    <row r="899" spans="1:9">
      <c r="A899" s="30" t="str">
        <f>IF(I898="","",IF(A898&gt;=$D$8*p,"",A898+1))</f>
        <v/>
      </c>
      <c r="B899" s="31" t="str">
        <f t="shared" si="49"/>
        <v/>
      </c>
      <c r="C899" s="55" t="str">
        <f t="shared" si="50"/>
        <v/>
      </c>
      <c r="D899" s="32" t="str">
        <f t="shared" si="51"/>
        <v/>
      </c>
      <c r="E899" s="32" t="str">
        <f>IF(A899="","",SUM(D$27:D899)+PV)</f>
        <v/>
      </c>
      <c r="G899" s="32" t="str">
        <f>IF(A899="","",IF($D$10="Daily",I898*( (1+rate)^(B899-B898)-1 ),I898*rate))</f>
        <v/>
      </c>
      <c r="H899" s="32" t="str">
        <f>IF(D899="","",SUM(G$27:G899))</f>
        <v/>
      </c>
      <c r="I899" s="32" t="str">
        <f t="shared" si="52"/>
        <v/>
      </c>
    </row>
    <row r="900" spans="1:9">
      <c r="A900" s="30" t="str">
        <f>IF(I899="","",IF(A899&gt;=$D$8*p,"",A899+1))</f>
        <v/>
      </c>
      <c r="B900" s="31" t="str">
        <f t="shared" si="49"/>
        <v/>
      </c>
      <c r="C900" s="55" t="str">
        <f t="shared" si="50"/>
        <v/>
      </c>
      <c r="D900" s="32" t="str">
        <f t="shared" si="51"/>
        <v/>
      </c>
      <c r="E900" s="32" t="str">
        <f>IF(A900="","",SUM(D$27:D900)+PV)</f>
        <v/>
      </c>
      <c r="G900" s="32" t="str">
        <f>IF(A900="","",IF($D$10="Daily",I899*( (1+rate)^(B900-B899)-1 ),I899*rate))</f>
        <v/>
      </c>
      <c r="H900" s="32" t="str">
        <f>IF(D900="","",SUM(G$27:G900))</f>
        <v/>
      </c>
      <c r="I900" s="32" t="str">
        <f t="shared" si="52"/>
        <v/>
      </c>
    </row>
    <row r="901" spans="1:9">
      <c r="A901" s="30" t="str">
        <f>IF(I900="","",IF(A900&gt;=$D$8*p,"",A900+1))</f>
        <v/>
      </c>
      <c r="B901" s="31" t="str">
        <f t="shared" si="49"/>
        <v/>
      </c>
      <c r="C901" s="55" t="str">
        <f t="shared" si="50"/>
        <v/>
      </c>
      <c r="D901" s="32" t="str">
        <f t="shared" si="51"/>
        <v/>
      </c>
      <c r="E901" s="32" t="str">
        <f>IF(A901="","",SUM(D$27:D901)+PV)</f>
        <v/>
      </c>
      <c r="G901" s="32" t="str">
        <f>IF(A901="","",IF($D$10="Daily",I900*( (1+rate)^(B901-B900)-1 ),I900*rate))</f>
        <v/>
      </c>
      <c r="H901" s="32" t="str">
        <f>IF(D901="","",SUM(G$27:G901))</f>
        <v/>
      </c>
      <c r="I901" s="32" t="str">
        <f t="shared" si="52"/>
        <v/>
      </c>
    </row>
    <row r="902" spans="1:9">
      <c r="A902" s="30" t="str">
        <f>IF(I901="","",IF(A901&gt;=$D$8*p,"",A901+1))</f>
        <v/>
      </c>
      <c r="B902" s="31" t="str">
        <f t="shared" si="49"/>
        <v/>
      </c>
      <c r="C902" s="55" t="str">
        <f t="shared" si="50"/>
        <v/>
      </c>
      <c r="D902" s="32" t="str">
        <f t="shared" si="51"/>
        <v/>
      </c>
      <c r="E902" s="32" t="str">
        <f>IF(A902="","",SUM(D$27:D902)+PV)</f>
        <v/>
      </c>
      <c r="G902" s="32" t="str">
        <f>IF(A902="","",IF($D$10="Daily",I901*( (1+rate)^(B902-B901)-1 ),I901*rate))</f>
        <v/>
      </c>
      <c r="H902" s="32" t="str">
        <f>IF(D902="","",SUM(G$27:G902))</f>
        <v/>
      </c>
      <c r="I902" s="32" t="str">
        <f t="shared" si="52"/>
        <v/>
      </c>
    </row>
    <row r="903" spans="1:9">
      <c r="A903" s="30" t="str">
        <f>IF(I902="","",IF(A902&gt;=$D$8*p,"",A902+1))</f>
        <v/>
      </c>
      <c r="B903" s="31" t="str">
        <f t="shared" si="49"/>
        <v/>
      </c>
      <c r="C903" s="55" t="str">
        <f t="shared" si="50"/>
        <v/>
      </c>
      <c r="D903" s="32" t="str">
        <f t="shared" si="51"/>
        <v/>
      </c>
      <c r="E903" s="32" t="str">
        <f>IF(A903="","",SUM(D$27:D903)+PV)</f>
        <v/>
      </c>
      <c r="G903" s="32" t="str">
        <f>IF(A903="","",IF($D$10="Daily",I902*( (1+rate)^(B903-B902)-1 ),I902*rate))</f>
        <v/>
      </c>
      <c r="H903" s="32" t="str">
        <f>IF(D903="","",SUM(G$27:G903))</f>
        <v/>
      </c>
      <c r="I903" s="32" t="str">
        <f t="shared" si="52"/>
        <v/>
      </c>
    </row>
    <row r="904" spans="1:9">
      <c r="A904" s="30" t="str">
        <f>IF(I903="","",IF(A903&gt;=$D$8*p,"",A903+1))</f>
        <v/>
      </c>
      <c r="B904" s="31" t="str">
        <f t="shared" si="49"/>
        <v/>
      </c>
      <c r="C904" s="55" t="str">
        <f t="shared" si="50"/>
        <v/>
      </c>
      <c r="D904" s="32" t="str">
        <f t="shared" si="51"/>
        <v/>
      </c>
      <c r="E904" s="32" t="str">
        <f>IF(A904="","",SUM(D$27:D904)+PV)</f>
        <v/>
      </c>
      <c r="G904" s="32" t="str">
        <f>IF(A904="","",IF($D$10="Daily",I903*( (1+rate)^(B904-B903)-1 ),I903*rate))</f>
        <v/>
      </c>
      <c r="H904" s="32" t="str">
        <f>IF(D904="","",SUM(G$27:G904))</f>
        <v/>
      </c>
      <c r="I904" s="32" t="str">
        <f t="shared" si="52"/>
        <v/>
      </c>
    </row>
    <row r="905" spans="1:9">
      <c r="A905" s="30" t="str">
        <f>IF(I904="","",IF(A904&gt;=$D$8*p,"",A904+1))</f>
        <v/>
      </c>
      <c r="B905" s="31" t="str">
        <f t="shared" si="49"/>
        <v/>
      </c>
      <c r="C905" s="55" t="str">
        <f t="shared" si="50"/>
        <v/>
      </c>
      <c r="D905" s="32" t="str">
        <f t="shared" si="51"/>
        <v/>
      </c>
      <c r="E905" s="32" t="str">
        <f>IF(A905="","",SUM(D$27:D905)+PV)</f>
        <v/>
      </c>
      <c r="G905" s="32" t="str">
        <f>IF(A905="","",IF($D$10="Daily",I904*( (1+rate)^(B905-B904)-1 ),I904*rate))</f>
        <v/>
      </c>
      <c r="H905" s="32" t="str">
        <f>IF(D905="","",SUM(G$27:G905))</f>
        <v/>
      </c>
      <c r="I905" s="32" t="str">
        <f t="shared" si="52"/>
        <v/>
      </c>
    </row>
    <row r="906" spans="1:9">
      <c r="A906" s="30" t="str">
        <f>IF(I905="","",IF(A905&gt;=$D$8*p,"",A905+1))</f>
        <v/>
      </c>
      <c r="B906" s="31" t="str">
        <f t="shared" si="49"/>
        <v/>
      </c>
      <c r="C906" s="55" t="str">
        <f t="shared" si="50"/>
        <v/>
      </c>
      <c r="D906" s="32" t="str">
        <f t="shared" si="51"/>
        <v/>
      </c>
      <c r="E906" s="32" t="str">
        <f>IF(A906="","",SUM(D$27:D906)+PV)</f>
        <v/>
      </c>
      <c r="G906" s="32" t="str">
        <f>IF(A906="","",IF($D$10="Daily",I905*( (1+rate)^(B906-B905)-1 ),I905*rate))</f>
        <v/>
      </c>
      <c r="H906" s="32" t="str">
        <f>IF(D906="","",SUM(G$27:G906))</f>
        <v/>
      </c>
      <c r="I906" s="32" t="str">
        <f t="shared" si="52"/>
        <v/>
      </c>
    </row>
    <row r="907" spans="1:9">
      <c r="A907" s="30" t="str">
        <f>IF(I906="","",IF(A906&gt;=$D$8*p,"",A906+1))</f>
        <v/>
      </c>
      <c r="B907" s="31" t="str">
        <f t="shared" si="49"/>
        <v/>
      </c>
      <c r="C907" s="55" t="str">
        <f t="shared" si="50"/>
        <v/>
      </c>
      <c r="D907" s="32" t="str">
        <f t="shared" si="51"/>
        <v/>
      </c>
      <c r="E907" s="32" t="str">
        <f>IF(A907="","",SUM(D$27:D907)+PV)</f>
        <v/>
      </c>
      <c r="G907" s="32" t="str">
        <f>IF(A907="","",IF($D$10="Daily",I906*( (1+rate)^(B907-B906)-1 ),I906*rate))</f>
        <v/>
      </c>
      <c r="H907" s="32" t="str">
        <f>IF(D907="","",SUM(G$27:G907))</f>
        <v/>
      </c>
      <c r="I907" s="32" t="str">
        <f t="shared" si="52"/>
        <v/>
      </c>
    </row>
    <row r="908" spans="1:9">
      <c r="A908" s="30" t="str">
        <f>IF(I907="","",IF(A907&gt;=$D$8*p,"",A907+1))</f>
        <v/>
      </c>
      <c r="B908" s="31" t="str">
        <f t="shared" si="49"/>
        <v/>
      </c>
      <c r="C908" s="55" t="str">
        <f t="shared" si="50"/>
        <v/>
      </c>
      <c r="D908" s="32" t="str">
        <f t="shared" si="51"/>
        <v/>
      </c>
      <c r="E908" s="32" t="str">
        <f>IF(A908="","",SUM(D$27:D908)+PV)</f>
        <v/>
      </c>
      <c r="G908" s="32" t="str">
        <f>IF(A908="","",IF($D$10="Daily",I907*( (1+rate)^(B908-B907)-1 ),I907*rate))</f>
        <v/>
      </c>
      <c r="H908" s="32" t="str">
        <f>IF(D908="","",SUM(G$27:G908))</f>
        <v/>
      </c>
      <c r="I908" s="32" t="str">
        <f t="shared" si="52"/>
        <v/>
      </c>
    </row>
    <row r="909" spans="1:9">
      <c r="A909" s="30" t="str">
        <f>IF(I908="","",IF(A908&gt;=$D$8*p,"",A908+1))</f>
        <v/>
      </c>
      <c r="B909" s="31" t="str">
        <f t="shared" si="49"/>
        <v/>
      </c>
      <c r="C909" s="55" t="str">
        <f t="shared" si="50"/>
        <v/>
      </c>
      <c r="D909" s="32" t="str">
        <f t="shared" si="51"/>
        <v/>
      </c>
      <c r="E909" s="32" t="str">
        <f>IF(A909="","",SUM(D$27:D909)+PV)</f>
        <v/>
      </c>
      <c r="G909" s="32" t="str">
        <f>IF(A909="","",IF($D$10="Daily",I908*( (1+rate)^(B909-B908)-1 ),I908*rate))</f>
        <v/>
      </c>
      <c r="H909" s="32" t="str">
        <f>IF(D909="","",SUM(G$27:G909))</f>
        <v/>
      </c>
      <c r="I909" s="32" t="str">
        <f t="shared" si="52"/>
        <v/>
      </c>
    </row>
    <row r="910" spans="1:9">
      <c r="A910" s="30" t="str">
        <f>IF(I909="","",IF(A909&gt;=$D$8*p,"",A909+1))</f>
        <v/>
      </c>
      <c r="B910" s="31" t="str">
        <f t="shared" si="49"/>
        <v/>
      </c>
      <c r="C910" s="55" t="str">
        <f t="shared" si="50"/>
        <v/>
      </c>
      <c r="D910" s="32" t="str">
        <f t="shared" si="51"/>
        <v/>
      </c>
      <c r="E910" s="32" t="str">
        <f>IF(A910="","",SUM(D$27:D910)+PV)</f>
        <v/>
      </c>
      <c r="G910" s="32" t="str">
        <f>IF(A910="","",IF($D$10="Daily",I909*( (1+rate)^(B910-B909)-1 ),I909*rate))</f>
        <v/>
      </c>
      <c r="H910" s="32" t="str">
        <f>IF(D910="","",SUM(G$27:G910))</f>
        <v/>
      </c>
      <c r="I910" s="32" t="str">
        <f t="shared" si="52"/>
        <v/>
      </c>
    </row>
    <row r="911" spans="1:9">
      <c r="A911" s="30" t="str">
        <f>IF(I910="","",IF(A910&gt;=$D$8*p,"",A910+1))</f>
        <v/>
      </c>
      <c r="B911" s="31" t="str">
        <f t="shared" si="49"/>
        <v/>
      </c>
      <c r="C911" s="55" t="str">
        <f t="shared" si="50"/>
        <v/>
      </c>
      <c r="D911" s="32" t="str">
        <f t="shared" si="51"/>
        <v/>
      </c>
      <c r="E911" s="32" t="str">
        <f>IF(A911="","",SUM(D$27:D911)+PV)</f>
        <v/>
      </c>
      <c r="G911" s="32" t="str">
        <f>IF(A911="","",IF($D$10="Daily",I910*( (1+rate)^(B911-B910)-1 ),I910*rate))</f>
        <v/>
      </c>
      <c r="H911" s="32" t="str">
        <f>IF(D911="","",SUM(G$27:G911))</f>
        <v/>
      </c>
      <c r="I911" s="32" t="str">
        <f t="shared" si="52"/>
        <v/>
      </c>
    </row>
    <row r="912" spans="1:9">
      <c r="A912" s="30" t="str">
        <f>IF(I911="","",IF(A911&gt;=$D$8*p,"",A911+1))</f>
        <v/>
      </c>
      <c r="B912" s="31" t="str">
        <f t="shared" si="49"/>
        <v/>
      </c>
      <c r="C912" s="55" t="str">
        <f t="shared" si="50"/>
        <v/>
      </c>
      <c r="D912" s="32" t="str">
        <f t="shared" si="51"/>
        <v/>
      </c>
      <c r="E912" s="32" t="str">
        <f>IF(A912="","",SUM(D$27:D912)+PV)</f>
        <v/>
      </c>
      <c r="G912" s="32" t="str">
        <f>IF(A912="","",IF($D$10="Daily",I911*( (1+rate)^(B912-B911)-1 ),I911*rate))</f>
        <v/>
      </c>
      <c r="H912" s="32" t="str">
        <f>IF(D912="","",SUM(G$27:G912))</f>
        <v/>
      </c>
      <c r="I912" s="32" t="str">
        <f t="shared" si="52"/>
        <v/>
      </c>
    </row>
    <row r="913" spans="1:9">
      <c r="A913" s="30" t="str">
        <f>IF(I912="","",IF(A912&gt;=$D$8*p,"",A912+1))</f>
        <v/>
      </c>
      <c r="B913" s="31" t="str">
        <f t="shared" si="49"/>
        <v/>
      </c>
      <c r="C913" s="55" t="str">
        <f t="shared" si="50"/>
        <v/>
      </c>
      <c r="D913" s="32" t="str">
        <f t="shared" si="51"/>
        <v/>
      </c>
      <c r="E913" s="32" t="str">
        <f>IF(A913="","",SUM(D$27:D913)+PV)</f>
        <v/>
      </c>
      <c r="G913" s="32" t="str">
        <f>IF(A913="","",IF($D$10="Daily",I912*( (1+rate)^(B913-B912)-1 ),I912*rate))</f>
        <v/>
      </c>
      <c r="H913" s="32" t="str">
        <f>IF(D913="","",SUM(G$27:G913))</f>
        <v/>
      </c>
      <c r="I913" s="32" t="str">
        <f t="shared" si="52"/>
        <v/>
      </c>
    </row>
    <row r="914" spans="1:9">
      <c r="A914" s="30" t="str">
        <f>IF(I913="","",IF(A913&gt;=$D$8*p,"",A913+1))</f>
        <v/>
      </c>
      <c r="B914" s="31" t="str">
        <f t="shared" si="49"/>
        <v/>
      </c>
      <c r="C914" s="55" t="str">
        <f t="shared" si="50"/>
        <v/>
      </c>
      <c r="D914" s="32" t="str">
        <f t="shared" si="51"/>
        <v/>
      </c>
      <c r="E914" s="32" t="str">
        <f>IF(A914="","",SUM(D$27:D914)+PV)</f>
        <v/>
      </c>
      <c r="G914" s="32" t="str">
        <f>IF(A914="","",IF($D$10="Daily",I913*( (1+rate)^(B914-B913)-1 ),I913*rate))</f>
        <v/>
      </c>
      <c r="H914" s="32" t="str">
        <f>IF(D914="","",SUM(G$27:G914))</f>
        <v/>
      </c>
      <c r="I914" s="32" t="str">
        <f t="shared" si="52"/>
        <v/>
      </c>
    </row>
    <row r="915" spans="1:9">
      <c r="A915" s="30" t="str">
        <f>IF(I914="","",IF(A914&gt;=$D$8*p,"",A914+1))</f>
        <v/>
      </c>
      <c r="B915" s="31" t="str">
        <f t="shared" si="49"/>
        <v/>
      </c>
      <c r="C915" s="55" t="str">
        <f t="shared" si="50"/>
        <v/>
      </c>
      <c r="D915" s="32" t="str">
        <f t="shared" si="51"/>
        <v/>
      </c>
      <c r="E915" s="32" t="str">
        <f>IF(A915="","",SUM(D$27:D915)+PV)</f>
        <v/>
      </c>
      <c r="G915" s="32" t="str">
        <f>IF(A915="","",IF($D$10="Daily",I914*( (1+rate)^(B915-B914)-1 ),I914*rate))</f>
        <v/>
      </c>
      <c r="H915" s="32" t="str">
        <f>IF(D915="","",SUM(G$27:G915))</f>
        <v/>
      </c>
      <c r="I915" s="32" t="str">
        <f t="shared" si="52"/>
        <v/>
      </c>
    </row>
    <row r="916" spans="1:9">
      <c r="A916" s="30" t="str">
        <f>IF(I915="","",IF(A915&gt;=$D$8*p,"",A915+1))</f>
        <v/>
      </c>
      <c r="B916" s="31" t="str">
        <f t="shared" si="49"/>
        <v/>
      </c>
      <c r="C916" s="55" t="str">
        <f t="shared" si="50"/>
        <v/>
      </c>
      <c r="D916" s="32" t="str">
        <f t="shared" si="51"/>
        <v/>
      </c>
      <c r="E916" s="32" t="str">
        <f>IF(A916="","",SUM(D$27:D916)+PV)</f>
        <v/>
      </c>
      <c r="G916" s="32" t="str">
        <f>IF(A916="","",IF($D$10="Daily",I915*( (1+rate)^(B916-B915)-1 ),I915*rate))</f>
        <v/>
      </c>
      <c r="H916" s="32" t="str">
        <f>IF(D916="","",SUM(G$27:G916))</f>
        <v/>
      </c>
      <c r="I916" s="32" t="str">
        <f t="shared" si="52"/>
        <v/>
      </c>
    </row>
    <row r="917" spans="1:9">
      <c r="A917" s="30" t="str">
        <f>IF(I916="","",IF(A916&gt;=$D$8*p,"",A916+1))</f>
        <v/>
      </c>
      <c r="B917" s="31" t="str">
        <f t="shared" si="49"/>
        <v/>
      </c>
      <c r="C917" s="55" t="str">
        <f t="shared" si="50"/>
        <v/>
      </c>
      <c r="D917" s="32" t="str">
        <f t="shared" si="51"/>
        <v/>
      </c>
      <c r="E917" s="32" t="str">
        <f>IF(A917="","",SUM(D$27:D917)+PV)</f>
        <v/>
      </c>
      <c r="G917" s="32" t="str">
        <f>IF(A917="","",IF($D$10="Daily",I916*( (1+rate)^(B917-B916)-1 ),I916*rate))</f>
        <v/>
      </c>
      <c r="H917" s="32" t="str">
        <f>IF(D917="","",SUM(G$27:G917))</f>
        <v/>
      </c>
      <c r="I917" s="32" t="str">
        <f t="shared" si="52"/>
        <v/>
      </c>
    </row>
    <row r="918" spans="1:9">
      <c r="A918" s="30" t="str">
        <f>IF(I917="","",IF(A917&gt;=$D$8*p,"",A917+1))</f>
        <v/>
      </c>
      <c r="B918" s="31" t="str">
        <f t="shared" si="49"/>
        <v/>
      </c>
      <c r="C918" s="55" t="str">
        <f t="shared" si="50"/>
        <v/>
      </c>
      <c r="D918" s="32" t="str">
        <f t="shared" si="51"/>
        <v/>
      </c>
      <c r="E918" s="32" t="str">
        <f>IF(A918="","",SUM(D$27:D918)+PV)</f>
        <v/>
      </c>
      <c r="G918" s="32" t="str">
        <f>IF(A918="","",IF($D$10="Daily",I917*( (1+rate)^(B918-B917)-1 ),I917*rate))</f>
        <v/>
      </c>
      <c r="H918" s="32" t="str">
        <f>IF(D918="","",SUM(G$27:G918))</f>
        <v/>
      </c>
      <c r="I918" s="32" t="str">
        <f t="shared" si="52"/>
        <v/>
      </c>
    </row>
    <row r="919" spans="1:9">
      <c r="A919" s="30" t="str">
        <f>IF(I918="","",IF(A918&gt;=$D$8*p,"",A918+1))</f>
        <v/>
      </c>
      <c r="B919" s="31" t="str">
        <f t="shared" si="49"/>
        <v/>
      </c>
      <c r="C919" s="55" t="str">
        <f t="shared" si="50"/>
        <v/>
      </c>
      <c r="D919" s="32" t="str">
        <f t="shared" si="51"/>
        <v/>
      </c>
      <c r="E919" s="32" t="str">
        <f>IF(A919="","",SUM(D$27:D919)+PV)</f>
        <v/>
      </c>
      <c r="G919" s="32" t="str">
        <f>IF(A919="","",IF($D$10="Daily",I918*( (1+rate)^(B919-B918)-1 ),I918*rate))</f>
        <v/>
      </c>
      <c r="H919" s="32" t="str">
        <f>IF(D919="","",SUM(G$27:G919))</f>
        <v/>
      </c>
      <c r="I919" s="32" t="str">
        <f t="shared" si="52"/>
        <v/>
      </c>
    </row>
    <row r="920" spans="1:9">
      <c r="A920" s="30" t="str">
        <f>IF(I919="","",IF(A919&gt;=$D$8*p,"",A919+1))</f>
        <v/>
      </c>
      <c r="B920" s="31" t="str">
        <f t="shared" si="49"/>
        <v/>
      </c>
      <c r="C920" s="55" t="str">
        <f t="shared" si="50"/>
        <v/>
      </c>
      <c r="D920" s="32" t="str">
        <f t="shared" si="51"/>
        <v/>
      </c>
      <c r="E920" s="32" t="str">
        <f>IF(A920="","",SUM(D$27:D920)+PV)</f>
        <v/>
      </c>
      <c r="G920" s="32" t="str">
        <f>IF(A920="","",IF($D$10="Daily",I919*( (1+rate)^(B920-B919)-1 ),I919*rate))</f>
        <v/>
      </c>
      <c r="H920" s="32" t="str">
        <f>IF(D920="","",SUM(G$27:G920))</f>
        <v/>
      </c>
      <c r="I920" s="32" t="str">
        <f t="shared" si="52"/>
        <v/>
      </c>
    </row>
    <row r="921" spans="1:9">
      <c r="A921" s="30" t="str">
        <f>IF(I920="","",IF(A920&gt;=$D$8*p,"",A920+1))</f>
        <v/>
      </c>
      <c r="B921" s="31" t="str">
        <f t="shared" si="49"/>
        <v/>
      </c>
      <c r="C921" s="55" t="str">
        <f t="shared" si="50"/>
        <v/>
      </c>
      <c r="D921" s="32" t="str">
        <f t="shared" si="51"/>
        <v/>
      </c>
      <c r="E921" s="32" t="str">
        <f>IF(A921="","",SUM(D$27:D921)+PV)</f>
        <v/>
      </c>
      <c r="G921" s="32" t="str">
        <f>IF(A921="","",IF($D$10="Daily",I920*( (1+rate)^(B921-B920)-1 ),I920*rate))</f>
        <v/>
      </c>
      <c r="H921" s="32" t="str">
        <f>IF(D921="","",SUM(G$27:G921))</f>
        <v/>
      </c>
      <c r="I921" s="32" t="str">
        <f t="shared" si="52"/>
        <v/>
      </c>
    </row>
    <row r="922" spans="1:9">
      <c r="A922" s="30" t="str">
        <f>IF(I921="","",IF(A921&gt;=$D$8*p,"",A921+1))</f>
        <v/>
      </c>
      <c r="B922" s="31" t="str">
        <f t="shared" si="49"/>
        <v/>
      </c>
      <c r="C922" s="55" t="str">
        <f t="shared" si="50"/>
        <v/>
      </c>
      <c r="D922" s="32" t="str">
        <f t="shared" si="51"/>
        <v/>
      </c>
      <c r="E922" s="32" t="str">
        <f>IF(A922="","",SUM(D$27:D922)+PV)</f>
        <v/>
      </c>
      <c r="G922" s="32" t="str">
        <f>IF(A922="","",IF($D$10="Daily",I921*( (1+rate)^(B922-B921)-1 ),I921*rate))</f>
        <v/>
      </c>
      <c r="H922" s="32" t="str">
        <f>IF(D922="","",SUM(G$27:G922))</f>
        <v/>
      </c>
      <c r="I922" s="32" t="str">
        <f t="shared" si="52"/>
        <v/>
      </c>
    </row>
    <row r="923" spans="1:9">
      <c r="A923" s="30" t="str">
        <f>IF(I922="","",IF(A922&gt;=$D$8*p,"",A922+1))</f>
        <v/>
      </c>
      <c r="B923" s="31" t="str">
        <f t="shared" si="49"/>
        <v/>
      </c>
      <c r="C923" s="55" t="str">
        <f t="shared" si="50"/>
        <v/>
      </c>
      <c r="D923" s="32" t="str">
        <f t="shared" si="51"/>
        <v/>
      </c>
      <c r="E923" s="32" t="str">
        <f>IF(A923="","",SUM(D$27:D923)+PV)</f>
        <v/>
      </c>
      <c r="G923" s="32" t="str">
        <f>IF(A923="","",IF($D$10="Daily",I922*( (1+rate)^(B923-B922)-1 ),I922*rate))</f>
        <v/>
      </c>
      <c r="H923" s="32" t="str">
        <f>IF(D923="","",SUM(G$27:G923))</f>
        <v/>
      </c>
      <c r="I923" s="32" t="str">
        <f t="shared" si="52"/>
        <v/>
      </c>
    </row>
    <row r="924" spans="1:9">
      <c r="A924" s="30" t="str">
        <f>IF(I923="","",IF(A923&gt;=$D$8*p,"",A923+1))</f>
        <v/>
      </c>
      <c r="B924" s="31" t="str">
        <f t="shared" si="49"/>
        <v/>
      </c>
      <c r="C924" s="55" t="str">
        <f t="shared" si="50"/>
        <v/>
      </c>
      <c r="D924" s="32" t="str">
        <f t="shared" si="51"/>
        <v/>
      </c>
      <c r="E924" s="32" t="str">
        <f>IF(A924="","",SUM(D$27:D924)+PV)</f>
        <v/>
      </c>
      <c r="G924" s="32" t="str">
        <f>IF(A924="","",IF($D$10="Daily",I923*( (1+rate)^(B924-B923)-1 ),I923*rate))</f>
        <v/>
      </c>
      <c r="H924" s="32" t="str">
        <f>IF(D924="","",SUM(G$27:G924))</f>
        <v/>
      </c>
      <c r="I924" s="32" t="str">
        <f t="shared" si="52"/>
        <v/>
      </c>
    </row>
    <row r="925" spans="1:9">
      <c r="A925" s="30" t="str">
        <f>IF(I924="","",IF(A924&gt;=$D$8*p,"",A924+1))</f>
        <v/>
      </c>
      <c r="B925" s="31" t="str">
        <f t="shared" ref="B925:B988" si="53">IF(A925="","",IF(p=52,B924+7,IF(p=26,B924+14,IF(p=24,IF(MOD(A925,2)=0,EDATE($D$9,A925/2),B924+14),IF(DAY(DATE(YEAR($D$9),MONTH($D$9)+(A925-1)*(12/p),DAY($D$9)))&lt;&gt;DAY($D$9),DATE(YEAR($D$9),MONTH($D$9)+A925*(12/p)+1,0),DATE(YEAR($D$9),MONTH($D$9)+A925*(12/p),DAY($D$9)))))))</f>
        <v/>
      </c>
      <c r="C925" s="55" t="str">
        <f t="shared" si="50"/>
        <v/>
      </c>
      <c r="D925" s="32" t="str">
        <f t="shared" si="51"/>
        <v/>
      </c>
      <c r="E925" s="32" t="str">
        <f>IF(A925="","",SUM(D$27:D925)+PV)</f>
        <v/>
      </c>
      <c r="G925" s="32" t="str">
        <f>IF(A925="","",IF($D$10="Daily",I924*( (1+rate)^(B925-B924)-1 ),I924*rate))</f>
        <v/>
      </c>
      <c r="H925" s="32" t="str">
        <f>IF(D925="","",SUM(G$27:G925))</f>
        <v/>
      </c>
      <c r="I925" s="32" t="str">
        <f t="shared" si="52"/>
        <v/>
      </c>
    </row>
    <row r="926" spans="1:9">
      <c r="A926" s="30" t="str">
        <f>IF(I925="","",IF(A925&gt;=$D$8*p,"",A925+1))</f>
        <v/>
      </c>
      <c r="B926" s="31" t="str">
        <f t="shared" si="53"/>
        <v/>
      </c>
      <c r="C926" s="55" t="str">
        <f t="shared" ref="C926:C989" si="54">IF(A926="","",MONTH(B926))</f>
        <v/>
      </c>
      <c r="D926" s="32" t="str">
        <f t="shared" ref="D926:D989" si="55">IFERROR(IF(A926="","",$D$11)+IF(C926="","",(IF(C926=12,$D$13))),"")</f>
        <v/>
      </c>
      <c r="E926" s="32" t="str">
        <f>IF(A926="","",SUM(D$27:D926)+PV)</f>
        <v/>
      </c>
      <c r="G926" s="32" t="str">
        <f>IF(A926="","",IF($D$10="Daily",I925*( (1+rate)^(B926-B925)-1 ),I925*rate))</f>
        <v/>
      </c>
      <c r="H926" s="32" t="str">
        <f>IF(D926="","",SUM(G$27:G926))</f>
        <v/>
      </c>
      <c r="I926" s="32" t="str">
        <f t="shared" si="52"/>
        <v/>
      </c>
    </row>
    <row r="927" spans="1:9">
      <c r="A927" s="30" t="str">
        <f>IF(I926="","",IF(A926&gt;=$D$8*p,"",A926+1))</f>
        <v/>
      </c>
      <c r="B927" s="31" t="str">
        <f t="shared" si="53"/>
        <v/>
      </c>
      <c r="C927" s="55" t="str">
        <f t="shared" si="54"/>
        <v/>
      </c>
      <c r="D927" s="32" t="str">
        <f t="shared" si="55"/>
        <v/>
      </c>
      <c r="E927" s="32" t="str">
        <f>IF(A927="","",SUM(D$27:D927)+PV)</f>
        <v/>
      </c>
      <c r="G927" s="32" t="str">
        <f>IF(A927="","",IF($D$10="Daily",I926*( (1+rate)^(B927-B926)-1 ),I926*rate))</f>
        <v/>
      </c>
      <c r="H927" s="32" t="str">
        <f>IF(D927="","",SUM(G$27:G927))</f>
        <v/>
      </c>
      <c r="I927" s="32" t="str">
        <f t="shared" si="52"/>
        <v/>
      </c>
    </row>
    <row r="928" spans="1:9">
      <c r="A928" s="30" t="str">
        <f>IF(I927="","",IF(A927&gt;=$D$8*p,"",A927+1))</f>
        <v/>
      </c>
      <c r="B928" s="31" t="str">
        <f t="shared" si="53"/>
        <v/>
      </c>
      <c r="C928" s="55" t="str">
        <f t="shared" si="54"/>
        <v/>
      </c>
      <c r="D928" s="32" t="str">
        <f t="shared" si="55"/>
        <v/>
      </c>
      <c r="E928" s="32" t="str">
        <f>IF(A928="","",SUM(D$27:D928)+PV)</f>
        <v/>
      </c>
      <c r="G928" s="32" t="str">
        <f>IF(A928="","",IF($D$10="Daily",I927*( (1+rate)^(B928-B927)-1 ),I927*rate))</f>
        <v/>
      </c>
      <c r="H928" s="32" t="str">
        <f>IF(D928="","",SUM(G$27:G928))</f>
        <v/>
      </c>
      <c r="I928" s="32" t="str">
        <f t="shared" si="52"/>
        <v/>
      </c>
    </row>
    <row r="929" spans="1:9">
      <c r="A929" s="30" t="str">
        <f>IF(I928="","",IF(A928&gt;=$D$8*p,"",A928+1))</f>
        <v/>
      </c>
      <c r="B929" s="31" t="str">
        <f t="shared" si="53"/>
        <v/>
      </c>
      <c r="C929" s="55" t="str">
        <f t="shared" si="54"/>
        <v/>
      </c>
      <c r="D929" s="32" t="str">
        <f t="shared" si="55"/>
        <v/>
      </c>
      <c r="E929" s="32" t="str">
        <f>IF(A929="","",SUM(D$27:D929)+PV)</f>
        <v/>
      </c>
      <c r="G929" s="32" t="str">
        <f>IF(A929="","",IF($D$10="Daily",I928*( (1+rate)^(B929-B928)-1 ),I928*rate))</f>
        <v/>
      </c>
      <c r="H929" s="32" t="str">
        <f>IF(D929="","",SUM(G$27:G929))</f>
        <v/>
      </c>
      <c r="I929" s="32" t="str">
        <f t="shared" si="52"/>
        <v/>
      </c>
    </row>
    <row r="930" spans="1:9">
      <c r="A930" s="30" t="str">
        <f>IF(I929="","",IF(A929&gt;=$D$8*p,"",A929+1))</f>
        <v/>
      </c>
      <c r="B930" s="31" t="str">
        <f t="shared" si="53"/>
        <v/>
      </c>
      <c r="C930" s="55" t="str">
        <f t="shared" si="54"/>
        <v/>
      </c>
      <c r="D930" s="32" t="str">
        <f t="shared" si="55"/>
        <v/>
      </c>
      <c r="E930" s="32" t="str">
        <f>IF(A930="","",SUM(D$27:D930)+PV)</f>
        <v/>
      </c>
      <c r="G930" s="32" t="str">
        <f>IF(A930="","",IF($D$10="Daily",I929*( (1+rate)^(B930-B929)-1 ),I929*rate))</f>
        <v/>
      </c>
      <c r="H930" s="32" t="str">
        <f>IF(D930="","",SUM(G$27:G930))</f>
        <v/>
      </c>
      <c r="I930" s="32" t="str">
        <f t="shared" si="52"/>
        <v/>
      </c>
    </row>
    <row r="931" spans="1:9">
      <c r="A931" s="30" t="str">
        <f>IF(I930="","",IF(A930&gt;=$D$8*p,"",A930+1))</f>
        <v/>
      </c>
      <c r="B931" s="31" t="str">
        <f t="shared" si="53"/>
        <v/>
      </c>
      <c r="C931" s="55" t="str">
        <f t="shared" si="54"/>
        <v/>
      </c>
      <c r="D931" s="32" t="str">
        <f t="shared" si="55"/>
        <v/>
      </c>
      <c r="E931" s="32" t="str">
        <f>IF(A931="","",SUM(D$27:D931)+PV)</f>
        <v/>
      </c>
      <c r="G931" s="32" t="str">
        <f>IF(A931="","",IF($D$10="Daily",I930*( (1+rate)^(B931-B930)-1 ),I930*rate))</f>
        <v/>
      </c>
      <c r="H931" s="32" t="str">
        <f>IF(D931="","",SUM(G$27:G931))</f>
        <v/>
      </c>
      <c r="I931" s="32" t="str">
        <f t="shared" si="52"/>
        <v/>
      </c>
    </row>
    <row r="932" spans="1:9">
      <c r="A932" s="30" t="str">
        <f>IF(I931="","",IF(A931&gt;=$D$8*p,"",A931+1))</f>
        <v/>
      </c>
      <c r="B932" s="31" t="str">
        <f t="shared" si="53"/>
        <v/>
      </c>
      <c r="C932" s="55" t="str">
        <f t="shared" si="54"/>
        <v/>
      </c>
      <c r="D932" s="32" t="str">
        <f t="shared" si="55"/>
        <v/>
      </c>
      <c r="E932" s="32" t="str">
        <f>IF(A932="","",SUM(D$27:D932)+PV)</f>
        <v/>
      </c>
      <c r="G932" s="32" t="str">
        <f>IF(A932="","",IF($D$10="Daily",I931*( (1+rate)^(B932-B931)-1 ),I931*rate))</f>
        <v/>
      </c>
      <c r="H932" s="32" t="str">
        <f>IF(D932="","",SUM(G$27:G932))</f>
        <v/>
      </c>
      <c r="I932" s="32" t="str">
        <f t="shared" si="52"/>
        <v/>
      </c>
    </row>
    <row r="933" spans="1:9">
      <c r="A933" s="30" t="str">
        <f>IF(I932="","",IF(A932&gt;=$D$8*p,"",A932+1))</f>
        <v/>
      </c>
      <c r="B933" s="31" t="str">
        <f t="shared" si="53"/>
        <v/>
      </c>
      <c r="C933" s="55" t="str">
        <f t="shared" si="54"/>
        <v/>
      </c>
      <c r="D933" s="32" t="str">
        <f t="shared" si="55"/>
        <v/>
      </c>
      <c r="E933" s="32" t="str">
        <f>IF(A933="","",SUM(D$27:D933)+PV)</f>
        <v/>
      </c>
      <c r="G933" s="32" t="str">
        <f>IF(A933="","",IF($D$10="Daily",I932*( (1+rate)^(B933-B932)-1 ),I932*rate))</f>
        <v/>
      </c>
      <c r="H933" s="32" t="str">
        <f>IF(D933="","",SUM(G$27:G933))</f>
        <v/>
      </c>
      <c r="I933" s="32" t="str">
        <f t="shared" si="52"/>
        <v/>
      </c>
    </row>
    <row r="934" spans="1:9">
      <c r="A934" s="30" t="str">
        <f>IF(I933="","",IF(A933&gt;=$D$8*p,"",A933+1))</f>
        <v/>
      </c>
      <c r="B934" s="31" t="str">
        <f t="shared" si="53"/>
        <v/>
      </c>
      <c r="C934" s="55" t="str">
        <f t="shared" si="54"/>
        <v/>
      </c>
      <c r="D934" s="32" t="str">
        <f t="shared" si="55"/>
        <v/>
      </c>
      <c r="E934" s="32" t="str">
        <f>IF(A934="","",SUM(D$27:D934)+PV)</f>
        <v/>
      </c>
      <c r="G934" s="32" t="str">
        <f>IF(A934="","",IF($D$10="Daily",I933*( (1+rate)^(B934-B933)-1 ),I933*rate))</f>
        <v/>
      </c>
      <c r="H934" s="32" t="str">
        <f>IF(D934="","",SUM(G$27:G934))</f>
        <v/>
      </c>
      <c r="I934" s="32" t="str">
        <f t="shared" si="52"/>
        <v/>
      </c>
    </row>
    <row r="935" spans="1:9">
      <c r="A935" s="30" t="str">
        <f>IF(I934="","",IF(A934&gt;=$D$8*p,"",A934+1))</f>
        <v/>
      </c>
      <c r="B935" s="31" t="str">
        <f t="shared" si="53"/>
        <v/>
      </c>
      <c r="C935" s="55" t="str">
        <f t="shared" si="54"/>
        <v/>
      </c>
      <c r="D935" s="32" t="str">
        <f t="shared" si="55"/>
        <v/>
      </c>
      <c r="E935" s="32" t="str">
        <f>IF(A935="","",SUM(D$27:D935)+PV)</f>
        <v/>
      </c>
      <c r="G935" s="32" t="str">
        <f>IF(A935="","",IF($D$10="Daily",I934*( (1+rate)^(B935-B934)-1 ),I934*rate))</f>
        <v/>
      </c>
      <c r="H935" s="32" t="str">
        <f>IF(D935="","",SUM(G$27:G935))</f>
        <v/>
      </c>
      <c r="I935" s="32" t="str">
        <f t="shared" si="52"/>
        <v/>
      </c>
    </row>
    <row r="936" spans="1:9">
      <c r="A936" s="30" t="str">
        <f>IF(I935="","",IF(A935&gt;=$D$8*p,"",A935+1))</f>
        <v/>
      </c>
      <c r="B936" s="31" t="str">
        <f t="shared" si="53"/>
        <v/>
      </c>
      <c r="C936" s="55" t="str">
        <f t="shared" si="54"/>
        <v/>
      </c>
      <c r="D936" s="32" t="str">
        <f t="shared" si="55"/>
        <v/>
      </c>
      <c r="E936" s="32" t="str">
        <f>IF(A936="","",SUM(D$27:D936)+PV)</f>
        <v/>
      </c>
      <c r="G936" s="32" t="str">
        <f>IF(A936="","",IF($D$10="Daily",I935*( (1+rate)^(B936-B935)-1 ),I935*rate))</f>
        <v/>
      </c>
      <c r="H936" s="32" t="str">
        <f>IF(D936="","",SUM(G$27:G936))</f>
        <v/>
      </c>
      <c r="I936" s="32" t="str">
        <f t="shared" si="52"/>
        <v/>
      </c>
    </row>
    <row r="937" spans="1:9">
      <c r="A937" s="30" t="str">
        <f>IF(I936="","",IF(A936&gt;=$D$8*p,"",A936+1))</f>
        <v/>
      </c>
      <c r="B937" s="31" t="str">
        <f t="shared" si="53"/>
        <v/>
      </c>
      <c r="C937" s="55" t="str">
        <f t="shared" si="54"/>
        <v/>
      </c>
      <c r="D937" s="32" t="str">
        <f t="shared" si="55"/>
        <v/>
      </c>
      <c r="E937" s="32" t="str">
        <f>IF(A937="","",SUM(D$27:D937)+PV)</f>
        <v/>
      </c>
      <c r="G937" s="32" t="str">
        <f>IF(A937="","",IF($D$10="Daily",I936*( (1+rate)^(B937-B936)-1 ),I936*rate))</f>
        <v/>
      </c>
      <c r="H937" s="32" t="str">
        <f>IF(D937="","",SUM(G$27:G937))</f>
        <v/>
      </c>
      <c r="I937" s="32" t="str">
        <f t="shared" si="52"/>
        <v/>
      </c>
    </row>
    <row r="938" spans="1:9">
      <c r="A938" s="30" t="str">
        <f>IF(I937="","",IF(A937&gt;=$D$8*p,"",A937+1))</f>
        <v/>
      </c>
      <c r="B938" s="31" t="str">
        <f t="shared" si="53"/>
        <v/>
      </c>
      <c r="C938" s="55" t="str">
        <f t="shared" si="54"/>
        <v/>
      </c>
      <c r="D938" s="32" t="str">
        <f t="shared" si="55"/>
        <v/>
      </c>
      <c r="E938" s="32" t="str">
        <f>IF(A938="","",SUM(D$27:D938)+PV)</f>
        <v/>
      </c>
      <c r="G938" s="32" t="str">
        <f>IF(A938="","",IF($D$10="Daily",I937*( (1+rate)^(B938-B937)-1 ),I937*rate))</f>
        <v/>
      </c>
      <c r="H938" s="32" t="str">
        <f>IF(D938="","",SUM(G$27:G938))</f>
        <v/>
      </c>
      <c r="I938" s="32" t="str">
        <f t="shared" si="52"/>
        <v/>
      </c>
    </row>
    <row r="939" spans="1:9">
      <c r="A939" s="30" t="str">
        <f>IF(I938="","",IF(A938&gt;=$D$8*p,"",A938+1))</f>
        <v/>
      </c>
      <c r="B939" s="31" t="str">
        <f t="shared" si="53"/>
        <v/>
      </c>
      <c r="C939" s="55" t="str">
        <f t="shared" si="54"/>
        <v/>
      </c>
      <c r="D939" s="32" t="str">
        <f t="shared" si="55"/>
        <v/>
      </c>
      <c r="E939" s="32" t="str">
        <f>IF(A939="","",SUM(D$27:D939)+PV)</f>
        <v/>
      </c>
      <c r="G939" s="32" t="str">
        <f>IF(A939="","",IF($D$10="Daily",I938*( (1+rate)^(B939-B938)-1 ),I938*rate))</f>
        <v/>
      </c>
      <c r="H939" s="32" t="str">
        <f>IF(D939="","",SUM(G$27:G939))</f>
        <v/>
      </c>
      <c r="I939" s="32" t="str">
        <f t="shared" si="52"/>
        <v/>
      </c>
    </row>
    <row r="940" spans="1:9">
      <c r="A940" s="30" t="str">
        <f>IF(I939="","",IF(A939&gt;=$D$8*p,"",A939+1))</f>
        <v/>
      </c>
      <c r="B940" s="31" t="str">
        <f t="shared" si="53"/>
        <v/>
      </c>
      <c r="C940" s="55" t="str">
        <f t="shared" si="54"/>
        <v/>
      </c>
      <c r="D940" s="32" t="str">
        <f t="shared" si="55"/>
        <v/>
      </c>
      <c r="E940" s="32" t="str">
        <f>IF(A940="","",SUM(D$27:D940)+PV)</f>
        <v/>
      </c>
      <c r="G940" s="32" t="str">
        <f>IF(A940="","",IF($D$10="Daily",I939*( (1+rate)^(B940-B939)-1 ),I939*rate))</f>
        <v/>
      </c>
      <c r="H940" s="32" t="str">
        <f>IF(D940="","",SUM(G$27:G940))</f>
        <v/>
      </c>
      <c r="I940" s="32" t="str">
        <f t="shared" si="52"/>
        <v/>
      </c>
    </row>
    <row r="941" spans="1:9">
      <c r="A941" s="30" t="str">
        <f>IF(I940="","",IF(A940&gt;=$D$8*p,"",A940+1))</f>
        <v/>
      </c>
      <c r="B941" s="31" t="str">
        <f t="shared" si="53"/>
        <v/>
      </c>
      <c r="C941" s="55" t="str">
        <f t="shared" si="54"/>
        <v/>
      </c>
      <c r="D941" s="32" t="str">
        <f t="shared" si="55"/>
        <v/>
      </c>
      <c r="E941" s="32" t="str">
        <f>IF(A941="","",SUM(D$27:D941)+PV)</f>
        <v/>
      </c>
      <c r="G941" s="32" t="str">
        <f>IF(A941="","",IF($D$10="Daily",I940*( (1+rate)^(B941-B940)-1 ),I940*rate))</f>
        <v/>
      </c>
      <c r="H941" s="32" t="str">
        <f>IF(D941="","",SUM(G$27:G941))</f>
        <v/>
      </c>
      <c r="I941" s="32" t="str">
        <f t="shared" si="52"/>
        <v/>
      </c>
    </row>
    <row r="942" spans="1:9">
      <c r="A942" s="30" t="str">
        <f>IF(I941="","",IF(A941&gt;=$D$8*p,"",A941+1))</f>
        <v/>
      </c>
      <c r="B942" s="31" t="str">
        <f t="shared" si="53"/>
        <v/>
      </c>
      <c r="C942" s="55" t="str">
        <f t="shared" si="54"/>
        <v/>
      </c>
      <c r="D942" s="32" t="str">
        <f t="shared" si="55"/>
        <v/>
      </c>
      <c r="E942" s="32" t="str">
        <f>IF(A942="","",SUM(D$27:D942)+PV)</f>
        <v/>
      </c>
      <c r="G942" s="32" t="str">
        <f>IF(A942="","",IF($D$10="Daily",I941*( (1+rate)^(B942-B941)-1 ),I941*rate))</f>
        <v/>
      </c>
      <c r="H942" s="32" t="str">
        <f>IF(D942="","",SUM(G$27:G942))</f>
        <v/>
      </c>
      <c r="I942" s="32" t="str">
        <f t="shared" si="52"/>
        <v/>
      </c>
    </row>
    <row r="943" spans="1:9">
      <c r="A943" s="30" t="str">
        <f>IF(I942="","",IF(A942&gt;=$D$8*p,"",A942+1))</f>
        <v/>
      </c>
      <c r="B943" s="31" t="str">
        <f t="shared" si="53"/>
        <v/>
      </c>
      <c r="C943" s="55" t="str">
        <f t="shared" si="54"/>
        <v/>
      </c>
      <c r="D943" s="32" t="str">
        <f t="shared" si="55"/>
        <v/>
      </c>
      <c r="E943" s="32" t="str">
        <f>IF(A943="","",SUM(D$27:D943)+PV)</f>
        <v/>
      </c>
      <c r="G943" s="32" t="str">
        <f>IF(A943="","",IF($D$10="Daily",I942*( (1+rate)^(B943-B942)-1 ),I942*rate))</f>
        <v/>
      </c>
      <c r="H943" s="32" t="str">
        <f>IF(D943="","",SUM(G$27:G943))</f>
        <v/>
      </c>
      <c r="I943" s="32" t="str">
        <f t="shared" si="52"/>
        <v/>
      </c>
    </row>
    <row r="944" spans="1:9">
      <c r="A944" s="30" t="str">
        <f>IF(I943="","",IF(A943&gt;=$D$8*p,"",A943+1))</f>
        <v/>
      </c>
      <c r="B944" s="31" t="str">
        <f t="shared" si="53"/>
        <v/>
      </c>
      <c r="C944" s="55" t="str">
        <f t="shared" si="54"/>
        <v/>
      </c>
      <c r="D944" s="32" t="str">
        <f t="shared" si="55"/>
        <v/>
      </c>
      <c r="E944" s="32" t="str">
        <f>IF(A944="","",SUM(D$27:D944)+PV)</f>
        <v/>
      </c>
      <c r="G944" s="32" t="str">
        <f>IF(A944="","",IF($D$10="Daily",I943*( (1+rate)^(B944-B943)-1 ),I943*rate))</f>
        <v/>
      </c>
      <c r="H944" s="32" t="str">
        <f>IF(D944="","",SUM(G$27:G944))</f>
        <v/>
      </c>
      <c r="I944" s="32" t="str">
        <f t="shared" si="52"/>
        <v/>
      </c>
    </row>
    <row r="945" spans="1:9">
      <c r="A945" s="30" t="str">
        <f>IF(I944="","",IF(A944&gt;=$D$8*p,"",A944+1))</f>
        <v/>
      </c>
      <c r="B945" s="31" t="str">
        <f t="shared" si="53"/>
        <v/>
      </c>
      <c r="C945" s="55" t="str">
        <f t="shared" si="54"/>
        <v/>
      </c>
      <c r="D945" s="32" t="str">
        <f t="shared" si="55"/>
        <v/>
      </c>
      <c r="E945" s="32" t="str">
        <f>IF(A945="","",SUM(D$27:D945)+PV)</f>
        <v/>
      </c>
      <c r="G945" s="32" t="str">
        <f>IF(A945="","",IF($D$10="Daily",I944*( (1+rate)^(B945-B944)-1 ),I944*rate))</f>
        <v/>
      </c>
      <c r="H945" s="32" t="str">
        <f>IF(D945="","",SUM(G$27:G945))</f>
        <v/>
      </c>
      <c r="I945" s="32" t="str">
        <f t="shared" si="52"/>
        <v/>
      </c>
    </row>
    <row r="946" spans="1:9">
      <c r="A946" s="30" t="str">
        <f>IF(I945="","",IF(A945&gt;=$D$8*p,"",A945+1))</f>
        <v/>
      </c>
      <c r="B946" s="31" t="str">
        <f t="shared" si="53"/>
        <v/>
      </c>
      <c r="C946" s="55" t="str">
        <f t="shared" si="54"/>
        <v/>
      </c>
      <c r="D946" s="32" t="str">
        <f t="shared" si="55"/>
        <v/>
      </c>
      <c r="E946" s="32" t="str">
        <f>IF(A946="","",SUM(D$27:D946)+PV)</f>
        <v/>
      </c>
      <c r="G946" s="32" t="str">
        <f>IF(A946="","",IF($D$10="Daily",I945*( (1+rate)^(B946-B945)-1 ),I945*rate))</f>
        <v/>
      </c>
      <c r="H946" s="32" t="str">
        <f>IF(D946="","",SUM(G$27:G946))</f>
        <v/>
      </c>
      <c r="I946" s="32" t="str">
        <f t="shared" si="52"/>
        <v/>
      </c>
    </row>
    <row r="947" spans="1:9">
      <c r="A947" s="30" t="str">
        <f>IF(I946="","",IF(A946&gt;=$D$8*p,"",A946+1))</f>
        <v/>
      </c>
      <c r="B947" s="31" t="str">
        <f t="shared" si="53"/>
        <v/>
      </c>
      <c r="C947" s="55" t="str">
        <f t="shared" si="54"/>
        <v/>
      </c>
      <c r="D947" s="32" t="str">
        <f t="shared" si="55"/>
        <v/>
      </c>
      <c r="E947" s="32" t="str">
        <f>IF(A947="","",SUM(D$27:D947)+PV)</f>
        <v/>
      </c>
      <c r="G947" s="32" t="str">
        <f>IF(A947="","",IF($D$10="Daily",I946*( (1+rate)^(B947-B946)-1 ),I946*rate))</f>
        <v/>
      </c>
      <c r="H947" s="32" t="str">
        <f>IF(D947="","",SUM(G$27:G947))</f>
        <v/>
      </c>
      <c r="I947" s="32" t="str">
        <f t="shared" ref="I947:I1000" si="56">IF(A947="","",I946+G947+D947)</f>
        <v/>
      </c>
    </row>
    <row r="948" spans="1:9">
      <c r="A948" s="30" t="str">
        <f>IF(I947="","",IF(A947&gt;=$D$8*p,"",A947+1))</f>
        <v/>
      </c>
      <c r="B948" s="31" t="str">
        <f t="shared" si="53"/>
        <v/>
      </c>
      <c r="C948" s="55" t="str">
        <f t="shared" si="54"/>
        <v/>
      </c>
      <c r="D948" s="32" t="str">
        <f t="shared" si="55"/>
        <v/>
      </c>
      <c r="E948" s="32" t="str">
        <f>IF(A948="","",SUM(D$27:D948)+PV)</f>
        <v/>
      </c>
      <c r="G948" s="32" t="str">
        <f>IF(A948="","",IF($D$10="Daily",I947*( (1+rate)^(B948-B947)-1 ),I947*rate))</f>
        <v/>
      </c>
      <c r="H948" s="32" t="str">
        <f>IF(D948="","",SUM(G$27:G948))</f>
        <v/>
      </c>
      <c r="I948" s="32" t="str">
        <f t="shared" si="56"/>
        <v/>
      </c>
    </row>
    <row r="949" spans="1:9">
      <c r="A949" s="30" t="str">
        <f>IF(I948="","",IF(A948&gt;=$D$8*p,"",A948+1))</f>
        <v/>
      </c>
      <c r="B949" s="31" t="str">
        <f t="shared" si="53"/>
        <v/>
      </c>
      <c r="C949" s="55" t="str">
        <f t="shared" si="54"/>
        <v/>
      </c>
      <c r="D949" s="32" t="str">
        <f t="shared" si="55"/>
        <v/>
      </c>
      <c r="E949" s="32" t="str">
        <f>IF(A949="","",SUM(D$27:D949)+PV)</f>
        <v/>
      </c>
      <c r="G949" s="32" t="str">
        <f>IF(A949="","",IF($D$10="Daily",I948*( (1+rate)^(B949-B948)-1 ),I948*rate))</f>
        <v/>
      </c>
      <c r="H949" s="32" t="str">
        <f>IF(D949="","",SUM(G$27:G949))</f>
        <v/>
      </c>
      <c r="I949" s="32" t="str">
        <f t="shared" si="56"/>
        <v/>
      </c>
    </row>
    <row r="950" spans="1:9">
      <c r="A950" s="30" t="str">
        <f>IF(I949="","",IF(A949&gt;=$D$8*p,"",A949+1))</f>
        <v/>
      </c>
      <c r="B950" s="31" t="str">
        <f t="shared" si="53"/>
        <v/>
      </c>
      <c r="C950" s="55" t="str">
        <f t="shared" si="54"/>
        <v/>
      </c>
      <c r="D950" s="32" t="str">
        <f t="shared" si="55"/>
        <v/>
      </c>
      <c r="E950" s="32" t="str">
        <f>IF(A950="","",SUM(D$27:D950)+PV)</f>
        <v/>
      </c>
      <c r="G950" s="32" t="str">
        <f>IF(A950="","",IF($D$10="Daily",I949*( (1+rate)^(B950-B949)-1 ),I949*rate))</f>
        <v/>
      </c>
      <c r="H950" s="32" t="str">
        <f>IF(D950="","",SUM(G$27:G950))</f>
        <v/>
      </c>
      <c r="I950" s="32" t="str">
        <f t="shared" si="56"/>
        <v/>
      </c>
    </row>
    <row r="951" spans="1:9">
      <c r="A951" s="30" t="str">
        <f>IF(I950="","",IF(A950&gt;=$D$8*p,"",A950+1))</f>
        <v/>
      </c>
      <c r="B951" s="31" t="str">
        <f t="shared" si="53"/>
        <v/>
      </c>
      <c r="C951" s="55" t="str">
        <f t="shared" si="54"/>
        <v/>
      </c>
      <c r="D951" s="32" t="str">
        <f t="shared" si="55"/>
        <v/>
      </c>
      <c r="E951" s="32" t="str">
        <f>IF(A951="","",SUM(D$27:D951)+PV)</f>
        <v/>
      </c>
      <c r="G951" s="32" t="str">
        <f>IF(A951="","",IF($D$10="Daily",I950*( (1+rate)^(B951-B950)-1 ),I950*rate))</f>
        <v/>
      </c>
      <c r="H951" s="32" t="str">
        <f>IF(D951="","",SUM(G$27:G951))</f>
        <v/>
      </c>
      <c r="I951" s="32" t="str">
        <f t="shared" si="56"/>
        <v/>
      </c>
    </row>
    <row r="952" spans="1:9">
      <c r="A952" s="30" t="str">
        <f>IF(I951="","",IF(A951&gt;=$D$8*p,"",A951+1))</f>
        <v/>
      </c>
      <c r="B952" s="31" t="str">
        <f t="shared" si="53"/>
        <v/>
      </c>
      <c r="C952" s="55" t="str">
        <f t="shared" si="54"/>
        <v/>
      </c>
      <c r="D952" s="32" t="str">
        <f t="shared" si="55"/>
        <v/>
      </c>
      <c r="E952" s="32" t="str">
        <f>IF(A952="","",SUM(D$27:D952)+PV)</f>
        <v/>
      </c>
      <c r="G952" s="32" t="str">
        <f>IF(A952="","",IF($D$10="Daily",I951*( (1+rate)^(B952-B951)-1 ),I951*rate))</f>
        <v/>
      </c>
      <c r="H952" s="32" t="str">
        <f>IF(D952="","",SUM(G$27:G952))</f>
        <v/>
      </c>
      <c r="I952" s="32" t="str">
        <f t="shared" si="56"/>
        <v/>
      </c>
    </row>
    <row r="953" spans="1:9">
      <c r="A953" s="30" t="str">
        <f>IF(I952="","",IF(A952&gt;=$D$8*p,"",A952+1))</f>
        <v/>
      </c>
      <c r="B953" s="31" t="str">
        <f t="shared" si="53"/>
        <v/>
      </c>
      <c r="C953" s="55" t="str">
        <f t="shared" si="54"/>
        <v/>
      </c>
      <c r="D953" s="32" t="str">
        <f t="shared" si="55"/>
        <v/>
      </c>
      <c r="E953" s="32" t="str">
        <f>IF(A953="","",SUM(D$27:D953)+PV)</f>
        <v/>
      </c>
      <c r="G953" s="32" t="str">
        <f>IF(A953="","",IF($D$10="Daily",I952*( (1+rate)^(B953-B952)-1 ),I952*rate))</f>
        <v/>
      </c>
      <c r="H953" s="32" t="str">
        <f>IF(D953="","",SUM(G$27:G953))</f>
        <v/>
      </c>
      <c r="I953" s="32" t="str">
        <f t="shared" si="56"/>
        <v/>
      </c>
    </row>
    <row r="954" spans="1:9">
      <c r="A954" s="30" t="str">
        <f>IF(I953="","",IF(A953&gt;=$D$8*p,"",A953+1))</f>
        <v/>
      </c>
      <c r="B954" s="31" t="str">
        <f t="shared" si="53"/>
        <v/>
      </c>
      <c r="C954" s="55" t="str">
        <f t="shared" si="54"/>
        <v/>
      </c>
      <c r="D954" s="32" t="str">
        <f t="shared" si="55"/>
        <v/>
      </c>
      <c r="E954" s="32" t="str">
        <f>IF(A954="","",SUM(D$27:D954)+PV)</f>
        <v/>
      </c>
      <c r="G954" s="32" t="str">
        <f>IF(A954="","",IF($D$10="Daily",I953*( (1+rate)^(B954-B953)-1 ),I953*rate))</f>
        <v/>
      </c>
      <c r="H954" s="32" t="str">
        <f>IF(D954="","",SUM(G$27:G954))</f>
        <v/>
      </c>
      <c r="I954" s="32" t="str">
        <f t="shared" si="56"/>
        <v/>
      </c>
    </row>
    <row r="955" spans="1:9">
      <c r="A955" s="30" t="str">
        <f>IF(I954="","",IF(A954&gt;=$D$8*p,"",A954+1))</f>
        <v/>
      </c>
      <c r="B955" s="31" t="str">
        <f t="shared" si="53"/>
        <v/>
      </c>
      <c r="C955" s="55" t="str">
        <f t="shared" si="54"/>
        <v/>
      </c>
      <c r="D955" s="32" t="str">
        <f t="shared" si="55"/>
        <v/>
      </c>
      <c r="E955" s="32" t="str">
        <f>IF(A955="","",SUM(D$27:D955)+PV)</f>
        <v/>
      </c>
      <c r="G955" s="32" t="str">
        <f>IF(A955="","",IF($D$10="Daily",I954*( (1+rate)^(B955-B954)-1 ),I954*rate))</f>
        <v/>
      </c>
      <c r="H955" s="32" t="str">
        <f>IF(D955="","",SUM(G$27:G955))</f>
        <v/>
      </c>
      <c r="I955" s="32" t="str">
        <f t="shared" si="56"/>
        <v/>
      </c>
    </row>
    <row r="956" spans="1:9">
      <c r="A956" s="30" t="str">
        <f>IF(I955="","",IF(A955&gt;=$D$8*p,"",A955+1))</f>
        <v/>
      </c>
      <c r="B956" s="31" t="str">
        <f t="shared" si="53"/>
        <v/>
      </c>
      <c r="C956" s="55" t="str">
        <f t="shared" si="54"/>
        <v/>
      </c>
      <c r="D956" s="32" t="str">
        <f t="shared" si="55"/>
        <v/>
      </c>
      <c r="E956" s="32" t="str">
        <f>IF(A956="","",SUM(D$27:D956)+PV)</f>
        <v/>
      </c>
      <c r="G956" s="32" t="str">
        <f>IF(A956="","",IF($D$10="Daily",I955*( (1+rate)^(B956-B955)-1 ),I955*rate))</f>
        <v/>
      </c>
      <c r="H956" s="32" t="str">
        <f>IF(D956="","",SUM(G$27:G956))</f>
        <v/>
      </c>
      <c r="I956" s="32" t="str">
        <f t="shared" si="56"/>
        <v/>
      </c>
    </row>
    <row r="957" spans="1:9">
      <c r="A957" s="30" t="str">
        <f>IF(I956="","",IF(A956&gt;=$D$8*p,"",A956+1))</f>
        <v/>
      </c>
      <c r="B957" s="31" t="str">
        <f t="shared" si="53"/>
        <v/>
      </c>
      <c r="C957" s="55" t="str">
        <f t="shared" si="54"/>
        <v/>
      </c>
      <c r="D957" s="32" t="str">
        <f t="shared" si="55"/>
        <v/>
      </c>
      <c r="E957" s="32" t="str">
        <f>IF(A957="","",SUM(D$27:D957)+PV)</f>
        <v/>
      </c>
      <c r="G957" s="32" t="str">
        <f>IF(A957="","",IF($D$10="Daily",I956*( (1+rate)^(B957-B956)-1 ),I956*rate))</f>
        <v/>
      </c>
      <c r="H957" s="32" t="str">
        <f>IF(D957="","",SUM(G$27:G957))</f>
        <v/>
      </c>
      <c r="I957" s="32" t="str">
        <f t="shared" si="56"/>
        <v/>
      </c>
    </row>
    <row r="958" spans="1:9">
      <c r="A958" s="30" t="str">
        <f>IF(I957="","",IF(A957&gt;=$D$8*p,"",A957+1))</f>
        <v/>
      </c>
      <c r="B958" s="31" t="str">
        <f t="shared" si="53"/>
        <v/>
      </c>
      <c r="C958" s="55" t="str">
        <f t="shared" si="54"/>
        <v/>
      </c>
      <c r="D958" s="32" t="str">
        <f t="shared" si="55"/>
        <v/>
      </c>
      <c r="E958" s="32" t="str">
        <f>IF(A958="","",SUM(D$27:D958)+PV)</f>
        <v/>
      </c>
      <c r="G958" s="32" t="str">
        <f>IF(A958="","",IF($D$10="Daily",I957*( (1+rate)^(B958-B957)-1 ),I957*rate))</f>
        <v/>
      </c>
      <c r="H958" s="32" t="str">
        <f>IF(D958="","",SUM(G$27:G958))</f>
        <v/>
      </c>
      <c r="I958" s="32" t="str">
        <f t="shared" si="56"/>
        <v/>
      </c>
    </row>
    <row r="959" spans="1:9">
      <c r="A959" s="30" t="str">
        <f>IF(I958="","",IF(A958&gt;=$D$8*p,"",A958+1))</f>
        <v/>
      </c>
      <c r="B959" s="31" t="str">
        <f t="shared" si="53"/>
        <v/>
      </c>
      <c r="C959" s="55" t="str">
        <f t="shared" si="54"/>
        <v/>
      </c>
      <c r="D959" s="32" t="str">
        <f t="shared" si="55"/>
        <v/>
      </c>
      <c r="E959" s="32" t="str">
        <f>IF(A959="","",SUM(D$27:D959)+PV)</f>
        <v/>
      </c>
      <c r="G959" s="32" t="str">
        <f>IF(A959="","",IF($D$10="Daily",I958*( (1+rate)^(B959-B958)-1 ),I958*rate))</f>
        <v/>
      </c>
      <c r="H959" s="32" t="str">
        <f>IF(D959="","",SUM(G$27:G959))</f>
        <v/>
      </c>
      <c r="I959" s="32" t="str">
        <f t="shared" si="56"/>
        <v/>
      </c>
    </row>
    <row r="960" spans="1:9">
      <c r="A960" s="30" t="str">
        <f>IF(I959="","",IF(A959&gt;=$D$8*p,"",A959+1))</f>
        <v/>
      </c>
      <c r="B960" s="31" t="str">
        <f t="shared" si="53"/>
        <v/>
      </c>
      <c r="C960" s="55" t="str">
        <f t="shared" si="54"/>
        <v/>
      </c>
      <c r="D960" s="32" t="str">
        <f t="shared" si="55"/>
        <v/>
      </c>
      <c r="E960" s="32" t="str">
        <f>IF(A960="","",SUM(D$27:D960)+PV)</f>
        <v/>
      </c>
      <c r="G960" s="32" t="str">
        <f>IF(A960="","",IF($D$10="Daily",I959*( (1+rate)^(B960-B959)-1 ),I959*rate))</f>
        <v/>
      </c>
      <c r="H960" s="32" t="str">
        <f>IF(D960="","",SUM(G$27:G960))</f>
        <v/>
      </c>
      <c r="I960" s="32" t="str">
        <f t="shared" si="56"/>
        <v/>
      </c>
    </row>
    <row r="961" spans="1:9">
      <c r="A961" s="30" t="str">
        <f>IF(I960="","",IF(A960&gt;=$D$8*p,"",A960+1))</f>
        <v/>
      </c>
      <c r="B961" s="31" t="str">
        <f t="shared" si="53"/>
        <v/>
      </c>
      <c r="C961" s="55" t="str">
        <f t="shared" si="54"/>
        <v/>
      </c>
      <c r="D961" s="32" t="str">
        <f t="shared" si="55"/>
        <v/>
      </c>
      <c r="E961" s="32" t="str">
        <f>IF(A961="","",SUM(D$27:D961)+PV)</f>
        <v/>
      </c>
      <c r="G961" s="32" t="str">
        <f>IF(A961="","",IF($D$10="Daily",I960*( (1+rate)^(B961-B960)-1 ),I960*rate))</f>
        <v/>
      </c>
      <c r="H961" s="32" t="str">
        <f>IF(D961="","",SUM(G$27:G961))</f>
        <v/>
      </c>
      <c r="I961" s="32" t="str">
        <f t="shared" si="56"/>
        <v/>
      </c>
    </row>
    <row r="962" spans="1:9">
      <c r="A962" s="30" t="str">
        <f>IF(I961="","",IF(A961&gt;=$D$8*p,"",A961+1))</f>
        <v/>
      </c>
      <c r="B962" s="31" t="str">
        <f t="shared" si="53"/>
        <v/>
      </c>
      <c r="C962" s="55" t="str">
        <f t="shared" si="54"/>
        <v/>
      </c>
      <c r="D962" s="32" t="str">
        <f t="shared" si="55"/>
        <v/>
      </c>
      <c r="E962" s="32" t="str">
        <f>IF(A962="","",SUM(D$27:D962)+PV)</f>
        <v/>
      </c>
      <c r="G962" s="32" t="str">
        <f>IF(A962="","",IF($D$10="Daily",I961*( (1+rate)^(B962-B961)-1 ),I961*rate))</f>
        <v/>
      </c>
      <c r="H962" s="32" t="str">
        <f>IF(D962="","",SUM(G$27:G962))</f>
        <v/>
      </c>
      <c r="I962" s="32" t="str">
        <f t="shared" si="56"/>
        <v/>
      </c>
    </row>
    <row r="963" spans="1:9">
      <c r="A963" s="30" t="str">
        <f>IF(I962="","",IF(A962&gt;=$D$8*p,"",A962+1))</f>
        <v/>
      </c>
      <c r="B963" s="31" t="str">
        <f t="shared" si="53"/>
        <v/>
      </c>
      <c r="C963" s="55" t="str">
        <f t="shared" si="54"/>
        <v/>
      </c>
      <c r="D963" s="32" t="str">
        <f t="shared" si="55"/>
        <v/>
      </c>
      <c r="E963" s="32" t="str">
        <f>IF(A963="","",SUM(D$27:D963)+PV)</f>
        <v/>
      </c>
      <c r="G963" s="32" t="str">
        <f>IF(A963="","",IF($D$10="Daily",I962*( (1+rate)^(B963-B962)-1 ),I962*rate))</f>
        <v/>
      </c>
      <c r="H963" s="32" t="str">
        <f>IF(D963="","",SUM(G$27:G963))</f>
        <v/>
      </c>
      <c r="I963" s="32" t="str">
        <f t="shared" si="56"/>
        <v/>
      </c>
    </row>
    <row r="964" spans="1:9">
      <c r="A964" s="30" t="str">
        <f>IF(I963="","",IF(A963&gt;=$D$8*p,"",A963+1))</f>
        <v/>
      </c>
      <c r="B964" s="31" t="str">
        <f t="shared" si="53"/>
        <v/>
      </c>
      <c r="C964" s="55" t="str">
        <f t="shared" si="54"/>
        <v/>
      </c>
      <c r="D964" s="32" t="str">
        <f t="shared" si="55"/>
        <v/>
      </c>
      <c r="E964" s="32" t="str">
        <f>IF(A964="","",SUM(D$27:D964)+PV)</f>
        <v/>
      </c>
      <c r="G964" s="32" t="str">
        <f>IF(A964="","",IF($D$10="Daily",I963*( (1+rate)^(B964-B963)-1 ),I963*rate))</f>
        <v/>
      </c>
      <c r="H964" s="32" t="str">
        <f>IF(D964="","",SUM(G$27:G964))</f>
        <v/>
      </c>
      <c r="I964" s="32" t="str">
        <f t="shared" si="56"/>
        <v/>
      </c>
    </row>
    <row r="965" spans="1:9">
      <c r="A965" s="30" t="str">
        <f>IF(I964="","",IF(A964&gt;=$D$8*p,"",A964+1))</f>
        <v/>
      </c>
      <c r="B965" s="31" t="str">
        <f t="shared" si="53"/>
        <v/>
      </c>
      <c r="C965" s="55" t="str">
        <f t="shared" si="54"/>
        <v/>
      </c>
      <c r="D965" s="32" t="str">
        <f t="shared" si="55"/>
        <v/>
      </c>
      <c r="E965" s="32" t="str">
        <f>IF(A965="","",SUM(D$27:D965)+PV)</f>
        <v/>
      </c>
      <c r="G965" s="32" t="str">
        <f>IF(A965="","",IF($D$10="Daily",I964*( (1+rate)^(B965-B964)-1 ),I964*rate))</f>
        <v/>
      </c>
      <c r="H965" s="32" t="str">
        <f>IF(D965="","",SUM(G$27:G965))</f>
        <v/>
      </c>
      <c r="I965" s="32" t="str">
        <f t="shared" si="56"/>
        <v/>
      </c>
    </row>
    <row r="966" spans="1:9">
      <c r="A966" s="30" t="str">
        <f>IF(I965="","",IF(A965&gt;=$D$8*p,"",A965+1))</f>
        <v/>
      </c>
      <c r="B966" s="31" t="str">
        <f t="shared" si="53"/>
        <v/>
      </c>
      <c r="C966" s="55" t="str">
        <f t="shared" si="54"/>
        <v/>
      </c>
      <c r="D966" s="32" t="str">
        <f t="shared" si="55"/>
        <v/>
      </c>
      <c r="E966" s="32" t="str">
        <f>IF(A966="","",SUM(D$27:D966)+PV)</f>
        <v/>
      </c>
      <c r="G966" s="32" t="str">
        <f>IF(A966="","",IF($D$10="Daily",I965*( (1+rate)^(B966-B965)-1 ),I965*rate))</f>
        <v/>
      </c>
      <c r="H966" s="32" t="str">
        <f>IF(D966="","",SUM(G$27:G966))</f>
        <v/>
      </c>
      <c r="I966" s="32" t="str">
        <f t="shared" si="56"/>
        <v/>
      </c>
    </row>
    <row r="967" spans="1:9">
      <c r="A967" s="30" t="str">
        <f>IF(I966="","",IF(A966&gt;=$D$8*p,"",A966+1))</f>
        <v/>
      </c>
      <c r="B967" s="31" t="str">
        <f t="shared" si="53"/>
        <v/>
      </c>
      <c r="C967" s="55" t="str">
        <f t="shared" si="54"/>
        <v/>
      </c>
      <c r="D967" s="32" t="str">
        <f t="shared" si="55"/>
        <v/>
      </c>
      <c r="E967" s="32" t="str">
        <f>IF(A967="","",SUM(D$27:D967)+PV)</f>
        <v/>
      </c>
      <c r="G967" s="32" t="str">
        <f>IF(A967="","",IF($D$10="Daily",I966*( (1+rate)^(B967-B966)-1 ),I966*rate))</f>
        <v/>
      </c>
      <c r="H967" s="32" t="str">
        <f>IF(D967="","",SUM(G$27:G967))</f>
        <v/>
      </c>
      <c r="I967" s="32" t="str">
        <f t="shared" si="56"/>
        <v/>
      </c>
    </row>
    <row r="968" spans="1:9">
      <c r="A968" s="30" t="str">
        <f>IF(I967="","",IF(A967&gt;=$D$8*p,"",A967+1))</f>
        <v/>
      </c>
      <c r="B968" s="31" t="str">
        <f t="shared" si="53"/>
        <v/>
      </c>
      <c r="C968" s="55" t="str">
        <f t="shared" si="54"/>
        <v/>
      </c>
      <c r="D968" s="32" t="str">
        <f t="shared" si="55"/>
        <v/>
      </c>
      <c r="E968" s="32" t="str">
        <f>IF(A968="","",SUM(D$27:D968)+PV)</f>
        <v/>
      </c>
      <c r="G968" s="32" t="str">
        <f>IF(A968="","",IF($D$10="Daily",I967*( (1+rate)^(B968-B967)-1 ),I967*rate))</f>
        <v/>
      </c>
      <c r="H968" s="32" t="str">
        <f>IF(D968="","",SUM(G$27:G968))</f>
        <v/>
      </c>
      <c r="I968" s="32" t="str">
        <f t="shared" si="56"/>
        <v/>
      </c>
    </row>
    <row r="969" spans="1:9">
      <c r="A969" s="30" t="str">
        <f>IF(I968="","",IF(A968&gt;=$D$8*p,"",A968+1))</f>
        <v/>
      </c>
      <c r="B969" s="31" t="str">
        <f t="shared" si="53"/>
        <v/>
      </c>
      <c r="C969" s="55" t="str">
        <f t="shared" si="54"/>
        <v/>
      </c>
      <c r="D969" s="32" t="str">
        <f t="shared" si="55"/>
        <v/>
      </c>
      <c r="E969" s="32" t="str">
        <f>IF(A969="","",SUM(D$27:D969)+PV)</f>
        <v/>
      </c>
      <c r="G969" s="32" t="str">
        <f>IF(A969="","",IF($D$10="Daily",I968*( (1+rate)^(B969-B968)-1 ),I968*rate))</f>
        <v/>
      </c>
      <c r="H969" s="32" t="str">
        <f>IF(D969="","",SUM(G$27:G969))</f>
        <v/>
      </c>
      <c r="I969" s="32" t="str">
        <f t="shared" si="56"/>
        <v/>
      </c>
    </row>
    <row r="970" spans="1:9">
      <c r="A970" s="30" t="str">
        <f>IF(I969="","",IF(A969&gt;=$D$8*p,"",A969+1))</f>
        <v/>
      </c>
      <c r="B970" s="31" t="str">
        <f t="shared" si="53"/>
        <v/>
      </c>
      <c r="C970" s="55" t="str">
        <f t="shared" si="54"/>
        <v/>
      </c>
      <c r="D970" s="32" t="str">
        <f t="shared" si="55"/>
        <v/>
      </c>
      <c r="E970" s="32" t="str">
        <f>IF(A970="","",SUM(D$27:D970)+PV)</f>
        <v/>
      </c>
      <c r="G970" s="32" t="str">
        <f>IF(A970="","",IF($D$10="Daily",I969*( (1+rate)^(B970-B969)-1 ),I969*rate))</f>
        <v/>
      </c>
      <c r="H970" s="32" t="str">
        <f>IF(D970="","",SUM(G$27:G970))</f>
        <v/>
      </c>
      <c r="I970" s="32" t="str">
        <f t="shared" si="56"/>
        <v/>
      </c>
    </row>
    <row r="971" spans="1:9">
      <c r="A971" s="30" t="str">
        <f>IF(I970="","",IF(A970&gt;=$D$8*p,"",A970+1))</f>
        <v/>
      </c>
      <c r="B971" s="31" t="str">
        <f t="shared" si="53"/>
        <v/>
      </c>
      <c r="C971" s="55" t="str">
        <f t="shared" si="54"/>
        <v/>
      </c>
      <c r="D971" s="32" t="str">
        <f t="shared" si="55"/>
        <v/>
      </c>
      <c r="E971" s="32" t="str">
        <f>IF(A971="","",SUM(D$27:D971)+PV)</f>
        <v/>
      </c>
      <c r="G971" s="32" t="str">
        <f>IF(A971="","",IF($D$10="Daily",I970*( (1+rate)^(B971-B970)-1 ),I970*rate))</f>
        <v/>
      </c>
      <c r="H971" s="32" t="str">
        <f>IF(D971="","",SUM(G$27:G971))</f>
        <v/>
      </c>
      <c r="I971" s="32" t="str">
        <f t="shared" si="56"/>
        <v/>
      </c>
    </row>
    <row r="972" spans="1:9">
      <c r="A972" s="30" t="str">
        <f>IF(I971="","",IF(A971&gt;=$D$8*p,"",A971+1))</f>
        <v/>
      </c>
      <c r="B972" s="31" t="str">
        <f t="shared" si="53"/>
        <v/>
      </c>
      <c r="C972" s="55" t="str">
        <f t="shared" si="54"/>
        <v/>
      </c>
      <c r="D972" s="32" t="str">
        <f t="shared" si="55"/>
        <v/>
      </c>
      <c r="E972" s="32" t="str">
        <f>IF(A972="","",SUM(D$27:D972)+PV)</f>
        <v/>
      </c>
      <c r="G972" s="32" t="str">
        <f>IF(A972="","",IF($D$10="Daily",I971*( (1+rate)^(B972-B971)-1 ),I971*rate))</f>
        <v/>
      </c>
      <c r="H972" s="32" t="str">
        <f>IF(D972="","",SUM(G$27:G972))</f>
        <v/>
      </c>
      <c r="I972" s="32" t="str">
        <f t="shared" si="56"/>
        <v/>
      </c>
    </row>
    <row r="973" spans="1:9">
      <c r="A973" s="30" t="str">
        <f>IF(I972="","",IF(A972&gt;=$D$8*p,"",A972+1))</f>
        <v/>
      </c>
      <c r="B973" s="31" t="str">
        <f t="shared" si="53"/>
        <v/>
      </c>
      <c r="C973" s="55" t="str">
        <f t="shared" si="54"/>
        <v/>
      </c>
      <c r="D973" s="32" t="str">
        <f t="shared" si="55"/>
        <v/>
      </c>
      <c r="E973" s="32" t="str">
        <f>IF(A973="","",SUM(D$27:D973)+PV)</f>
        <v/>
      </c>
      <c r="G973" s="32" t="str">
        <f>IF(A973="","",IF($D$10="Daily",I972*( (1+rate)^(B973-B972)-1 ),I972*rate))</f>
        <v/>
      </c>
      <c r="H973" s="32" t="str">
        <f>IF(D973="","",SUM(G$27:G973))</f>
        <v/>
      </c>
      <c r="I973" s="32" t="str">
        <f t="shared" si="56"/>
        <v/>
      </c>
    </row>
    <row r="974" spans="1:9">
      <c r="A974" s="30" t="str">
        <f>IF(I973="","",IF(A973&gt;=$D$8*p,"",A973+1))</f>
        <v/>
      </c>
      <c r="B974" s="31" t="str">
        <f t="shared" si="53"/>
        <v/>
      </c>
      <c r="C974" s="55" t="str">
        <f t="shared" si="54"/>
        <v/>
      </c>
      <c r="D974" s="32" t="str">
        <f t="shared" si="55"/>
        <v/>
      </c>
      <c r="E974" s="32" t="str">
        <f>IF(A974="","",SUM(D$27:D974)+PV)</f>
        <v/>
      </c>
      <c r="G974" s="32" t="str">
        <f>IF(A974="","",IF($D$10="Daily",I973*( (1+rate)^(B974-B973)-1 ),I973*rate))</f>
        <v/>
      </c>
      <c r="H974" s="32" t="str">
        <f>IF(D974="","",SUM(G$27:G974))</f>
        <v/>
      </c>
      <c r="I974" s="32" t="str">
        <f t="shared" si="56"/>
        <v/>
      </c>
    </row>
    <row r="975" spans="1:9">
      <c r="A975" s="30" t="str">
        <f>IF(I974="","",IF(A974&gt;=$D$8*p,"",A974+1))</f>
        <v/>
      </c>
      <c r="B975" s="31" t="str">
        <f t="shared" si="53"/>
        <v/>
      </c>
      <c r="C975" s="55" t="str">
        <f t="shared" si="54"/>
        <v/>
      </c>
      <c r="D975" s="32" t="str">
        <f t="shared" si="55"/>
        <v/>
      </c>
      <c r="E975" s="32" t="str">
        <f>IF(A975="","",SUM(D$27:D975)+PV)</f>
        <v/>
      </c>
      <c r="G975" s="32" t="str">
        <f>IF(A975="","",IF($D$10="Daily",I974*( (1+rate)^(B975-B974)-1 ),I974*rate))</f>
        <v/>
      </c>
      <c r="H975" s="32" t="str">
        <f>IF(D975="","",SUM(G$27:G975))</f>
        <v/>
      </c>
      <c r="I975" s="32" t="str">
        <f t="shared" si="56"/>
        <v/>
      </c>
    </row>
    <row r="976" spans="1:9">
      <c r="A976" s="30" t="str">
        <f>IF(I975="","",IF(A975&gt;=$D$8*p,"",A975+1))</f>
        <v/>
      </c>
      <c r="B976" s="31" t="str">
        <f t="shared" si="53"/>
        <v/>
      </c>
      <c r="C976" s="55" t="str">
        <f t="shared" si="54"/>
        <v/>
      </c>
      <c r="D976" s="32" t="str">
        <f t="shared" si="55"/>
        <v/>
      </c>
      <c r="E976" s="32" t="str">
        <f>IF(A976="","",SUM(D$27:D976)+PV)</f>
        <v/>
      </c>
      <c r="G976" s="32" t="str">
        <f>IF(A976="","",IF($D$10="Daily",I975*( (1+rate)^(B976-B975)-1 ),I975*rate))</f>
        <v/>
      </c>
      <c r="H976" s="32" t="str">
        <f>IF(D976="","",SUM(G$27:G976))</f>
        <v/>
      </c>
      <c r="I976" s="32" t="str">
        <f t="shared" si="56"/>
        <v/>
      </c>
    </row>
    <row r="977" spans="1:9">
      <c r="A977" s="30" t="str">
        <f>IF(I976="","",IF(A976&gt;=$D$8*p,"",A976+1))</f>
        <v/>
      </c>
      <c r="B977" s="31" t="str">
        <f t="shared" si="53"/>
        <v/>
      </c>
      <c r="C977" s="55" t="str">
        <f t="shared" si="54"/>
        <v/>
      </c>
      <c r="D977" s="32" t="str">
        <f t="shared" si="55"/>
        <v/>
      </c>
      <c r="E977" s="32" t="str">
        <f>IF(A977="","",SUM(D$27:D977)+PV)</f>
        <v/>
      </c>
      <c r="G977" s="32" t="str">
        <f>IF(A977="","",IF($D$10="Daily",I976*( (1+rate)^(B977-B976)-1 ),I976*rate))</f>
        <v/>
      </c>
      <c r="H977" s="32" t="str">
        <f>IF(D977="","",SUM(G$27:G977))</f>
        <v/>
      </c>
      <c r="I977" s="32" t="str">
        <f t="shared" si="56"/>
        <v/>
      </c>
    </row>
    <row r="978" spans="1:9">
      <c r="A978" s="30" t="str">
        <f>IF(I977="","",IF(A977&gt;=$D$8*p,"",A977+1))</f>
        <v/>
      </c>
      <c r="B978" s="31" t="str">
        <f t="shared" si="53"/>
        <v/>
      </c>
      <c r="C978" s="55" t="str">
        <f t="shared" si="54"/>
        <v/>
      </c>
      <c r="D978" s="32" t="str">
        <f t="shared" si="55"/>
        <v/>
      </c>
      <c r="E978" s="32" t="str">
        <f>IF(A978="","",SUM(D$27:D978)+PV)</f>
        <v/>
      </c>
      <c r="G978" s="32" t="str">
        <f>IF(A978="","",IF($D$10="Daily",I977*( (1+rate)^(B978-B977)-1 ),I977*rate))</f>
        <v/>
      </c>
      <c r="H978" s="32" t="str">
        <f>IF(D978="","",SUM(G$27:G978))</f>
        <v/>
      </c>
      <c r="I978" s="32" t="str">
        <f t="shared" si="56"/>
        <v/>
      </c>
    </row>
    <row r="979" spans="1:9">
      <c r="A979" s="30" t="str">
        <f>IF(I978="","",IF(A978&gt;=$D$8*p,"",A978+1))</f>
        <v/>
      </c>
      <c r="B979" s="31" t="str">
        <f t="shared" si="53"/>
        <v/>
      </c>
      <c r="C979" s="55" t="str">
        <f t="shared" si="54"/>
        <v/>
      </c>
      <c r="D979" s="32" t="str">
        <f t="shared" si="55"/>
        <v/>
      </c>
      <c r="E979" s="32" t="str">
        <f>IF(A979="","",SUM(D$27:D979)+PV)</f>
        <v/>
      </c>
      <c r="G979" s="32" t="str">
        <f>IF(A979="","",IF($D$10="Daily",I978*( (1+rate)^(B979-B978)-1 ),I978*rate))</f>
        <v/>
      </c>
      <c r="H979" s="32" t="str">
        <f>IF(D979="","",SUM(G$27:G979))</f>
        <v/>
      </c>
      <c r="I979" s="32" t="str">
        <f t="shared" si="56"/>
        <v/>
      </c>
    </row>
    <row r="980" spans="1:9">
      <c r="A980" s="30" t="str">
        <f>IF(I979="","",IF(A979&gt;=$D$8*p,"",A979+1))</f>
        <v/>
      </c>
      <c r="B980" s="31" t="str">
        <f t="shared" si="53"/>
        <v/>
      </c>
      <c r="C980" s="55" t="str">
        <f t="shared" si="54"/>
        <v/>
      </c>
      <c r="D980" s="32" t="str">
        <f t="shared" si="55"/>
        <v/>
      </c>
      <c r="E980" s="32" t="str">
        <f>IF(A980="","",SUM(D$27:D980)+PV)</f>
        <v/>
      </c>
      <c r="G980" s="32" t="str">
        <f>IF(A980="","",IF($D$10="Daily",I979*( (1+rate)^(B980-B979)-1 ),I979*rate))</f>
        <v/>
      </c>
      <c r="H980" s="32" t="str">
        <f>IF(D980="","",SUM(G$27:G980))</f>
        <v/>
      </c>
      <c r="I980" s="32" t="str">
        <f t="shared" si="56"/>
        <v/>
      </c>
    </row>
    <row r="981" spans="1:9">
      <c r="A981" s="30" t="str">
        <f>IF(I980="","",IF(A980&gt;=$D$8*p,"",A980+1))</f>
        <v/>
      </c>
      <c r="B981" s="31" t="str">
        <f t="shared" si="53"/>
        <v/>
      </c>
      <c r="C981" s="55" t="str">
        <f t="shared" si="54"/>
        <v/>
      </c>
      <c r="D981" s="32" t="str">
        <f t="shared" si="55"/>
        <v/>
      </c>
      <c r="E981" s="32" t="str">
        <f>IF(A981="","",SUM(D$27:D981)+PV)</f>
        <v/>
      </c>
      <c r="G981" s="32" t="str">
        <f>IF(A981="","",IF($D$10="Daily",I980*( (1+rate)^(B981-B980)-1 ),I980*rate))</f>
        <v/>
      </c>
      <c r="H981" s="32" t="str">
        <f>IF(D981="","",SUM(G$27:G981))</f>
        <v/>
      </c>
      <c r="I981" s="32" t="str">
        <f t="shared" si="56"/>
        <v/>
      </c>
    </row>
    <row r="982" spans="1:9">
      <c r="A982" s="30" t="str">
        <f>IF(I981="","",IF(A981&gt;=$D$8*p,"",A981+1))</f>
        <v/>
      </c>
      <c r="B982" s="31" t="str">
        <f t="shared" si="53"/>
        <v/>
      </c>
      <c r="C982" s="55" t="str">
        <f t="shared" si="54"/>
        <v/>
      </c>
      <c r="D982" s="32" t="str">
        <f t="shared" si="55"/>
        <v/>
      </c>
      <c r="E982" s="32" t="str">
        <f>IF(A982="","",SUM(D$27:D982)+PV)</f>
        <v/>
      </c>
      <c r="G982" s="32" t="str">
        <f>IF(A982="","",IF($D$10="Daily",I981*( (1+rate)^(B982-B981)-1 ),I981*rate))</f>
        <v/>
      </c>
      <c r="H982" s="32" t="str">
        <f>IF(D982="","",SUM(G$27:G982))</f>
        <v/>
      </c>
      <c r="I982" s="32" t="str">
        <f t="shared" si="56"/>
        <v/>
      </c>
    </row>
    <row r="983" spans="1:9">
      <c r="A983" s="30" t="str">
        <f>IF(I982="","",IF(A982&gt;=$D$8*p,"",A982+1))</f>
        <v/>
      </c>
      <c r="B983" s="31" t="str">
        <f t="shared" si="53"/>
        <v/>
      </c>
      <c r="C983" s="55" t="str">
        <f t="shared" si="54"/>
        <v/>
      </c>
      <c r="D983" s="32" t="str">
        <f t="shared" si="55"/>
        <v/>
      </c>
      <c r="E983" s="32" t="str">
        <f>IF(A983="","",SUM(D$27:D983)+PV)</f>
        <v/>
      </c>
      <c r="G983" s="32" t="str">
        <f>IF(A983="","",IF($D$10="Daily",I982*( (1+rate)^(B983-B982)-1 ),I982*rate))</f>
        <v/>
      </c>
      <c r="H983" s="32" t="str">
        <f>IF(D983="","",SUM(G$27:G983))</f>
        <v/>
      </c>
      <c r="I983" s="32" t="str">
        <f t="shared" si="56"/>
        <v/>
      </c>
    </row>
    <row r="984" spans="1:9">
      <c r="A984" s="30" t="str">
        <f>IF(I983="","",IF(A983&gt;=$D$8*p,"",A983+1))</f>
        <v/>
      </c>
      <c r="B984" s="31" t="str">
        <f t="shared" si="53"/>
        <v/>
      </c>
      <c r="C984" s="55" t="str">
        <f t="shared" si="54"/>
        <v/>
      </c>
      <c r="D984" s="32" t="str">
        <f t="shared" si="55"/>
        <v/>
      </c>
      <c r="E984" s="32" t="str">
        <f>IF(A984="","",SUM(D$27:D984)+PV)</f>
        <v/>
      </c>
      <c r="G984" s="32" t="str">
        <f>IF(A984="","",IF($D$10="Daily",I983*( (1+rate)^(B984-B983)-1 ),I983*rate))</f>
        <v/>
      </c>
      <c r="H984" s="32" t="str">
        <f>IF(D984="","",SUM(G$27:G984))</f>
        <v/>
      </c>
      <c r="I984" s="32" t="str">
        <f t="shared" si="56"/>
        <v/>
      </c>
    </row>
    <row r="985" spans="1:9">
      <c r="A985" s="30" t="str">
        <f>IF(I984="","",IF(A984&gt;=$D$8*p,"",A984+1))</f>
        <v/>
      </c>
      <c r="B985" s="31" t="str">
        <f t="shared" si="53"/>
        <v/>
      </c>
      <c r="C985" s="55" t="str">
        <f t="shared" si="54"/>
        <v/>
      </c>
      <c r="D985" s="32" t="str">
        <f t="shared" si="55"/>
        <v/>
      </c>
      <c r="E985" s="32" t="str">
        <f>IF(A985="","",SUM(D$27:D985)+PV)</f>
        <v/>
      </c>
      <c r="G985" s="32" t="str">
        <f>IF(A985="","",IF($D$10="Daily",I984*( (1+rate)^(B985-B984)-1 ),I984*rate))</f>
        <v/>
      </c>
      <c r="H985" s="32" t="str">
        <f>IF(D985="","",SUM(G$27:G985))</f>
        <v/>
      </c>
      <c r="I985" s="32" t="str">
        <f t="shared" si="56"/>
        <v/>
      </c>
    </row>
    <row r="986" spans="1:9">
      <c r="A986" s="30" t="str">
        <f>IF(I985="","",IF(A985&gt;=$D$8*p,"",A985+1))</f>
        <v/>
      </c>
      <c r="B986" s="31" t="str">
        <f t="shared" si="53"/>
        <v/>
      </c>
      <c r="C986" s="55" t="str">
        <f t="shared" si="54"/>
        <v/>
      </c>
      <c r="D986" s="32" t="str">
        <f t="shared" si="55"/>
        <v/>
      </c>
      <c r="E986" s="32" t="str">
        <f>IF(A986="","",SUM(D$27:D986)+PV)</f>
        <v/>
      </c>
      <c r="G986" s="32" t="str">
        <f>IF(A986="","",IF($D$10="Daily",I985*( (1+rate)^(B986-B985)-1 ),I985*rate))</f>
        <v/>
      </c>
      <c r="H986" s="32" t="str">
        <f>IF(D986="","",SUM(G$27:G986))</f>
        <v/>
      </c>
      <c r="I986" s="32" t="str">
        <f t="shared" si="56"/>
        <v/>
      </c>
    </row>
    <row r="987" spans="1:9">
      <c r="A987" s="30" t="str">
        <f>IF(I986="","",IF(A986&gt;=$D$8*p,"",A986+1))</f>
        <v/>
      </c>
      <c r="B987" s="31" t="str">
        <f t="shared" si="53"/>
        <v/>
      </c>
      <c r="C987" s="55" t="str">
        <f t="shared" si="54"/>
        <v/>
      </c>
      <c r="D987" s="32" t="str">
        <f t="shared" si="55"/>
        <v/>
      </c>
      <c r="E987" s="32" t="str">
        <f>IF(A987="","",SUM(D$27:D987)+PV)</f>
        <v/>
      </c>
      <c r="G987" s="32" t="str">
        <f>IF(A987="","",IF($D$10="Daily",I986*( (1+rate)^(B987-B986)-1 ),I986*rate))</f>
        <v/>
      </c>
      <c r="H987" s="32" t="str">
        <f>IF(D987="","",SUM(G$27:G987))</f>
        <v/>
      </c>
      <c r="I987" s="32" t="str">
        <f t="shared" si="56"/>
        <v/>
      </c>
    </row>
    <row r="988" spans="1:9">
      <c r="A988" s="30" t="str">
        <f>IF(I987="","",IF(A987&gt;=$D$8*p,"",A987+1))</f>
        <v/>
      </c>
      <c r="B988" s="31" t="str">
        <f t="shared" si="53"/>
        <v/>
      </c>
      <c r="C988" s="55" t="str">
        <f t="shared" si="54"/>
        <v/>
      </c>
      <c r="D988" s="32" t="str">
        <f t="shared" si="55"/>
        <v/>
      </c>
      <c r="E988" s="32" t="str">
        <f>IF(A988="","",SUM(D$27:D988)+PV)</f>
        <v/>
      </c>
      <c r="G988" s="32" t="str">
        <f>IF(A988="","",IF($D$10="Daily",I987*( (1+rate)^(B988-B987)-1 ),I987*rate))</f>
        <v/>
      </c>
      <c r="H988" s="32" t="str">
        <f>IF(D988="","",SUM(G$27:G988))</f>
        <v/>
      </c>
      <c r="I988" s="32" t="str">
        <f t="shared" si="56"/>
        <v/>
      </c>
    </row>
    <row r="989" spans="1:9">
      <c r="A989" s="30" t="str">
        <f>IF(I988="","",IF(A988&gt;=$D$8*p,"",A988+1))</f>
        <v/>
      </c>
      <c r="B989" s="31" t="str">
        <f t="shared" ref="B989:B1000" si="57">IF(A989="","",IF(p=52,B988+7,IF(p=26,B988+14,IF(p=24,IF(MOD(A989,2)=0,EDATE($D$9,A989/2),B988+14),IF(DAY(DATE(YEAR($D$9),MONTH($D$9)+(A989-1)*(12/p),DAY($D$9)))&lt;&gt;DAY($D$9),DATE(YEAR($D$9),MONTH($D$9)+A989*(12/p)+1,0),DATE(YEAR($D$9),MONTH($D$9)+A989*(12/p),DAY($D$9)))))))</f>
        <v/>
      </c>
      <c r="C989" s="55" t="str">
        <f t="shared" si="54"/>
        <v/>
      </c>
      <c r="D989" s="32" t="str">
        <f t="shared" si="55"/>
        <v/>
      </c>
      <c r="E989" s="32" t="str">
        <f>IF(A989="","",SUM(D$27:D989)+PV)</f>
        <v/>
      </c>
      <c r="G989" s="32" t="str">
        <f>IF(A989="","",IF($D$10="Daily",I988*( (1+rate)^(B989-B988)-1 ),I988*rate))</f>
        <v/>
      </c>
      <c r="H989" s="32" t="str">
        <f>IF(D989="","",SUM(G$27:G989))</f>
        <v/>
      </c>
      <c r="I989" s="32" t="str">
        <f t="shared" si="56"/>
        <v/>
      </c>
    </row>
    <row r="990" spans="1:9">
      <c r="A990" s="30" t="str">
        <f>IF(I989="","",IF(A989&gt;=$D$8*p,"",A989+1))</f>
        <v/>
      </c>
      <c r="B990" s="31" t="str">
        <f t="shared" si="57"/>
        <v/>
      </c>
      <c r="C990" s="55" t="str">
        <f t="shared" ref="C990:C1000" si="58">IF(A990="","",MONTH(B990))</f>
        <v/>
      </c>
      <c r="D990" s="32" t="str">
        <f t="shared" ref="D990:D1000" si="59">IFERROR(IF(A990="","",$D$11)+IF(C990="","",(IF(C990=12,$D$13))),"")</f>
        <v/>
      </c>
      <c r="E990" s="32" t="str">
        <f>IF(A990="","",SUM(D$27:D990)+PV)</f>
        <v/>
      </c>
      <c r="G990" s="32" t="str">
        <f>IF(A990="","",IF($D$10="Daily",I989*( (1+rate)^(B990-B989)-1 ),I989*rate))</f>
        <v/>
      </c>
      <c r="H990" s="32" t="str">
        <f>IF(D990="","",SUM(G$27:G990))</f>
        <v/>
      </c>
      <c r="I990" s="32" t="str">
        <f t="shared" si="56"/>
        <v/>
      </c>
    </row>
    <row r="991" spans="1:9">
      <c r="A991" s="30" t="str">
        <f>IF(I990="","",IF(A990&gt;=$D$8*p,"",A990+1))</f>
        <v/>
      </c>
      <c r="B991" s="31" t="str">
        <f t="shared" si="57"/>
        <v/>
      </c>
      <c r="C991" s="55" t="str">
        <f t="shared" si="58"/>
        <v/>
      </c>
      <c r="D991" s="32" t="str">
        <f t="shared" si="59"/>
        <v/>
      </c>
      <c r="E991" s="32" t="str">
        <f>IF(A991="","",SUM(D$27:D991)+PV)</f>
        <v/>
      </c>
      <c r="G991" s="32" t="str">
        <f>IF(A991="","",IF($D$10="Daily",I990*( (1+rate)^(B991-B990)-1 ),I990*rate))</f>
        <v/>
      </c>
      <c r="H991" s="32" t="str">
        <f>IF(D991="","",SUM(G$27:G991))</f>
        <v/>
      </c>
      <c r="I991" s="32" t="str">
        <f t="shared" si="56"/>
        <v/>
      </c>
    </row>
    <row r="992" spans="1:9">
      <c r="A992" s="30" t="str">
        <f>IF(I991="","",IF(A991&gt;=$D$8*p,"",A991+1))</f>
        <v/>
      </c>
      <c r="B992" s="31" t="str">
        <f t="shared" si="57"/>
        <v/>
      </c>
      <c r="C992" s="55" t="str">
        <f t="shared" si="58"/>
        <v/>
      </c>
      <c r="D992" s="32" t="str">
        <f t="shared" si="59"/>
        <v/>
      </c>
      <c r="E992" s="32" t="str">
        <f>IF(A992="","",SUM(D$27:D992)+PV)</f>
        <v/>
      </c>
      <c r="G992" s="32" t="str">
        <f>IF(A992="","",IF($D$10="Daily",I991*( (1+rate)^(B992-B991)-1 ),I991*rate))</f>
        <v/>
      </c>
      <c r="H992" s="32" t="str">
        <f>IF(D992="","",SUM(G$27:G992))</f>
        <v/>
      </c>
      <c r="I992" s="32" t="str">
        <f t="shared" si="56"/>
        <v/>
      </c>
    </row>
    <row r="993" spans="1:9">
      <c r="A993" s="30" t="str">
        <f>IF(I992="","",IF(A992&gt;=$D$8*p,"",A992+1))</f>
        <v/>
      </c>
      <c r="B993" s="31" t="str">
        <f t="shared" si="57"/>
        <v/>
      </c>
      <c r="C993" s="55" t="str">
        <f t="shared" si="58"/>
        <v/>
      </c>
      <c r="D993" s="32" t="str">
        <f t="shared" si="59"/>
        <v/>
      </c>
      <c r="E993" s="32" t="str">
        <f>IF(A993="","",SUM(D$27:D993)+PV)</f>
        <v/>
      </c>
      <c r="G993" s="32" t="str">
        <f>IF(A993="","",IF($D$10="Daily",I992*( (1+rate)^(B993-B992)-1 ),I992*rate))</f>
        <v/>
      </c>
      <c r="H993" s="32" t="str">
        <f>IF(D993="","",SUM(G$27:G993))</f>
        <v/>
      </c>
      <c r="I993" s="32" t="str">
        <f t="shared" si="56"/>
        <v/>
      </c>
    </row>
    <row r="994" spans="1:9">
      <c r="A994" s="30" t="str">
        <f>IF(I993="","",IF(A993&gt;=$D$8*p,"",A993+1))</f>
        <v/>
      </c>
      <c r="B994" s="31" t="str">
        <f t="shared" si="57"/>
        <v/>
      </c>
      <c r="C994" s="55" t="str">
        <f t="shared" si="58"/>
        <v/>
      </c>
      <c r="D994" s="32" t="str">
        <f t="shared" si="59"/>
        <v/>
      </c>
      <c r="E994" s="32" t="str">
        <f>IF(A994="","",SUM(D$27:D994)+PV)</f>
        <v/>
      </c>
      <c r="G994" s="32" t="str">
        <f>IF(A994="","",IF($D$10="Daily",I993*( (1+rate)^(B994-B993)-1 ),I993*rate))</f>
        <v/>
      </c>
      <c r="H994" s="32" t="str">
        <f>IF(D994="","",SUM(G$27:G994))</f>
        <v/>
      </c>
      <c r="I994" s="32" t="str">
        <f t="shared" si="56"/>
        <v/>
      </c>
    </row>
    <row r="995" spans="1:9">
      <c r="A995" s="30" t="str">
        <f>IF(I994="","",IF(A994&gt;=$D$8*p,"",A994+1))</f>
        <v/>
      </c>
      <c r="B995" s="31" t="str">
        <f t="shared" si="57"/>
        <v/>
      </c>
      <c r="C995" s="55" t="str">
        <f t="shared" si="58"/>
        <v/>
      </c>
      <c r="D995" s="32" t="str">
        <f t="shared" si="59"/>
        <v/>
      </c>
      <c r="E995" s="32" t="str">
        <f>IF(A995="","",SUM(D$27:D995)+PV)</f>
        <v/>
      </c>
      <c r="G995" s="32" t="str">
        <f>IF(A995="","",IF($D$10="Daily",I994*( (1+rate)^(B995-B994)-1 ),I994*rate))</f>
        <v/>
      </c>
      <c r="H995" s="32" t="str">
        <f>IF(D995="","",SUM(G$27:G995))</f>
        <v/>
      </c>
      <c r="I995" s="32" t="str">
        <f t="shared" si="56"/>
        <v/>
      </c>
    </row>
    <row r="996" spans="1:9">
      <c r="A996" s="30" t="str">
        <f>IF(I995="","",IF(A995&gt;=$D$8*p,"",A995+1))</f>
        <v/>
      </c>
      <c r="B996" s="31" t="str">
        <f t="shared" si="57"/>
        <v/>
      </c>
      <c r="C996" s="55" t="str">
        <f t="shared" si="58"/>
        <v/>
      </c>
      <c r="D996" s="32" t="str">
        <f t="shared" si="59"/>
        <v/>
      </c>
      <c r="E996" s="32" t="str">
        <f>IF(A996="","",SUM(D$27:D996)+PV)</f>
        <v/>
      </c>
      <c r="G996" s="32" t="str">
        <f>IF(A996="","",IF($D$10="Daily",I995*( (1+rate)^(B996-B995)-1 ),I995*rate))</f>
        <v/>
      </c>
      <c r="H996" s="32" t="str">
        <f>IF(D996="","",SUM(G$27:G996))</f>
        <v/>
      </c>
      <c r="I996" s="32" t="str">
        <f t="shared" si="56"/>
        <v/>
      </c>
    </row>
    <row r="997" spans="1:9">
      <c r="A997" s="30" t="str">
        <f>IF(I996="","",IF(A996&gt;=$D$8*p,"",A996+1))</f>
        <v/>
      </c>
      <c r="B997" s="31" t="str">
        <f t="shared" si="57"/>
        <v/>
      </c>
      <c r="C997" s="55" t="str">
        <f t="shared" si="58"/>
        <v/>
      </c>
      <c r="D997" s="32" t="str">
        <f t="shared" si="59"/>
        <v/>
      </c>
      <c r="E997" s="32" t="str">
        <f>IF(A997="","",SUM(D$27:D997)+PV)</f>
        <v/>
      </c>
      <c r="G997" s="32" t="str">
        <f>IF(A997="","",IF($D$10="Daily",I996*( (1+rate)^(B997-B996)-1 ),I996*rate))</f>
        <v/>
      </c>
      <c r="H997" s="32" t="str">
        <f>IF(D997="","",SUM(G$27:G997))</f>
        <v/>
      </c>
      <c r="I997" s="32" t="str">
        <f t="shared" si="56"/>
        <v/>
      </c>
    </row>
    <row r="998" spans="1:9">
      <c r="A998" s="30" t="str">
        <f>IF(I997="","",IF(A997&gt;=$D$8*p,"",A997+1))</f>
        <v/>
      </c>
      <c r="B998" s="31" t="str">
        <f t="shared" si="57"/>
        <v/>
      </c>
      <c r="C998" s="55" t="str">
        <f t="shared" si="58"/>
        <v/>
      </c>
      <c r="D998" s="32" t="str">
        <f t="shared" si="59"/>
        <v/>
      </c>
      <c r="E998" s="32" t="str">
        <f>IF(A998="","",SUM(D$27:D998)+PV)</f>
        <v/>
      </c>
      <c r="G998" s="32" t="str">
        <f>IF(A998="","",IF($D$10="Daily",I997*( (1+rate)^(B998-B997)-1 ),I997*rate))</f>
        <v/>
      </c>
      <c r="H998" s="32" t="str">
        <f>IF(D998="","",SUM(G$27:G998))</f>
        <v/>
      </c>
      <c r="I998" s="32" t="str">
        <f t="shared" si="56"/>
        <v/>
      </c>
    </row>
    <row r="999" spans="1:9">
      <c r="A999" s="30" t="str">
        <f>IF(I998="","",IF(A998&gt;=$D$8*p,"",A998+1))</f>
        <v/>
      </c>
      <c r="B999" s="31" t="str">
        <f t="shared" si="57"/>
        <v/>
      </c>
      <c r="C999" s="55" t="str">
        <f t="shared" si="58"/>
        <v/>
      </c>
      <c r="D999" s="32" t="str">
        <f t="shared" si="59"/>
        <v/>
      </c>
      <c r="E999" s="32" t="str">
        <f>IF(A999="","",SUM(D$27:D999)+PV)</f>
        <v/>
      </c>
      <c r="G999" s="32" t="str">
        <f>IF(A999="","",IF($D$10="Daily",I998*( (1+rate)^(B999-B998)-1 ),I998*rate))</f>
        <v/>
      </c>
      <c r="H999" s="32" t="str">
        <f>IF(D999="","",SUM(G$27:G999))</f>
        <v/>
      </c>
      <c r="I999" s="32" t="str">
        <f t="shared" si="56"/>
        <v/>
      </c>
    </row>
    <row r="1000" spans="1:9">
      <c r="A1000" s="30" t="str">
        <f>IF(I999="","",IF(A999&gt;=$D$8*p,"",A999+1))</f>
        <v/>
      </c>
      <c r="B1000" s="31" t="str">
        <f t="shared" si="57"/>
        <v/>
      </c>
      <c r="C1000" s="55" t="str">
        <f t="shared" si="58"/>
        <v/>
      </c>
      <c r="D1000" s="32" t="str">
        <f t="shared" si="59"/>
        <v/>
      </c>
      <c r="E1000" s="32" t="str">
        <f>IF(A1000="","",SUM(D$27:D1000)+PV)</f>
        <v/>
      </c>
      <c r="G1000" s="32" t="str">
        <f>IF(A1000="","",IF($D$10="Daily",I999*( (1+rate)^(B1000-B999)-1 ),I999*rate))</f>
        <v/>
      </c>
      <c r="H1000" s="32" t="str">
        <f>IF(D1000="","",SUM(G$27:G1000))</f>
        <v/>
      </c>
      <c r="I1000" s="32" t="str">
        <f t="shared" si="56"/>
        <v/>
      </c>
    </row>
  </sheetData>
  <mergeCells count="3">
    <mergeCell ref="A2:F2"/>
    <mergeCell ref="A4:E4"/>
    <mergeCell ref="F4:H4"/>
  </mergeCells>
  <conditionalFormatting sqref="F809 D28:I29 E30:I808 A28:C1000 D29:D1000 E809:E1000 G809:I1000">
    <cfRule type="expression" dxfId="0" priority="4">
      <formula>MOD($A28,$K$14)=0</formula>
    </cfRule>
  </conditionalFormatting>
  <dataValidations count="2">
    <dataValidation type="list" showInputMessage="1" showErrorMessage="1" sqref="D12" xr:uid="{7C2FA53A-FE19-4D74-A27F-BE532D37DA29}">
      <formula1>$J$5:$J$12</formula1>
    </dataValidation>
    <dataValidation type="list" showInputMessage="1" showErrorMessage="1" sqref="D10" xr:uid="{261C4EA8-B1D7-436C-9D1B-BB1976F23C2C}">
      <formula1>$J$5:$J$13</formula1>
    </dataValidation>
  </dataValidations>
  <pageMargins left="0.7" right="0.7" top="0.75" bottom="0.75" header="0.3" footer="0.3"/>
  <pageSetup scale="42" orientation="portrait" horizontalDpi="4294967293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1cd9fc-20d8-458d-a802-20a051ee79f3">
      <Terms xmlns="http://schemas.microsoft.com/office/infopath/2007/PartnerControls"/>
    </lcf76f155ced4ddcb4097134ff3c332f>
    <TaxCatchAll xmlns="a38ce3e7-982c-43f8-a9c8-778fa121a5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083B714C61E4EA7C76AE4658E969F" ma:contentTypeVersion="16" ma:contentTypeDescription="Create a new document." ma:contentTypeScope="" ma:versionID="d9bf6c6d3d84df8b5d30b0dbc6a284c4">
  <xsd:schema xmlns:xsd="http://www.w3.org/2001/XMLSchema" xmlns:xs="http://www.w3.org/2001/XMLSchema" xmlns:p="http://schemas.microsoft.com/office/2006/metadata/properties" xmlns:ns2="a38ce3e7-982c-43f8-a9c8-778fa121a5e5" xmlns:ns3="791cd9fc-20d8-458d-a802-20a051ee79f3" targetNamespace="http://schemas.microsoft.com/office/2006/metadata/properties" ma:root="true" ma:fieldsID="5ec0d9943e78293f2d15e58cf27c5d2d" ns2:_="" ns3:_="">
    <xsd:import namespace="a38ce3e7-982c-43f8-a9c8-778fa121a5e5"/>
    <xsd:import namespace="791cd9fc-20d8-458d-a802-20a051ee79f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ce3e7-982c-43f8-a9c8-778fa121a5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0a44a26-21e2-49c3-bc65-1151fee63c17}" ma:internalName="TaxCatchAll" ma:showField="CatchAllData" ma:web="a38ce3e7-982c-43f8-a9c8-778fa121a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1cd9fc-20d8-458d-a802-20a051ee79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cbb6333-fe0e-442b-a23f-8084ada56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1CF73-56B6-49CB-8140-8CBA246C8B14}">
  <ds:schemaRefs>
    <ds:schemaRef ds:uri="http://schemas.microsoft.com/office/2006/metadata/properties"/>
    <ds:schemaRef ds:uri="http://schemas.microsoft.com/office/infopath/2007/PartnerControls"/>
    <ds:schemaRef ds:uri="791cd9fc-20d8-458d-a802-20a051ee79f3"/>
    <ds:schemaRef ds:uri="a38ce3e7-982c-43f8-a9c8-778fa121a5e5"/>
  </ds:schemaRefs>
</ds:datastoreItem>
</file>

<file path=customXml/itemProps2.xml><?xml version="1.0" encoding="utf-8"?>
<ds:datastoreItem xmlns:ds="http://schemas.openxmlformats.org/officeDocument/2006/customXml" ds:itemID="{FAD0A265-188B-45A7-AA9F-79E628301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8ce3e7-982c-43f8-a9c8-778fa121a5e5"/>
    <ds:schemaRef ds:uri="791cd9fc-20d8-458d-a802-20a051ee79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260AD3-E454-4123-8BE1-98F530ECCB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Compounded 401K Simulation</vt:lpstr>
      <vt:lpstr>'Compounded 401K Simulation'!i</vt:lpstr>
      <vt:lpstr>'Compounded 401K Simulation'!n</vt:lpstr>
      <vt:lpstr>'Compounded 401K Simulation'!p</vt:lpstr>
      <vt:lpstr>'Compounded 401K Simulation'!PV</vt:lpstr>
      <vt:lpstr>'Compounded 401K Simulation'!rate</vt:lpstr>
      <vt:lpstr>'Compounded 401K Simulation'!t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Strawbridge</dc:creator>
  <cp:keywords/>
  <dc:description/>
  <cp:lastModifiedBy>Eric Strawbridge</cp:lastModifiedBy>
  <cp:revision/>
  <dcterms:created xsi:type="dcterms:W3CDTF">2021-04-07T14:47:57Z</dcterms:created>
  <dcterms:modified xsi:type="dcterms:W3CDTF">2024-10-17T16:11:24Z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0x010100C1A083B714C61E4EA7C76AE4658E969F</vt:lpwstr>
  </property>
</Properties>
</file>