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SunOver35Web\"/>
    </mc:Choice>
  </mc:AlternateContent>
  <xr:revisionPtr revIDLastSave="0" documentId="13_ncr:1_{B7E765DC-E9B8-4BF3-8F4C-046FDB4D4AE1}" xr6:coauthVersionLast="47" xr6:coauthVersionMax="47" xr10:uidLastSave="{00000000-0000-0000-0000-000000000000}"/>
  <bookViews>
    <workbookView xWindow="585" yWindow="75" windowWidth="26955" windowHeight="15045" xr2:uid="{421C5457-0AAE-4670-8A8D-86B339B6392B}"/>
  </bookViews>
  <sheets>
    <sheet name="Wk5" sheetId="75" r:id="rId1"/>
    <sheet name="Wk4" sheetId="74" r:id="rId2"/>
    <sheet name="Wk3" sheetId="73" r:id="rId3"/>
    <sheet name="Wk2" sheetId="72" r:id="rId4"/>
    <sheet name="Wk1" sheetId="7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9" i="75" l="1"/>
  <c r="L108" i="75"/>
  <c r="L107" i="75"/>
  <c r="L106" i="75"/>
  <c r="L105" i="75"/>
  <c r="L104" i="75"/>
  <c r="L103" i="75"/>
  <c r="L102" i="75"/>
  <c r="L101" i="75"/>
  <c r="L100" i="75"/>
  <c r="L99" i="75"/>
  <c r="L98" i="75"/>
  <c r="L97" i="75"/>
  <c r="L96" i="75"/>
  <c r="L95" i="75"/>
  <c r="L94" i="75"/>
  <c r="L93" i="75"/>
  <c r="L92" i="75"/>
  <c r="L91" i="75"/>
  <c r="L90" i="75"/>
  <c r="L89" i="75"/>
  <c r="L88" i="75"/>
  <c r="L87" i="75"/>
  <c r="L86" i="75"/>
  <c r="L85" i="75"/>
  <c r="L84" i="75"/>
  <c r="L83" i="75"/>
  <c r="L82" i="75"/>
  <c r="L81" i="75"/>
  <c r="L80" i="75"/>
  <c r="L79" i="75"/>
  <c r="L64" i="75"/>
  <c r="O64" i="75" s="1"/>
  <c r="C74" i="75" l="1"/>
  <c r="G73" i="75"/>
  <c r="AQ66" i="75"/>
  <c r="O9" i="75" s="1"/>
  <c r="AO66" i="75"/>
  <c r="N9" i="75" s="1"/>
  <c r="AN66" i="75"/>
  <c r="L9" i="75" s="1"/>
  <c r="AD66" i="75"/>
  <c r="AB66" i="75"/>
  <c r="N4" i="75" s="1"/>
  <c r="AA66" i="75"/>
  <c r="L4" i="75" s="1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G65" i="75"/>
  <c r="AP59" i="75"/>
  <c r="AC59" i="75"/>
  <c r="G64" i="75"/>
  <c r="AP58" i="75"/>
  <c r="AC58" i="75"/>
  <c r="AP57" i="75"/>
  <c r="AC57" i="75"/>
  <c r="AP56" i="75"/>
  <c r="AC56" i="75"/>
  <c r="AP55" i="75"/>
  <c r="AC55" i="75"/>
  <c r="AP54" i="75"/>
  <c r="AC54" i="75"/>
  <c r="AQ53" i="75"/>
  <c r="O8" i="75" s="1"/>
  <c r="AO53" i="75"/>
  <c r="N8" i="75" s="1"/>
  <c r="AN53" i="75"/>
  <c r="L8" i="75" s="1"/>
  <c r="AD53" i="75"/>
  <c r="O5" i="75" s="1"/>
  <c r="AB53" i="75"/>
  <c r="N5" i="75" s="1"/>
  <c r="AA53" i="75"/>
  <c r="L5" i="75" s="1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O10" i="75" s="1"/>
  <c r="AO40" i="75"/>
  <c r="N10" i="75" s="1"/>
  <c r="AN40" i="75"/>
  <c r="L10" i="75" s="1"/>
  <c r="AD40" i="75"/>
  <c r="O11" i="75" s="1"/>
  <c r="AB40" i="75"/>
  <c r="N11" i="75" s="1"/>
  <c r="AA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N6" i="75" s="1"/>
  <c r="AN27" i="75"/>
  <c r="L6" i="75" s="1"/>
  <c r="AD27" i="75"/>
  <c r="O7" i="75" s="1"/>
  <c r="AB27" i="75"/>
  <c r="N7" i="75" s="1"/>
  <c r="AA27" i="75"/>
  <c r="L7" i="75" s="1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AK12" i="75"/>
  <c r="AJ12" i="75"/>
  <c r="AI12" i="75"/>
  <c r="AF12" i="75"/>
  <c r="AE12" i="75"/>
  <c r="AD12" i="75"/>
  <c r="M12" i="75"/>
  <c r="I12" i="75"/>
  <c r="H12" i="75"/>
  <c r="G12" i="75"/>
  <c r="AC11" i="75"/>
  <c r="AL11" i="75" s="1"/>
  <c r="J10" i="75"/>
  <c r="K10" i="75" s="1"/>
  <c r="AC9" i="75"/>
  <c r="AL9" i="75" s="1"/>
  <c r="L11" i="75"/>
  <c r="J11" i="75"/>
  <c r="K11" i="75" s="1"/>
  <c r="AC10" i="75"/>
  <c r="AL10" i="75" s="1"/>
  <c r="J9" i="75"/>
  <c r="K9" i="75" s="1"/>
  <c r="AC8" i="75"/>
  <c r="AL8" i="75" s="1"/>
  <c r="K8" i="75"/>
  <c r="J8" i="75"/>
  <c r="AC7" i="75"/>
  <c r="AL7" i="75" s="1"/>
  <c r="J7" i="75"/>
  <c r="K7" i="75" s="1"/>
  <c r="AC6" i="75"/>
  <c r="AL6" i="75" s="1"/>
  <c r="J5" i="75"/>
  <c r="K5" i="75" s="1"/>
  <c r="AC4" i="75"/>
  <c r="AL4" i="75" s="1"/>
  <c r="J6" i="75"/>
  <c r="K6" i="75" s="1"/>
  <c r="AC5" i="75"/>
  <c r="AL5" i="75" s="1"/>
  <c r="O4" i="75"/>
  <c r="J4" i="75"/>
  <c r="K4" i="75" s="1"/>
  <c r="AC3" i="75"/>
  <c r="L97" i="74"/>
  <c r="L96" i="74"/>
  <c r="L95" i="74"/>
  <c r="L94" i="74"/>
  <c r="L93" i="74"/>
  <c r="L92" i="74"/>
  <c r="L91" i="74"/>
  <c r="L90" i="74"/>
  <c r="L89" i="74"/>
  <c r="L88" i="74"/>
  <c r="L87" i="74"/>
  <c r="L86" i="74"/>
  <c r="L85" i="74"/>
  <c r="L84" i="74"/>
  <c r="L83" i="74"/>
  <c r="L82" i="74"/>
  <c r="L81" i="74"/>
  <c r="L80" i="74"/>
  <c r="L79" i="74"/>
  <c r="AC5" i="74"/>
  <c r="AL5" i="74" s="1"/>
  <c r="C74" i="74"/>
  <c r="G73" i="74"/>
  <c r="AQ66" i="74"/>
  <c r="O9" i="74" s="1"/>
  <c r="AO66" i="74"/>
  <c r="N9" i="74" s="1"/>
  <c r="AN66" i="74"/>
  <c r="L9" i="74" s="1"/>
  <c r="AD66" i="74"/>
  <c r="O4" i="74" s="1"/>
  <c r="AB66" i="74"/>
  <c r="N4" i="74" s="1"/>
  <c r="AA66" i="74"/>
  <c r="L4" i="74" s="1"/>
  <c r="AP65" i="74"/>
  <c r="AC65" i="74"/>
  <c r="AP64" i="74"/>
  <c r="AC64" i="74"/>
  <c r="AP63" i="74"/>
  <c r="AC63" i="74"/>
  <c r="AP62" i="74"/>
  <c r="AC62" i="74"/>
  <c r="AP61" i="74"/>
  <c r="AC61" i="74"/>
  <c r="G60" i="74"/>
  <c r="AP60" i="74"/>
  <c r="AC60" i="74"/>
  <c r="L59" i="74"/>
  <c r="O59" i="74" s="1"/>
  <c r="G59" i="74"/>
  <c r="AP59" i="74"/>
  <c r="AC59" i="74"/>
  <c r="AP58" i="74"/>
  <c r="AC58" i="74"/>
  <c r="AP57" i="74"/>
  <c r="AC57" i="74"/>
  <c r="AP56" i="74"/>
  <c r="AC56" i="74"/>
  <c r="AP55" i="74"/>
  <c r="AC55" i="74"/>
  <c r="AP54" i="74"/>
  <c r="AC54" i="74"/>
  <c r="AQ53" i="74"/>
  <c r="O8" i="74" s="1"/>
  <c r="AO53" i="74"/>
  <c r="N8" i="74" s="1"/>
  <c r="AN53" i="74"/>
  <c r="L8" i="74" s="1"/>
  <c r="AD53" i="74"/>
  <c r="O6" i="74" s="1"/>
  <c r="AB53" i="74"/>
  <c r="N6" i="74" s="1"/>
  <c r="AA53" i="74"/>
  <c r="L6" i="74" s="1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11" i="74" s="1"/>
  <c r="AO40" i="74"/>
  <c r="N11" i="74" s="1"/>
  <c r="AN40" i="74"/>
  <c r="L11" i="74" s="1"/>
  <c r="AD40" i="74"/>
  <c r="O10" i="74" s="1"/>
  <c r="AB40" i="74"/>
  <c r="N10" i="74" s="1"/>
  <c r="AA40" i="74"/>
  <c r="L10" i="74" s="1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D27" i="74"/>
  <c r="AB27" i="74"/>
  <c r="AA27" i="74"/>
  <c r="L7" i="74" s="1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AK12" i="74"/>
  <c r="AJ12" i="74"/>
  <c r="AI12" i="74"/>
  <c r="AF12" i="74"/>
  <c r="AE12" i="74"/>
  <c r="AD12" i="74"/>
  <c r="M12" i="74"/>
  <c r="I12" i="74"/>
  <c r="H12" i="74"/>
  <c r="G12" i="74"/>
  <c r="AC11" i="74"/>
  <c r="AL11" i="74" s="1"/>
  <c r="J11" i="74"/>
  <c r="K11" i="74" s="1"/>
  <c r="AC10" i="74"/>
  <c r="AL10" i="74" s="1"/>
  <c r="J10" i="74"/>
  <c r="K10" i="74" s="1"/>
  <c r="AC9" i="74"/>
  <c r="AL9" i="74" s="1"/>
  <c r="J9" i="74"/>
  <c r="K9" i="74" s="1"/>
  <c r="AC8" i="74"/>
  <c r="AL8" i="74" s="1"/>
  <c r="J8" i="74"/>
  <c r="K8" i="74" s="1"/>
  <c r="AC7" i="74"/>
  <c r="AL7" i="74" s="1"/>
  <c r="J6" i="74"/>
  <c r="K6" i="74" s="1"/>
  <c r="J7" i="74"/>
  <c r="K7" i="74" s="1"/>
  <c r="AC6" i="74"/>
  <c r="AL6" i="74" s="1"/>
  <c r="J5" i="74"/>
  <c r="K5" i="74" s="1"/>
  <c r="AC4" i="74"/>
  <c r="AL4" i="74" s="1"/>
  <c r="J4" i="74"/>
  <c r="K4" i="74" s="1"/>
  <c r="AC3" i="74"/>
  <c r="L101" i="73"/>
  <c r="L100" i="73"/>
  <c r="L99" i="73"/>
  <c r="L98" i="73"/>
  <c r="L97" i="73"/>
  <c r="L96" i="73"/>
  <c r="L95" i="73"/>
  <c r="L94" i="73"/>
  <c r="L93" i="73"/>
  <c r="L92" i="73"/>
  <c r="L91" i="73"/>
  <c r="L90" i="73"/>
  <c r="L89" i="73"/>
  <c r="L88" i="73"/>
  <c r="L87" i="73"/>
  <c r="L86" i="73"/>
  <c r="L85" i="73"/>
  <c r="L84" i="73"/>
  <c r="L83" i="73"/>
  <c r="L82" i="73"/>
  <c r="L81" i="73"/>
  <c r="L80" i="73"/>
  <c r="L79" i="73"/>
  <c r="C74" i="73"/>
  <c r="G73" i="73"/>
  <c r="AQ66" i="73"/>
  <c r="AO66" i="73"/>
  <c r="N9" i="73" s="1"/>
  <c r="AN66" i="73"/>
  <c r="L9" i="73" s="1"/>
  <c r="AD66" i="73"/>
  <c r="O4" i="73" s="1"/>
  <c r="AB66" i="73"/>
  <c r="N4" i="73" s="1"/>
  <c r="AA66" i="73"/>
  <c r="L4" i="73" s="1"/>
  <c r="AP65" i="73"/>
  <c r="AC65" i="73"/>
  <c r="AP64" i="73"/>
  <c r="AC64" i="73"/>
  <c r="AP63" i="73"/>
  <c r="AC63" i="73"/>
  <c r="AP62" i="73"/>
  <c r="AC62" i="73"/>
  <c r="G61" i="73"/>
  <c r="AP61" i="73"/>
  <c r="AC61" i="73"/>
  <c r="L60" i="73"/>
  <c r="O60" i="73" s="1"/>
  <c r="G60" i="73"/>
  <c r="AP60" i="73"/>
  <c r="AC60" i="73"/>
  <c r="AP59" i="73"/>
  <c r="AC59" i="73"/>
  <c r="AP58" i="73"/>
  <c r="AC58" i="73"/>
  <c r="AP57" i="73"/>
  <c r="AC57" i="73"/>
  <c r="AP56" i="73"/>
  <c r="AC56" i="73"/>
  <c r="AP55" i="73"/>
  <c r="AC55" i="73"/>
  <c r="AP54" i="73"/>
  <c r="AC54" i="73"/>
  <c r="AQ53" i="73"/>
  <c r="AO53" i="73"/>
  <c r="N8" i="73" s="1"/>
  <c r="AN53" i="73"/>
  <c r="L8" i="73" s="1"/>
  <c r="AD53" i="73"/>
  <c r="O7" i="73" s="1"/>
  <c r="AB53" i="73"/>
  <c r="N7" i="73" s="1"/>
  <c r="AA53" i="73"/>
  <c r="L7" i="73" s="1"/>
  <c r="AP52" i="73"/>
  <c r="AC52" i="73"/>
  <c r="AP51" i="73"/>
  <c r="AC51" i="73"/>
  <c r="AP50" i="73"/>
  <c r="AC50" i="73"/>
  <c r="AP49" i="73"/>
  <c r="AC49" i="73"/>
  <c r="AP48" i="73"/>
  <c r="AC48" i="73"/>
  <c r="AP47" i="73"/>
  <c r="AC47" i="73"/>
  <c r="AP46" i="73"/>
  <c r="AC46" i="73"/>
  <c r="AP45" i="73"/>
  <c r="AC45" i="73"/>
  <c r="AP44" i="73"/>
  <c r="AC44" i="73"/>
  <c r="AP43" i="73"/>
  <c r="AC43" i="73"/>
  <c r="AP42" i="73"/>
  <c r="AC42" i="73"/>
  <c r="AP41" i="73"/>
  <c r="AC41" i="73"/>
  <c r="AQ40" i="73"/>
  <c r="O11" i="73" s="1"/>
  <c r="AO40" i="73"/>
  <c r="N11" i="73" s="1"/>
  <c r="AN40" i="73"/>
  <c r="L11" i="73" s="1"/>
  <c r="AD40" i="73"/>
  <c r="O10" i="73" s="1"/>
  <c r="AB40" i="73"/>
  <c r="N10" i="73" s="1"/>
  <c r="AA40" i="73"/>
  <c r="L10" i="73" s="1"/>
  <c r="AP39" i="73"/>
  <c r="AC39" i="73"/>
  <c r="AP38" i="73"/>
  <c r="AC38" i="73"/>
  <c r="AP37" i="73"/>
  <c r="AC37" i="73"/>
  <c r="AP36" i="73"/>
  <c r="AC36" i="73"/>
  <c r="AP35" i="73"/>
  <c r="AC35" i="73"/>
  <c r="AP34" i="73"/>
  <c r="AC34" i="73"/>
  <c r="AP33" i="73"/>
  <c r="AC33" i="73"/>
  <c r="AP32" i="73"/>
  <c r="AC32" i="73"/>
  <c r="AP31" i="73"/>
  <c r="AC31" i="73"/>
  <c r="AP30" i="73"/>
  <c r="AC30" i="73"/>
  <c r="AP29" i="73"/>
  <c r="AC29" i="73"/>
  <c r="AP28" i="73"/>
  <c r="AC28" i="73"/>
  <c r="AQ27" i="73"/>
  <c r="O5" i="73" s="1"/>
  <c r="AO27" i="73"/>
  <c r="N5" i="73" s="1"/>
  <c r="AN27" i="73"/>
  <c r="L5" i="73" s="1"/>
  <c r="AD27" i="73"/>
  <c r="AB27" i="73"/>
  <c r="AA27" i="73"/>
  <c r="AP26" i="73"/>
  <c r="AC26" i="73"/>
  <c r="AP25" i="73"/>
  <c r="AC25" i="73"/>
  <c r="AP24" i="73"/>
  <c r="AC24" i="73"/>
  <c r="AP23" i="73"/>
  <c r="AC23" i="73"/>
  <c r="AP22" i="73"/>
  <c r="AC22" i="73"/>
  <c r="AP21" i="73"/>
  <c r="AC21" i="73"/>
  <c r="AP20" i="73"/>
  <c r="AC20" i="73"/>
  <c r="AP19" i="73"/>
  <c r="AC19" i="73"/>
  <c r="AP18" i="73"/>
  <c r="AC18" i="73"/>
  <c r="AP17" i="73"/>
  <c r="AC17" i="73"/>
  <c r="AP16" i="73"/>
  <c r="AC16" i="73"/>
  <c r="AP15" i="73"/>
  <c r="AC15" i="73"/>
  <c r="B14" i="73"/>
  <c r="AK12" i="73"/>
  <c r="AJ12" i="73"/>
  <c r="AI12" i="73"/>
  <c r="AF12" i="73"/>
  <c r="AE12" i="73"/>
  <c r="AD12" i="73"/>
  <c r="M12" i="73"/>
  <c r="I12" i="73"/>
  <c r="H12" i="73"/>
  <c r="G12" i="73"/>
  <c r="AC11" i="73"/>
  <c r="AL11" i="73" s="1"/>
  <c r="J11" i="73"/>
  <c r="K11" i="73" s="1"/>
  <c r="AC8" i="73"/>
  <c r="AL8" i="73" s="1"/>
  <c r="J10" i="73"/>
  <c r="K10" i="73" s="1"/>
  <c r="AC10" i="73"/>
  <c r="AL10" i="73" s="1"/>
  <c r="O8" i="73"/>
  <c r="J8" i="73"/>
  <c r="K8" i="73" s="1"/>
  <c r="AC9" i="73"/>
  <c r="AL9" i="73" s="1"/>
  <c r="O9" i="73"/>
  <c r="J9" i="73"/>
  <c r="K9" i="73" s="1"/>
  <c r="AC7" i="73"/>
  <c r="AL7" i="73" s="1"/>
  <c r="J7" i="73"/>
  <c r="K7" i="73" s="1"/>
  <c r="AC6" i="73"/>
  <c r="AL6" i="73" s="1"/>
  <c r="J5" i="73"/>
  <c r="K5" i="73" s="1"/>
  <c r="AC5" i="73"/>
  <c r="AL5" i="73" s="1"/>
  <c r="J4" i="73"/>
  <c r="K4" i="73" s="1"/>
  <c r="AC4" i="73"/>
  <c r="AL4" i="73" s="1"/>
  <c r="J6" i="73"/>
  <c r="K6" i="73" s="1"/>
  <c r="AC3" i="73"/>
  <c r="J11" i="72"/>
  <c r="J10" i="72"/>
  <c r="J9" i="72"/>
  <c r="J8" i="72"/>
  <c r="AC27" i="75" l="1"/>
  <c r="AP53" i="75"/>
  <c r="AP40" i="75"/>
  <c r="AC66" i="75"/>
  <c r="AP27" i="75"/>
  <c r="AP66" i="75"/>
  <c r="AN67" i="75"/>
  <c r="L12" i="75"/>
  <c r="AC40" i="75"/>
  <c r="AC12" i="75"/>
  <c r="AL12" i="75" s="1"/>
  <c r="AC53" i="75"/>
  <c r="O12" i="75"/>
  <c r="N12" i="75"/>
  <c r="AO67" i="75"/>
  <c r="AG3" i="75"/>
  <c r="AG5" i="75"/>
  <c r="AG4" i="75"/>
  <c r="AG6" i="75"/>
  <c r="AG7" i="75"/>
  <c r="AG8" i="75"/>
  <c r="AG10" i="75"/>
  <c r="AG9" i="75"/>
  <c r="AG11" i="75"/>
  <c r="AQ67" i="75"/>
  <c r="AL3" i="75"/>
  <c r="AC40" i="74"/>
  <c r="AP27" i="74"/>
  <c r="AP66" i="74"/>
  <c r="AC53" i="74"/>
  <c r="AP40" i="74"/>
  <c r="AC66" i="74"/>
  <c r="AQ67" i="74"/>
  <c r="AC27" i="74"/>
  <c r="O7" i="74"/>
  <c r="O12" i="74" s="1"/>
  <c r="AP53" i="74"/>
  <c r="L12" i="74"/>
  <c r="AN67" i="74"/>
  <c r="AO67" i="74"/>
  <c r="AC12" i="74"/>
  <c r="AL12" i="74" s="1"/>
  <c r="N7" i="74"/>
  <c r="N12" i="74" s="1"/>
  <c r="AG4" i="74"/>
  <c r="AG6" i="74"/>
  <c r="AG7" i="74"/>
  <c r="AG8" i="74"/>
  <c r="AG10" i="74"/>
  <c r="AG11" i="74"/>
  <c r="AG3" i="74"/>
  <c r="AG5" i="74"/>
  <c r="AG9" i="74"/>
  <c r="AL3" i="74"/>
  <c r="AC53" i="73"/>
  <c r="AC40" i="73"/>
  <c r="AP40" i="73"/>
  <c r="AC12" i="73"/>
  <c r="AL12" i="73" s="1"/>
  <c r="AC27" i="73"/>
  <c r="AN67" i="73"/>
  <c r="AC66" i="73"/>
  <c r="AO67" i="73"/>
  <c r="AP53" i="73"/>
  <c r="AQ67" i="73"/>
  <c r="AP27" i="73"/>
  <c r="AP66" i="73"/>
  <c r="L6" i="73"/>
  <c r="L12" i="73" s="1"/>
  <c r="N6" i="73"/>
  <c r="N12" i="73" s="1"/>
  <c r="O6" i="73"/>
  <c r="O12" i="73" s="1"/>
  <c r="AG3" i="73"/>
  <c r="AG5" i="73"/>
  <c r="AG9" i="73"/>
  <c r="AG8" i="73"/>
  <c r="AG4" i="73"/>
  <c r="AG6" i="73"/>
  <c r="AG7" i="73"/>
  <c r="AG10" i="73"/>
  <c r="AG11" i="73"/>
  <c r="AL3" i="73"/>
  <c r="C74" i="72"/>
  <c r="G73" i="72"/>
  <c r="AQ66" i="72"/>
  <c r="O8" i="72" s="1"/>
  <c r="AO66" i="72"/>
  <c r="N8" i="72" s="1"/>
  <c r="AN66" i="72"/>
  <c r="L8" i="72" s="1"/>
  <c r="AD66" i="72"/>
  <c r="O5" i="72" s="1"/>
  <c r="AB66" i="72"/>
  <c r="N5" i="72" s="1"/>
  <c r="AA66" i="72"/>
  <c r="L5" i="72" s="1"/>
  <c r="AP65" i="72"/>
  <c r="AC65" i="72"/>
  <c r="AP64" i="72"/>
  <c r="AC64" i="72"/>
  <c r="AP63" i="72"/>
  <c r="AC63" i="72"/>
  <c r="AP62" i="72"/>
  <c r="AC62" i="72"/>
  <c r="AP61" i="72"/>
  <c r="AC61" i="72"/>
  <c r="AP60" i="72"/>
  <c r="AC60" i="72"/>
  <c r="AP59" i="72"/>
  <c r="AC59" i="72"/>
  <c r="AP58" i="72"/>
  <c r="AC58" i="72"/>
  <c r="AP57" i="72"/>
  <c r="AC57" i="72"/>
  <c r="AP56" i="72"/>
  <c r="AC56" i="72"/>
  <c r="G62" i="72"/>
  <c r="AP55" i="72"/>
  <c r="AC55" i="72"/>
  <c r="L61" i="72"/>
  <c r="O61" i="72" s="1"/>
  <c r="G61" i="72"/>
  <c r="AP54" i="72"/>
  <c r="AC54" i="72"/>
  <c r="AQ53" i="72"/>
  <c r="O9" i="72" s="1"/>
  <c r="AO53" i="72"/>
  <c r="N9" i="72" s="1"/>
  <c r="AN53" i="72"/>
  <c r="L9" i="72" s="1"/>
  <c r="AD53" i="72"/>
  <c r="O7" i="72" s="1"/>
  <c r="AB53" i="72"/>
  <c r="N7" i="72" s="1"/>
  <c r="AA53" i="72"/>
  <c r="L7" i="72" s="1"/>
  <c r="AP52" i="72"/>
  <c r="AC52" i="72"/>
  <c r="AP51" i="72"/>
  <c r="AC51" i="72"/>
  <c r="AP50" i="72"/>
  <c r="AC50" i="72"/>
  <c r="AP49" i="72"/>
  <c r="AC49" i="72"/>
  <c r="AP48" i="72"/>
  <c r="AC48" i="72"/>
  <c r="AP47" i="72"/>
  <c r="AC47" i="72"/>
  <c r="AP46" i="72"/>
  <c r="AC46" i="72"/>
  <c r="AP45" i="72"/>
  <c r="AC45" i="72"/>
  <c r="AP44" i="72"/>
  <c r="AC44" i="72"/>
  <c r="AP43" i="72"/>
  <c r="AC43" i="72"/>
  <c r="AP42" i="72"/>
  <c r="AC42" i="72"/>
  <c r="AP41" i="72"/>
  <c r="AC41" i="72"/>
  <c r="AQ40" i="72"/>
  <c r="O11" i="72" s="1"/>
  <c r="AO40" i="72"/>
  <c r="N11" i="72" s="1"/>
  <c r="AN40" i="72"/>
  <c r="L11" i="72" s="1"/>
  <c r="AD40" i="72"/>
  <c r="O10" i="72" s="1"/>
  <c r="AB40" i="72"/>
  <c r="N10" i="72" s="1"/>
  <c r="AA40" i="72"/>
  <c r="L10" i="72" s="1"/>
  <c r="AP39" i="72"/>
  <c r="AC39" i="72"/>
  <c r="AP38" i="72"/>
  <c r="AC38" i="72"/>
  <c r="AP37" i="72"/>
  <c r="AC37" i="72"/>
  <c r="AP36" i="72"/>
  <c r="AC36" i="72"/>
  <c r="AP35" i="72"/>
  <c r="AC35" i="72"/>
  <c r="AP34" i="72"/>
  <c r="AC34" i="72"/>
  <c r="AP33" i="72"/>
  <c r="AC33" i="72"/>
  <c r="AP32" i="72"/>
  <c r="AC32" i="72"/>
  <c r="AP31" i="72"/>
  <c r="AC31" i="72"/>
  <c r="AP30" i="72"/>
  <c r="AC30" i="72"/>
  <c r="AP29" i="72"/>
  <c r="AC29" i="72"/>
  <c r="AP28" i="72"/>
  <c r="AC28" i="72"/>
  <c r="AQ27" i="72"/>
  <c r="O6" i="72" s="1"/>
  <c r="AO27" i="72"/>
  <c r="N6" i="72" s="1"/>
  <c r="AN27" i="72"/>
  <c r="AD27" i="72"/>
  <c r="O4" i="72" s="1"/>
  <c r="AB27" i="72"/>
  <c r="N4" i="72" s="1"/>
  <c r="AA27" i="72"/>
  <c r="L4" i="72" s="1"/>
  <c r="AP26" i="72"/>
  <c r="AC26" i="72"/>
  <c r="AP25" i="72"/>
  <c r="AC25" i="72"/>
  <c r="AP24" i="72"/>
  <c r="AC24" i="72"/>
  <c r="AP23" i="72"/>
  <c r="AC23" i="72"/>
  <c r="AP22" i="72"/>
  <c r="AC22" i="72"/>
  <c r="AP21" i="72"/>
  <c r="AC21" i="72"/>
  <c r="AP20" i="72"/>
  <c r="AC20" i="72"/>
  <c r="AP19" i="72"/>
  <c r="AC19" i="72"/>
  <c r="AP18" i="72"/>
  <c r="AC18" i="72"/>
  <c r="AP17" i="72"/>
  <c r="AC17" i="72"/>
  <c r="AP16" i="72"/>
  <c r="AC16" i="72"/>
  <c r="AP15" i="72"/>
  <c r="AC15" i="72"/>
  <c r="B14" i="72"/>
  <c r="AK12" i="72"/>
  <c r="AJ12" i="72"/>
  <c r="AI12" i="72"/>
  <c r="AF12" i="72"/>
  <c r="AE12" i="72"/>
  <c r="AD12" i="72"/>
  <c r="M12" i="72"/>
  <c r="I12" i="72"/>
  <c r="H12" i="72"/>
  <c r="G12" i="72"/>
  <c r="AC11" i="72"/>
  <c r="AL11" i="72" s="1"/>
  <c r="K11" i="72"/>
  <c r="AC10" i="72"/>
  <c r="J7" i="72"/>
  <c r="K7" i="72" s="1"/>
  <c r="AC3" i="72"/>
  <c r="K10" i="72"/>
  <c r="AC9" i="72"/>
  <c r="AL9" i="72" s="1"/>
  <c r="K9" i="72"/>
  <c r="AC7" i="72"/>
  <c r="AL7" i="72" s="1"/>
  <c r="K8" i="72"/>
  <c r="AC8" i="72"/>
  <c r="AL8" i="72" s="1"/>
  <c r="J4" i="72"/>
  <c r="K4" i="72" s="1"/>
  <c r="AC4" i="72"/>
  <c r="AL4" i="72" s="1"/>
  <c r="L6" i="72"/>
  <c r="J6" i="72"/>
  <c r="K6" i="72" s="1"/>
  <c r="AC6" i="72"/>
  <c r="AL6" i="72" s="1"/>
  <c r="J5" i="72"/>
  <c r="K5" i="72" s="1"/>
  <c r="AC5" i="72"/>
  <c r="L93" i="71"/>
  <c r="L92" i="71"/>
  <c r="L91" i="71"/>
  <c r="L90" i="71"/>
  <c r="L89" i="71"/>
  <c r="L88" i="71"/>
  <c r="L87" i="71"/>
  <c r="L86" i="71"/>
  <c r="L85" i="71"/>
  <c r="L84" i="71"/>
  <c r="L83" i="71"/>
  <c r="L82" i="71"/>
  <c r="L81" i="71"/>
  <c r="L80" i="71"/>
  <c r="L79" i="71"/>
  <c r="J8" i="71"/>
  <c r="K8" i="71" s="1"/>
  <c r="J6" i="71"/>
  <c r="K6" i="71" s="1"/>
  <c r="J11" i="71"/>
  <c r="K11" i="71" s="1"/>
  <c r="J10" i="71"/>
  <c r="K10" i="71" s="1"/>
  <c r="J9" i="71"/>
  <c r="K9" i="71" s="1"/>
  <c r="J5" i="71"/>
  <c r="K5" i="71" s="1"/>
  <c r="J4" i="71"/>
  <c r="K4" i="71" s="1"/>
  <c r="AP67" i="75" l="1"/>
  <c r="AP67" i="74"/>
  <c r="AP67" i="73"/>
  <c r="AC53" i="72"/>
  <c r="AP40" i="72"/>
  <c r="O12" i="72"/>
  <c r="AC40" i="72"/>
  <c r="AP53" i="72"/>
  <c r="AP66" i="72"/>
  <c r="AC27" i="72"/>
  <c r="AN67" i="72"/>
  <c r="L12" i="72"/>
  <c r="AC66" i="72"/>
  <c r="AP27" i="72"/>
  <c r="AG10" i="72"/>
  <c r="AL10" i="72"/>
  <c r="AL3" i="72"/>
  <c r="AG3" i="72"/>
  <c r="AC12" i="72"/>
  <c r="AL12" i="72" s="1"/>
  <c r="N12" i="72"/>
  <c r="AG5" i="72"/>
  <c r="AG6" i="72"/>
  <c r="AG4" i="72"/>
  <c r="AG8" i="72"/>
  <c r="AG7" i="72"/>
  <c r="AG9" i="72"/>
  <c r="AL5" i="72"/>
  <c r="AO67" i="72"/>
  <c r="AG11" i="72"/>
  <c r="AQ67" i="72"/>
  <c r="AC11" i="71"/>
  <c r="AC7" i="71"/>
  <c r="AG7" i="71" s="1"/>
  <c r="AC10" i="71"/>
  <c r="AC8" i="71"/>
  <c r="AG8" i="71" s="1"/>
  <c r="AC9" i="71"/>
  <c r="AC6" i="71"/>
  <c r="AL6" i="71" s="1"/>
  <c r="AC5" i="71"/>
  <c r="AL5" i="71" s="1"/>
  <c r="AC3" i="71"/>
  <c r="AL3" i="71" s="1"/>
  <c r="AP65" i="71"/>
  <c r="AP64" i="71"/>
  <c r="AP63" i="71"/>
  <c r="AP62" i="71"/>
  <c r="AP61" i="71"/>
  <c r="AP60" i="71"/>
  <c r="AP59" i="71"/>
  <c r="AP58" i="71"/>
  <c r="AP57" i="71"/>
  <c r="AP56" i="71"/>
  <c r="AP55" i="71"/>
  <c r="AP54" i="71"/>
  <c r="AQ53" i="71"/>
  <c r="O8" i="71" s="1"/>
  <c r="AO53" i="71"/>
  <c r="N8" i="71" s="1"/>
  <c r="AN53" i="71"/>
  <c r="L8" i="71" s="1"/>
  <c r="AP52" i="71"/>
  <c r="AP51" i="71"/>
  <c r="AP50" i="71"/>
  <c r="AP49" i="71"/>
  <c r="AP48" i="71"/>
  <c r="AP47" i="71"/>
  <c r="AP46" i="71"/>
  <c r="AP45" i="71"/>
  <c r="AP44" i="71"/>
  <c r="AP43" i="71"/>
  <c r="AP42" i="71"/>
  <c r="AP41" i="71"/>
  <c r="AQ40" i="71"/>
  <c r="O11" i="71" s="1"/>
  <c r="AO40" i="71"/>
  <c r="N11" i="71" s="1"/>
  <c r="AN40" i="71"/>
  <c r="L11" i="71" s="1"/>
  <c r="AP39" i="71"/>
  <c r="AP38" i="71"/>
  <c r="AP37" i="71"/>
  <c r="AP36" i="71"/>
  <c r="AP35" i="71"/>
  <c r="AP34" i="71"/>
  <c r="AP33" i="71"/>
  <c r="AP32" i="71"/>
  <c r="AP31" i="71"/>
  <c r="AP30" i="71"/>
  <c r="AP29" i="71"/>
  <c r="AP28" i="71"/>
  <c r="AQ27" i="71"/>
  <c r="O5" i="71" s="1"/>
  <c r="AO27" i="71"/>
  <c r="N5" i="71" s="1"/>
  <c r="AN27" i="71"/>
  <c r="L5" i="71" s="1"/>
  <c r="AP26" i="71"/>
  <c r="AP25" i="71"/>
  <c r="AP24" i="71"/>
  <c r="AP23" i="71"/>
  <c r="AP22" i="71"/>
  <c r="AP21" i="71"/>
  <c r="AP20" i="71"/>
  <c r="AP19" i="71"/>
  <c r="AP18" i="71"/>
  <c r="AP17" i="71"/>
  <c r="AP16" i="71"/>
  <c r="AP15" i="71"/>
  <c r="AC65" i="71"/>
  <c r="AC64" i="71"/>
  <c r="AC63" i="71"/>
  <c r="AC62" i="71"/>
  <c r="AC61" i="71"/>
  <c r="AC60" i="71"/>
  <c r="AC59" i="71"/>
  <c r="AC58" i="71"/>
  <c r="AC57" i="71"/>
  <c r="AC56" i="71"/>
  <c r="AC55" i="71"/>
  <c r="AC54" i="71"/>
  <c r="AC52" i="71"/>
  <c r="AC51" i="71"/>
  <c r="AC50" i="71"/>
  <c r="AC49" i="71"/>
  <c r="AC48" i="71"/>
  <c r="AC47" i="71"/>
  <c r="AC46" i="71"/>
  <c r="AC45" i="71"/>
  <c r="AC44" i="71"/>
  <c r="AC43" i="71"/>
  <c r="AC42" i="71"/>
  <c r="AC41" i="71"/>
  <c r="AC39" i="71"/>
  <c r="AC38" i="71"/>
  <c r="AC37" i="71"/>
  <c r="AC36" i="71"/>
  <c r="AC35" i="71"/>
  <c r="AC34" i="71"/>
  <c r="AC33" i="71"/>
  <c r="AC32" i="71"/>
  <c r="AC31" i="71"/>
  <c r="AC30" i="71"/>
  <c r="AC29" i="71"/>
  <c r="AC28" i="71"/>
  <c r="AC26" i="71"/>
  <c r="AC25" i="71"/>
  <c r="AC24" i="71"/>
  <c r="AC23" i="71"/>
  <c r="AC22" i="71"/>
  <c r="AC21" i="71"/>
  <c r="AC20" i="71"/>
  <c r="AC19" i="71"/>
  <c r="AC18" i="71"/>
  <c r="AC17" i="71"/>
  <c r="AC16" i="71"/>
  <c r="AP67" i="72" l="1"/>
  <c r="AP40" i="71"/>
  <c r="AP27" i="71"/>
  <c r="AP53" i="71"/>
  <c r="AG5" i="71"/>
  <c r="AG3" i="71"/>
  <c r="AL8" i="71"/>
  <c r="AL7" i="71"/>
  <c r="AG6" i="71"/>
  <c r="AC4" i="71" l="1"/>
  <c r="C74" i="71" l="1"/>
  <c r="G73" i="71"/>
  <c r="AQ66" i="71"/>
  <c r="O7" i="71" s="1"/>
  <c r="AO66" i="71"/>
  <c r="N7" i="71" s="1"/>
  <c r="AN66" i="71"/>
  <c r="L7" i="71" s="1"/>
  <c r="AD66" i="71"/>
  <c r="O4" i="71" s="1"/>
  <c r="AB66" i="71"/>
  <c r="N4" i="71" s="1"/>
  <c r="AA66" i="71"/>
  <c r="L4" i="71" s="1"/>
  <c r="G56" i="71"/>
  <c r="L55" i="71"/>
  <c r="O55" i="71" s="1"/>
  <c r="G55" i="71"/>
  <c r="AD53" i="71"/>
  <c r="O10" i="71" s="1"/>
  <c r="AB53" i="71"/>
  <c r="N10" i="71" s="1"/>
  <c r="AA53" i="71"/>
  <c r="L10" i="71" s="1"/>
  <c r="AD40" i="71"/>
  <c r="O9" i="71" s="1"/>
  <c r="AB40" i="71"/>
  <c r="N9" i="71" s="1"/>
  <c r="AA40" i="71"/>
  <c r="L9" i="71" s="1"/>
  <c r="AD27" i="71"/>
  <c r="O6" i="71" s="1"/>
  <c r="AB27" i="71"/>
  <c r="N6" i="71" s="1"/>
  <c r="AA27" i="71"/>
  <c r="L6" i="71" s="1"/>
  <c r="AC15" i="71"/>
  <c r="B14" i="71"/>
  <c r="AK12" i="71"/>
  <c r="AJ12" i="71"/>
  <c r="AI12" i="71"/>
  <c r="AF12" i="71"/>
  <c r="AE12" i="71"/>
  <c r="AD12" i="71"/>
  <c r="M12" i="71"/>
  <c r="I12" i="71"/>
  <c r="H12" i="71"/>
  <c r="G12" i="71"/>
  <c r="AL11" i="71"/>
  <c r="J7" i="71"/>
  <c r="K7" i="71" s="1"/>
  <c r="AC40" i="71" l="1"/>
  <c r="AP66" i="71"/>
  <c r="AQ67" i="71"/>
  <c r="AC53" i="71"/>
  <c r="AC66" i="71"/>
  <c r="AC27" i="71"/>
  <c r="AO67" i="71"/>
  <c r="AC12" i="71"/>
  <c r="AL12" i="71" s="1"/>
  <c r="L12" i="71"/>
  <c r="N12" i="71"/>
  <c r="O12" i="71"/>
  <c r="AN67" i="71"/>
  <c r="AG4" i="71"/>
  <c r="AG11" i="71"/>
  <c r="AL4" i="71"/>
  <c r="AP67" i="71" l="1"/>
</calcChain>
</file>

<file path=xl/sharedStrings.xml><?xml version="1.0" encoding="utf-8"?>
<sst xmlns="http://schemas.openxmlformats.org/spreadsheetml/2006/main" count="2354" uniqueCount="308">
  <si>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</si>
  <si>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</si>
  <si>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</si>
  <si>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</si>
  <si>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</si>
  <si>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</si>
  <si>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</si>
  <si>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</si>
  <si>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</si>
  <si>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</si>
  <si>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</si>
  <si>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</si>
  <si>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</si>
  <si>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</si>
  <si>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John Kenny</t>
  </si>
  <si>
    <t>Bruins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</si>
  <si>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</si>
  <si>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</si>
  <si>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</si>
  <si>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</si>
  <si>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</si>
  <si>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</si>
  <si>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</si>
  <si>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Penalties:</t>
  </si>
  <si>
    <t>Game 1</t>
  </si>
  <si>
    <t xml:space="preserve"> </t>
  </si>
  <si>
    <t>Game 2</t>
  </si>
  <si>
    <t>Game 3</t>
  </si>
  <si>
    <t>Bruins/Subs</t>
  </si>
  <si>
    <t>Dave Kenny</t>
  </si>
  <si>
    <t>Game 4</t>
  </si>
  <si>
    <t>Neil Henriques</t>
  </si>
  <si>
    <t>Total Penalties</t>
  </si>
  <si>
    <t>Bruins Totals</t>
  </si>
  <si>
    <t>Leading Scorers</t>
  </si>
  <si>
    <t>Score</t>
  </si>
  <si>
    <t>PCT</t>
  </si>
  <si>
    <t>GA AVG</t>
  </si>
  <si>
    <t>Minutes</t>
  </si>
  <si>
    <t>Week</t>
  </si>
  <si>
    <t>Tim Kiefiuk</t>
  </si>
  <si>
    <t>Name</t>
  </si>
  <si>
    <t>Assist(s)</t>
  </si>
  <si>
    <t>Goal</t>
  </si>
  <si>
    <t>Craig Nilsen</t>
  </si>
  <si>
    <t>None</t>
  </si>
  <si>
    <t>Total Assists</t>
  </si>
  <si>
    <t>Total Goals</t>
  </si>
  <si>
    <t>Unassisted</t>
  </si>
  <si>
    <t>Larry Sterling</t>
  </si>
  <si>
    <t>Rtg</t>
  </si>
  <si>
    <t>No.</t>
  </si>
  <si>
    <t>USA MEN'S OVER 35 HOCKEY</t>
  </si>
  <si>
    <t>Stars</t>
  </si>
  <si>
    <t>Leafs</t>
  </si>
  <si>
    <t>Thrashers</t>
  </si>
  <si>
    <t>Blackhawks</t>
  </si>
  <si>
    <t>Flyers</t>
  </si>
  <si>
    <t>Islanders</t>
  </si>
  <si>
    <t>Flyers Totals</t>
  </si>
  <si>
    <t>Islanders Totals</t>
  </si>
  <si>
    <t>Blackhawks Totals</t>
  </si>
  <si>
    <t>Thrashers Totals</t>
  </si>
  <si>
    <t>Leafs Totals</t>
  </si>
  <si>
    <t>Stars Totals</t>
  </si>
  <si>
    <t>Stars/Subs</t>
  </si>
  <si>
    <t>Leafs/Subs</t>
  </si>
  <si>
    <t>Thrash/Subs</t>
  </si>
  <si>
    <t>Isles/Subs</t>
  </si>
  <si>
    <t>Flyers/Subs</t>
  </si>
  <si>
    <t>Hawks/Subs</t>
  </si>
  <si>
    <t>Dave Vigliotti</t>
  </si>
  <si>
    <t>James Hamele</t>
  </si>
  <si>
    <t>Doug Warner</t>
  </si>
  <si>
    <t>Rodney Heid</t>
  </si>
  <si>
    <t>Rob Blackburn</t>
  </si>
  <si>
    <t>John Roach</t>
  </si>
  <si>
    <t>Jeff Kaczmarek</t>
  </si>
  <si>
    <t>Chris Budzyn</t>
  </si>
  <si>
    <t>Bill Karges</t>
  </si>
  <si>
    <t>Joe Silveri</t>
  </si>
  <si>
    <t>Mike Izzi</t>
  </si>
  <si>
    <t>Fred Schwarze</t>
  </si>
  <si>
    <t>Dan Stevens</t>
  </si>
  <si>
    <t>Eric Jennings</t>
  </si>
  <si>
    <t>Brian Quarters</t>
  </si>
  <si>
    <t>Matt Donovan</t>
  </si>
  <si>
    <t>Mike Stan</t>
  </si>
  <si>
    <t>Chris Tremberth</t>
  </si>
  <si>
    <t>Steve Johnson</t>
  </si>
  <si>
    <t>LEAGUE TOTALS</t>
  </si>
  <si>
    <t>Matt Pappas</t>
  </si>
  <si>
    <t>Jeff Mueller</t>
  </si>
  <si>
    <t>Butch Erickson</t>
  </si>
  <si>
    <t>Marty Giddings</t>
  </si>
  <si>
    <t>Dave Kissel</t>
  </si>
  <si>
    <t>Kevin Price</t>
  </si>
  <si>
    <t>Randy Kazdan</t>
  </si>
  <si>
    <t>Boo Nilsen</t>
  </si>
  <si>
    <t>Keith Lutz</t>
  </si>
  <si>
    <t>Jason Lutz</t>
  </si>
  <si>
    <t>Brian Murphy</t>
  </si>
  <si>
    <t>Jason Kwiatowski</t>
  </si>
  <si>
    <t>Jack Priaulx</t>
  </si>
  <si>
    <t>John Skolas</t>
  </si>
  <si>
    <t>Jeff Elgert</t>
  </si>
  <si>
    <t>James Knight</t>
  </si>
  <si>
    <t>Jon Mullins</t>
  </si>
  <si>
    <t>Brian Mazzella</t>
  </si>
  <si>
    <t>Nathan Currie</t>
  </si>
  <si>
    <t>Sean Kelly</t>
  </si>
  <si>
    <t>Curt Lesnau</t>
  </si>
  <si>
    <t>Bobby Morris</t>
  </si>
  <si>
    <t>Don Turner</t>
  </si>
  <si>
    <t>Glenn Smith</t>
  </si>
  <si>
    <t>Bill Ciaramitaro</t>
  </si>
  <si>
    <t>Frank Jaramillo</t>
  </si>
  <si>
    <t>Tom Kokuba</t>
  </si>
  <si>
    <t>Tim Evans</t>
  </si>
  <si>
    <t>Dave Tremberth</t>
  </si>
  <si>
    <t>Jim Clairmont</t>
  </si>
  <si>
    <t>Weekly Totals</t>
  </si>
  <si>
    <t>Dave Krzysik</t>
  </si>
  <si>
    <t>Matt Trakul</t>
  </si>
  <si>
    <t>Penalty Leaders</t>
  </si>
  <si>
    <t>Capitals</t>
  </si>
  <si>
    <t>Gene Zyla</t>
  </si>
  <si>
    <t>Lee Klot</t>
  </si>
  <si>
    <t>George Kypros</t>
  </si>
  <si>
    <t>Mark Klott</t>
  </si>
  <si>
    <t>Kris Klott</t>
  </si>
  <si>
    <t>Tom Gallant</t>
  </si>
  <si>
    <t xml:space="preserve">Jim Pappas </t>
  </si>
  <si>
    <t>Caps/Subs</t>
  </si>
  <si>
    <t>Capitals Totals</t>
  </si>
  <si>
    <t>Paul Cipriano</t>
  </si>
  <si>
    <t>Mike Tesch</t>
  </si>
  <si>
    <t>RTG</t>
  </si>
  <si>
    <t>#1</t>
  </si>
  <si>
    <t>#2</t>
  </si>
  <si>
    <t>#3</t>
  </si>
  <si>
    <t>#4</t>
  </si>
  <si>
    <t>#5</t>
  </si>
  <si>
    <t>#7</t>
  </si>
  <si>
    <t>#6</t>
  </si>
  <si>
    <t>#8</t>
  </si>
  <si>
    <t>Brandon Stinet</t>
  </si>
  <si>
    <t>Dan Hull</t>
  </si>
  <si>
    <t>Jeff Young</t>
  </si>
  <si>
    <t>Don Kid</t>
  </si>
  <si>
    <t>Chuck Marchese</t>
  </si>
  <si>
    <t>Pat Taylor</t>
  </si>
  <si>
    <t>James Ruble</t>
  </si>
  <si>
    <t>Pete Smith</t>
  </si>
  <si>
    <t>#7  Stars</t>
  </si>
  <si>
    <t>Mike Tesch (sub)</t>
  </si>
  <si>
    <t>Harvey Lefkowitz</t>
  </si>
  <si>
    <t>Chris Tremberth &amp; Matt Donovan</t>
  </si>
  <si>
    <t>Tom Gallant (sub)</t>
  </si>
  <si>
    <t>Tim Tesch</t>
  </si>
  <si>
    <t>Dan Stevens  Hook</t>
  </si>
  <si>
    <t>2025/2026 SEASON</t>
  </si>
  <si>
    <t>Adam Tomlan</t>
  </si>
  <si>
    <t>Brian Lynch</t>
  </si>
  <si>
    <t>Dave Power</t>
  </si>
  <si>
    <t>Greg Wilis</t>
  </si>
  <si>
    <t>Mike Kuna</t>
  </si>
  <si>
    <t>Keven Warner</t>
  </si>
  <si>
    <t>Leo Freckelton</t>
  </si>
  <si>
    <t>Jonathan Nunley</t>
  </si>
  <si>
    <t>Jesse Balcovson</t>
  </si>
  <si>
    <t>Tim Schornack</t>
  </si>
  <si>
    <t>Mike Giusti</t>
  </si>
  <si>
    <t>Dave wilson</t>
  </si>
  <si>
    <t>#8  Leafs</t>
  </si>
  <si>
    <t>#5  Blackhawks</t>
  </si>
  <si>
    <t>#6  Islanders</t>
  </si>
  <si>
    <t>#3  Bruins</t>
  </si>
  <si>
    <t>#4  Flyers</t>
  </si>
  <si>
    <t>#1  Capitals</t>
  </si>
  <si>
    <t>#2  Thrashers</t>
  </si>
  <si>
    <t>Dave Power &amp; Rob Blackburn</t>
  </si>
  <si>
    <t>Dave Power &amp; John Roach</t>
  </si>
  <si>
    <t>Dave Power &amp; Greg Wills</t>
  </si>
  <si>
    <t>Jack Priaulx &amp; James Ruble</t>
  </si>
  <si>
    <t>Bill Ciaramitaro (sub)</t>
  </si>
  <si>
    <t>Greg Wills  Hook</t>
  </si>
  <si>
    <t>Dan Stevens (sub) &amp; Tom Kokuba</t>
  </si>
  <si>
    <t>Dan Hull &amp; Kris Klott</t>
  </si>
  <si>
    <t>Tom Kokuba &amp; Dan Stevens (sub)</t>
  </si>
  <si>
    <t>Brandon Stinet &amp; John Kenny</t>
  </si>
  <si>
    <t>Gene Zyla &amp; Mark Klott</t>
  </si>
  <si>
    <t>Gene Zyla  Hook</t>
  </si>
  <si>
    <t>Bob Lazarevich (sub)  Trip</t>
  </si>
  <si>
    <t>Bob Lazarevich (sub)</t>
  </si>
  <si>
    <t>James Rubble (sub)  Trip</t>
  </si>
  <si>
    <t>Dave Power (sub)</t>
  </si>
  <si>
    <t>Chris Tremberth &amp; Mike Tesch (sub)</t>
  </si>
  <si>
    <t>Mark Klott (sub)</t>
  </si>
  <si>
    <t>Keith Lutz &amp; Chris Tremberth</t>
  </si>
  <si>
    <t>Dave Power (sub) &amp; Keith Lutz</t>
  </si>
  <si>
    <t>Mike Stan &amp; Glenn Smith</t>
  </si>
  <si>
    <t>Craig Nilsen &amp; Bill Karges</t>
  </si>
  <si>
    <t>Mike Giusti  Hook</t>
  </si>
  <si>
    <t>Marty Giddings  Cross Check</t>
  </si>
  <si>
    <t>Harvey Lefkowitz &amp; Don Turner</t>
  </si>
  <si>
    <t>Matt Donovan &amp; Dave Tremberth</t>
  </si>
  <si>
    <t>Dave Wilson</t>
  </si>
  <si>
    <t>Rob Blackburn  Trip</t>
  </si>
  <si>
    <t>Greg Wills</t>
  </si>
  <si>
    <t>Tom Gallant &amp; Frank Jaramillo</t>
  </si>
  <si>
    <t>Frank Jaramillo &amp; Dave Power</t>
  </si>
  <si>
    <t>Mike Izzi (sub)</t>
  </si>
  <si>
    <t>Dan Stevens &amp; Brian Mazzella</t>
  </si>
  <si>
    <t>00</t>
  </si>
  <si>
    <t>James Knight Trip</t>
  </si>
  <si>
    <t>Chris Budzyn  Trip</t>
  </si>
  <si>
    <t>Empty Net Goal</t>
  </si>
  <si>
    <t>Jeff Kaczmarek &amp; Randy Kazdan</t>
  </si>
  <si>
    <t>Curt Lesnau &amp; Fred Schwarze</t>
  </si>
  <si>
    <t>Anthony Fleming (sub)</t>
  </si>
  <si>
    <t>Boo Nilsen &amp; Anthony Fleming (sub)</t>
  </si>
  <si>
    <t>John Skolas &amp; Marty Giddings</t>
  </si>
  <si>
    <t>Butch Erickson &amp; Brian Quarters</t>
  </si>
  <si>
    <t>Tom Schornack</t>
  </si>
  <si>
    <t>Matt Pappas &amp; Jim Pappas</t>
  </si>
  <si>
    <t>Matt Pappas &amp; Sean Kelly</t>
  </si>
  <si>
    <t>Mike Tesch &amp; Dave Power (sub)</t>
  </si>
  <si>
    <t>Dave Power (sub) &amp; Mike Tesch</t>
  </si>
  <si>
    <t>Jim Pappas &amp; Dave Power (sub)</t>
  </si>
  <si>
    <t>Jeff Kaczmarek  Hold</t>
  </si>
  <si>
    <t>Sean Kelly Trip</t>
  </si>
  <si>
    <t>Joe Silveri  Hook</t>
  </si>
  <si>
    <t>Fred Schwarze &amp; Keven Warner</t>
  </si>
  <si>
    <t>Don Kidd &amp; Sean Kelly</t>
  </si>
  <si>
    <t>Joe Silveri &amp; Jim Pappas</t>
  </si>
  <si>
    <t>Matt Pappas &amp; Jason Kwiatowski</t>
  </si>
  <si>
    <t>Gary Serdoz (sub)</t>
  </si>
  <si>
    <t>Gary Serdoz (sub) &amp; Dave Tremberth</t>
  </si>
  <si>
    <t>Gary Serdoz (sub) &amp; Keith Lutz</t>
  </si>
  <si>
    <t>Matt Donovan &amp; Jason Lutz</t>
  </si>
  <si>
    <t>Craig Nilsen &amp; Marty Giddings</t>
  </si>
  <si>
    <t>Adam Tomlan  Hook</t>
  </si>
  <si>
    <t>Bill Ciaramitaro  Hook</t>
  </si>
  <si>
    <t>Kris Klott  Hold</t>
  </si>
  <si>
    <t>Lee Klott  Slapshot</t>
  </si>
  <si>
    <t>Dan Hull &amp; John Kenny</t>
  </si>
  <si>
    <t>John Kenny &amp; Kris Klott</t>
  </si>
  <si>
    <t>Dan Hull &amp; Brandon Stinet</t>
  </si>
  <si>
    <t>Jim Clairmont  Trip</t>
  </si>
  <si>
    <t>Brian Murphy  Trip</t>
  </si>
  <si>
    <t>Dave Filarski (sub)</t>
  </si>
  <si>
    <t>Chris Budzyn &amp; Mike Izzi</t>
  </si>
  <si>
    <t>Jame Knight</t>
  </si>
  <si>
    <t>James Knight &amp; Pat Taylor</t>
  </si>
  <si>
    <t>Jon Mullins &amp; James Knight</t>
  </si>
  <si>
    <t>Jon Mullins &amp; Pat Taylor</t>
  </si>
  <si>
    <t>James Knight (sub)</t>
  </si>
  <si>
    <t>James Knight (sub) &amp; Chris Tremberth</t>
  </si>
  <si>
    <t>Dave Power &amp; Tom Gallant</t>
  </si>
  <si>
    <t>Greg Wills &amp; Adam Tomlan</t>
  </si>
  <si>
    <t>Joe Silveri  Interference</t>
  </si>
  <si>
    <t xml:space="preserve">Joe Silveri  </t>
  </si>
  <si>
    <t>Mike Izzi  Slash</t>
  </si>
  <si>
    <t>James Ruble &amp; Brian Quarters</t>
  </si>
  <si>
    <t>Mike Kuna (sub)</t>
  </si>
  <si>
    <t>Bob Lazarevich (sub) &amp; Brandon Stinet</t>
  </si>
  <si>
    <t>Paul Boulanger (sub) &amp; Dan Hull</t>
  </si>
  <si>
    <t>Gene Zyla &amp; Brandon Stinet</t>
  </si>
  <si>
    <t xml:space="preserve">Paul Boulanger (sub) </t>
  </si>
  <si>
    <t>Kevin Price  Hook</t>
  </si>
  <si>
    <t>Mike Stan  Hook</t>
  </si>
  <si>
    <t>Jeff Kaczmarek &amp; Mike Kuna</t>
  </si>
  <si>
    <t>Kevin Price &amp; Jeff Kaczmarek</t>
  </si>
  <si>
    <t>Dave Krzysik &amp; Dan Stevens</t>
  </si>
  <si>
    <t>Mike Tesch &amp; Sean Kelly</t>
  </si>
  <si>
    <t xml:space="preserve">In Memoriam - Curt Lesnau - Rest in Peace </t>
  </si>
  <si>
    <t>Butch Erickson (sub)</t>
  </si>
  <si>
    <t>Keven Warner &amp; Bob Lackie (sub)</t>
  </si>
  <si>
    <t>Bob Lackie (sub)  Hold</t>
  </si>
  <si>
    <t>Bob Lackie</t>
  </si>
  <si>
    <t>Brian Quarters &amp; Jack Priaulx</t>
  </si>
  <si>
    <t>John Kenny (sub) &amp; Bill Karges</t>
  </si>
  <si>
    <t>Jeff Kaczmarek &amp; Kevin Price</t>
  </si>
  <si>
    <t>Dave Krzysik (sub)</t>
  </si>
  <si>
    <t>Steve Johnson &amp; Dave Krzysik (sub)</t>
  </si>
  <si>
    <t>Fred Schwarze &amp; Kevin Price</t>
  </si>
  <si>
    <t>Randy Kazdan &amp; Dave Krzysik (sub)</t>
  </si>
  <si>
    <t>Mike Stan  Hold</t>
  </si>
  <si>
    <t>Dan Stevens  Elbow</t>
  </si>
  <si>
    <t>Bob Lazarevich (sub) &amp; Tom Kokuba</t>
  </si>
  <si>
    <t>Lee Klott &amp; Gene Zyla</t>
  </si>
  <si>
    <t>Brandon Stinet  Misconduct</t>
  </si>
  <si>
    <t>Brandon Stinet  Rough</t>
  </si>
  <si>
    <t>Eric Jennings &amp; Dave Krzysik</t>
  </si>
  <si>
    <t>Dan Stevens &amp; Eric Jennings</t>
  </si>
  <si>
    <t>Brandon Stinet  Head Contact</t>
  </si>
  <si>
    <t>Don Kidd  Hook</t>
  </si>
  <si>
    <t>Dave Vigliotti  Trip</t>
  </si>
  <si>
    <t>Greg Fleming (sub)  Too Many Men</t>
  </si>
  <si>
    <t>Paul Cipriano  Trip</t>
  </si>
  <si>
    <t>Pat Taylor (sub)  Trip</t>
  </si>
  <si>
    <t>Greg Fleming (sub) &amp; Dave Tremberth</t>
  </si>
  <si>
    <t>Dave Tremberth &amp; Chuck Marchese</t>
  </si>
  <si>
    <t>Don Kidd &amp; Joe Silveri</t>
  </si>
  <si>
    <t>Jim Pappas &amp; Jason Kwiatowski</t>
  </si>
  <si>
    <t>Pete Smith &amp; Jon Mullins</t>
  </si>
  <si>
    <t>Mike Izzi &amp; Jonathan Nunley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</si>
</sst>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59">
    <xf numFmtId="0" fontId="0" fillId="0" borderId="0" xfId="0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/>
    <xf numFmtId="0" fontId="2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6" fillId="0" borderId="3" xfId="1" applyFont="1" applyBorder="1"/>
    <xf numFmtId="0" fontId="6" fillId="0" borderId="3" xfId="0" applyFont="1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0" fontId="2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6" fillId="3" borderId="4" xfId="0" applyFont="1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0" fillId="0" borderId="4" xfId="0" applyBorder="1"/>
    <xf numFmtId="0" fontId="6" fillId="5" borderId="1" xfId="0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164" fontId="2" fillId="0" borderId="0" xfId="0" applyNumberFormat="1" applyFont="1"/>
    <xf numFmtId="0" fontId="2" fillId="5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1" xr:uid="{E251F169-391B-4AC0-889B-2E2491414A02}"/>
    <cellStyle name="Normal 3" xfId="2" xr:uid="{4E1CBDB7-545A-400D-9A3C-84C1133AD3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1950-9F0C-48A3-B7FA-EBD7368FAC68}">
  <dimension ref="A1:AQ136"/>
  <sheetViews>
    <sheetView tabSelected="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5" t="s">
        <v>52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S1" s="55" t="s">
        <v>52</v>
      </c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43" ht="18.600000000000001" customHeight="1" thickBot="1" x14ac:dyDescent="0.35">
      <c r="A2" s="21"/>
      <c r="B2" s="24" t="s">
        <v>39</v>
      </c>
      <c r="C2" s="24">
        <v>5</v>
      </c>
      <c r="D2" s="23"/>
      <c r="E2" s="23"/>
      <c r="F2" s="23"/>
      <c r="G2" s="55" t="s">
        <v>161</v>
      </c>
      <c r="H2" s="55"/>
      <c r="I2" s="55"/>
      <c r="J2" s="55"/>
      <c r="K2" s="55"/>
      <c r="L2" s="55"/>
      <c r="M2" s="55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7" t="s">
        <v>36</v>
      </c>
      <c r="AH2" s="57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4</v>
      </c>
      <c r="AD3" s="21">
        <v>3</v>
      </c>
      <c r="AE3" s="21">
        <v>0</v>
      </c>
      <c r="AF3" s="21">
        <v>1</v>
      </c>
      <c r="AG3" s="58">
        <f t="shared" ref="AG3:AG11" si="1">+(AD3*2+AF3)/(2*AC3)</f>
        <v>0.875</v>
      </c>
      <c r="AH3" s="58"/>
      <c r="AI3" s="14">
        <v>7</v>
      </c>
      <c r="AJ3" s="14">
        <v>0</v>
      </c>
      <c r="AK3" s="14">
        <v>0</v>
      </c>
      <c r="AL3" s="50">
        <f t="shared" ref="AL3:AL12" si="2">+AI3/AC3</f>
        <v>1.75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4</v>
      </c>
      <c r="H4" s="4">
        <v>0</v>
      </c>
      <c r="I4" s="4">
        <v>1</v>
      </c>
      <c r="J4" s="4">
        <f>2*G4+I4</f>
        <v>9</v>
      </c>
      <c r="K4" s="31">
        <f>+J4/((G4+H4+I4)*2)</f>
        <v>0.9</v>
      </c>
      <c r="L4" s="4">
        <f>+$AA$66</f>
        <v>17</v>
      </c>
      <c r="M4" s="4">
        <v>8</v>
      </c>
      <c r="N4" s="4">
        <f>+$AB$66</f>
        <v>20</v>
      </c>
      <c r="O4" s="4">
        <f>+$AD$66</f>
        <v>10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>+AD4+AE4+AF4</f>
        <v>5</v>
      </c>
      <c r="AD4" s="21">
        <v>4</v>
      </c>
      <c r="AE4" s="21">
        <v>1</v>
      </c>
      <c r="AF4" s="21">
        <v>0</v>
      </c>
      <c r="AG4" s="53">
        <f>+(AD4*2+AF4)/(2*AC4)</f>
        <v>0.8</v>
      </c>
      <c r="AH4" s="53"/>
      <c r="AI4" s="21">
        <v>15</v>
      </c>
      <c r="AJ4" s="21">
        <v>0</v>
      </c>
      <c r="AK4" s="21">
        <v>0</v>
      </c>
      <c r="AL4" s="26">
        <f>+AI4/AC4</f>
        <v>3</v>
      </c>
      <c r="AQ4" s="21"/>
    </row>
    <row r="5" spans="1:43" ht="18" x14ac:dyDescent="0.25">
      <c r="A5" s="34"/>
      <c r="B5" s="4">
        <v>3</v>
      </c>
      <c r="C5" s="5" t="s">
        <v>15</v>
      </c>
      <c r="D5" s="10"/>
      <c r="E5" s="10"/>
      <c r="F5" s="10"/>
      <c r="G5" s="4">
        <v>4</v>
      </c>
      <c r="H5" s="4">
        <v>1</v>
      </c>
      <c r="I5" s="4">
        <v>0</v>
      </c>
      <c r="J5" s="4">
        <f>2*G5+I5</f>
        <v>8</v>
      </c>
      <c r="K5" s="31">
        <f>+J5/((G5+H5+I5)*2)</f>
        <v>0.8</v>
      </c>
      <c r="L5" s="4">
        <f>+$AA$53</f>
        <v>29</v>
      </c>
      <c r="M5" s="4">
        <v>15</v>
      </c>
      <c r="N5" s="4">
        <f>+$AB$53</f>
        <v>33</v>
      </c>
      <c r="O5" s="4">
        <f>+$AD$53</f>
        <v>6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>+AD5+AE5+AF5</f>
        <v>5</v>
      </c>
      <c r="AD5" s="21">
        <v>3</v>
      </c>
      <c r="AE5" s="21">
        <v>1</v>
      </c>
      <c r="AF5" s="21">
        <v>1</v>
      </c>
      <c r="AG5" s="53">
        <f>+(AD5*2+AF5)/(2*AC5)</f>
        <v>0.7</v>
      </c>
      <c r="AH5" s="53"/>
      <c r="AI5" s="21">
        <v>16</v>
      </c>
      <c r="AJ5" s="21">
        <v>0</v>
      </c>
      <c r="AK5" s="21">
        <v>0</v>
      </c>
      <c r="AL5" s="26">
        <f>+AI5/AC5</f>
        <v>3.2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3</v>
      </c>
      <c r="H6" s="4">
        <v>1</v>
      </c>
      <c r="I6" s="4">
        <v>1</v>
      </c>
      <c r="J6" s="4">
        <f>2*G6+I6</f>
        <v>7</v>
      </c>
      <c r="K6" s="31">
        <f>+J6/((G6+H6+I6)*2)</f>
        <v>0.7</v>
      </c>
      <c r="L6" s="4">
        <f>+$AN$27</f>
        <v>21</v>
      </c>
      <c r="M6" s="4">
        <v>16</v>
      </c>
      <c r="N6" s="4">
        <f>+$AO$27</f>
        <v>35</v>
      </c>
      <c r="O6" s="4">
        <f>+$AQ$27</f>
        <v>20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5</v>
      </c>
      <c r="AD6" s="21">
        <v>2</v>
      </c>
      <c r="AE6" s="21">
        <v>2</v>
      </c>
      <c r="AF6" s="21">
        <v>1</v>
      </c>
      <c r="AG6" s="53">
        <f>+(AD6*2+AF6)/(2*AC6)</f>
        <v>0.5</v>
      </c>
      <c r="AH6" s="53"/>
      <c r="AI6" s="21">
        <v>17</v>
      </c>
      <c r="AJ6" s="21">
        <v>0</v>
      </c>
      <c r="AK6" s="21">
        <v>0</v>
      </c>
      <c r="AL6" s="26">
        <f>+AI6/AC6</f>
        <v>3.4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2</v>
      </c>
      <c r="I7" s="4">
        <v>1</v>
      </c>
      <c r="J7" s="4">
        <f>2*G7+I7</f>
        <v>5</v>
      </c>
      <c r="K7" s="31">
        <f>+J7/((G7+H7+I7)*2)</f>
        <v>0.5</v>
      </c>
      <c r="L7" s="4">
        <f>+$AA$27</f>
        <v>17</v>
      </c>
      <c r="M7" s="4">
        <v>17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5</v>
      </c>
      <c r="AD7" s="21">
        <v>1</v>
      </c>
      <c r="AE7" s="21">
        <v>3</v>
      </c>
      <c r="AF7" s="21">
        <v>1</v>
      </c>
      <c r="AG7" s="53">
        <f>+(AD7*2+AF7)/(2*AC7)</f>
        <v>0.3</v>
      </c>
      <c r="AH7" s="53"/>
      <c r="AI7" s="21">
        <v>22</v>
      </c>
      <c r="AJ7" s="21">
        <v>1</v>
      </c>
      <c r="AK7" s="21">
        <v>0</v>
      </c>
      <c r="AL7" s="26">
        <f>+AI7/AC7</f>
        <v>4.4000000000000004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2</v>
      </c>
      <c r="I8" s="4">
        <v>2</v>
      </c>
      <c r="J8" s="4">
        <f>2*G8+I8</f>
        <v>4</v>
      </c>
      <c r="K8" s="31">
        <f>+J8/((G8+H8+I8)*2)</f>
        <v>0.4</v>
      </c>
      <c r="L8" s="4">
        <f>+$AN$53</f>
        <v>23</v>
      </c>
      <c r="M8" s="4">
        <v>26</v>
      </c>
      <c r="N8" s="4">
        <f>+$AO$53</f>
        <v>32</v>
      </c>
      <c r="O8" s="4">
        <f>+$AQ$53</f>
        <v>8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3</v>
      </c>
      <c r="AD8" s="21">
        <v>1</v>
      </c>
      <c r="AE8" s="21">
        <v>2</v>
      </c>
      <c r="AF8" s="21">
        <v>0</v>
      </c>
      <c r="AG8" s="53">
        <f>+(AD8*2+AF8)/(2*AC8)</f>
        <v>0.33333333333333331</v>
      </c>
      <c r="AH8" s="53"/>
      <c r="AI8" s="21">
        <v>15</v>
      </c>
      <c r="AJ8" s="21">
        <v>1</v>
      </c>
      <c r="AK8" s="21">
        <v>0</v>
      </c>
      <c r="AL8" s="26">
        <f>+AI8/AC8</f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1</v>
      </c>
      <c r="H9" s="4">
        <v>3</v>
      </c>
      <c r="I9" s="4">
        <v>1</v>
      </c>
      <c r="J9" s="4">
        <f>2*G9+I9</f>
        <v>3</v>
      </c>
      <c r="K9" s="31">
        <f>+J9/((G9+H9+I9)*2)</f>
        <v>0.3</v>
      </c>
      <c r="L9" s="4">
        <f>+$AN$66</f>
        <v>19</v>
      </c>
      <c r="M9" s="4">
        <v>23</v>
      </c>
      <c r="N9" s="4">
        <f>+$AO$66</f>
        <v>23</v>
      </c>
      <c r="O9" s="4">
        <f>+$AQ$66</f>
        <v>8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>+AD9+AE9+AF9</f>
        <v>5</v>
      </c>
      <c r="AD9" s="21">
        <v>1</v>
      </c>
      <c r="AE9" s="21">
        <v>3</v>
      </c>
      <c r="AF9" s="21">
        <v>1</v>
      </c>
      <c r="AG9" s="53">
        <f>+(AD9*2+AF9)/(2*AC9)</f>
        <v>0.3</v>
      </c>
      <c r="AH9" s="53"/>
      <c r="AI9" s="21">
        <v>27</v>
      </c>
      <c r="AJ9" s="21">
        <v>2</v>
      </c>
      <c r="AK9" s="21">
        <v>0</v>
      </c>
      <c r="AL9" s="26">
        <f>+AI9/AC9</f>
        <v>5.4</v>
      </c>
      <c r="AQ9" s="21"/>
    </row>
    <row r="10" spans="1:43" ht="18" x14ac:dyDescent="0.25">
      <c r="A10" s="34"/>
      <c r="B10" s="4">
        <v>6</v>
      </c>
      <c r="C10" s="5" t="s">
        <v>58</v>
      </c>
      <c r="D10" s="10"/>
      <c r="E10" s="5"/>
      <c r="F10" s="10"/>
      <c r="G10" s="4">
        <v>1</v>
      </c>
      <c r="H10" s="4">
        <v>3</v>
      </c>
      <c r="I10" s="4">
        <v>1</v>
      </c>
      <c r="J10" s="4">
        <f>2*G10+I10</f>
        <v>3</v>
      </c>
      <c r="K10" s="31">
        <f>+J10/((G10+H10+I10)*2)</f>
        <v>0.3</v>
      </c>
      <c r="L10" s="4">
        <f>+$AN$40</f>
        <v>24</v>
      </c>
      <c r="M10" s="4">
        <v>29</v>
      </c>
      <c r="N10" s="4">
        <f>+$AO$40</f>
        <v>31</v>
      </c>
      <c r="O10" s="4">
        <f>+$AQ$40</f>
        <v>20</v>
      </c>
      <c r="P10" s="4"/>
      <c r="Q10" s="34"/>
      <c r="R10" s="34"/>
      <c r="U10" s="25">
        <v>7.5</v>
      </c>
      <c r="V10" s="20" t="s">
        <v>31</v>
      </c>
      <c r="X10" s="20"/>
      <c r="Y10" s="20"/>
      <c r="Z10" s="20" t="s">
        <v>55</v>
      </c>
      <c r="AB10" s="21"/>
      <c r="AC10" s="21">
        <f>+AD10+AE10+AF10</f>
        <v>5</v>
      </c>
      <c r="AD10" s="21">
        <v>0</v>
      </c>
      <c r="AE10" s="21">
        <v>4</v>
      </c>
      <c r="AF10" s="21">
        <v>1</v>
      </c>
      <c r="AG10" s="53">
        <f>+(AD10*2+AF10)/(2*AC10)</f>
        <v>0.1</v>
      </c>
      <c r="AH10" s="53"/>
      <c r="AI10" s="21">
        <v>33</v>
      </c>
      <c r="AJ10" s="21">
        <v>1</v>
      </c>
      <c r="AK10" s="21">
        <v>0</v>
      </c>
      <c r="AL10" s="26">
        <f>+AI10/AC10</f>
        <v>6.6</v>
      </c>
      <c r="AQ10" s="21"/>
    </row>
    <row r="11" spans="1:43" ht="18.75" thickBot="1" x14ac:dyDescent="0.3">
      <c r="A11" s="34"/>
      <c r="B11" s="4">
        <v>2</v>
      </c>
      <c r="C11" s="5" t="s">
        <v>55</v>
      </c>
      <c r="D11" s="10"/>
      <c r="E11" s="10"/>
      <c r="F11" s="10"/>
      <c r="G11" s="4">
        <v>0</v>
      </c>
      <c r="H11" s="4">
        <v>4</v>
      </c>
      <c r="I11" s="4">
        <v>1</v>
      </c>
      <c r="J11" s="4">
        <f>2*G11+I11</f>
        <v>1</v>
      </c>
      <c r="K11" s="31">
        <f>+J11/((G11+H11+I11)*2)</f>
        <v>0.1</v>
      </c>
      <c r="L11" s="4">
        <f>+$AA$40</f>
        <v>18</v>
      </c>
      <c r="M11" s="4">
        <v>34</v>
      </c>
      <c r="N11" s="4">
        <f>+$AB$40</f>
        <v>29</v>
      </c>
      <c r="O11" s="4">
        <f>+$AD$40</f>
        <v>2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53">
        <f t="shared" si="1"/>
        <v>0.66666666666666663</v>
      </c>
      <c r="AH11" s="53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16</v>
      </c>
      <c r="H12" s="8">
        <f>SUM(H4:H11)</f>
        <v>16</v>
      </c>
      <c r="I12" s="8">
        <f>SUM(I4:I11)</f>
        <v>8</v>
      </c>
      <c r="J12" s="8"/>
      <c r="K12" s="8"/>
      <c r="L12" s="8">
        <f>SUM(L4:L11)</f>
        <v>168</v>
      </c>
      <c r="M12" s="8">
        <f>SUM(M4:M11)</f>
        <v>168</v>
      </c>
      <c r="N12" s="8">
        <f>SUM(N4:N11)</f>
        <v>225</v>
      </c>
      <c r="O12" s="8">
        <f>SUM(O4:O11)</f>
        <v>86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40</v>
      </c>
      <c r="AD12" s="14">
        <f>SUM(AD3:AD11)</f>
        <v>16</v>
      </c>
      <c r="AE12" s="14">
        <f>SUM(AE3:AE11)</f>
        <v>16</v>
      </c>
      <c r="AF12" s="14">
        <f>SUM(AF3:AF11)</f>
        <v>8</v>
      </c>
      <c r="AG12" s="14"/>
      <c r="AH12" s="14"/>
      <c r="AI12" s="14">
        <f>SUM(AI3:AI11)</f>
        <v>163</v>
      </c>
      <c r="AJ12" s="14">
        <f>SUM(AJ3:AJ11)</f>
        <v>5</v>
      </c>
      <c r="AK12" s="14">
        <f>SUM(AK3:AK11)</f>
        <v>0</v>
      </c>
      <c r="AL12" s="29">
        <f t="shared" si="2"/>
        <v>4.0750000000000002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5 Summary:</v>
      </c>
      <c r="C14" s="37"/>
      <c r="D14" s="37"/>
      <c r="E14" s="54">
        <v>45935</v>
      </c>
      <c r="F14" s="54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6</v>
      </c>
      <c r="AP15" s="14">
        <f>+AN15+AO15</f>
        <v>11</v>
      </c>
      <c r="AQ15" s="14">
        <v>0</v>
      </c>
    </row>
    <row r="16" spans="1:43" ht="15.95" customHeight="1" x14ac:dyDescent="0.25">
      <c r="A16" s="30"/>
      <c r="C16" s="5" t="s">
        <v>180</v>
      </c>
      <c r="E16" s="20"/>
      <c r="F16" s="20"/>
      <c r="G16" s="4">
        <v>3</v>
      </c>
      <c r="H16" s="21">
        <v>1</v>
      </c>
      <c r="I16" s="20" t="s">
        <v>85</v>
      </c>
      <c r="J16" s="20"/>
      <c r="K16" s="20"/>
      <c r="L16" s="20" t="s">
        <v>112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3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4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2</v>
      </c>
      <c r="I17" s="20" t="s">
        <v>112</v>
      </c>
      <c r="L17" s="20" t="s">
        <v>281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3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4</v>
      </c>
      <c r="AO17" s="21">
        <v>5</v>
      </c>
      <c r="AP17" s="21">
        <f t="shared" si="4"/>
        <v>9</v>
      </c>
      <c r="AQ17" s="21">
        <v>14</v>
      </c>
    </row>
    <row r="18" spans="1:43" ht="15.95" customHeight="1" x14ac:dyDescent="0.25">
      <c r="A18" s="30"/>
      <c r="G18" s="4"/>
      <c r="H18" s="21">
        <v>3</v>
      </c>
      <c r="I18" s="20" t="s">
        <v>112</v>
      </c>
      <c r="L18" s="20" t="s">
        <v>282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3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4</v>
      </c>
      <c r="AO18" s="21">
        <v>7</v>
      </c>
      <c r="AP18" s="21">
        <f t="shared" si="4"/>
        <v>11</v>
      </c>
      <c r="AQ18" s="21">
        <v>0</v>
      </c>
    </row>
    <row r="19" spans="1:43" ht="15.75" customHeight="1" x14ac:dyDescent="0.25">
      <c r="H19" s="21"/>
      <c r="I19" s="20"/>
      <c r="L19" s="20"/>
      <c r="M19" s="20"/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3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4</v>
      </c>
      <c r="AP19" s="21">
        <f t="shared" si="4"/>
        <v>5</v>
      </c>
      <c r="AQ19" s="21">
        <v>2</v>
      </c>
    </row>
    <row r="20" spans="1:43" ht="15.95" customHeight="1" x14ac:dyDescent="0.25">
      <c r="C20" s="5" t="s">
        <v>177</v>
      </c>
      <c r="G20" s="4">
        <v>9</v>
      </c>
      <c r="H20" s="21">
        <v>1</v>
      </c>
      <c r="I20" s="20" t="s">
        <v>167</v>
      </c>
      <c r="J20" s="20"/>
      <c r="K20" s="20"/>
      <c r="L20" s="20" t="s">
        <v>82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3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4"/>
        <v>3</v>
      </c>
      <c r="AQ20" s="21">
        <v>0</v>
      </c>
    </row>
    <row r="21" spans="1:43" ht="15.95" customHeight="1" x14ac:dyDescent="0.25">
      <c r="B21" s="21" t="s">
        <v>23</v>
      </c>
      <c r="C21" s="15"/>
      <c r="D21" s="15" t="s">
        <v>45</v>
      </c>
      <c r="E21" s="15"/>
      <c r="F21" s="15"/>
      <c r="G21" s="15"/>
      <c r="H21" s="21">
        <v>1</v>
      </c>
      <c r="I21" s="20" t="s">
        <v>77</v>
      </c>
      <c r="J21" s="20"/>
      <c r="K21" s="20"/>
      <c r="L21" s="20" t="s">
        <v>287</v>
      </c>
      <c r="M21" s="20"/>
      <c r="N21" s="20"/>
      <c r="O21" s="20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1</v>
      </c>
      <c r="AB21" s="21">
        <v>6</v>
      </c>
      <c r="AC21" s="21">
        <f t="shared" si="3"/>
        <v>7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4</v>
      </c>
      <c r="AO21" s="21">
        <v>5</v>
      </c>
      <c r="AP21" s="21">
        <f t="shared" si="4"/>
        <v>9</v>
      </c>
      <c r="AQ21" s="21">
        <v>0</v>
      </c>
    </row>
    <row r="22" spans="1:43" ht="15.95" customHeight="1" x14ac:dyDescent="0.25">
      <c r="C22" s="15"/>
      <c r="D22" s="15"/>
      <c r="E22" s="15"/>
      <c r="F22" s="15"/>
      <c r="G22" s="15"/>
      <c r="H22" s="21">
        <v>1</v>
      </c>
      <c r="I22" s="20" t="s">
        <v>167</v>
      </c>
      <c r="J22" s="20"/>
      <c r="K22" s="20"/>
      <c r="L22" s="20" t="s">
        <v>286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3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1</v>
      </c>
      <c r="AO22" s="21">
        <v>3</v>
      </c>
      <c r="AP22" s="21">
        <f t="shared" si="4"/>
        <v>4</v>
      </c>
      <c r="AQ22" s="21">
        <v>2</v>
      </c>
    </row>
    <row r="23" spans="1:43" ht="15.95" customHeight="1" x14ac:dyDescent="0.25">
      <c r="H23" s="21">
        <v>1</v>
      </c>
      <c r="I23" s="20" t="s">
        <v>77</v>
      </c>
      <c r="L23" s="20" t="s">
        <v>285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3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1</v>
      </c>
      <c r="AP23" s="21">
        <f t="shared" si="4"/>
        <v>1</v>
      </c>
      <c r="AQ23" s="21">
        <v>2</v>
      </c>
    </row>
    <row r="24" spans="1:43" ht="15.95" customHeight="1" x14ac:dyDescent="0.25">
      <c r="H24" s="21">
        <v>2</v>
      </c>
      <c r="I24" s="20" t="s">
        <v>77</v>
      </c>
      <c r="L24" s="20" t="s">
        <v>97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3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4"/>
        <v>0</v>
      </c>
      <c r="AQ24" s="21">
        <v>0</v>
      </c>
    </row>
    <row r="25" spans="1:43" ht="15.95" customHeight="1" x14ac:dyDescent="0.25">
      <c r="A25" s="30"/>
      <c r="H25" s="21">
        <v>2</v>
      </c>
      <c r="I25" s="20" t="s">
        <v>97</v>
      </c>
      <c r="J25" s="20"/>
      <c r="K25" s="20"/>
      <c r="L25" s="20" t="s">
        <v>284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3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3</v>
      </c>
      <c r="AP25" s="21">
        <f t="shared" si="4"/>
        <v>3</v>
      </c>
      <c r="AQ25" s="21">
        <v>0</v>
      </c>
    </row>
    <row r="26" spans="1:43" ht="15.95" customHeight="1" x14ac:dyDescent="0.25">
      <c r="A26" s="30"/>
      <c r="H26" s="21">
        <v>2</v>
      </c>
      <c r="I26" s="20" t="s">
        <v>82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3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4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167</v>
      </c>
      <c r="L27" s="20" t="s">
        <v>283</v>
      </c>
      <c r="M27" s="20"/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17</v>
      </c>
      <c r="AB27" s="22">
        <f>SUM(AB15:AB26)+SUMIF($Z$3:$Z$10,"Canadiens",$AH$3:$AH$10)</f>
        <v>22</v>
      </c>
      <c r="AC27" s="22">
        <f>SUM(AC15:AC26)+SUMIF($Z$3:$Z$10,"Canadiens",$AH$3:$AH$10)</f>
        <v>39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21</v>
      </c>
      <c r="AO27" s="22">
        <f>SUM(AO15:AO26)+SUMIF($Z$3:$Z$10,"Canadiens",$AH$3:$AH$10)</f>
        <v>35</v>
      </c>
      <c r="AP27" s="22">
        <f>SUM(AP15:AP26)+SUMIF($Z$3:$Z$10,"Canadiens",$AH$3:$AH$10)</f>
        <v>56</v>
      </c>
      <c r="AQ27" s="22">
        <f>SUM(AQ15:AQ26)</f>
        <v>20</v>
      </c>
    </row>
    <row r="28" spans="1:43" ht="15.95" customHeight="1" x14ac:dyDescent="0.25">
      <c r="H28" s="21">
        <v>3</v>
      </c>
      <c r="I28" s="20" t="s">
        <v>167</v>
      </c>
      <c r="L28" s="20" t="s">
        <v>280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4</v>
      </c>
      <c r="AC28" s="14">
        <f>+AA28+AB28</f>
        <v>4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5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6">+AN29+AO29</f>
        <v>0</v>
      </c>
      <c r="AQ29" s="21">
        <v>2</v>
      </c>
    </row>
    <row r="30" spans="1:43" ht="15.95" customHeight="1" x14ac:dyDescent="0.25">
      <c r="C30" s="5" t="s">
        <v>174</v>
      </c>
      <c r="D30" s="10"/>
      <c r="E30" s="20"/>
      <c r="F30" s="20"/>
      <c r="G30" s="4">
        <v>8</v>
      </c>
      <c r="H30" s="21">
        <v>1</v>
      </c>
      <c r="I30" s="20" t="s">
        <v>83</v>
      </c>
      <c r="J30" s="20"/>
      <c r="K30" s="20"/>
      <c r="L30" s="20" t="s">
        <v>84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5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10</v>
      </c>
      <c r="AO30" s="21">
        <v>2</v>
      </c>
      <c r="AP30" s="21">
        <f t="shared" si="6"/>
        <v>12</v>
      </c>
      <c r="AQ30" s="21">
        <v>6</v>
      </c>
    </row>
    <row r="31" spans="1:43" ht="15.95" customHeight="1" x14ac:dyDescent="0.25">
      <c r="B31" s="21" t="s">
        <v>23</v>
      </c>
      <c r="C31" s="20" t="s">
        <v>288</v>
      </c>
      <c r="D31" s="20"/>
      <c r="E31" s="20"/>
      <c r="F31" s="20"/>
      <c r="G31" s="4"/>
      <c r="H31" s="21">
        <v>1</v>
      </c>
      <c r="I31" s="20" t="s">
        <v>84</v>
      </c>
      <c r="J31" s="20"/>
      <c r="K31" s="20"/>
      <c r="L31" s="20" t="s">
        <v>122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5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8</v>
      </c>
      <c r="AP31" s="21">
        <f t="shared" si="6"/>
        <v>11</v>
      </c>
      <c r="AQ31" s="21">
        <v>0</v>
      </c>
    </row>
    <row r="32" spans="1:43" ht="15.95" customHeight="1" x14ac:dyDescent="0.25">
      <c r="C32" s="20" t="s">
        <v>289</v>
      </c>
      <c r="D32" s="20"/>
      <c r="E32" s="20"/>
      <c r="F32" s="20"/>
      <c r="G32" s="20"/>
      <c r="H32" s="21">
        <v>2</v>
      </c>
      <c r="I32" s="20" t="s">
        <v>83</v>
      </c>
      <c r="J32" s="20"/>
      <c r="K32" s="20"/>
      <c r="L32" s="20" t="s">
        <v>294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5</v>
      </c>
      <c r="AC32" s="21">
        <f t="shared" si="5"/>
        <v>5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3</v>
      </c>
      <c r="AP32" s="21">
        <f t="shared" si="6"/>
        <v>3</v>
      </c>
      <c r="AQ32" s="21">
        <v>0</v>
      </c>
    </row>
    <row r="33" spans="1:43" ht="15.95" customHeight="1" x14ac:dyDescent="0.25">
      <c r="H33" s="21">
        <v>2</v>
      </c>
      <c r="I33" s="20" t="s">
        <v>122</v>
      </c>
      <c r="J33" s="20"/>
      <c r="K33" s="20"/>
      <c r="L33" s="20" t="s">
        <v>295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1</v>
      </c>
      <c r="AB33" s="21">
        <v>4</v>
      </c>
      <c r="AC33" s="21">
        <f t="shared" si="5"/>
        <v>5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6"/>
        <v>4</v>
      </c>
      <c r="AQ33" s="21">
        <v>0</v>
      </c>
    </row>
    <row r="34" spans="1:43" ht="15.95" customHeight="1" x14ac:dyDescent="0.25">
      <c r="H34" s="21">
        <v>2</v>
      </c>
      <c r="I34" s="20" t="s">
        <v>84</v>
      </c>
      <c r="J34" s="20"/>
      <c r="K34" s="20"/>
      <c r="L34" s="20"/>
      <c r="M34" s="20" t="s">
        <v>48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5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4</v>
      </c>
      <c r="AO34" s="21">
        <v>3</v>
      </c>
      <c r="AP34" s="21">
        <f t="shared" si="6"/>
        <v>7</v>
      </c>
      <c r="AQ34" s="21">
        <v>2</v>
      </c>
    </row>
    <row r="35" spans="1:43" ht="15.95" customHeight="1" x14ac:dyDescent="0.25">
      <c r="H35" s="21">
        <v>3</v>
      </c>
      <c r="I35" s="20" t="s">
        <v>122</v>
      </c>
      <c r="J35" s="20"/>
      <c r="K35" s="20"/>
      <c r="L35" s="20" t="s">
        <v>294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5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3</v>
      </c>
      <c r="AO35" s="21">
        <v>0</v>
      </c>
      <c r="AP35" s="21">
        <f t="shared" si="6"/>
        <v>3</v>
      </c>
      <c r="AQ35" s="21">
        <v>0</v>
      </c>
    </row>
    <row r="36" spans="1:43" ht="15.95" customHeight="1" x14ac:dyDescent="0.25">
      <c r="H36" s="21">
        <v>3</v>
      </c>
      <c r="I36" s="20" t="s">
        <v>108</v>
      </c>
      <c r="J36" s="20"/>
      <c r="K36" s="20"/>
      <c r="L36" s="20" t="s">
        <v>84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5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1</v>
      </c>
      <c r="AP36" s="21">
        <f t="shared" si="6"/>
        <v>2</v>
      </c>
      <c r="AQ36" s="21">
        <v>4</v>
      </c>
    </row>
    <row r="37" spans="1:43" ht="15.95" customHeight="1" x14ac:dyDescent="0.25">
      <c r="H37" s="21">
        <v>3</v>
      </c>
      <c r="I37" s="20" t="s">
        <v>84</v>
      </c>
      <c r="J37" s="20"/>
      <c r="K37" s="20"/>
      <c r="L37" s="20"/>
      <c r="M37" s="20" t="s">
        <v>48</v>
      </c>
      <c r="N37" s="20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2</v>
      </c>
      <c r="AC37" s="21">
        <f t="shared" si="5"/>
        <v>2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6"/>
        <v>1</v>
      </c>
      <c r="AQ37" s="21">
        <v>0</v>
      </c>
    </row>
    <row r="38" spans="1:43" ht="15.95" customHeight="1" x14ac:dyDescent="0.25">
      <c r="H38" s="21"/>
      <c r="I38" s="20"/>
      <c r="J38" s="20"/>
      <c r="K38" s="20"/>
      <c r="L38" s="20"/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5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2</v>
      </c>
      <c r="AP38" s="21">
        <f t="shared" si="6"/>
        <v>2</v>
      </c>
      <c r="AQ38" s="21">
        <v>2</v>
      </c>
    </row>
    <row r="39" spans="1:43" ht="15.95" customHeight="1" x14ac:dyDescent="0.25">
      <c r="B39" s="21" t="s">
        <v>25</v>
      </c>
      <c r="C39" s="5" t="s">
        <v>175</v>
      </c>
      <c r="D39" s="10"/>
      <c r="E39" s="20"/>
      <c r="F39" s="20"/>
      <c r="G39" s="4">
        <v>4</v>
      </c>
      <c r="H39" s="21">
        <v>1</v>
      </c>
      <c r="I39" s="20" t="s">
        <v>130</v>
      </c>
      <c r="J39" s="20"/>
      <c r="K39" s="20"/>
      <c r="L39" s="20" t="s">
        <v>290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3</v>
      </c>
      <c r="AB39" s="21">
        <v>1</v>
      </c>
      <c r="AC39" s="21">
        <f t="shared" si="5"/>
        <v>4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5</v>
      </c>
      <c r="AP39" s="21">
        <f t="shared" si="6"/>
        <v>5</v>
      </c>
      <c r="AQ39" s="21">
        <v>0</v>
      </c>
    </row>
    <row r="40" spans="1:43" ht="15.95" customHeight="1" thickBot="1" x14ac:dyDescent="0.3">
      <c r="B40" s="21" t="s">
        <v>23</v>
      </c>
      <c r="C40" s="20" t="s">
        <v>296</v>
      </c>
      <c r="D40" s="15"/>
      <c r="E40" s="20"/>
      <c r="F40" s="20"/>
      <c r="G40" s="4"/>
      <c r="H40" s="21">
        <v>1</v>
      </c>
      <c r="I40" s="20" t="s">
        <v>14</v>
      </c>
      <c r="J40" s="20"/>
      <c r="K40" s="20"/>
      <c r="L40" s="20" t="s">
        <v>188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18</v>
      </c>
      <c r="AB40" s="22">
        <f>SUM(AB28:AB39)+SUMIF($Z$3:$Z$10,"SotF",$AH$3:$AH$10)</f>
        <v>29</v>
      </c>
      <c r="AC40" s="22">
        <f>SUM(AC28:AC39)+SUMIF($Z$3:$Z$10,"Canadiens",$AH$3:$AH$10)</f>
        <v>47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24</v>
      </c>
      <c r="AO40" s="22">
        <f>SUM(AO28:AO39)+SUMIF($Z$3:$Z$10,"SotF",$AH$3:$AH$10)</f>
        <v>31</v>
      </c>
      <c r="AP40" s="22">
        <f>SUM(AP28:AP39)+SUMIF($Z$3:$Z$10,"Canadiens",$AH$3:$AH$10)</f>
        <v>55</v>
      </c>
      <c r="AQ40" s="22">
        <f>SUM(AQ28:AQ39)</f>
        <v>20</v>
      </c>
    </row>
    <row r="41" spans="1:43" ht="15.95" customHeight="1" x14ac:dyDescent="0.25">
      <c r="C41" s="20" t="s">
        <v>292</v>
      </c>
      <c r="D41" s="20"/>
      <c r="E41" s="20"/>
      <c r="H41" s="21">
        <v>2</v>
      </c>
      <c r="I41" s="20" t="s">
        <v>147</v>
      </c>
      <c r="L41" s="20" t="s">
        <v>291</v>
      </c>
      <c r="M41" s="20"/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5</v>
      </c>
      <c r="AC41" s="14">
        <f>+AA41+AB41</f>
        <v>6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10</v>
      </c>
      <c r="AP41" s="14">
        <f>+AN41+AO41</f>
        <v>11</v>
      </c>
      <c r="AQ41" s="14">
        <v>4</v>
      </c>
    </row>
    <row r="42" spans="1:43" ht="15.95" customHeight="1" x14ac:dyDescent="0.25">
      <c r="C42" s="20" t="s">
        <v>293</v>
      </c>
      <c r="D42" s="15"/>
      <c r="E42" s="20"/>
      <c r="H42" s="21">
        <v>2</v>
      </c>
      <c r="I42" s="20" t="s">
        <v>146</v>
      </c>
      <c r="L42" s="20" t="s">
        <v>246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7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8">+AN42+AO42</f>
        <v>0</v>
      </c>
      <c r="AQ42" s="21">
        <v>0</v>
      </c>
    </row>
    <row r="43" spans="1:43" ht="15.95" customHeight="1" x14ac:dyDescent="0.25">
      <c r="B43" s="44" t="s">
        <v>27</v>
      </c>
      <c r="C43" s="45"/>
      <c r="D43" s="45"/>
      <c r="E43" s="45"/>
      <c r="F43" s="45"/>
      <c r="G43" s="45"/>
      <c r="H43" s="46"/>
      <c r="I43" s="45"/>
      <c r="J43" s="45"/>
      <c r="K43" s="45"/>
      <c r="L43" s="45"/>
      <c r="M43" s="47"/>
      <c r="N43" s="45"/>
      <c r="O43" s="45"/>
      <c r="P43" s="45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10</v>
      </c>
      <c r="AB43" s="21">
        <v>7</v>
      </c>
      <c r="AC43" s="21">
        <f t="shared" si="7"/>
        <v>17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5</v>
      </c>
      <c r="AO43" s="21">
        <v>5</v>
      </c>
      <c r="AP43" s="21">
        <f t="shared" si="8"/>
        <v>10</v>
      </c>
      <c r="AQ43" s="21">
        <v>0</v>
      </c>
    </row>
    <row r="44" spans="1:43" ht="15.95" customHeight="1" x14ac:dyDescent="0.25">
      <c r="C44" s="5" t="s">
        <v>178</v>
      </c>
      <c r="G44" s="4">
        <v>3</v>
      </c>
      <c r="H44" s="21">
        <v>1</v>
      </c>
      <c r="I44" s="20" t="s">
        <v>101</v>
      </c>
      <c r="J44" s="20"/>
      <c r="L44" s="20" t="s">
        <v>306</v>
      </c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7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1</v>
      </c>
      <c r="AP44" s="21">
        <f t="shared" si="8"/>
        <v>6</v>
      </c>
      <c r="AQ44" s="21">
        <v>0</v>
      </c>
    </row>
    <row r="45" spans="1:43" ht="15.95" customHeight="1" x14ac:dyDescent="0.25">
      <c r="A45" s="30"/>
      <c r="B45" s="21" t="s">
        <v>23</v>
      </c>
      <c r="C45" s="15"/>
      <c r="D45" s="20" t="s">
        <v>45</v>
      </c>
      <c r="E45" s="20"/>
      <c r="H45" s="21">
        <v>2</v>
      </c>
      <c r="I45" s="20" t="s">
        <v>106</v>
      </c>
      <c r="J45" s="20"/>
      <c r="K45" s="20"/>
      <c r="L45" s="20" t="s">
        <v>101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2</v>
      </c>
      <c r="AB45" s="21">
        <v>5</v>
      </c>
      <c r="AC45" s="21">
        <f t="shared" si="7"/>
        <v>7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8"/>
        <v>6</v>
      </c>
      <c r="AQ45" s="21">
        <v>0</v>
      </c>
    </row>
    <row r="46" spans="1:43" ht="15.95" customHeight="1" x14ac:dyDescent="0.25">
      <c r="A46" s="30"/>
      <c r="C46" s="15"/>
      <c r="D46" s="15"/>
      <c r="E46" s="15"/>
      <c r="H46" s="21">
        <v>3</v>
      </c>
      <c r="I46" s="20" t="s">
        <v>78</v>
      </c>
      <c r="J46" s="20"/>
      <c r="K46" s="20"/>
      <c r="L46" s="20" t="s">
        <v>307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3</v>
      </c>
      <c r="AC46" s="21">
        <f t="shared" si="7"/>
        <v>3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1</v>
      </c>
      <c r="AO46" s="21">
        <v>1</v>
      </c>
      <c r="AP46" s="21">
        <f t="shared" si="8"/>
        <v>2</v>
      </c>
      <c r="AQ46" s="21">
        <v>0</v>
      </c>
    </row>
    <row r="47" spans="1:43" ht="15.95" customHeight="1" x14ac:dyDescent="0.25">
      <c r="D47" s="15"/>
      <c r="E47" s="15"/>
      <c r="H47" s="21"/>
      <c r="I47" s="20"/>
      <c r="L47" s="20"/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2</v>
      </c>
      <c r="AC47" s="21">
        <f t="shared" si="7"/>
        <v>5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8"/>
        <v>3</v>
      </c>
      <c r="AQ47" s="21">
        <v>4</v>
      </c>
    </row>
    <row r="48" spans="1:43" ht="15.95" customHeight="1" x14ac:dyDescent="0.25">
      <c r="C48" s="5" t="s">
        <v>179</v>
      </c>
      <c r="E48" s="20"/>
      <c r="F48" s="20"/>
      <c r="G48" s="4">
        <v>1</v>
      </c>
      <c r="H48" s="21">
        <v>1</v>
      </c>
      <c r="I48" s="20" t="s">
        <v>164</v>
      </c>
      <c r="L48" s="20"/>
      <c r="M48" s="20" t="s">
        <v>48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5</v>
      </c>
      <c r="AB48" s="21">
        <v>3</v>
      </c>
      <c r="AC48" s="21">
        <f t="shared" si="7"/>
        <v>8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4</v>
      </c>
      <c r="AP48" s="21">
        <f t="shared" si="8"/>
        <v>9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H49" s="21"/>
      <c r="I49" s="20"/>
      <c r="L49" s="20"/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1</v>
      </c>
      <c r="AB49" s="21">
        <v>4</v>
      </c>
      <c r="AC49" s="21">
        <f t="shared" si="7"/>
        <v>5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8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7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8"/>
        <v>1</v>
      </c>
      <c r="AQ50" s="21">
        <v>0</v>
      </c>
    </row>
    <row r="51" spans="1:43" ht="15.95" customHeight="1" x14ac:dyDescent="0.25">
      <c r="A51" s="30"/>
      <c r="C51" s="5" t="s">
        <v>176</v>
      </c>
      <c r="E51" s="10"/>
      <c r="F51" s="10"/>
      <c r="G51" s="4">
        <v>6</v>
      </c>
      <c r="H51" s="21">
        <v>1</v>
      </c>
      <c r="I51" s="20" t="s">
        <v>171</v>
      </c>
      <c r="J51" s="20"/>
      <c r="K51" s="20"/>
      <c r="L51" s="20" t="s">
        <v>304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7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8"/>
        <v>3</v>
      </c>
      <c r="AQ51" s="21">
        <v>0</v>
      </c>
    </row>
    <row r="52" spans="1:43" ht="15.95" customHeight="1" x14ac:dyDescent="0.25">
      <c r="B52" s="21" t="s">
        <v>23</v>
      </c>
      <c r="C52" s="15" t="s">
        <v>297</v>
      </c>
      <c r="D52" s="15"/>
      <c r="E52" s="15"/>
      <c r="H52" s="21">
        <v>2</v>
      </c>
      <c r="I52" s="20" t="s">
        <v>80</v>
      </c>
      <c r="J52" s="20"/>
      <c r="K52" s="20"/>
      <c r="L52" s="20" t="s">
        <v>102</v>
      </c>
      <c r="M52" s="20"/>
      <c r="N52" s="20"/>
      <c r="O52" s="20"/>
      <c r="P52" s="20"/>
      <c r="R52" s="30"/>
      <c r="S52" s="25">
        <v>5.5</v>
      </c>
      <c r="T52" s="20" t="s">
        <v>280</v>
      </c>
      <c r="U52" s="20"/>
      <c r="V52" s="20"/>
      <c r="W52" s="20"/>
      <c r="X52" s="21">
        <v>3</v>
      </c>
      <c r="Y52" s="15" t="s">
        <v>15</v>
      </c>
      <c r="Z52" s="21"/>
      <c r="AA52" s="21">
        <v>0</v>
      </c>
      <c r="AB52" s="21">
        <v>1</v>
      </c>
      <c r="AC52" s="21">
        <f t="shared" si="7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8"/>
        <v>4</v>
      </c>
      <c r="AQ52" s="21">
        <v>0</v>
      </c>
    </row>
    <row r="53" spans="1:43" ht="15.95" customHeight="1" thickBot="1" x14ac:dyDescent="0.3">
      <c r="C53" s="15" t="s">
        <v>203</v>
      </c>
      <c r="H53" s="21">
        <v>2</v>
      </c>
      <c r="I53" s="20" t="s">
        <v>80</v>
      </c>
      <c r="J53" s="20"/>
      <c r="K53" s="20"/>
      <c r="L53" s="20" t="s">
        <v>91</v>
      </c>
      <c r="M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29</v>
      </c>
      <c r="AB53" s="22">
        <f>SUM(AB41:AB52)+SUMIF($Z$3:$Z$10,"Dive Shop",$AH$3:$AH$10)</f>
        <v>33</v>
      </c>
      <c r="AC53" s="22">
        <f>SUM(AC41:AC52)+SUMIF($Z$3:$Z$10,"Canadiens",$AH$3:$AH$10)</f>
        <v>62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23</v>
      </c>
      <c r="AO53" s="22">
        <f>SUM(AO41:AO52)+SUMIF($Z$3:$Z$10,"Dive Shop",$AH$3:$AH$10)</f>
        <v>32</v>
      </c>
      <c r="AP53" s="22">
        <f>SUM(AP41:AP52)+SUMIF($Z$3:$Z$10,"Canadiens",$AH$3:$AH$10)</f>
        <v>55</v>
      </c>
      <c r="AQ53" s="22">
        <f>SUM(AQ41:AQ52)</f>
        <v>8</v>
      </c>
    </row>
    <row r="54" spans="1:43" ht="15.95" customHeight="1" x14ac:dyDescent="0.25">
      <c r="C54" s="15" t="s">
        <v>298</v>
      </c>
      <c r="H54" s="21">
        <v>2</v>
      </c>
      <c r="I54" s="20" t="s">
        <v>110</v>
      </c>
      <c r="L54" s="20" t="s">
        <v>172</v>
      </c>
      <c r="M54" s="20"/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3</v>
      </c>
      <c r="I55" s="20" t="s">
        <v>80</v>
      </c>
      <c r="L55" s="20" t="s">
        <v>305</v>
      </c>
      <c r="M55" s="20"/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9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0">+AN55+AO55</f>
        <v>0</v>
      </c>
      <c r="AQ55" s="21">
        <v>0</v>
      </c>
    </row>
    <row r="56" spans="1:43" ht="15.95" customHeight="1" x14ac:dyDescent="0.25">
      <c r="H56" s="21">
        <v>3</v>
      </c>
      <c r="I56" s="20" t="s">
        <v>80</v>
      </c>
      <c r="L56" s="20"/>
      <c r="M56" s="20" t="s">
        <v>48</v>
      </c>
      <c r="N56" s="20"/>
      <c r="O56" s="20"/>
      <c r="P56" s="20" t="s">
        <v>217</v>
      </c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2</v>
      </c>
      <c r="AC56" s="21">
        <f t="shared" si="9"/>
        <v>4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7</v>
      </c>
      <c r="AO56" s="21">
        <v>5</v>
      </c>
      <c r="AP56" s="21">
        <f t="shared" si="10"/>
        <v>12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1</v>
      </c>
      <c r="AB57" s="21">
        <v>2</v>
      </c>
      <c r="AC57" s="21">
        <f t="shared" si="9"/>
        <v>3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4</v>
      </c>
      <c r="AO57" s="21">
        <v>5</v>
      </c>
      <c r="AP57" s="21">
        <f t="shared" si="10"/>
        <v>9</v>
      </c>
      <c r="AQ57" s="21">
        <v>0</v>
      </c>
    </row>
    <row r="58" spans="1:43" ht="15.95" customHeight="1" x14ac:dyDescent="0.25">
      <c r="B58" s="10"/>
      <c r="C58" s="5" t="s">
        <v>154</v>
      </c>
      <c r="D58" s="15"/>
      <c r="F58" s="10"/>
      <c r="G58" s="4">
        <v>3</v>
      </c>
      <c r="H58" s="21">
        <v>1</v>
      </c>
      <c r="I58" s="20" t="s">
        <v>86</v>
      </c>
      <c r="J58" s="20"/>
      <c r="K58" s="20"/>
      <c r="L58" s="20"/>
      <c r="M58" s="20" t="s">
        <v>48</v>
      </c>
      <c r="N58" s="20"/>
      <c r="O58" s="20"/>
      <c r="P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9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4</v>
      </c>
      <c r="AO58" s="21">
        <v>6</v>
      </c>
      <c r="AP58" s="21">
        <f t="shared" si="10"/>
        <v>10</v>
      </c>
      <c r="AQ58" s="21">
        <v>4</v>
      </c>
    </row>
    <row r="59" spans="1:43" ht="15.95" customHeight="1" x14ac:dyDescent="0.25">
      <c r="B59" s="21" t="s">
        <v>23</v>
      </c>
      <c r="C59" s="15" t="s">
        <v>299</v>
      </c>
      <c r="D59" s="15"/>
      <c r="E59" s="15"/>
      <c r="F59" s="15"/>
      <c r="G59" s="4"/>
      <c r="H59" s="21">
        <v>2</v>
      </c>
      <c r="I59" s="20" t="s">
        <v>86</v>
      </c>
      <c r="J59" s="20"/>
      <c r="K59" s="20"/>
      <c r="L59" s="20" t="s">
        <v>302</v>
      </c>
      <c r="M59" s="20"/>
      <c r="N59" s="20"/>
      <c r="O59" s="20"/>
      <c r="P59" s="2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3</v>
      </c>
      <c r="AB59" s="21">
        <v>1</v>
      </c>
      <c r="AC59" s="21">
        <f t="shared" si="9"/>
        <v>4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2</v>
      </c>
      <c r="AO59" s="21">
        <v>3</v>
      </c>
      <c r="AP59" s="21">
        <f t="shared" si="10"/>
        <v>5</v>
      </c>
      <c r="AQ59" s="21">
        <v>0</v>
      </c>
    </row>
    <row r="60" spans="1:43" ht="15.95" customHeight="1" x14ac:dyDescent="0.25">
      <c r="A60" s="30"/>
      <c r="C60" s="15" t="s">
        <v>300</v>
      </c>
      <c r="H60" s="21">
        <v>3</v>
      </c>
      <c r="I60" s="20" t="s">
        <v>113</v>
      </c>
      <c r="L60" s="20" t="s">
        <v>303</v>
      </c>
      <c r="M60" s="20"/>
      <c r="N60" s="20"/>
      <c r="O60" s="20"/>
      <c r="P60" s="2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6</v>
      </c>
      <c r="AB60" s="21">
        <v>3</v>
      </c>
      <c r="AC60" s="21">
        <f t="shared" si="9"/>
        <v>9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0"/>
        <v>1</v>
      </c>
      <c r="AQ60" s="21">
        <v>0</v>
      </c>
    </row>
    <row r="61" spans="1:43" ht="15.95" customHeight="1" x14ac:dyDescent="0.25">
      <c r="C61" s="15" t="s">
        <v>301</v>
      </c>
      <c r="L61" s="20"/>
      <c r="M61" s="20"/>
      <c r="N61" s="20"/>
      <c r="O61" s="20"/>
      <c r="P61" s="2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9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0"/>
        <v>2</v>
      </c>
      <c r="AQ61" s="21">
        <v>0</v>
      </c>
    </row>
    <row r="62" spans="1:43" ht="15.95" customHeight="1" x14ac:dyDescent="0.25">
      <c r="C62" s="15" t="s">
        <v>300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1</v>
      </c>
      <c r="AC62" s="21">
        <f t="shared" si="9"/>
        <v>2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0"/>
        <v>1</v>
      </c>
      <c r="AQ62" s="21">
        <v>4</v>
      </c>
    </row>
    <row r="63" spans="1:43" ht="15.95" customHeight="1" x14ac:dyDescent="0.2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4</v>
      </c>
      <c r="AC63" s="21">
        <f t="shared" si="9"/>
        <v>5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0"/>
        <v>0</v>
      </c>
      <c r="AQ63" s="21">
        <v>0</v>
      </c>
    </row>
    <row r="64" spans="1:43" ht="15.95" customHeight="1" x14ac:dyDescent="0.25">
      <c r="B64" s="20" t="s">
        <v>121</v>
      </c>
      <c r="C64" s="10"/>
      <c r="D64" s="10"/>
      <c r="E64" s="20" t="s">
        <v>47</v>
      </c>
      <c r="F64" s="20"/>
      <c r="G64" s="4">
        <f>SUM(G14:G60)</f>
        <v>37</v>
      </c>
      <c r="H64" s="4"/>
      <c r="I64" s="19"/>
      <c r="J64" s="20" t="s">
        <v>32</v>
      </c>
      <c r="K64" s="19"/>
      <c r="L64" s="4">
        <f>COUNTA(C14:C63)-8</f>
        <v>12</v>
      </c>
      <c r="N64" s="20" t="s">
        <v>38</v>
      </c>
      <c r="O64" s="4">
        <f>+L64*2+8</f>
        <v>32</v>
      </c>
      <c r="P64" s="10"/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9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0"/>
        <v>0</v>
      </c>
      <c r="AQ64" s="21">
        <v>0</v>
      </c>
    </row>
    <row r="65" spans="1:43" ht="15.95" customHeight="1" x14ac:dyDescent="0.25">
      <c r="E65" s="20" t="s">
        <v>46</v>
      </c>
      <c r="F65" s="20"/>
      <c r="G65" s="4">
        <f>COUNTA(L16:L63)+COUNTIF(L16:L63,"*&amp;*")</f>
        <v>50</v>
      </c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2</v>
      </c>
      <c r="AC65" s="21">
        <f t="shared" si="9"/>
        <v>2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0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17</v>
      </c>
      <c r="AB66" s="22">
        <f>SUM(AB54:AB65)+SUMIF($Z$3:$Z$10,"Eriton",$AH$3:$AH$10)</f>
        <v>20</v>
      </c>
      <c r="AC66" s="22">
        <f>SUM(AC54:AC65)+SUMIF($Z$3:$Z$10,"Canadiens",$AH$3:$AH$10)</f>
        <v>37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19</v>
      </c>
      <c r="AO66" s="22">
        <f>SUM(AO54:AO65)+SUMIF($Z$3:$Z$10,"Eriton",$AH$3:$AH$10)</f>
        <v>23</v>
      </c>
      <c r="AP66" s="22">
        <f>SUM(AP54:AP65)+SUMIF($Z$3:$Z$10,"Canadiens",$AH$3:$AH$10)</f>
        <v>42</v>
      </c>
      <c r="AQ66" s="22">
        <f>SUM(AQ54:AQ65)</f>
        <v>8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168</v>
      </c>
      <c r="AO67" s="21">
        <f>+AB27+AB40+AB53+AB66+AO27+AO40+AO53+AO66</f>
        <v>225</v>
      </c>
      <c r="AP67" s="21">
        <f>+AC27+AC40+AC53+AC66+AP27+AP40+AP53+AP66</f>
        <v>393</v>
      </c>
      <c r="AQ67" s="21">
        <f>+AD27+AD40+AD53+AD66+AQ27+AQ40+AQ53+AQ66</f>
        <v>86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5" t="s">
        <v>52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43" ht="20.25" x14ac:dyDescent="0.3">
      <c r="B73" s="24"/>
      <c r="C73" s="24"/>
      <c r="D73" s="23"/>
      <c r="E73" s="23"/>
      <c r="F73" s="23"/>
      <c r="G73" s="55" t="str">
        <f>+G2</f>
        <v>2025/2026 SEASON</v>
      </c>
      <c r="H73" s="55"/>
      <c r="I73" s="55"/>
      <c r="J73" s="55"/>
      <c r="K73" s="55"/>
      <c r="L73" s="55"/>
      <c r="M73" s="55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5</v>
      </c>
      <c r="D74" s="23"/>
      <c r="E74" s="23"/>
      <c r="F74" s="23"/>
      <c r="G74" s="55"/>
      <c r="H74" s="55"/>
      <c r="I74" s="55"/>
      <c r="J74" s="55"/>
      <c r="K74" s="55"/>
      <c r="L74" s="55"/>
      <c r="M74" s="55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10</v>
      </c>
      <c r="K79" s="21">
        <v>7</v>
      </c>
      <c r="L79" s="52">
        <f>+J79+K79</f>
        <v>17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80</v>
      </c>
      <c r="E80" s="20"/>
      <c r="F80" s="20"/>
      <c r="G80" s="20" t="s">
        <v>58</v>
      </c>
      <c r="H80" s="21"/>
      <c r="J80" s="21">
        <v>10</v>
      </c>
      <c r="K80" s="21">
        <v>2</v>
      </c>
      <c r="L80" s="52">
        <f>+J80+K80</f>
        <v>12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84</v>
      </c>
      <c r="E81" s="20"/>
      <c r="F81" s="20"/>
      <c r="G81" s="20" t="s">
        <v>54</v>
      </c>
      <c r="H81" s="21"/>
      <c r="J81" s="21">
        <v>7</v>
      </c>
      <c r="K81" s="21">
        <v>5</v>
      </c>
      <c r="L81" s="52">
        <f>+J81+K81</f>
        <v>12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98</v>
      </c>
      <c r="E82" s="20"/>
      <c r="F82" s="20"/>
      <c r="G82" s="20" t="s">
        <v>55</v>
      </c>
      <c r="H82" s="21"/>
      <c r="J82" s="21">
        <v>10</v>
      </c>
      <c r="K82" s="21">
        <v>1</v>
      </c>
      <c r="L82" s="52">
        <f>+J82+K82</f>
        <v>11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147</v>
      </c>
      <c r="E83" s="20"/>
      <c r="F83" s="20"/>
      <c r="G83" s="20" t="s">
        <v>56</v>
      </c>
      <c r="H83" s="21"/>
      <c r="J83" s="21">
        <v>4</v>
      </c>
      <c r="K83" s="21">
        <v>7</v>
      </c>
      <c r="L83" s="52">
        <f>+J83+K83</f>
        <v>11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91</v>
      </c>
      <c r="E84" s="20"/>
      <c r="F84" s="20"/>
      <c r="G84" s="20" t="s">
        <v>58</v>
      </c>
      <c r="H84" s="21"/>
      <c r="J84" s="21">
        <v>3</v>
      </c>
      <c r="K84" s="21">
        <v>8</v>
      </c>
      <c r="L84" s="52">
        <f>+J84+K84</f>
        <v>11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166</v>
      </c>
      <c r="E85" s="20"/>
      <c r="F85" s="20"/>
      <c r="G85" s="15" t="s">
        <v>15</v>
      </c>
      <c r="H85" s="21"/>
      <c r="J85" s="21">
        <v>7</v>
      </c>
      <c r="K85" s="21">
        <v>3</v>
      </c>
      <c r="L85" s="52">
        <f>+J85+K85</f>
        <v>10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5</v>
      </c>
      <c r="K86" s="21">
        <v>5</v>
      </c>
      <c r="L86" s="52">
        <f>+J86+K86</f>
        <v>10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83</v>
      </c>
      <c r="E87" s="20"/>
      <c r="F87" s="20"/>
      <c r="G87" s="20" t="s">
        <v>54</v>
      </c>
      <c r="H87" s="35"/>
      <c r="J87" s="21">
        <v>4</v>
      </c>
      <c r="K87" s="21">
        <v>6</v>
      </c>
      <c r="L87" s="52">
        <f>+J87+K87</f>
        <v>10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106</v>
      </c>
      <c r="E88" s="20"/>
      <c r="F88" s="20"/>
      <c r="G88" s="20" t="s">
        <v>57</v>
      </c>
      <c r="H88" s="21"/>
      <c r="J88" s="21">
        <v>6</v>
      </c>
      <c r="K88" s="21">
        <v>3</v>
      </c>
      <c r="L88" s="52">
        <f>+J88+K88</f>
        <v>9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4</v>
      </c>
      <c r="L89" s="52">
        <f>+J89+K89</f>
        <v>9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4</v>
      </c>
      <c r="K90" s="21">
        <v>5</v>
      </c>
      <c r="L90" s="52">
        <f>+J90+K90</f>
        <v>9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4</v>
      </c>
      <c r="K91" s="21">
        <v>5</v>
      </c>
      <c r="L91" s="52">
        <f>+J91+K91</f>
        <v>9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122</v>
      </c>
      <c r="E92" s="20"/>
      <c r="F92" s="20"/>
      <c r="G92" s="20" t="s">
        <v>54</v>
      </c>
      <c r="H92" s="21"/>
      <c r="J92" s="21">
        <v>4</v>
      </c>
      <c r="K92" s="21">
        <v>5</v>
      </c>
      <c r="L92" s="52">
        <f>+J92+K92</f>
        <v>9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167</v>
      </c>
      <c r="E93" s="20"/>
      <c r="F93" s="20"/>
      <c r="G93" s="15" t="s">
        <v>15</v>
      </c>
      <c r="H93" s="21"/>
      <c r="J93" s="21">
        <v>5</v>
      </c>
      <c r="K93" s="21">
        <v>3</v>
      </c>
      <c r="L93" s="52">
        <f>+J93+K93</f>
        <v>8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75</v>
      </c>
      <c r="E94" s="20"/>
      <c r="F94" s="20"/>
      <c r="G94" s="20" t="s">
        <v>125</v>
      </c>
      <c r="H94" s="21"/>
      <c r="J94" s="21">
        <v>6</v>
      </c>
      <c r="K94" s="21">
        <v>1</v>
      </c>
      <c r="L94" s="52">
        <f>+J94+K94</f>
        <v>7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110</v>
      </c>
      <c r="E95" s="20"/>
      <c r="F95" s="20"/>
      <c r="G95" s="20" t="s">
        <v>58</v>
      </c>
      <c r="H95" s="21"/>
      <c r="J95" s="21">
        <v>4</v>
      </c>
      <c r="K95" s="21">
        <v>3</v>
      </c>
      <c r="L95" s="52">
        <f>+J95+K95</f>
        <v>7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82</v>
      </c>
      <c r="E96" s="20"/>
      <c r="F96" s="20"/>
      <c r="G96" s="15" t="s">
        <v>15</v>
      </c>
      <c r="H96" s="21"/>
      <c r="J96" s="21">
        <v>2</v>
      </c>
      <c r="K96" s="21">
        <v>5</v>
      </c>
      <c r="L96" s="52">
        <f>+J96+K96</f>
        <v>7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164</v>
      </c>
      <c r="E97" s="20"/>
      <c r="F97" s="20"/>
      <c r="G97" s="20" t="s">
        <v>125</v>
      </c>
      <c r="H97" s="21"/>
      <c r="J97" s="21">
        <v>1</v>
      </c>
      <c r="K97" s="21">
        <v>6</v>
      </c>
      <c r="L97" s="52">
        <f>+J97+K97</f>
        <v>7</v>
      </c>
      <c r="N97" s="21"/>
    </row>
    <row r="98" spans="4:31" ht="15.75" x14ac:dyDescent="0.25">
      <c r="D98" s="20" t="s">
        <v>150</v>
      </c>
      <c r="E98" s="20"/>
      <c r="F98" s="20"/>
      <c r="G98" s="20" t="s">
        <v>53</v>
      </c>
      <c r="H98" s="21"/>
      <c r="J98" s="21">
        <v>5</v>
      </c>
      <c r="K98" s="21">
        <v>1</v>
      </c>
      <c r="L98" s="52">
        <f>+J98+K98</f>
        <v>6</v>
      </c>
    </row>
    <row r="99" spans="4:31" ht="15.75" x14ac:dyDescent="0.25">
      <c r="D99" s="20" t="s">
        <v>88</v>
      </c>
      <c r="E99" s="20"/>
      <c r="F99" s="20"/>
      <c r="G99" s="20" t="s">
        <v>53</v>
      </c>
      <c r="H99" s="21"/>
      <c r="J99" s="21">
        <v>0</v>
      </c>
      <c r="K99" s="21">
        <v>6</v>
      </c>
      <c r="L99" s="52">
        <f>+J99+K99</f>
        <v>6</v>
      </c>
    </row>
    <row r="100" spans="4:31" ht="15.75" x14ac:dyDescent="0.25">
      <c r="D100" s="20" t="s">
        <v>89</v>
      </c>
      <c r="E100" s="20"/>
      <c r="F100" s="20"/>
      <c r="G100" s="15" t="s">
        <v>15</v>
      </c>
      <c r="H100" s="21"/>
      <c r="J100" s="21">
        <v>3</v>
      </c>
      <c r="K100" s="21">
        <v>2</v>
      </c>
      <c r="L100" s="52">
        <f>+J100+K100</f>
        <v>5</v>
      </c>
    </row>
    <row r="101" spans="4:31" ht="15.75" x14ac:dyDescent="0.25">
      <c r="D101" s="20" t="s">
        <v>44</v>
      </c>
      <c r="E101" s="20"/>
      <c r="F101" s="20"/>
      <c r="G101" s="20" t="s">
        <v>55</v>
      </c>
      <c r="H101" s="21"/>
      <c r="J101" s="21">
        <v>2</v>
      </c>
      <c r="K101" s="21">
        <v>3</v>
      </c>
      <c r="L101" s="52">
        <f>+J101+K101</f>
        <v>5</v>
      </c>
    </row>
    <row r="102" spans="4:31" ht="15.75" x14ac:dyDescent="0.25">
      <c r="D102" s="20" t="s">
        <v>108</v>
      </c>
      <c r="E102" s="20"/>
      <c r="F102" s="20"/>
      <c r="G102" s="20" t="s">
        <v>54</v>
      </c>
      <c r="H102" s="35"/>
      <c r="J102" s="21">
        <v>2</v>
      </c>
      <c r="K102" s="21">
        <v>3</v>
      </c>
      <c r="L102" s="52">
        <f>+J102+K102</f>
        <v>5</v>
      </c>
    </row>
    <row r="103" spans="4:31" ht="15.75" x14ac:dyDescent="0.25">
      <c r="D103" s="20" t="s">
        <v>165</v>
      </c>
      <c r="E103" s="20"/>
      <c r="F103" s="20"/>
      <c r="G103" s="20" t="s">
        <v>125</v>
      </c>
      <c r="H103" s="21"/>
      <c r="J103" s="21">
        <v>1</v>
      </c>
      <c r="K103" s="21">
        <v>4</v>
      </c>
      <c r="L103" s="52">
        <f>+J103+K103</f>
        <v>5</v>
      </c>
    </row>
    <row r="104" spans="4:31" ht="15.75" x14ac:dyDescent="0.25">
      <c r="D104" s="20" t="s">
        <v>85</v>
      </c>
      <c r="E104" s="20"/>
      <c r="F104" s="20"/>
      <c r="G104" s="20" t="s">
        <v>55</v>
      </c>
      <c r="H104" s="21"/>
      <c r="J104" s="21">
        <v>1</v>
      </c>
      <c r="K104" s="21">
        <v>4</v>
      </c>
      <c r="L104" s="52">
        <f>+J104+K104</f>
        <v>5</v>
      </c>
    </row>
    <row r="105" spans="4:31" ht="15.75" x14ac:dyDescent="0.25">
      <c r="D105" s="20" t="s">
        <v>97</v>
      </c>
      <c r="E105" s="20"/>
      <c r="F105" s="20"/>
      <c r="G105" s="15" t="s">
        <v>15</v>
      </c>
      <c r="H105" s="21"/>
      <c r="J105" s="21">
        <v>1</v>
      </c>
      <c r="K105" s="21">
        <v>4</v>
      </c>
      <c r="L105" s="52">
        <f>+J105+K105</f>
        <v>5</v>
      </c>
    </row>
    <row r="106" spans="4:31" ht="15.75" x14ac:dyDescent="0.25">
      <c r="D106" s="20" t="s">
        <v>107</v>
      </c>
      <c r="E106" s="20"/>
      <c r="F106" s="20"/>
      <c r="G106" s="20" t="s">
        <v>57</v>
      </c>
      <c r="H106" s="21"/>
      <c r="J106" s="21">
        <v>1</v>
      </c>
      <c r="K106" s="21">
        <v>4</v>
      </c>
      <c r="L106" s="52">
        <f>+J106+K106</f>
        <v>5</v>
      </c>
    </row>
    <row r="107" spans="4:31" ht="15.75" x14ac:dyDescent="0.25">
      <c r="D107" s="20" t="s">
        <v>126</v>
      </c>
      <c r="E107" s="20"/>
      <c r="F107" s="20"/>
      <c r="G107" s="20" t="s">
        <v>56</v>
      </c>
      <c r="H107" s="21"/>
      <c r="J107" s="21">
        <v>1</v>
      </c>
      <c r="K107" s="21">
        <v>4</v>
      </c>
      <c r="L107" s="52">
        <f>+J107+K107</f>
        <v>5</v>
      </c>
    </row>
    <row r="108" spans="4:31" ht="15.75" x14ac:dyDescent="0.25">
      <c r="D108" s="20" t="s">
        <v>79</v>
      </c>
      <c r="E108" s="20"/>
      <c r="F108" s="20"/>
      <c r="G108" s="20" t="s">
        <v>55</v>
      </c>
      <c r="H108" s="21"/>
      <c r="J108" s="21">
        <v>0</v>
      </c>
      <c r="K108" s="21">
        <v>5</v>
      </c>
      <c r="L108" s="52">
        <f>+J108+K108</f>
        <v>5</v>
      </c>
    </row>
    <row r="109" spans="4:31" ht="15.75" x14ac:dyDescent="0.25">
      <c r="D109" s="20" t="s">
        <v>132</v>
      </c>
      <c r="E109" s="20"/>
      <c r="F109" s="20"/>
      <c r="G109" s="20" t="s">
        <v>58</v>
      </c>
      <c r="H109" s="21"/>
      <c r="J109" s="21">
        <v>0</v>
      </c>
      <c r="K109" s="21">
        <v>5</v>
      </c>
      <c r="L109" s="52">
        <f>+J109+K109</f>
        <v>5</v>
      </c>
    </row>
    <row r="110" spans="4:31" x14ac:dyDescent="0.2">
      <c r="AE110" s="10"/>
    </row>
    <row r="111" spans="4:31" x14ac:dyDescent="0.2">
      <c r="AE111" s="10"/>
    </row>
    <row r="112" spans="4:31" ht="18.75" thickBot="1" x14ac:dyDescent="0.3">
      <c r="E112" s="1" t="s">
        <v>124</v>
      </c>
      <c r="F112" s="1"/>
      <c r="G112" s="1"/>
      <c r="H112" s="3" t="s">
        <v>1</v>
      </c>
      <c r="I112" s="3"/>
      <c r="J112" s="3"/>
      <c r="K112" s="49" t="s">
        <v>2</v>
      </c>
      <c r="AE112" s="10"/>
    </row>
    <row r="113" spans="5:31" ht="15.75" x14ac:dyDescent="0.25">
      <c r="E113" s="20" t="s">
        <v>146</v>
      </c>
      <c r="F113" s="20"/>
      <c r="G113" s="20"/>
      <c r="H113" s="20" t="s">
        <v>56</v>
      </c>
      <c r="I113" s="21"/>
      <c r="K113" s="52">
        <v>14</v>
      </c>
      <c r="L113" s="21"/>
      <c r="AE113" s="10"/>
    </row>
    <row r="114" spans="5:31" ht="15.75" x14ac:dyDescent="0.25">
      <c r="E114" s="20" t="s">
        <v>80</v>
      </c>
      <c r="F114" s="20"/>
      <c r="G114" s="20"/>
      <c r="H114" s="20" t="s">
        <v>58</v>
      </c>
      <c r="I114" s="21"/>
      <c r="K114" s="52">
        <v>6</v>
      </c>
      <c r="L114" s="21"/>
      <c r="AE114" s="10"/>
    </row>
    <row r="115" spans="5:31" ht="15.75" x14ac:dyDescent="0.25">
      <c r="E115" s="20" t="s">
        <v>83</v>
      </c>
      <c r="F115" s="20"/>
      <c r="G115" s="20"/>
      <c r="H115" s="20" t="s">
        <v>54</v>
      </c>
      <c r="I115" s="35"/>
      <c r="K115" s="52">
        <v>4</v>
      </c>
      <c r="L115" s="21"/>
      <c r="AE115" s="10"/>
    </row>
    <row r="116" spans="5:31" ht="15.75" x14ac:dyDescent="0.25">
      <c r="E116" s="20" t="s">
        <v>75</v>
      </c>
      <c r="F116" s="20"/>
      <c r="G116" s="20"/>
      <c r="H116" s="20" t="s">
        <v>125</v>
      </c>
      <c r="I116" s="21"/>
      <c r="K116" s="52">
        <v>4</v>
      </c>
      <c r="L116" s="21"/>
      <c r="AE116" s="10"/>
    </row>
    <row r="117" spans="5:31" ht="15.75" x14ac:dyDescent="0.25">
      <c r="E117" s="20" t="s">
        <v>165</v>
      </c>
      <c r="F117" s="20"/>
      <c r="G117" s="20"/>
      <c r="H117" s="20" t="s">
        <v>125</v>
      </c>
      <c r="I117" s="21"/>
      <c r="K117" s="52">
        <v>4</v>
      </c>
      <c r="L117" s="21"/>
      <c r="AE117" s="10"/>
    </row>
    <row r="118" spans="5:31" ht="15.75" x14ac:dyDescent="0.25">
      <c r="E118" s="20" t="s">
        <v>135</v>
      </c>
      <c r="F118" s="20"/>
      <c r="G118" s="20"/>
      <c r="H118" s="20" t="s">
        <v>53</v>
      </c>
      <c r="I118" s="21"/>
      <c r="K118" s="52">
        <v>4</v>
      </c>
      <c r="L118" s="21"/>
      <c r="AE118" s="10"/>
    </row>
    <row r="119" spans="5:31" ht="15.75" x14ac:dyDescent="0.25">
      <c r="E119" s="20" t="s">
        <v>172</v>
      </c>
      <c r="F119" s="20"/>
      <c r="G119" s="20"/>
      <c r="H119" s="20" t="s">
        <v>58</v>
      </c>
      <c r="I119" s="21"/>
      <c r="K119" s="52">
        <v>4</v>
      </c>
      <c r="L119" s="21"/>
      <c r="AE119" s="10"/>
    </row>
    <row r="120" spans="5:31" ht="15.75" x14ac:dyDescent="0.25">
      <c r="E120" s="20" t="s">
        <v>87</v>
      </c>
      <c r="F120" s="20"/>
      <c r="G120" s="20"/>
      <c r="H120" s="20" t="s">
        <v>54</v>
      </c>
      <c r="I120" s="21"/>
      <c r="K120" s="52">
        <v>4</v>
      </c>
      <c r="L120" s="21"/>
      <c r="AE120" s="10"/>
    </row>
    <row r="121" spans="5:31" ht="15.75" x14ac:dyDescent="0.25">
      <c r="E121" s="20" t="s">
        <v>77</v>
      </c>
      <c r="F121" s="20"/>
      <c r="G121" s="20"/>
      <c r="H121" s="15" t="s">
        <v>15</v>
      </c>
      <c r="I121" s="21"/>
      <c r="K121" s="52">
        <v>2</v>
      </c>
      <c r="L121" s="21"/>
      <c r="AE121" s="10"/>
    </row>
    <row r="122" spans="5:31" ht="15.75" x14ac:dyDescent="0.25">
      <c r="E122" s="20" t="s">
        <v>106</v>
      </c>
      <c r="F122" s="20"/>
      <c r="G122" s="20"/>
      <c r="H122" s="20" t="s">
        <v>57</v>
      </c>
      <c r="I122" s="21"/>
      <c r="K122" s="52">
        <v>2</v>
      </c>
      <c r="L122" s="21"/>
      <c r="AE122" s="10"/>
    </row>
    <row r="123" spans="5:31" ht="15.75" x14ac:dyDescent="0.25">
      <c r="E123" s="20" t="s">
        <v>110</v>
      </c>
      <c r="F123" s="20"/>
      <c r="G123" s="20"/>
      <c r="H123" s="20" t="s">
        <v>58</v>
      </c>
      <c r="I123" s="21"/>
      <c r="K123" s="52">
        <v>2</v>
      </c>
      <c r="L123" s="21"/>
      <c r="AE123" s="10"/>
    </row>
    <row r="124" spans="5:31" ht="15.75" x14ac:dyDescent="0.25">
      <c r="E124" s="20" t="s">
        <v>126</v>
      </c>
      <c r="F124" s="20"/>
      <c r="G124" s="20"/>
      <c r="H124" s="20" t="s">
        <v>56</v>
      </c>
      <c r="I124" s="21"/>
      <c r="K124" s="52">
        <v>2</v>
      </c>
      <c r="L124" s="21"/>
    </row>
    <row r="125" spans="5:31" ht="15.75" x14ac:dyDescent="0.25">
      <c r="E125" s="20" t="s">
        <v>78</v>
      </c>
      <c r="F125" s="20"/>
      <c r="G125" s="20"/>
      <c r="H125" s="20" t="s">
        <v>57</v>
      </c>
      <c r="I125" s="21"/>
      <c r="K125" s="52">
        <v>2</v>
      </c>
      <c r="L125" s="21"/>
    </row>
    <row r="126" spans="5:31" ht="15.75" x14ac:dyDescent="0.25">
      <c r="E126" s="20" t="s">
        <v>162</v>
      </c>
      <c r="F126" s="20"/>
      <c r="G126" s="20"/>
      <c r="H126" s="20" t="s">
        <v>125</v>
      </c>
      <c r="I126" s="21"/>
      <c r="K126" s="52">
        <v>2</v>
      </c>
      <c r="L126" s="21"/>
    </row>
    <row r="127" spans="5:31" ht="15.75" x14ac:dyDescent="0.25">
      <c r="E127" s="20" t="s">
        <v>81</v>
      </c>
      <c r="F127" s="20"/>
      <c r="G127" s="20"/>
      <c r="H127" s="20" t="s">
        <v>57</v>
      </c>
      <c r="I127" s="21"/>
      <c r="K127" s="52">
        <v>2</v>
      </c>
      <c r="L127" s="21"/>
    </row>
    <row r="128" spans="5:31" ht="15.75" x14ac:dyDescent="0.25">
      <c r="E128" s="20" t="s">
        <v>130</v>
      </c>
      <c r="F128" s="20"/>
      <c r="G128" s="20"/>
      <c r="H128" s="20" t="s">
        <v>56</v>
      </c>
      <c r="I128" s="21"/>
      <c r="K128" s="52">
        <v>2</v>
      </c>
      <c r="L128" s="21"/>
    </row>
    <row r="129" spans="5:12" ht="15.75" x14ac:dyDescent="0.25">
      <c r="E129" s="20" t="s">
        <v>101</v>
      </c>
      <c r="F129" s="20"/>
      <c r="G129" s="20"/>
      <c r="H129" s="20" t="s">
        <v>57</v>
      </c>
      <c r="I129" s="21"/>
      <c r="K129" s="52">
        <v>2</v>
      </c>
      <c r="L129" s="21"/>
    </row>
    <row r="130" spans="5:12" ht="15.75" x14ac:dyDescent="0.25">
      <c r="E130" s="20" t="s">
        <v>96</v>
      </c>
      <c r="F130" s="20"/>
      <c r="G130" s="20"/>
      <c r="H130" s="15" t="s">
        <v>15</v>
      </c>
      <c r="I130" s="21"/>
      <c r="K130" s="52">
        <v>2</v>
      </c>
      <c r="L130" s="21"/>
    </row>
    <row r="131" spans="5:12" ht="15.75" x14ac:dyDescent="0.25">
      <c r="E131" s="20" t="s">
        <v>94</v>
      </c>
      <c r="F131" s="20"/>
      <c r="G131" s="20"/>
      <c r="H131" s="20" t="s">
        <v>55</v>
      </c>
      <c r="I131" s="21"/>
      <c r="K131" s="52">
        <v>2</v>
      </c>
      <c r="L131" s="21"/>
    </row>
    <row r="132" spans="5:12" ht="15.75" x14ac:dyDescent="0.25">
      <c r="E132" s="20" t="s">
        <v>149</v>
      </c>
      <c r="F132" s="20"/>
      <c r="G132" s="20"/>
      <c r="H132" s="20" t="s">
        <v>58</v>
      </c>
      <c r="I132" s="21"/>
      <c r="K132" s="52">
        <v>2</v>
      </c>
      <c r="L132" s="21"/>
    </row>
    <row r="133" spans="5:12" ht="15.75" x14ac:dyDescent="0.25">
      <c r="E133" s="20" t="s">
        <v>127</v>
      </c>
      <c r="F133" s="20"/>
      <c r="G133" s="20"/>
      <c r="H133" s="20" t="s">
        <v>56</v>
      </c>
      <c r="I133" s="21"/>
      <c r="K133" s="52">
        <v>2</v>
      </c>
      <c r="L133" s="21"/>
    </row>
    <row r="134" spans="5:12" ht="15.75" x14ac:dyDescent="0.25">
      <c r="E134" s="20" t="s">
        <v>115</v>
      </c>
      <c r="F134" s="20"/>
      <c r="G134" s="20"/>
      <c r="H134" s="20" t="s">
        <v>125</v>
      </c>
      <c r="I134" s="21"/>
      <c r="K134" s="52">
        <v>2</v>
      </c>
      <c r="L134" s="21"/>
    </row>
    <row r="135" spans="5:12" ht="15.75" x14ac:dyDescent="0.25">
      <c r="E135" s="20" t="s">
        <v>120</v>
      </c>
      <c r="F135" s="20"/>
      <c r="G135" s="20"/>
      <c r="H135" s="20" t="s">
        <v>57</v>
      </c>
      <c r="I135" s="21"/>
      <c r="K135" s="52">
        <v>2</v>
      </c>
      <c r="L135" s="21"/>
    </row>
    <row r="136" spans="5:12" ht="15.75" x14ac:dyDescent="0.25">
      <c r="E136" s="20" t="s">
        <v>71</v>
      </c>
      <c r="F136" s="20"/>
      <c r="G136" s="20"/>
      <c r="H136" s="20" t="s">
        <v>58</v>
      </c>
      <c r="I136" s="21"/>
      <c r="K136" s="52">
        <v>2</v>
      </c>
      <c r="L136" s="21"/>
    </row>
  </sheetData>
  <mergeCells count="17">
    <mergeCell ref="AG11:AH11"/>
    <mergeCell ref="E14:F14"/>
    <mergeCell ref="B72:P72"/>
    <mergeCell ref="G73:M73"/>
    <mergeCell ref="G74:M74"/>
    <mergeCell ref="AG5:AH5"/>
    <mergeCell ref="AG6:AH6"/>
    <mergeCell ref="AG7:AH7"/>
    <mergeCell ref="AG8:AH8"/>
    <mergeCell ref="AG9:AH9"/>
    <mergeCell ref="AG10:AH10"/>
    <mergeCell ref="B1:P1"/>
    <mergeCell ref="S1:AQ1"/>
    <mergeCell ref="G2:M2"/>
    <mergeCell ref="AG2:AH2"/>
    <mergeCell ref="AG3:AH3"/>
    <mergeCell ref="AG4:AH4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C2FAB-56AE-4605-80A4-01F04479CFB8}">
  <dimension ref="A1:AQ123"/>
  <sheetViews>
    <sheetView topLeftCell="A4" zoomScale="72" zoomScaleNormal="72" zoomScaleSheetLayoutView="78" workbookViewId="0">
      <selection activeCell="AB41" sqref="AB41:AB5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5" t="s">
        <v>52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S1" s="55" t="s">
        <v>52</v>
      </c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43" ht="18.600000000000001" customHeight="1" thickBot="1" x14ac:dyDescent="0.35">
      <c r="A2" s="21"/>
      <c r="B2" s="24" t="s">
        <v>39</v>
      </c>
      <c r="C2" s="24">
        <v>4</v>
      </c>
      <c r="D2" s="23"/>
      <c r="E2" s="23"/>
      <c r="F2" s="23"/>
      <c r="G2" s="55" t="s">
        <v>161</v>
      </c>
      <c r="H2" s="55"/>
      <c r="I2" s="55"/>
      <c r="J2" s="55"/>
      <c r="K2" s="55"/>
      <c r="L2" s="55"/>
      <c r="M2" s="55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7" t="s">
        <v>36</v>
      </c>
      <c r="AH2" s="57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1" si="0">+AD3+AE3+AF3</f>
        <v>3</v>
      </c>
      <c r="AD3" s="21">
        <v>2</v>
      </c>
      <c r="AE3" s="21">
        <v>0</v>
      </c>
      <c r="AF3" s="21">
        <v>1</v>
      </c>
      <c r="AG3" s="58">
        <f t="shared" ref="AG3:AG11" si="1">+(AD3*2+AF3)/(2*AC3)</f>
        <v>0.83333333333333337</v>
      </c>
      <c r="AH3" s="58"/>
      <c r="AI3" s="14">
        <v>6</v>
      </c>
      <c r="AJ3" s="14">
        <v>0</v>
      </c>
      <c r="AK3" s="14">
        <v>0</v>
      </c>
      <c r="AL3" s="50">
        <f t="shared" ref="AL3:AL12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3</v>
      </c>
      <c r="H4" s="4">
        <v>0</v>
      </c>
      <c r="I4" s="4">
        <v>1</v>
      </c>
      <c r="J4" s="4">
        <f t="shared" ref="J4:J11" si="3">2*G4+I4</f>
        <v>7</v>
      </c>
      <c r="K4" s="31">
        <f t="shared" ref="K4:K11" si="4">+J4/((G4+H4+I4)*2)</f>
        <v>0.875</v>
      </c>
      <c r="L4" s="4">
        <f>+$AA$66</f>
        <v>14</v>
      </c>
      <c r="M4" s="4">
        <v>7</v>
      </c>
      <c r="N4" s="4">
        <f>+$AB$66</f>
        <v>15</v>
      </c>
      <c r="O4" s="4">
        <f>+$AD$66</f>
        <v>10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4</v>
      </c>
      <c r="AD4" s="21">
        <v>3</v>
      </c>
      <c r="AE4" s="21">
        <v>0</v>
      </c>
      <c r="AF4" s="21">
        <v>1</v>
      </c>
      <c r="AG4" s="53">
        <f t="shared" si="1"/>
        <v>0.875</v>
      </c>
      <c r="AH4" s="53"/>
      <c r="AI4" s="21">
        <v>8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3</v>
      </c>
      <c r="H5" s="4">
        <v>0</v>
      </c>
      <c r="I5" s="4">
        <v>1</v>
      </c>
      <c r="J5" s="4">
        <f t="shared" si="3"/>
        <v>7</v>
      </c>
      <c r="K5" s="31">
        <f t="shared" si="4"/>
        <v>0.875</v>
      </c>
      <c r="L5" s="4">
        <f>+$AN$27</f>
        <v>17</v>
      </c>
      <c r="M5" s="4">
        <v>8</v>
      </c>
      <c r="N5" s="4">
        <f>+$AO$27</f>
        <v>27</v>
      </c>
      <c r="O5" s="4">
        <f>+$AQ$27</f>
        <v>6</v>
      </c>
      <c r="P5" s="4"/>
      <c r="Q5" s="34"/>
      <c r="R5" s="21"/>
      <c r="U5" s="25">
        <v>8</v>
      </c>
      <c r="V5" s="20" t="s">
        <v>128</v>
      </c>
      <c r="X5" s="20"/>
      <c r="Y5" s="20"/>
      <c r="Z5" s="20" t="s">
        <v>15</v>
      </c>
      <c r="AB5" s="21"/>
      <c r="AC5" s="21">
        <f>+AD5+AE5+AF5</f>
        <v>4</v>
      </c>
      <c r="AD5" s="21">
        <v>3</v>
      </c>
      <c r="AE5" s="21">
        <v>1</v>
      </c>
      <c r="AF5" s="21">
        <v>0</v>
      </c>
      <c r="AG5" s="53">
        <f>+(AD5*2+AF5)/(2*AC5)</f>
        <v>0.75</v>
      </c>
      <c r="AH5" s="53"/>
      <c r="AI5" s="21">
        <v>12</v>
      </c>
      <c r="AJ5" s="21">
        <v>0</v>
      </c>
      <c r="AK5" s="21">
        <v>0</v>
      </c>
      <c r="AL5" s="26">
        <f>+AI5/AC5</f>
        <v>3</v>
      </c>
      <c r="AQ5" s="21"/>
    </row>
    <row r="6" spans="1:43" ht="18" x14ac:dyDescent="0.25">
      <c r="A6" s="34"/>
      <c r="B6" s="4">
        <v>3</v>
      </c>
      <c r="C6" s="5" t="s">
        <v>15</v>
      </c>
      <c r="D6" s="10"/>
      <c r="E6" s="10"/>
      <c r="F6" s="10"/>
      <c r="G6" s="4">
        <v>3</v>
      </c>
      <c r="H6" s="4">
        <v>1</v>
      </c>
      <c r="I6" s="4">
        <v>0</v>
      </c>
      <c r="J6" s="4">
        <f>2*G6+I6</f>
        <v>6</v>
      </c>
      <c r="K6" s="31">
        <f>+J6/((G6+H6+I6)*2)</f>
        <v>0.75</v>
      </c>
      <c r="L6" s="4">
        <f>+$AA$53</f>
        <v>20</v>
      </c>
      <c r="M6" s="4">
        <v>12</v>
      </c>
      <c r="N6" s="4">
        <f>+$AB$53</f>
        <v>21</v>
      </c>
      <c r="O6" s="4">
        <f>+$AD$53</f>
        <v>6</v>
      </c>
      <c r="P6" s="4"/>
      <c r="Q6" s="34"/>
      <c r="R6" s="21"/>
      <c r="U6" s="25">
        <v>8</v>
      </c>
      <c r="V6" s="20" t="s">
        <v>72</v>
      </c>
      <c r="X6" s="20"/>
      <c r="Y6" s="20"/>
      <c r="Z6" s="20" t="s">
        <v>125</v>
      </c>
      <c r="AB6" s="21"/>
      <c r="AC6" s="21">
        <f>+AD6+AE6+AF6</f>
        <v>4</v>
      </c>
      <c r="AD6" s="21">
        <v>2</v>
      </c>
      <c r="AE6" s="21">
        <v>1</v>
      </c>
      <c r="AF6" s="21">
        <v>1</v>
      </c>
      <c r="AG6" s="53">
        <f>+(AD6*2+AF6)/(2*AC6)</f>
        <v>0.625</v>
      </c>
      <c r="AH6" s="53"/>
      <c r="AI6" s="21">
        <v>14</v>
      </c>
      <c r="AJ6" s="21">
        <v>0</v>
      </c>
      <c r="AK6" s="21">
        <v>0</v>
      </c>
      <c r="AL6" s="26">
        <f>+AI6/AC6</f>
        <v>3.5</v>
      </c>
      <c r="AQ6" s="21"/>
    </row>
    <row r="7" spans="1:43" ht="18" x14ac:dyDescent="0.25">
      <c r="A7" s="34"/>
      <c r="B7" s="4">
        <v>1</v>
      </c>
      <c r="C7" s="5" t="s">
        <v>125</v>
      </c>
      <c r="D7" s="10"/>
      <c r="E7" s="5"/>
      <c r="F7" s="10"/>
      <c r="G7" s="4">
        <v>2</v>
      </c>
      <c r="H7" s="4">
        <v>1</v>
      </c>
      <c r="I7" s="4">
        <v>1</v>
      </c>
      <c r="J7" s="4">
        <f>2*G7+I7</f>
        <v>5</v>
      </c>
      <c r="K7" s="31">
        <f>+J7/((G7+H7+I7)*2)</f>
        <v>0.625</v>
      </c>
      <c r="L7" s="4">
        <f>+$AA$27</f>
        <v>16</v>
      </c>
      <c r="M7" s="4">
        <v>14</v>
      </c>
      <c r="N7" s="4">
        <f>+$AB$27</f>
        <v>22</v>
      </c>
      <c r="O7" s="4">
        <f>+$AD$27</f>
        <v>12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>+AD7+AE7+AF7</f>
        <v>4</v>
      </c>
      <c r="AD7" s="21">
        <v>0</v>
      </c>
      <c r="AE7" s="21">
        <v>3</v>
      </c>
      <c r="AF7" s="21">
        <v>1</v>
      </c>
      <c r="AG7" s="53">
        <f>+(AD7*2+AF7)/(2*AC7)</f>
        <v>0.125</v>
      </c>
      <c r="AH7" s="53"/>
      <c r="AI7" s="21">
        <v>18</v>
      </c>
      <c r="AJ7" s="21">
        <v>1</v>
      </c>
      <c r="AK7" s="21">
        <v>0</v>
      </c>
      <c r="AL7" s="26">
        <f>+AI7/AC7</f>
        <v>4.5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2</v>
      </c>
      <c r="J8" s="4">
        <f t="shared" si="3"/>
        <v>4</v>
      </c>
      <c r="K8" s="31">
        <f t="shared" si="4"/>
        <v>0.5</v>
      </c>
      <c r="L8" s="4">
        <f>+$AN$53</f>
        <v>20</v>
      </c>
      <c r="M8" s="4">
        <v>20</v>
      </c>
      <c r="N8" s="4">
        <f>+$AO$53</f>
        <v>28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>+AD8+AE8+AF8</f>
        <v>2</v>
      </c>
      <c r="AD8" s="21">
        <v>1</v>
      </c>
      <c r="AE8" s="21">
        <v>1</v>
      </c>
      <c r="AF8" s="21">
        <v>0</v>
      </c>
      <c r="AG8" s="53">
        <f>+(AD8*2+AF8)/(2*AC8)</f>
        <v>0.5</v>
      </c>
      <c r="AH8" s="53"/>
      <c r="AI8" s="21">
        <v>10</v>
      </c>
      <c r="AJ8" s="21">
        <v>0</v>
      </c>
      <c r="AK8" s="21">
        <v>0</v>
      </c>
      <c r="AL8" s="26">
        <f>+AI8/AC8</f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3</v>
      </c>
      <c r="I9" s="4">
        <v>1</v>
      </c>
      <c r="J9" s="4">
        <f t="shared" si="3"/>
        <v>1</v>
      </c>
      <c r="K9" s="31">
        <f t="shared" si="4"/>
        <v>0.125</v>
      </c>
      <c r="L9" s="4">
        <f>+$AN$66</f>
        <v>11</v>
      </c>
      <c r="M9" s="4">
        <v>19</v>
      </c>
      <c r="N9" s="4">
        <f>+$AO$66</f>
        <v>14</v>
      </c>
      <c r="O9" s="4">
        <f>+$AQ$66</f>
        <v>4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4</v>
      </c>
      <c r="AD9" s="21">
        <v>0</v>
      </c>
      <c r="AE9" s="21">
        <v>3</v>
      </c>
      <c r="AF9" s="21">
        <v>1</v>
      </c>
      <c r="AG9" s="53">
        <f t="shared" si="1"/>
        <v>0.125</v>
      </c>
      <c r="AH9" s="53"/>
      <c r="AI9" s="21">
        <v>24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3</v>
      </c>
      <c r="I10" s="4">
        <v>1</v>
      </c>
      <c r="J10" s="4">
        <f t="shared" si="3"/>
        <v>1</v>
      </c>
      <c r="K10" s="31">
        <f t="shared" si="4"/>
        <v>0.125</v>
      </c>
      <c r="L10" s="4">
        <f>+$AA$40</f>
        <v>15</v>
      </c>
      <c r="M10" s="4">
        <v>25</v>
      </c>
      <c r="N10" s="4">
        <f>+$AB$40</f>
        <v>24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4</v>
      </c>
      <c r="AD10" s="21">
        <v>0</v>
      </c>
      <c r="AE10" s="21">
        <v>3</v>
      </c>
      <c r="AF10" s="21">
        <v>1</v>
      </c>
      <c r="AG10" s="53">
        <f t="shared" si="1"/>
        <v>0.125</v>
      </c>
      <c r="AH10" s="53"/>
      <c r="AI10" s="21">
        <v>24</v>
      </c>
      <c r="AJ10" s="21">
        <v>2</v>
      </c>
      <c r="AK10" s="21">
        <v>0</v>
      </c>
      <c r="AL10" s="26">
        <f t="shared" si="2"/>
        <v>6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3</v>
      </c>
      <c r="I11" s="4">
        <v>1</v>
      </c>
      <c r="J11" s="4">
        <f t="shared" si="3"/>
        <v>1</v>
      </c>
      <c r="K11" s="31">
        <f t="shared" si="4"/>
        <v>0.125</v>
      </c>
      <c r="L11" s="4">
        <f>+$AN$40</f>
        <v>18</v>
      </c>
      <c r="M11" s="4">
        <v>26</v>
      </c>
      <c r="N11" s="4">
        <f>+$AO$40</f>
        <v>24</v>
      </c>
      <c r="O11" s="4">
        <f>+$AQ$40</f>
        <v>14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si="0"/>
        <v>3</v>
      </c>
      <c r="AD11" s="21">
        <v>1</v>
      </c>
      <c r="AE11" s="21">
        <v>0</v>
      </c>
      <c r="AF11" s="21">
        <v>2</v>
      </c>
      <c r="AG11" s="53">
        <f t="shared" si="1"/>
        <v>0.66666666666666663</v>
      </c>
      <c r="AH11" s="53"/>
      <c r="AI11" s="21">
        <v>11</v>
      </c>
      <c r="AJ11" s="21">
        <v>0</v>
      </c>
      <c r="AK11" s="21">
        <v>0</v>
      </c>
      <c r="AL11" s="26">
        <f t="shared" si="2"/>
        <v>3.6666666666666665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12</v>
      </c>
      <c r="H12" s="8">
        <f>SUM(H4:H11)</f>
        <v>12</v>
      </c>
      <c r="I12" s="8">
        <f>SUM(I4:I11)</f>
        <v>8</v>
      </c>
      <c r="J12" s="8"/>
      <c r="K12" s="8"/>
      <c r="L12" s="8">
        <f>SUM(L4:L11)</f>
        <v>131</v>
      </c>
      <c r="M12" s="8">
        <f>SUM(M4:M11)</f>
        <v>131</v>
      </c>
      <c r="N12" s="8">
        <f>SUM(N4:N11)</f>
        <v>175</v>
      </c>
      <c r="O12" s="8">
        <f>SUM(O4:O11)</f>
        <v>54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32</v>
      </c>
      <c r="AD12" s="14">
        <f>SUM(AD3:AD11)</f>
        <v>12</v>
      </c>
      <c r="AE12" s="14">
        <f>SUM(AE3:AE11)</f>
        <v>12</v>
      </c>
      <c r="AF12" s="14">
        <f>SUM(AF3:AF11)</f>
        <v>8</v>
      </c>
      <c r="AG12" s="14"/>
      <c r="AH12" s="14"/>
      <c r="AI12" s="14">
        <f>SUM(AI3:AI11)</f>
        <v>127</v>
      </c>
      <c r="AJ12" s="14">
        <f>SUM(AJ3:AJ11)</f>
        <v>4</v>
      </c>
      <c r="AK12" s="14">
        <f>SUM(AK3:AK11)</f>
        <v>0</v>
      </c>
      <c r="AL12" s="29">
        <f t="shared" si="2"/>
        <v>3.96875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4 Summary:</v>
      </c>
      <c r="C14" s="37"/>
      <c r="D14" s="37"/>
      <c r="E14" s="54">
        <v>45928</v>
      </c>
      <c r="F14" s="54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56" t="s">
        <v>276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3</v>
      </c>
      <c r="AB15" s="14">
        <v>1</v>
      </c>
      <c r="AC15" s="14">
        <f>+AA15+AB15</f>
        <v>4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5</v>
      </c>
      <c r="AO15" s="14">
        <v>5</v>
      </c>
      <c r="AP15" s="14">
        <f>+AN15+AO15</f>
        <v>10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150</v>
      </c>
      <c r="J16" s="20"/>
      <c r="K16" s="20"/>
      <c r="L16" s="20" t="s">
        <v>257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5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6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86</v>
      </c>
      <c r="L17" s="20" t="s">
        <v>88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5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5</v>
      </c>
      <c r="AP17" s="21">
        <f t="shared" si="6"/>
        <v>8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150</v>
      </c>
      <c r="L18" s="20" t="s">
        <v>257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2</v>
      </c>
      <c r="AB18" s="21">
        <v>2</v>
      </c>
      <c r="AC18" s="21">
        <f t="shared" si="5"/>
        <v>4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3</v>
      </c>
      <c r="AO18" s="21">
        <v>5</v>
      </c>
      <c r="AP18" s="21">
        <f t="shared" si="6"/>
        <v>8</v>
      </c>
      <c r="AQ18" s="21">
        <v>0</v>
      </c>
    </row>
    <row r="19" spans="1:43" ht="15.75" customHeight="1" x14ac:dyDescent="0.25">
      <c r="H19" s="21">
        <v>2</v>
      </c>
      <c r="I19" s="20" t="s">
        <v>150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5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3</v>
      </c>
      <c r="AP19" s="21">
        <f t="shared" si="6"/>
        <v>4</v>
      </c>
      <c r="AQ19" s="21">
        <v>2</v>
      </c>
    </row>
    <row r="20" spans="1:43" ht="15.95" customHeight="1" x14ac:dyDescent="0.25">
      <c r="H20" s="21">
        <v>3</v>
      </c>
      <c r="I20" s="20" t="s">
        <v>150</v>
      </c>
      <c r="L20" s="20" t="s">
        <v>258</v>
      </c>
      <c r="M20" s="20"/>
      <c r="N20" s="20"/>
      <c r="O20" s="20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5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6"/>
        <v>3</v>
      </c>
      <c r="AQ20" s="21">
        <v>0</v>
      </c>
    </row>
    <row r="21" spans="1:43" ht="15.95" customHeight="1" x14ac:dyDescent="0.25">
      <c r="H21" s="21"/>
      <c r="I21" s="20"/>
      <c r="L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6</v>
      </c>
      <c r="AC21" s="21">
        <f t="shared" si="5"/>
        <v>6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3</v>
      </c>
      <c r="AO21" s="21">
        <v>4</v>
      </c>
      <c r="AP21" s="21">
        <f t="shared" si="6"/>
        <v>7</v>
      </c>
      <c r="AQ21" s="21">
        <v>0</v>
      </c>
    </row>
    <row r="22" spans="1:43" ht="15.95" customHeight="1" x14ac:dyDescent="0.25">
      <c r="C22" s="5" t="s">
        <v>179</v>
      </c>
      <c r="G22" s="4">
        <v>5</v>
      </c>
      <c r="H22" s="21">
        <v>2</v>
      </c>
      <c r="I22" s="20" t="s">
        <v>212</v>
      </c>
      <c r="J22" s="20"/>
      <c r="K22" s="20"/>
      <c r="L22" s="20" t="s">
        <v>259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4</v>
      </c>
      <c r="AC22" s="21">
        <f t="shared" si="5"/>
        <v>5</v>
      </c>
      <c r="AD22" s="21">
        <v>4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6"/>
        <v>2</v>
      </c>
      <c r="AQ22" s="21">
        <v>2</v>
      </c>
    </row>
    <row r="23" spans="1:43" ht="15.95" customHeight="1" x14ac:dyDescent="0.25">
      <c r="B23" s="21" t="s">
        <v>23</v>
      </c>
      <c r="C23" s="15" t="s">
        <v>186</v>
      </c>
      <c r="D23" s="15"/>
      <c r="E23" s="15"/>
      <c r="F23" s="15"/>
      <c r="G23" s="15"/>
      <c r="H23" s="21">
        <v>2</v>
      </c>
      <c r="I23" s="20" t="s">
        <v>162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3</v>
      </c>
      <c r="AB23" s="21">
        <v>0</v>
      </c>
      <c r="AC23" s="21">
        <f t="shared" si="5"/>
        <v>3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6"/>
        <v>0</v>
      </c>
      <c r="AQ23" s="21">
        <v>2</v>
      </c>
    </row>
    <row r="24" spans="1:43" ht="15.95" customHeight="1" x14ac:dyDescent="0.25">
      <c r="C24" s="15"/>
      <c r="D24" s="15"/>
      <c r="E24" s="15"/>
      <c r="F24" s="15"/>
      <c r="G24" s="15"/>
      <c r="H24" s="21">
        <v>2</v>
      </c>
      <c r="I24" s="20" t="s">
        <v>109</v>
      </c>
      <c r="J24" s="20"/>
      <c r="K24" s="20"/>
      <c r="L24" s="20" t="s">
        <v>260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3</v>
      </c>
      <c r="AC24" s="21">
        <f t="shared" si="5"/>
        <v>3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6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109</v>
      </c>
      <c r="J25" s="20"/>
      <c r="K25" s="20"/>
      <c r="L25" s="20" t="s">
        <v>131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5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6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155</v>
      </c>
      <c r="J26" s="20"/>
      <c r="K26" s="20"/>
      <c r="L26" s="20" t="s">
        <v>116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3</v>
      </c>
      <c r="AC26" s="21">
        <f t="shared" si="5"/>
        <v>4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6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16</v>
      </c>
      <c r="AB27" s="22">
        <f>SUM(AB15:AB26)+SUMIF($Z$3:$Z$10,"Canadiens",$AH$3:$AH$10)</f>
        <v>22</v>
      </c>
      <c r="AC27" s="22">
        <f>SUM(AC15:AC26)+SUMIF($Z$3:$Z$10,"Canadiens",$AH$3:$AH$10)</f>
        <v>38</v>
      </c>
      <c r="AD27" s="22">
        <f>SUM(AD15:AD26)</f>
        <v>12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17</v>
      </c>
      <c r="AO27" s="22">
        <f>SUM(AO15:AO26)+SUMIF($Z$3:$Z$10,"Canadiens",$AH$3:$AH$10)</f>
        <v>27</v>
      </c>
      <c r="AP27" s="22">
        <f>SUM(AP15:AP26)+SUMIF($Z$3:$Z$10,"Canadiens",$AH$3:$AH$10)</f>
        <v>44</v>
      </c>
      <c r="AQ27" s="22">
        <f>SUM(AQ15:AQ26)</f>
        <v>6</v>
      </c>
    </row>
    <row r="28" spans="1:43" ht="15.95" customHeight="1" x14ac:dyDescent="0.25">
      <c r="C28" s="5" t="s">
        <v>178</v>
      </c>
      <c r="D28" s="10"/>
      <c r="E28" s="20"/>
      <c r="F28" s="20"/>
      <c r="G28" s="4">
        <v>6</v>
      </c>
      <c r="H28" s="21">
        <v>1</v>
      </c>
      <c r="I28" s="20" t="s">
        <v>78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23</v>
      </c>
      <c r="C29" s="20" t="s">
        <v>263</v>
      </c>
      <c r="D29" s="20"/>
      <c r="E29" s="20"/>
      <c r="F29" s="20"/>
      <c r="G29" s="4"/>
      <c r="H29" s="21">
        <v>2</v>
      </c>
      <c r="I29" s="20" t="s">
        <v>81</v>
      </c>
      <c r="J29" s="20"/>
      <c r="K29" s="20"/>
      <c r="L29" s="20" t="s">
        <v>101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7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8">+AN29+AO29</f>
        <v>0</v>
      </c>
      <c r="AQ29" s="21">
        <v>0</v>
      </c>
    </row>
    <row r="30" spans="1:43" ht="15.95" customHeight="1" x14ac:dyDescent="0.25">
      <c r="C30" s="20"/>
      <c r="D30" s="20"/>
      <c r="E30" s="20"/>
      <c r="F30" s="20"/>
      <c r="G30" s="20"/>
      <c r="H30" s="21">
        <v>2</v>
      </c>
      <c r="I30" s="20" t="s">
        <v>78</v>
      </c>
      <c r="J30" s="20"/>
      <c r="L30" s="20" t="s">
        <v>169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10</v>
      </c>
      <c r="AB30" s="21">
        <v>1</v>
      </c>
      <c r="AC30" s="21">
        <f t="shared" si="7"/>
        <v>11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8"/>
        <v>7</v>
      </c>
      <c r="AQ30" s="21">
        <v>6</v>
      </c>
    </row>
    <row r="31" spans="1:43" ht="15.95" customHeight="1" x14ac:dyDescent="0.25">
      <c r="H31" s="21">
        <v>3</v>
      </c>
      <c r="I31" s="20" t="s">
        <v>106</v>
      </c>
      <c r="J31" s="20"/>
      <c r="K31" s="20"/>
      <c r="L31" s="20"/>
      <c r="M31" s="20" t="s">
        <v>48</v>
      </c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3</v>
      </c>
      <c r="AC31" s="21">
        <f t="shared" si="7"/>
        <v>4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3</v>
      </c>
      <c r="AO31" s="21">
        <v>7</v>
      </c>
      <c r="AP31" s="21">
        <f t="shared" si="8"/>
        <v>10</v>
      </c>
      <c r="AQ31" s="21">
        <v>0</v>
      </c>
    </row>
    <row r="32" spans="1:43" ht="15.95" customHeight="1" x14ac:dyDescent="0.25">
      <c r="H32" s="21">
        <v>3</v>
      </c>
      <c r="I32" s="20" t="s">
        <v>106</v>
      </c>
      <c r="L32" s="20" t="s">
        <v>151</v>
      </c>
      <c r="M32" s="20"/>
      <c r="N32" s="20"/>
      <c r="O32" s="20"/>
      <c r="P32" s="20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4</v>
      </c>
      <c r="AC32" s="21">
        <f t="shared" si="7"/>
        <v>4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8"/>
        <v>1</v>
      </c>
      <c r="AQ32" s="21">
        <v>0</v>
      </c>
    </row>
    <row r="33" spans="1:43" ht="15.95" customHeight="1" x14ac:dyDescent="0.25">
      <c r="H33" s="21">
        <v>3</v>
      </c>
      <c r="I33" s="20" t="s">
        <v>106</v>
      </c>
      <c r="L33" s="20" t="s">
        <v>107</v>
      </c>
      <c r="M33" s="20"/>
      <c r="N33" s="20"/>
      <c r="O33" s="20"/>
      <c r="P33" s="20" t="s">
        <v>217</v>
      </c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3</v>
      </c>
      <c r="AC33" s="21">
        <f t="shared" si="7"/>
        <v>3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1</v>
      </c>
      <c r="AO33" s="21">
        <v>3</v>
      </c>
      <c r="AP33" s="21">
        <f t="shared" si="8"/>
        <v>4</v>
      </c>
      <c r="AQ33" s="21">
        <v>0</v>
      </c>
    </row>
    <row r="34" spans="1:43" ht="15.95" customHeight="1" x14ac:dyDescent="0.25">
      <c r="H34" s="21"/>
      <c r="I34" s="20"/>
      <c r="M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7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3</v>
      </c>
      <c r="AO34" s="21">
        <v>3</v>
      </c>
      <c r="AP34" s="21">
        <f t="shared" si="8"/>
        <v>6</v>
      </c>
      <c r="AQ34" s="21">
        <v>2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1</v>
      </c>
      <c r="I35" s="20" t="s">
        <v>91</v>
      </c>
      <c r="J35" s="20"/>
      <c r="K35" s="20"/>
      <c r="L35" s="20" t="s">
        <v>275</v>
      </c>
      <c r="M35" s="20"/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3</v>
      </c>
      <c r="AC35" s="21">
        <f t="shared" si="7"/>
        <v>5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8"/>
        <v>2</v>
      </c>
      <c r="AQ35" s="21">
        <v>0</v>
      </c>
    </row>
    <row r="36" spans="1:43" ht="15.95" customHeight="1" x14ac:dyDescent="0.25">
      <c r="B36" s="21" t="s">
        <v>23</v>
      </c>
      <c r="C36" s="20" t="s">
        <v>261</v>
      </c>
      <c r="D36" s="15"/>
      <c r="E36" s="20"/>
      <c r="F36" s="20"/>
      <c r="G36" s="4"/>
      <c r="H36" s="21">
        <v>3</v>
      </c>
      <c r="I36" s="20" t="s">
        <v>136</v>
      </c>
      <c r="J36" s="20"/>
      <c r="K36" s="20"/>
      <c r="L36" s="20" t="s">
        <v>91</v>
      </c>
      <c r="M36" s="20"/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7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8"/>
        <v>1</v>
      </c>
      <c r="AQ36" s="21">
        <v>2</v>
      </c>
    </row>
    <row r="37" spans="1:43" ht="15.95" customHeight="1" x14ac:dyDescent="0.25">
      <c r="C37" s="20" t="s">
        <v>262</v>
      </c>
      <c r="D37" s="15"/>
      <c r="E37" s="20"/>
      <c r="H37" s="21">
        <v>3</v>
      </c>
      <c r="I37" s="20" t="s">
        <v>110</v>
      </c>
      <c r="L37" s="20" t="s">
        <v>91</v>
      </c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7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8"/>
        <v>1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7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8"/>
        <v>1</v>
      </c>
      <c r="AQ38" s="21">
        <v>0</v>
      </c>
    </row>
    <row r="39" spans="1:43" ht="15.95" customHeight="1" x14ac:dyDescent="0.25">
      <c r="C39" s="5" t="s">
        <v>177</v>
      </c>
      <c r="G39" s="4">
        <v>5</v>
      </c>
      <c r="H39" s="21">
        <v>1</v>
      </c>
      <c r="I39" s="20" t="s">
        <v>77</v>
      </c>
      <c r="J39" s="20"/>
      <c r="L39" s="20" t="s">
        <v>166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1</v>
      </c>
      <c r="AB39" s="21">
        <v>0</v>
      </c>
      <c r="AC39" s="21">
        <f t="shared" si="7"/>
        <v>1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8"/>
        <v>4</v>
      </c>
      <c r="AQ39" s="21">
        <v>0</v>
      </c>
    </row>
    <row r="40" spans="1:43" ht="15.95" customHeight="1" thickBot="1" x14ac:dyDescent="0.3">
      <c r="B40" s="21" t="s">
        <v>23</v>
      </c>
      <c r="C40" s="15" t="s">
        <v>279</v>
      </c>
      <c r="D40" s="20"/>
      <c r="E40" s="20"/>
      <c r="H40" s="21">
        <v>2</v>
      </c>
      <c r="I40" s="20" t="s">
        <v>277</v>
      </c>
      <c r="J40" s="20"/>
      <c r="K40" s="20"/>
      <c r="L40" s="20" t="s">
        <v>278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15</v>
      </c>
      <c r="AB40" s="22">
        <f>SUM(AB28:AB39)+SUMIF($Z$3:$Z$10,"SotF",$AH$3:$AH$10)</f>
        <v>24</v>
      </c>
      <c r="AC40" s="22">
        <f>SUM(AC28:AC39)+SUMIF($Z$3:$Z$10,"Canadiens",$AH$3:$AH$10)</f>
        <v>39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18</v>
      </c>
      <c r="AO40" s="22">
        <f>SUM(AO28:AO39)+SUMIF($Z$3:$Z$10,"SotF",$AH$3:$AH$10)</f>
        <v>24</v>
      </c>
      <c r="AP40" s="22">
        <f>SUM(AP28:AP39)+SUMIF($Z$3:$Z$10,"Canadiens",$AH$3:$AH$10)</f>
        <v>42</v>
      </c>
      <c r="AQ40" s="22">
        <f>SUM(AQ28:AQ39)</f>
        <v>14</v>
      </c>
    </row>
    <row r="41" spans="1:43" ht="15.95" customHeight="1" x14ac:dyDescent="0.25">
      <c r="C41" s="15" t="s">
        <v>270</v>
      </c>
      <c r="D41" s="15"/>
      <c r="E41" s="15"/>
      <c r="H41" s="21">
        <v>2</v>
      </c>
      <c r="I41" s="20" t="s">
        <v>77</v>
      </c>
      <c r="J41" s="20"/>
      <c r="K41" s="20"/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1</v>
      </c>
      <c r="AB41" s="14">
        <v>1</v>
      </c>
      <c r="AC41" s="14">
        <f>+AA41+AB41</f>
        <v>2</v>
      </c>
      <c r="AD41" s="14">
        <v>2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9</v>
      </c>
      <c r="AP41" s="14">
        <f>+AN41+AO41</f>
        <v>10</v>
      </c>
      <c r="AQ41" s="14">
        <v>0</v>
      </c>
    </row>
    <row r="42" spans="1:43" ht="15.95" customHeight="1" x14ac:dyDescent="0.25">
      <c r="D42" s="15"/>
      <c r="E42" s="15"/>
      <c r="H42" s="21">
        <v>2</v>
      </c>
      <c r="I42" s="20" t="s">
        <v>167</v>
      </c>
      <c r="L42" s="20" t="s">
        <v>272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9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0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166</v>
      </c>
      <c r="L43" s="20" t="s">
        <v>273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7</v>
      </c>
      <c r="AB43" s="21">
        <v>6</v>
      </c>
      <c r="AC43" s="21">
        <f t="shared" si="9"/>
        <v>13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3</v>
      </c>
      <c r="AO43" s="21">
        <v>5</v>
      </c>
      <c r="AP43" s="21">
        <f t="shared" si="10"/>
        <v>8</v>
      </c>
      <c r="AQ43" s="21">
        <v>0</v>
      </c>
    </row>
    <row r="44" spans="1:43" ht="15.95" customHeight="1" x14ac:dyDescent="0.25">
      <c r="L44" s="20"/>
      <c r="M44" s="20"/>
      <c r="N44" s="20"/>
      <c r="O44" s="20"/>
      <c r="P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7</v>
      </c>
      <c r="AB44" s="21">
        <v>3</v>
      </c>
      <c r="AC44" s="21">
        <f t="shared" si="9"/>
        <v>10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5</v>
      </c>
      <c r="AO44" s="21">
        <v>0</v>
      </c>
      <c r="AP44" s="21">
        <f t="shared" si="10"/>
        <v>5</v>
      </c>
      <c r="AQ44" s="21">
        <v>0</v>
      </c>
    </row>
    <row r="45" spans="1:43" ht="15.95" customHeight="1" x14ac:dyDescent="0.25">
      <c r="A45" s="30"/>
      <c r="C45" s="5" t="s">
        <v>174</v>
      </c>
      <c r="E45" s="20"/>
      <c r="F45" s="20"/>
      <c r="G45" s="4">
        <v>1</v>
      </c>
      <c r="H45" s="21">
        <v>3</v>
      </c>
      <c r="I45" s="20" t="s">
        <v>114</v>
      </c>
      <c r="L45" s="20" t="s">
        <v>274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9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6</v>
      </c>
      <c r="AP45" s="21">
        <f t="shared" si="10"/>
        <v>6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271</v>
      </c>
      <c r="D46" s="15"/>
      <c r="H46" s="21"/>
      <c r="I46" s="20"/>
      <c r="L46" s="20"/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1</v>
      </c>
      <c r="AC46" s="21">
        <f t="shared" si="9"/>
        <v>1</v>
      </c>
      <c r="AD46" s="21">
        <v>2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0"/>
        <v>1</v>
      </c>
      <c r="AQ46" s="21">
        <v>0</v>
      </c>
    </row>
    <row r="47" spans="1:43" ht="15.95" customHeight="1" x14ac:dyDescent="0.25">
      <c r="B47" s="44" t="s">
        <v>30</v>
      </c>
      <c r="C47" s="45"/>
      <c r="D47" s="45"/>
      <c r="E47" s="45"/>
      <c r="F47" s="45"/>
      <c r="G47" s="45"/>
      <c r="H47" s="46"/>
      <c r="I47" s="45"/>
      <c r="J47" s="45"/>
      <c r="K47" s="45"/>
      <c r="L47" s="45"/>
      <c r="M47" s="47"/>
      <c r="N47" s="45"/>
      <c r="O47" s="45"/>
      <c r="P47" s="45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9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0"/>
        <v>3</v>
      </c>
      <c r="AQ47" s="21">
        <v>0</v>
      </c>
    </row>
    <row r="48" spans="1:43" ht="15.95" customHeight="1" x14ac:dyDescent="0.25">
      <c r="C48" s="5" t="s">
        <v>175</v>
      </c>
      <c r="E48" s="10"/>
      <c r="F48" s="10"/>
      <c r="G48" s="4">
        <v>6</v>
      </c>
      <c r="H48" s="21">
        <v>1</v>
      </c>
      <c r="I48" s="20" t="s">
        <v>265</v>
      </c>
      <c r="J48" s="20"/>
      <c r="K48" s="20"/>
      <c r="L48" s="20" t="s">
        <v>266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1</v>
      </c>
      <c r="AB48" s="21">
        <v>3</v>
      </c>
      <c r="AC48" s="21">
        <f t="shared" si="9"/>
        <v>4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0"/>
        <v>7</v>
      </c>
      <c r="AQ48" s="21">
        <v>0</v>
      </c>
    </row>
    <row r="49" spans="1:43" ht="15.95" customHeight="1" x14ac:dyDescent="0.25">
      <c r="A49" s="30"/>
      <c r="B49" s="21" t="s">
        <v>23</v>
      </c>
      <c r="C49" s="15"/>
      <c r="D49" s="15" t="s">
        <v>45</v>
      </c>
      <c r="E49" s="15"/>
      <c r="H49" s="21">
        <v>1</v>
      </c>
      <c r="I49" s="20" t="s">
        <v>14</v>
      </c>
      <c r="J49" s="20"/>
      <c r="K49" s="20"/>
      <c r="L49" s="20" t="s">
        <v>147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9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0"/>
        <v>0</v>
      </c>
      <c r="AQ49" s="21">
        <v>0</v>
      </c>
    </row>
    <row r="50" spans="1:43" ht="15.95" customHeight="1" x14ac:dyDescent="0.25">
      <c r="A50" s="30"/>
      <c r="H50" s="21">
        <v>1</v>
      </c>
      <c r="I50" s="20" t="s">
        <v>14</v>
      </c>
      <c r="J50" s="20"/>
      <c r="K50" s="20"/>
      <c r="L50" s="20" t="s">
        <v>267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9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0"/>
        <v>1</v>
      </c>
      <c r="AQ50" s="21">
        <v>0</v>
      </c>
    </row>
    <row r="51" spans="1:43" ht="15.95" customHeight="1" x14ac:dyDescent="0.25">
      <c r="A51" s="30"/>
      <c r="H51" s="21">
        <v>2</v>
      </c>
      <c r="I51" s="20" t="s">
        <v>265</v>
      </c>
      <c r="L51" s="20" t="s">
        <v>268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9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0"/>
        <v>3</v>
      </c>
      <c r="AQ51" s="21">
        <v>0</v>
      </c>
    </row>
    <row r="52" spans="1:43" ht="15.95" customHeight="1" x14ac:dyDescent="0.25">
      <c r="H52" s="21">
        <v>2</v>
      </c>
      <c r="I52" s="20" t="s">
        <v>147</v>
      </c>
      <c r="L52" s="20" t="s">
        <v>269</v>
      </c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9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0"/>
        <v>4</v>
      </c>
      <c r="AQ52" s="21">
        <v>0</v>
      </c>
    </row>
    <row r="53" spans="1:43" ht="15.95" customHeight="1" thickBot="1" x14ac:dyDescent="0.3">
      <c r="H53" s="21">
        <v>3</v>
      </c>
      <c r="I53" s="20" t="s">
        <v>265</v>
      </c>
      <c r="L53" s="20" t="s">
        <v>126</v>
      </c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20</v>
      </c>
      <c r="AB53" s="22">
        <f>SUM(AB41:AB52)+SUMIF($Z$3:$Z$10,"Dive Shop",$AH$3:$AH$10)</f>
        <v>21</v>
      </c>
      <c r="AC53" s="22">
        <f>SUM(AC41:AC52)+SUMIF($Z$3:$Z$10,"Canadiens",$AH$3:$AH$10)</f>
        <v>41</v>
      </c>
      <c r="AD53" s="22">
        <f>SUM(AD41:AD52)</f>
        <v>6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20</v>
      </c>
      <c r="AO53" s="22">
        <f>SUM(AO41:AO52)+SUMIF($Z$3:$Z$10,"Dive Shop",$AH$3:$AH$10)</f>
        <v>28</v>
      </c>
      <c r="AP53" s="22">
        <f>SUM(AP41:AP52)+SUMIF($Z$3:$Z$10,"Canadiens",$AH$3:$AH$10)</f>
        <v>48</v>
      </c>
      <c r="AQ53" s="22">
        <f>SUM(AQ41:AQ52)</f>
        <v>0</v>
      </c>
    </row>
    <row r="54" spans="1:43" ht="15.95" customHeight="1" x14ac:dyDescent="0.25"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180</v>
      </c>
      <c r="D55" s="15"/>
      <c r="F55" s="10"/>
      <c r="G55" s="4">
        <v>3</v>
      </c>
      <c r="H55" s="21">
        <v>1</v>
      </c>
      <c r="I55" s="20" t="s">
        <v>112</v>
      </c>
      <c r="J55" s="20"/>
      <c r="K55" s="20"/>
      <c r="L55" s="20" t="s">
        <v>264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1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2">+AN55+AO55</f>
        <v>0</v>
      </c>
      <c r="AQ55" s="21">
        <v>0</v>
      </c>
    </row>
    <row r="56" spans="1:43" ht="15.95" customHeight="1" x14ac:dyDescent="0.25">
      <c r="B56" s="21" t="s">
        <v>23</v>
      </c>
      <c r="C56" s="15"/>
      <c r="D56" s="15" t="s">
        <v>45</v>
      </c>
      <c r="E56" s="15"/>
      <c r="F56" s="15"/>
      <c r="G56" s="4"/>
      <c r="H56" s="21">
        <v>1</v>
      </c>
      <c r="I56" s="20" t="s">
        <v>98</v>
      </c>
      <c r="J56" s="20"/>
      <c r="K56" s="20"/>
      <c r="L56" s="20" t="s">
        <v>79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2</v>
      </c>
      <c r="AB56" s="21">
        <v>1</v>
      </c>
      <c r="AC56" s="21">
        <f t="shared" si="11"/>
        <v>3</v>
      </c>
      <c r="AD56" s="21">
        <v>2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2"/>
        <v>4</v>
      </c>
      <c r="AQ56" s="21">
        <v>0</v>
      </c>
    </row>
    <row r="57" spans="1:43" ht="15.95" customHeight="1" x14ac:dyDescent="0.25">
      <c r="C57" s="15"/>
      <c r="H57" s="21">
        <v>3</v>
      </c>
      <c r="I57" s="20" t="s">
        <v>98</v>
      </c>
      <c r="L57" s="20" t="s">
        <v>202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1</v>
      </c>
      <c r="AC57" s="21">
        <f t="shared" si="11"/>
        <v>1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2</v>
      </c>
      <c r="AP57" s="21">
        <f t="shared" si="12"/>
        <v>4</v>
      </c>
      <c r="AQ57" s="21">
        <v>0</v>
      </c>
    </row>
    <row r="58" spans="1:43" ht="15.95" customHeight="1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1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5</v>
      </c>
      <c r="AP58" s="21">
        <f t="shared" si="12"/>
        <v>7</v>
      </c>
      <c r="AQ58" s="21">
        <v>2</v>
      </c>
    </row>
    <row r="59" spans="1:43" ht="15.95" customHeight="1" x14ac:dyDescent="0.25">
      <c r="B59" s="20" t="s">
        <v>121</v>
      </c>
      <c r="C59" s="10"/>
      <c r="D59" s="10"/>
      <c r="E59" s="20" t="s">
        <v>47</v>
      </c>
      <c r="F59" s="20"/>
      <c r="G59" s="4">
        <f>SUM(G14:G57)</f>
        <v>34</v>
      </c>
      <c r="H59" s="4"/>
      <c r="I59" s="19"/>
      <c r="J59" s="20" t="s">
        <v>32</v>
      </c>
      <c r="K59" s="19"/>
      <c r="L59" s="4">
        <f>COUNTA(C14:C57)-8</f>
        <v>7</v>
      </c>
      <c r="N59" s="20" t="s">
        <v>38</v>
      </c>
      <c r="O59" s="4">
        <f>+L59*2</f>
        <v>14</v>
      </c>
      <c r="P59" s="10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2</v>
      </c>
      <c r="AB59" s="21">
        <v>1</v>
      </c>
      <c r="AC59" s="21">
        <f t="shared" si="11"/>
        <v>3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2"/>
        <v>4</v>
      </c>
      <c r="AQ59" s="21">
        <v>0</v>
      </c>
    </row>
    <row r="60" spans="1:43" ht="15.95" customHeight="1" x14ac:dyDescent="0.25">
      <c r="A60" s="30"/>
      <c r="E60" s="20" t="s">
        <v>46</v>
      </c>
      <c r="F60" s="20"/>
      <c r="G60" s="4">
        <f>COUNTA(L16:L58)+COUNTIF(L16:L58,"*&amp;*")</f>
        <v>43</v>
      </c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5</v>
      </c>
      <c r="AB60" s="21">
        <v>3</v>
      </c>
      <c r="AC60" s="21">
        <f t="shared" si="11"/>
        <v>8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2"/>
        <v>1</v>
      </c>
      <c r="AQ60" s="21">
        <v>0</v>
      </c>
    </row>
    <row r="61" spans="1:43" ht="15.95" customHeight="1" x14ac:dyDescent="0.25"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3</v>
      </c>
      <c r="AC61" s="21">
        <f t="shared" si="11"/>
        <v>3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1</v>
      </c>
      <c r="AO61" s="21">
        <v>1</v>
      </c>
      <c r="AP61" s="21">
        <f t="shared" si="12"/>
        <v>2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1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2"/>
        <v>1</v>
      </c>
      <c r="AQ62" s="21">
        <v>2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3</v>
      </c>
      <c r="AC63" s="21">
        <f t="shared" si="11"/>
        <v>4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2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1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2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>
        <v>6</v>
      </c>
      <c r="Y65" s="20" t="s">
        <v>57</v>
      </c>
      <c r="Z65" s="21"/>
      <c r="AA65" s="21">
        <v>0</v>
      </c>
      <c r="AB65" s="21">
        <v>1</v>
      </c>
      <c r="AC65" s="21">
        <f t="shared" si="11"/>
        <v>1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2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14</v>
      </c>
      <c r="AB66" s="22">
        <f>SUM(AB54:AB65)+SUMIF($Z$3:$Z$10,"Eriton",$AH$3:$AH$10)</f>
        <v>15</v>
      </c>
      <c r="AC66" s="22">
        <f>SUM(AC54:AC65)+SUMIF($Z$3:$Z$10,"Canadiens",$AH$3:$AH$10)</f>
        <v>29</v>
      </c>
      <c r="AD66" s="22">
        <f>SUM(AD54:AD65)</f>
        <v>10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11</v>
      </c>
      <c r="AO66" s="22">
        <f>SUM(AO54:AO65)+SUMIF($Z$3:$Z$10,"Eriton",$AH$3:$AH$10)</f>
        <v>14</v>
      </c>
      <c r="AP66" s="22">
        <f>SUM(AP54:AP65)+SUMIF($Z$3:$Z$10,"Canadiens",$AH$3:$AH$10)</f>
        <v>25</v>
      </c>
      <c r="AQ66" s="22">
        <f>SUM(AQ54:AQ65)</f>
        <v>4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131</v>
      </c>
      <c r="AO67" s="21">
        <f>+AB27+AB40+AB53+AB66+AO27+AO40+AO53+AO66</f>
        <v>175</v>
      </c>
      <c r="AP67" s="21">
        <f>+AC27+AC40+AC53+AC66+AP27+AP40+AP53+AP66</f>
        <v>306</v>
      </c>
      <c r="AQ67" s="21">
        <f>+AD27+AD40+AD53+AD66+AQ27+AQ40+AQ53+AQ66</f>
        <v>54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5" t="s">
        <v>52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43" ht="20.25" x14ac:dyDescent="0.3">
      <c r="B73" s="24"/>
      <c r="C73" s="24"/>
      <c r="D73" s="23"/>
      <c r="E73" s="23"/>
      <c r="F73" s="23"/>
      <c r="G73" s="55" t="str">
        <f>+G2</f>
        <v>2025/2026 SEASON</v>
      </c>
      <c r="H73" s="55"/>
      <c r="I73" s="55"/>
      <c r="J73" s="55"/>
      <c r="K73" s="55"/>
      <c r="L73" s="55"/>
      <c r="M73" s="55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4</v>
      </c>
      <c r="D74" s="23"/>
      <c r="E74" s="23"/>
      <c r="F74" s="23"/>
      <c r="G74" s="55"/>
      <c r="H74" s="55"/>
      <c r="I74" s="55"/>
      <c r="J74" s="55"/>
      <c r="K74" s="55"/>
      <c r="L74" s="55"/>
      <c r="M74" s="55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77</v>
      </c>
      <c r="E79" s="20"/>
      <c r="F79" s="20"/>
      <c r="G79" s="15" t="s">
        <v>15</v>
      </c>
      <c r="H79" s="21"/>
      <c r="J79" s="21">
        <v>7</v>
      </c>
      <c r="K79" s="21">
        <v>6</v>
      </c>
      <c r="L79" s="52">
        <f t="shared" ref="L79:L97" si="13">+J79+K79</f>
        <v>13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10</v>
      </c>
      <c r="K80" s="21">
        <v>1</v>
      </c>
      <c r="L80" s="52">
        <f t="shared" si="13"/>
        <v>11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166</v>
      </c>
      <c r="E81" s="20"/>
      <c r="F81" s="20"/>
      <c r="G81" s="15" t="s">
        <v>15</v>
      </c>
      <c r="H81" s="21"/>
      <c r="J81" s="21">
        <v>7</v>
      </c>
      <c r="K81" s="21">
        <v>3</v>
      </c>
      <c r="L81" s="52">
        <f t="shared" si="13"/>
        <v>10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91</v>
      </c>
      <c r="E82" s="20"/>
      <c r="F82" s="20"/>
      <c r="G82" s="20" t="s">
        <v>58</v>
      </c>
      <c r="H82" s="21"/>
      <c r="J82" s="21">
        <v>3</v>
      </c>
      <c r="K82" s="21">
        <v>7</v>
      </c>
      <c r="L82" s="52">
        <f t="shared" si="13"/>
        <v>10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106</v>
      </c>
      <c r="E83" s="20"/>
      <c r="F83" s="20"/>
      <c r="G83" s="20" t="s">
        <v>57</v>
      </c>
      <c r="H83" s="21"/>
      <c r="J83" s="21">
        <v>5</v>
      </c>
      <c r="K83" s="21">
        <v>3</v>
      </c>
      <c r="L83" s="52">
        <f t="shared" si="13"/>
        <v>8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146</v>
      </c>
      <c r="E84" s="20"/>
      <c r="F84" s="20"/>
      <c r="G84" s="20" t="s">
        <v>56</v>
      </c>
      <c r="H84" s="21"/>
      <c r="J84" s="21">
        <v>3</v>
      </c>
      <c r="K84" s="21">
        <v>5</v>
      </c>
      <c r="L84" s="52">
        <f t="shared" si="13"/>
        <v>8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147</v>
      </c>
      <c r="E85" s="20"/>
      <c r="F85" s="20"/>
      <c r="G85" s="20" t="s">
        <v>56</v>
      </c>
      <c r="H85" s="21"/>
      <c r="J85" s="21">
        <v>3</v>
      </c>
      <c r="K85" s="21">
        <v>5</v>
      </c>
      <c r="L85" s="52">
        <f t="shared" si="13"/>
        <v>8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3</v>
      </c>
      <c r="K86" s="21">
        <v>5</v>
      </c>
      <c r="L86" s="52">
        <f t="shared" si="13"/>
        <v>8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75</v>
      </c>
      <c r="E87" s="20"/>
      <c r="F87" s="20"/>
      <c r="G87" s="20" t="s">
        <v>125</v>
      </c>
      <c r="H87" s="21"/>
      <c r="J87" s="21">
        <v>6</v>
      </c>
      <c r="K87" s="21">
        <v>1</v>
      </c>
      <c r="L87" s="52">
        <f t="shared" si="13"/>
        <v>7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80</v>
      </c>
      <c r="E88" s="20"/>
      <c r="F88" s="20"/>
      <c r="G88" s="20" t="s">
        <v>58</v>
      </c>
      <c r="H88" s="21"/>
      <c r="J88" s="21">
        <v>6</v>
      </c>
      <c r="K88" s="21">
        <v>1</v>
      </c>
      <c r="L88" s="52">
        <f t="shared" si="13"/>
        <v>7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119</v>
      </c>
      <c r="E89" s="20"/>
      <c r="F89" s="20"/>
      <c r="G89" s="20" t="s">
        <v>53</v>
      </c>
      <c r="H89" s="21"/>
      <c r="J89" s="21">
        <v>5</v>
      </c>
      <c r="K89" s="21">
        <v>2</v>
      </c>
      <c r="L89" s="52">
        <f t="shared" si="13"/>
        <v>7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</v>
      </c>
      <c r="E90" s="20"/>
      <c r="F90" s="20"/>
      <c r="G90" s="20" t="s">
        <v>56</v>
      </c>
      <c r="H90" s="35"/>
      <c r="J90" s="21">
        <v>3</v>
      </c>
      <c r="K90" s="21">
        <v>4</v>
      </c>
      <c r="L90" s="52">
        <f t="shared" si="13"/>
        <v>7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2</v>
      </c>
      <c r="K91" s="21">
        <v>5</v>
      </c>
      <c r="L91" s="52">
        <f t="shared" si="13"/>
        <v>7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3</v>
      </c>
      <c r="K92" s="21">
        <v>3</v>
      </c>
      <c r="L92" s="52">
        <f t="shared" si="13"/>
        <v>6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164</v>
      </c>
      <c r="E93" s="20"/>
      <c r="F93" s="20"/>
      <c r="G93" s="20" t="s">
        <v>125</v>
      </c>
      <c r="H93" s="21"/>
      <c r="J93" s="21">
        <v>0</v>
      </c>
      <c r="K93" s="21">
        <v>6</v>
      </c>
      <c r="L93" s="52">
        <f t="shared" si="13"/>
        <v>6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88</v>
      </c>
      <c r="E94" s="20"/>
      <c r="F94" s="20"/>
      <c r="G94" s="20" t="s">
        <v>53</v>
      </c>
      <c r="H94" s="21"/>
      <c r="J94" s="21">
        <v>0</v>
      </c>
      <c r="K94" s="21">
        <v>6</v>
      </c>
      <c r="L94" s="52">
        <f t="shared" si="13"/>
        <v>6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150</v>
      </c>
      <c r="E95" s="20"/>
      <c r="F95" s="20"/>
      <c r="G95" s="20" t="s">
        <v>53</v>
      </c>
      <c r="H95" s="21"/>
      <c r="J95" s="21">
        <v>5</v>
      </c>
      <c r="K95" s="21">
        <v>0</v>
      </c>
      <c r="L95" s="52">
        <f t="shared" si="13"/>
        <v>5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3</v>
      </c>
      <c r="L96" s="52">
        <f t="shared" si="13"/>
        <v>5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31" ht="15.75" x14ac:dyDescent="0.25">
      <c r="D97" s="20" t="s">
        <v>165</v>
      </c>
      <c r="E97" s="20"/>
      <c r="F97" s="20"/>
      <c r="G97" s="20" t="s">
        <v>125</v>
      </c>
      <c r="H97" s="21"/>
      <c r="J97" s="21">
        <v>1</v>
      </c>
      <c r="K97" s="21">
        <v>4</v>
      </c>
      <c r="L97" s="52">
        <f t="shared" si="13"/>
        <v>5</v>
      </c>
      <c r="N97" s="21"/>
    </row>
    <row r="100" spans="4:31" ht="18.75" thickBot="1" x14ac:dyDescent="0.3">
      <c r="E100" s="1" t="s">
        <v>124</v>
      </c>
      <c r="F100" s="1"/>
      <c r="G100" s="1"/>
      <c r="H100" s="3" t="s">
        <v>1</v>
      </c>
      <c r="I100" s="3"/>
      <c r="J100" s="3"/>
      <c r="K100" s="49" t="s">
        <v>2</v>
      </c>
    </row>
    <row r="101" spans="4:31" ht="15.75" x14ac:dyDescent="0.25">
      <c r="E101" s="20" t="s">
        <v>80</v>
      </c>
      <c r="F101" s="20"/>
      <c r="G101" s="20"/>
      <c r="H101" s="20" t="s">
        <v>58</v>
      </c>
      <c r="I101" s="21"/>
      <c r="K101" s="52">
        <v>6</v>
      </c>
    </row>
    <row r="102" spans="4:31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31" ht="15.75" x14ac:dyDescent="0.25">
      <c r="E103" s="20" t="s">
        <v>165</v>
      </c>
      <c r="F103" s="20"/>
      <c r="G103" s="20"/>
      <c r="H103" s="20" t="s">
        <v>125</v>
      </c>
      <c r="I103" s="21"/>
      <c r="K103" s="52">
        <v>4</v>
      </c>
    </row>
    <row r="104" spans="4:31" ht="15.75" x14ac:dyDescent="0.25">
      <c r="E104" s="20" t="s">
        <v>77</v>
      </c>
      <c r="F104" s="20"/>
      <c r="G104" s="20"/>
      <c r="H104" s="15" t="s">
        <v>15</v>
      </c>
      <c r="I104" s="21"/>
      <c r="K104" s="52">
        <v>2</v>
      </c>
    </row>
    <row r="105" spans="4:31" ht="15.75" x14ac:dyDescent="0.25">
      <c r="E105" s="20" t="s">
        <v>106</v>
      </c>
      <c r="F105" s="20"/>
      <c r="G105" s="20"/>
      <c r="H105" s="20" t="s">
        <v>57</v>
      </c>
      <c r="I105" s="21"/>
      <c r="K105" s="52">
        <v>2</v>
      </c>
    </row>
    <row r="106" spans="4:31" ht="15.75" x14ac:dyDescent="0.25">
      <c r="E106" s="20" t="s">
        <v>83</v>
      </c>
      <c r="F106" s="20"/>
      <c r="G106" s="20"/>
      <c r="H106" s="20" t="s">
        <v>54</v>
      </c>
      <c r="I106" s="35"/>
      <c r="K106" s="52">
        <v>2</v>
      </c>
    </row>
    <row r="107" spans="4:31" ht="15.75" x14ac:dyDescent="0.25">
      <c r="E107" s="20" t="s">
        <v>110</v>
      </c>
      <c r="F107" s="20"/>
      <c r="G107" s="20"/>
      <c r="H107" s="20" t="s">
        <v>58</v>
      </c>
      <c r="I107" s="21"/>
      <c r="K107" s="52">
        <v>2</v>
      </c>
    </row>
    <row r="108" spans="4:31" ht="15.75" x14ac:dyDescent="0.25">
      <c r="E108" s="20" t="s">
        <v>162</v>
      </c>
      <c r="F108" s="20"/>
      <c r="G108" s="20"/>
      <c r="H108" s="20" t="s">
        <v>125</v>
      </c>
      <c r="I108" s="21"/>
      <c r="K108" s="52">
        <v>2</v>
      </c>
    </row>
    <row r="109" spans="4:31" ht="15.75" x14ac:dyDescent="0.25">
      <c r="E109" s="20" t="s">
        <v>126</v>
      </c>
      <c r="F109" s="20"/>
      <c r="G109" s="20"/>
      <c r="H109" s="20" t="s">
        <v>56</v>
      </c>
      <c r="I109" s="21"/>
      <c r="K109" s="52">
        <v>2</v>
      </c>
    </row>
    <row r="110" spans="4:31" ht="15.75" x14ac:dyDescent="0.25">
      <c r="E110" s="20" t="s">
        <v>81</v>
      </c>
      <c r="F110" s="20"/>
      <c r="G110" s="20"/>
      <c r="H110" s="20" t="s">
        <v>57</v>
      </c>
      <c r="I110" s="21"/>
      <c r="K110" s="52">
        <v>2</v>
      </c>
      <c r="AE110" s="10"/>
    </row>
    <row r="111" spans="4:31" ht="15.75" x14ac:dyDescent="0.25">
      <c r="E111" s="20" t="s">
        <v>78</v>
      </c>
      <c r="F111" s="20"/>
      <c r="G111" s="20"/>
      <c r="H111" s="20" t="s">
        <v>57</v>
      </c>
      <c r="I111" s="21"/>
      <c r="K111" s="52">
        <v>2</v>
      </c>
      <c r="AE111" s="10"/>
    </row>
    <row r="112" spans="4:31" ht="15.75" x14ac:dyDescent="0.25">
      <c r="E112" s="20" t="s">
        <v>94</v>
      </c>
      <c r="F112" s="20"/>
      <c r="G112" s="20"/>
      <c r="H112" s="20" t="s">
        <v>55</v>
      </c>
      <c r="I112" s="21"/>
      <c r="K112" s="52">
        <v>2</v>
      </c>
      <c r="AE112" s="10"/>
    </row>
    <row r="113" spans="5:31" ht="15.75" x14ac:dyDescent="0.25">
      <c r="E113" s="20" t="s">
        <v>130</v>
      </c>
      <c r="F113" s="20"/>
      <c r="G113" s="20"/>
      <c r="H113" s="20" t="s">
        <v>56</v>
      </c>
      <c r="I113" s="21"/>
      <c r="K113" s="52">
        <v>2</v>
      </c>
      <c r="AE113" s="10"/>
    </row>
    <row r="114" spans="5:31" ht="15.75" x14ac:dyDescent="0.25">
      <c r="E114" s="20" t="s">
        <v>172</v>
      </c>
      <c r="F114" s="20"/>
      <c r="G114" s="20"/>
      <c r="H114" s="20" t="s">
        <v>58</v>
      </c>
      <c r="I114" s="21"/>
      <c r="K114" s="52">
        <v>2</v>
      </c>
      <c r="AE114" s="10"/>
    </row>
    <row r="115" spans="5:31" ht="15.75" x14ac:dyDescent="0.25">
      <c r="E115" s="20" t="s">
        <v>96</v>
      </c>
      <c r="F115" s="20"/>
      <c r="G115" s="20"/>
      <c r="H115" s="15" t="s">
        <v>15</v>
      </c>
      <c r="I115" s="21"/>
      <c r="K115" s="52">
        <v>2</v>
      </c>
      <c r="AE115" s="10"/>
    </row>
    <row r="116" spans="5:31" ht="15.75" x14ac:dyDescent="0.25">
      <c r="E116" s="20" t="s">
        <v>101</v>
      </c>
      <c r="F116" s="20"/>
      <c r="G116" s="20"/>
      <c r="H116" s="20" t="s">
        <v>57</v>
      </c>
      <c r="I116" s="21"/>
      <c r="K116" s="52">
        <v>2</v>
      </c>
      <c r="AE116" s="10"/>
    </row>
    <row r="117" spans="5:31" ht="15.75" x14ac:dyDescent="0.25">
      <c r="E117" s="20" t="s">
        <v>87</v>
      </c>
      <c r="F117" s="20"/>
      <c r="G117" s="20"/>
      <c r="H117" s="20" t="s">
        <v>54</v>
      </c>
      <c r="I117" s="21"/>
      <c r="K117" s="52">
        <v>2</v>
      </c>
      <c r="AE117" s="10"/>
    </row>
    <row r="118" spans="5:3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  <c r="AE118" s="10"/>
    </row>
    <row r="119" spans="5:31" ht="15.75" x14ac:dyDescent="0.25">
      <c r="E119" s="20" t="s">
        <v>120</v>
      </c>
      <c r="F119" s="20"/>
      <c r="G119" s="20"/>
      <c r="H119" s="20" t="s">
        <v>57</v>
      </c>
      <c r="I119" s="21"/>
      <c r="K119" s="52">
        <v>2</v>
      </c>
      <c r="AE119" s="10"/>
    </row>
    <row r="120" spans="5:31" ht="15.75" x14ac:dyDescent="0.25">
      <c r="E120" s="20" t="s">
        <v>127</v>
      </c>
      <c r="F120" s="20"/>
      <c r="G120" s="20"/>
      <c r="H120" s="20" t="s">
        <v>56</v>
      </c>
      <c r="I120" s="21"/>
      <c r="K120" s="52">
        <v>2</v>
      </c>
      <c r="AE120" s="10"/>
    </row>
    <row r="121" spans="5:31" x14ac:dyDescent="0.2">
      <c r="AE121" s="10"/>
    </row>
    <row r="122" spans="5:31" x14ac:dyDescent="0.2">
      <c r="AE122" s="10"/>
    </row>
    <row r="123" spans="5:31" x14ac:dyDescent="0.2">
      <c r="AE123" s="10"/>
    </row>
  </sheetData>
  <mergeCells count="18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2:P72"/>
    <mergeCell ref="G73:M73"/>
    <mergeCell ref="G74:M74"/>
    <mergeCell ref="E15:P15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12EF-E984-4CEC-A257-D80C7A339931}">
  <dimension ref="A1:AQ121"/>
  <sheetViews>
    <sheetView topLeftCell="A11"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5" t="s">
        <v>52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S1" s="55" t="s">
        <v>52</v>
      </c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43" ht="18.600000000000001" customHeight="1" thickBot="1" x14ac:dyDescent="0.35">
      <c r="A2" s="21"/>
      <c r="B2" s="24" t="s">
        <v>39</v>
      </c>
      <c r="C2" s="24">
        <v>3</v>
      </c>
      <c r="D2" s="23"/>
      <c r="E2" s="23"/>
      <c r="F2" s="23"/>
      <c r="G2" s="55" t="s">
        <v>161</v>
      </c>
      <c r="H2" s="55"/>
      <c r="I2" s="55"/>
      <c r="J2" s="55"/>
      <c r="K2" s="55"/>
      <c r="L2" s="55"/>
      <c r="M2" s="55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7" t="s">
        <v>36</v>
      </c>
      <c r="AH2" s="57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2</v>
      </c>
      <c r="AD3" s="21">
        <v>1</v>
      </c>
      <c r="AE3" s="21">
        <v>0</v>
      </c>
      <c r="AF3" s="21">
        <v>1</v>
      </c>
      <c r="AG3" s="58">
        <f t="shared" ref="AG3:AG10" si="1">+(AD3*2+AF3)/(2*AC3)</f>
        <v>0.75</v>
      </c>
      <c r="AH3" s="58"/>
      <c r="AI3" s="14">
        <v>3</v>
      </c>
      <c r="AJ3" s="14">
        <v>0</v>
      </c>
      <c r="AK3" s="14">
        <v>0</v>
      </c>
      <c r="AL3" s="50">
        <f t="shared" ref="AL3:AL10" si="2">+AI3/AC3</f>
        <v>1.5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2</v>
      </c>
      <c r="H4" s="4">
        <v>0</v>
      </c>
      <c r="I4" s="4">
        <v>1</v>
      </c>
      <c r="J4" s="4">
        <f t="shared" ref="J4:J11" si="3">2*G4+I4</f>
        <v>5</v>
      </c>
      <c r="K4" s="31">
        <f t="shared" ref="K4:K11" si="4">+J4/((G4+H4+I4)*2)</f>
        <v>0.83333333333333337</v>
      </c>
      <c r="L4" s="4">
        <f>+$AA$66</f>
        <v>8</v>
      </c>
      <c r="M4" s="4">
        <v>4</v>
      </c>
      <c r="N4" s="4">
        <f>+$AB$66</f>
        <v>11</v>
      </c>
      <c r="O4" s="4">
        <f>+$AD$66</f>
        <v>8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3</v>
      </c>
      <c r="AD4" s="21">
        <v>2</v>
      </c>
      <c r="AE4" s="21">
        <v>0</v>
      </c>
      <c r="AF4" s="21">
        <v>1</v>
      </c>
      <c r="AG4" s="53">
        <f t="shared" si="1"/>
        <v>0.83333333333333337</v>
      </c>
      <c r="AH4" s="53"/>
      <c r="AI4" s="21">
        <v>5</v>
      </c>
      <c r="AJ4" s="21">
        <v>0</v>
      </c>
      <c r="AK4" s="21">
        <v>0</v>
      </c>
      <c r="AL4" s="26">
        <f t="shared" si="2"/>
        <v>1.6666666666666667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2</v>
      </c>
      <c r="H5" s="4">
        <v>0</v>
      </c>
      <c r="I5" s="4">
        <v>1</v>
      </c>
      <c r="J5" s="4">
        <f t="shared" si="3"/>
        <v>5</v>
      </c>
      <c r="K5" s="31">
        <f t="shared" si="4"/>
        <v>0.83333333333333337</v>
      </c>
      <c r="L5" s="4">
        <f>+$AN$27</f>
        <v>11</v>
      </c>
      <c r="M5" s="4">
        <v>5</v>
      </c>
      <c r="N5" s="4">
        <f>+$AO$27</f>
        <v>18</v>
      </c>
      <c r="O5" s="4">
        <f>+$AQ$27</f>
        <v>6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3</v>
      </c>
      <c r="AD5" s="21">
        <v>2</v>
      </c>
      <c r="AE5" s="21">
        <v>1</v>
      </c>
      <c r="AF5" s="21">
        <v>0</v>
      </c>
      <c r="AG5" s="53">
        <f t="shared" si="1"/>
        <v>0.66666666666666663</v>
      </c>
      <c r="AH5" s="53"/>
      <c r="AI5" s="21">
        <v>9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2</v>
      </c>
      <c r="H6" s="4">
        <v>1</v>
      </c>
      <c r="I6" s="4">
        <v>0</v>
      </c>
      <c r="J6" s="4">
        <f t="shared" si="3"/>
        <v>4</v>
      </c>
      <c r="K6" s="31">
        <f t="shared" si="4"/>
        <v>0.66666666666666663</v>
      </c>
      <c r="L6" s="4">
        <f>+$AA$27</f>
        <v>11</v>
      </c>
      <c r="M6" s="4">
        <v>9</v>
      </c>
      <c r="N6" s="4">
        <f>+$AB$27</f>
        <v>15</v>
      </c>
      <c r="O6" s="4">
        <f>+$AD$27</f>
        <v>10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3</v>
      </c>
      <c r="AD6" s="21">
        <v>2</v>
      </c>
      <c r="AE6" s="21">
        <v>1</v>
      </c>
      <c r="AF6" s="21">
        <v>0</v>
      </c>
      <c r="AG6" s="53">
        <f t="shared" si="1"/>
        <v>0.66666666666666663</v>
      </c>
      <c r="AH6" s="53"/>
      <c r="AI6" s="21">
        <v>11</v>
      </c>
      <c r="AJ6" s="21">
        <v>0</v>
      </c>
      <c r="AK6" s="21">
        <v>0</v>
      </c>
      <c r="AL6" s="26">
        <f t="shared" si="2"/>
        <v>3.6666666666666665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2</v>
      </c>
      <c r="H7" s="4">
        <v>1</v>
      </c>
      <c r="I7" s="4">
        <v>0</v>
      </c>
      <c r="J7" s="4">
        <f t="shared" si="3"/>
        <v>4</v>
      </c>
      <c r="K7" s="31">
        <f t="shared" si="4"/>
        <v>0.66666666666666663</v>
      </c>
      <c r="L7" s="4">
        <f>+$AA$53</f>
        <v>15</v>
      </c>
      <c r="M7" s="4">
        <v>11</v>
      </c>
      <c r="N7" s="4">
        <f>+$AB$53</f>
        <v>14</v>
      </c>
      <c r="O7" s="4">
        <f>+$AD$53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3</v>
      </c>
      <c r="AD7" s="21">
        <v>0</v>
      </c>
      <c r="AE7" s="21">
        <v>2</v>
      </c>
      <c r="AF7" s="21">
        <v>1</v>
      </c>
      <c r="AG7" s="53">
        <f t="shared" si="1"/>
        <v>0.16666666666666666</v>
      </c>
      <c r="AH7" s="53"/>
      <c r="AI7" s="21">
        <v>13</v>
      </c>
      <c r="AJ7" s="21">
        <v>1</v>
      </c>
      <c r="AK7" s="21">
        <v>0</v>
      </c>
      <c r="AL7" s="26">
        <f t="shared" si="2"/>
        <v>4.333333333333333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1</v>
      </c>
      <c r="H8" s="4">
        <v>1</v>
      </c>
      <c r="I8" s="4">
        <v>1</v>
      </c>
      <c r="J8" s="4">
        <f t="shared" si="3"/>
        <v>3</v>
      </c>
      <c r="K8" s="31">
        <f t="shared" si="4"/>
        <v>0.5</v>
      </c>
      <c r="L8" s="4">
        <f>+$AN$53</f>
        <v>15</v>
      </c>
      <c r="M8" s="4">
        <v>15</v>
      </c>
      <c r="N8" s="4">
        <f>+$AO$53</f>
        <v>23</v>
      </c>
      <c r="O8" s="4">
        <f>+$AQ$53</f>
        <v>0</v>
      </c>
      <c r="P8" s="4"/>
      <c r="Q8" s="34"/>
      <c r="R8" s="21"/>
      <c r="U8" s="25">
        <v>8</v>
      </c>
      <c r="V8" s="20" t="s">
        <v>74</v>
      </c>
      <c r="X8" s="20"/>
      <c r="Y8" s="20"/>
      <c r="Z8" s="20" t="s">
        <v>53</v>
      </c>
      <c r="AB8" s="21"/>
      <c r="AC8" s="21">
        <f t="shared" si="0"/>
        <v>2</v>
      </c>
      <c r="AD8" s="21">
        <v>1</v>
      </c>
      <c r="AE8" s="21">
        <v>1</v>
      </c>
      <c r="AF8" s="21">
        <v>0</v>
      </c>
      <c r="AG8" s="53">
        <f t="shared" si="1"/>
        <v>0.5</v>
      </c>
      <c r="AH8" s="53"/>
      <c r="AI8" s="21">
        <v>10</v>
      </c>
      <c r="AJ8" s="21">
        <v>0</v>
      </c>
      <c r="AK8" s="21">
        <v>0</v>
      </c>
      <c r="AL8" s="26">
        <f t="shared" si="2"/>
        <v>5</v>
      </c>
      <c r="AQ8" s="21"/>
    </row>
    <row r="9" spans="1:43" ht="18" x14ac:dyDescent="0.25">
      <c r="A9" s="34"/>
      <c r="B9" s="4">
        <v>8</v>
      </c>
      <c r="C9" s="5" t="s">
        <v>54</v>
      </c>
      <c r="D9" s="10"/>
      <c r="E9" s="5"/>
      <c r="F9" s="10"/>
      <c r="G9" s="4">
        <v>0</v>
      </c>
      <c r="H9" s="4">
        <v>2</v>
      </c>
      <c r="I9" s="4">
        <v>1</v>
      </c>
      <c r="J9" s="4">
        <f t="shared" si="3"/>
        <v>1</v>
      </c>
      <c r="K9" s="31">
        <f t="shared" si="4"/>
        <v>0.16666666666666666</v>
      </c>
      <c r="L9" s="4">
        <f>+$AN$66</f>
        <v>10</v>
      </c>
      <c r="M9" s="4">
        <v>14</v>
      </c>
      <c r="N9" s="4">
        <f>+$AO$66</f>
        <v>12</v>
      </c>
      <c r="O9" s="4">
        <f>+$AQ$66</f>
        <v>2</v>
      </c>
      <c r="P9" s="4"/>
      <c r="Q9" s="34"/>
      <c r="R9" s="21"/>
      <c r="U9" s="25">
        <v>7.5</v>
      </c>
      <c r="V9" s="20" t="s">
        <v>31</v>
      </c>
      <c r="X9" s="20"/>
      <c r="Y9" s="20"/>
      <c r="Z9" s="20" t="s">
        <v>55</v>
      </c>
      <c r="AB9" s="21"/>
      <c r="AC9" s="21">
        <f t="shared" si="0"/>
        <v>3</v>
      </c>
      <c r="AD9" s="21">
        <v>0</v>
      </c>
      <c r="AE9" s="21">
        <v>2</v>
      </c>
      <c r="AF9" s="21">
        <v>1</v>
      </c>
      <c r="AG9" s="53">
        <f t="shared" si="1"/>
        <v>0.16666666666666666</v>
      </c>
      <c r="AH9" s="53"/>
      <c r="AI9" s="21">
        <v>18</v>
      </c>
      <c r="AJ9" s="21">
        <v>1</v>
      </c>
      <c r="AK9" s="21">
        <v>0</v>
      </c>
      <c r="AL9" s="26">
        <f t="shared" si="2"/>
        <v>6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2</v>
      </c>
      <c r="I10" s="4">
        <v>1</v>
      </c>
      <c r="J10" s="4">
        <f t="shared" si="3"/>
        <v>1</v>
      </c>
      <c r="K10" s="31">
        <f t="shared" si="4"/>
        <v>0.16666666666666666</v>
      </c>
      <c r="L10" s="4">
        <f>+$AA$40</f>
        <v>12</v>
      </c>
      <c r="M10" s="4">
        <v>19</v>
      </c>
      <c r="N10" s="4">
        <f>+$AB$40</f>
        <v>19</v>
      </c>
      <c r="O10" s="4">
        <f>+$AD$40</f>
        <v>2</v>
      </c>
      <c r="P10" s="4"/>
      <c r="Q10" s="34"/>
      <c r="R10" s="34"/>
      <c r="U10" s="25">
        <v>7.5</v>
      </c>
      <c r="V10" s="20" t="s">
        <v>71</v>
      </c>
      <c r="X10" s="20"/>
      <c r="Y10" s="20"/>
      <c r="Z10" s="20" t="s">
        <v>58</v>
      </c>
      <c r="AB10" s="21"/>
      <c r="AC10" s="21">
        <f t="shared" si="0"/>
        <v>3</v>
      </c>
      <c r="AD10" s="21">
        <v>0</v>
      </c>
      <c r="AE10" s="21">
        <v>2</v>
      </c>
      <c r="AF10" s="21">
        <v>1</v>
      </c>
      <c r="AG10" s="53">
        <f t="shared" si="1"/>
        <v>0.16666666666666666</v>
      </c>
      <c r="AH10" s="53"/>
      <c r="AI10" s="21">
        <v>19</v>
      </c>
      <c r="AJ10" s="21">
        <v>1</v>
      </c>
      <c r="AK10" s="21">
        <v>0</v>
      </c>
      <c r="AL10" s="26">
        <f t="shared" si="2"/>
        <v>6.333333333333333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2</v>
      </c>
      <c r="I11" s="4">
        <v>1</v>
      </c>
      <c r="J11" s="4">
        <f t="shared" si="3"/>
        <v>1</v>
      </c>
      <c r="K11" s="31">
        <f t="shared" si="4"/>
        <v>0.16666666666666666</v>
      </c>
      <c r="L11" s="4">
        <f>+$AN$40</f>
        <v>15</v>
      </c>
      <c r="M11" s="4">
        <v>20</v>
      </c>
      <c r="N11" s="4">
        <f>+$AO$40</f>
        <v>20</v>
      </c>
      <c r="O11" s="4">
        <f>+$AQ$40</f>
        <v>10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3">
        <f t="shared" ref="AG11" si="6">+(AD11*2+AF11)/(2*AC11)</f>
        <v>0.75</v>
      </c>
      <c r="AH11" s="53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9</v>
      </c>
      <c r="H12" s="8">
        <f>SUM(H4:H11)</f>
        <v>9</v>
      </c>
      <c r="I12" s="8">
        <f>SUM(I4:I11)</f>
        <v>6</v>
      </c>
      <c r="J12" s="8"/>
      <c r="K12" s="8"/>
      <c r="L12" s="8">
        <f>SUM(L4:L11)</f>
        <v>97</v>
      </c>
      <c r="M12" s="8">
        <f>SUM(M4:M11)</f>
        <v>97</v>
      </c>
      <c r="N12" s="8">
        <f>SUM(N4:N11)</f>
        <v>132</v>
      </c>
      <c r="O12" s="8">
        <f>SUM(O4:O11)</f>
        <v>40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24</v>
      </c>
      <c r="AD12" s="14">
        <f>SUM(AD3:AD11)</f>
        <v>9</v>
      </c>
      <c r="AE12" s="14">
        <f>SUM(AE3:AE11)</f>
        <v>9</v>
      </c>
      <c r="AF12" s="14">
        <f>SUM(AF3:AF11)</f>
        <v>6</v>
      </c>
      <c r="AG12" s="14"/>
      <c r="AH12" s="14"/>
      <c r="AI12" s="14">
        <f>SUM(AI3:AI11)</f>
        <v>94</v>
      </c>
      <c r="AJ12" s="14">
        <f>SUM(AJ3:AJ11)</f>
        <v>3</v>
      </c>
      <c r="AK12" s="14">
        <f>SUM(AK3:AK11)</f>
        <v>0</v>
      </c>
      <c r="AL12" s="29">
        <f t="shared" si="7"/>
        <v>3.9166666666666665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3 Summary:</v>
      </c>
      <c r="C14" s="37"/>
      <c r="D14" s="37"/>
      <c r="E14" s="54">
        <v>45921</v>
      </c>
      <c r="F14" s="54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2</v>
      </c>
      <c r="AO15" s="14">
        <v>2</v>
      </c>
      <c r="AP15" s="14">
        <f>+AN15+AO15</f>
        <v>4</v>
      </c>
      <c r="AQ15" s="14">
        <v>0</v>
      </c>
    </row>
    <row r="16" spans="1:43" ht="15.95" customHeight="1" x14ac:dyDescent="0.25">
      <c r="A16" s="30"/>
      <c r="C16" s="5" t="s">
        <v>177</v>
      </c>
      <c r="E16" s="20"/>
      <c r="F16" s="20"/>
      <c r="G16" s="4">
        <v>7</v>
      </c>
      <c r="H16" s="21">
        <v>1</v>
      </c>
      <c r="I16" s="20" t="s">
        <v>89</v>
      </c>
      <c r="J16" s="20"/>
      <c r="K16" s="20"/>
      <c r="L16" s="20" t="s">
        <v>82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 t="s">
        <v>230</v>
      </c>
      <c r="D17" s="15"/>
      <c r="E17" s="20"/>
      <c r="F17" s="20"/>
      <c r="G17" s="4"/>
      <c r="H17" s="21">
        <v>1</v>
      </c>
      <c r="I17" s="20" t="s">
        <v>77</v>
      </c>
      <c r="L17" s="20"/>
      <c r="M17" s="20" t="s">
        <v>48</v>
      </c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3</v>
      </c>
      <c r="AO17" s="21">
        <v>3</v>
      </c>
      <c r="AP17" s="21">
        <f t="shared" si="9"/>
        <v>6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166</v>
      </c>
      <c r="L18" s="20" t="s">
        <v>218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1</v>
      </c>
      <c r="AC18" s="21">
        <f t="shared" si="8"/>
        <v>2</v>
      </c>
      <c r="AD18" s="21">
        <v>2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2</v>
      </c>
      <c r="AO18" s="21">
        <v>3</v>
      </c>
      <c r="AP18" s="21">
        <f t="shared" si="9"/>
        <v>5</v>
      </c>
      <c r="AQ18" s="21">
        <v>0</v>
      </c>
    </row>
    <row r="19" spans="1:43" ht="15.75" customHeight="1" x14ac:dyDescent="0.25">
      <c r="H19" s="21">
        <v>2</v>
      </c>
      <c r="I19" s="20" t="s">
        <v>166</v>
      </c>
      <c r="L19" s="20" t="s">
        <v>167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77</v>
      </c>
      <c r="L20" s="20" t="s">
        <v>166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H21" s="21">
        <v>3</v>
      </c>
      <c r="I21" s="20" t="s">
        <v>89</v>
      </c>
      <c r="L21" s="20" t="s">
        <v>233</v>
      </c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4</v>
      </c>
      <c r="AP21" s="21">
        <f t="shared" si="9"/>
        <v>5</v>
      </c>
      <c r="AQ21" s="21">
        <v>0</v>
      </c>
    </row>
    <row r="22" spans="1:43" ht="15.95" customHeight="1" x14ac:dyDescent="0.25">
      <c r="H22" s="21">
        <v>3</v>
      </c>
      <c r="I22" s="20" t="s">
        <v>166</v>
      </c>
      <c r="M22" s="20" t="s">
        <v>48</v>
      </c>
      <c r="P22" s="20" t="s">
        <v>217</v>
      </c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1</v>
      </c>
      <c r="AB22" s="21">
        <v>2</v>
      </c>
      <c r="AC22" s="21">
        <f t="shared" si="8"/>
        <v>3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2</v>
      </c>
      <c r="AP22" s="21">
        <f t="shared" si="9"/>
        <v>2</v>
      </c>
      <c r="AQ22" s="21">
        <v>2</v>
      </c>
    </row>
    <row r="23" spans="1:43" ht="15.95" customHeight="1" x14ac:dyDescent="0.25"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2</v>
      </c>
    </row>
    <row r="24" spans="1:43" ht="15.95" customHeight="1" x14ac:dyDescent="0.25">
      <c r="C24" s="5" t="s">
        <v>176</v>
      </c>
      <c r="G24" s="4">
        <v>5</v>
      </c>
      <c r="H24" s="21">
        <v>1</v>
      </c>
      <c r="I24" s="20" t="s">
        <v>172</v>
      </c>
      <c r="J24" s="20"/>
      <c r="K24" s="20"/>
      <c r="L24" s="20" t="s">
        <v>234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B25" s="21" t="s">
        <v>23</v>
      </c>
      <c r="C25" s="15" t="s">
        <v>231</v>
      </c>
      <c r="D25" s="15"/>
      <c r="E25" s="15"/>
      <c r="F25" s="15"/>
      <c r="G25" s="15"/>
      <c r="H25" s="21">
        <v>1</v>
      </c>
      <c r="I25" s="20" t="s">
        <v>91</v>
      </c>
      <c r="J25" s="20"/>
      <c r="K25" s="20"/>
      <c r="L25" s="20" t="s">
        <v>235</v>
      </c>
      <c r="M25" s="20"/>
      <c r="N25" s="20"/>
      <c r="O25" s="20"/>
      <c r="P25" s="20"/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2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C26" s="15" t="s">
        <v>232</v>
      </c>
      <c r="D26" s="15"/>
      <c r="E26" s="15"/>
      <c r="F26" s="15"/>
      <c r="G26" s="15"/>
      <c r="H26" s="21">
        <v>2</v>
      </c>
      <c r="I26" s="20" t="s">
        <v>159</v>
      </c>
      <c r="J26" s="20"/>
      <c r="K26" s="20"/>
      <c r="L26" s="20"/>
      <c r="M26" s="20" t="s">
        <v>48</v>
      </c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2</v>
      </c>
      <c r="I27" s="20" t="s">
        <v>91</v>
      </c>
      <c r="J27" s="20"/>
      <c r="K27" s="20"/>
      <c r="L27" s="20"/>
      <c r="M27" s="20" t="s">
        <v>48</v>
      </c>
      <c r="N27" s="20"/>
      <c r="O27" s="20"/>
      <c r="P27" s="20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11</v>
      </c>
      <c r="AB27" s="22">
        <f>SUM(AB15:AB26)+SUMIF($Z$3:$Z$10,"Canadiens",$AH$3:$AH$10)</f>
        <v>15</v>
      </c>
      <c r="AC27" s="22">
        <f>SUM(AC15:AC26)+SUMIF($Z$3:$Z$10,"Canadiens",$AH$3:$AH$10)</f>
        <v>26</v>
      </c>
      <c r="AD27" s="22">
        <f>SUM(AD15:AD26)</f>
        <v>10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11</v>
      </c>
      <c r="AO27" s="22">
        <f>SUM(AO15:AO26)+SUMIF($Z$3:$Z$10,"Canadiens",$AH$3:$AH$10)</f>
        <v>18</v>
      </c>
      <c r="AP27" s="22">
        <f>SUM(AP15:AP26)+SUMIF($Z$3:$Z$10,"Canadiens",$AH$3:$AH$10)</f>
        <v>29</v>
      </c>
      <c r="AQ27" s="22">
        <f>SUM(AQ15:AQ26)</f>
        <v>6</v>
      </c>
    </row>
    <row r="28" spans="1:43" ht="15.95" customHeight="1" x14ac:dyDescent="0.25">
      <c r="H28" s="21">
        <v>3</v>
      </c>
      <c r="I28" s="20" t="s">
        <v>80</v>
      </c>
      <c r="J28" s="20"/>
      <c r="K28" s="20"/>
      <c r="L28" s="20" t="s">
        <v>236</v>
      </c>
      <c r="M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44" t="s">
        <v>26</v>
      </c>
      <c r="C29" s="45"/>
      <c r="D29" s="45"/>
      <c r="E29" s="45"/>
      <c r="F29" s="45"/>
      <c r="G29" s="45"/>
      <c r="H29" s="46"/>
      <c r="I29" s="45"/>
      <c r="J29" s="45"/>
      <c r="K29" s="45"/>
      <c r="L29" s="45"/>
      <c r="M29" s="47"/>
      <c r="N29" s="45"/>
      <c r="O29" s="45"/>
      <c r="P29" s="45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C30" s="5" t="s">
        <v>154</v>
      </c>
      <c r="D30" s="10"/>
      <c r="E30" s="20"/>
      <c r="F30" s="20"/>
      <c r="G30" s="4">
        <v>7</v>
      </c>
      <c r="H30" s="21">
        <v>1</v>
      </c>
      <c r="I30" s="20" t="s">
        <v>119</v>
      </c>
      <c r="J30" s="20"/>
      <c r="K30" s="20"/>
      <c r="L30" s="20" t="s">
        <v>237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8</v>
      </c>
      <c r="AB30" s="21">
        <v>1</v>
      </c>
      <c r="AC30" s="21">
        <f t="shared" si="10"/>
        <v>9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6</v>
      </c>
      <c r="AO30" s="21">
        <v>1</v>
      </c>
      <c r="AP30" s="21">
        <f t="shared" si="11"/>
        <v>7</v>
      </c>
      <c r="AQ30" s="21">
        <v>2</v>
      </c>
    </row>
    <row r="31" spans="1:43" ht="15.95" customHeight="1" x14ac:dyDescent="0.25">
      <c r="B31" s="21" t="s">
        <v>23</v>
      </c>
      <c r="C31" s="20"/>
      <c r="D31" s="20" t="s">
        <v>45</v>
      </c>
      <c r="E31" s="20"/>
      <c r="F31" s="20"/>
      <c r="G31" s="4"/>
      <c r="H31" s="21">
        <v>1</v>
      </c>
      <c r="I31" s="20" t="s">
        <v>156</v>
      </c>
      <c r="J31" s="20"/>
      <c r="K31" s="20"/>
      <c r="L31" s="20" t="s">
        <v>238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1</v>
      </c>
      <c r="AB31" s="21">
        <v>2</v>
      </c>
      <c r="AC31" s="21">
        <f t="shared" si="10"/>
        <v>3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2</v>
      </c>
      <c r="AO31" s="21">
        <v>5</v>
      </c>
      <c r="AP31" s="21">
        <f t="shared" si="11"/>
        <v>7</v>
      </c>
      <c r="AQ31" s="21">
        <v>0</v>
      </c>
    </row>
    <row r="32" spans="1:43" ht="15.95" customHeight="1" x14ac:dyDescent="0.25">
      <c r="C32" s="20"/>
      <c r="D32" s="20"/>
      <c r="E32" s="20"/>
      <c r="F32" s="20"/>
      <c r="G32" s="20"/>
      <c r="H32" s="21">
        <v>1</v>
      </c>
      <c r="I32" s="20" t="s">
        <v>119</v>
      </c>
      <c r="J32" s="20"/>
      <c r="L32" s="20" t="s">
        <v>239</v>
      </c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1</v>
      </c>
      <c r="AP32" s="21">
        <f t="shared" si="11"/>
        <v>1</v>
      </c>
      <c r="AQ32" s="21">
        <v>0</v>
      </c>
    </row>
    <row r="33" spans="1:43" ht="15.95" customHeight="1" x14ac:dyDescent="0.25">
      <c r="H33" s="21">
        <v>1</v>
      </c>
      <c r="I33" s="20" t="s">
        <v>135</v>
      </c>
      <c r="J33" s="20"/>
      <c r="K33" s="20"/>
      <c r="L33" s="20" t="s">
        <v>157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2</v>
      </c>
      <c r="AC33" s="21">
        <f t="shared" si="10"/>
        <v>2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H34" s="21">
        <v>1</v>
      </c>
      <c r="I34" s="20" t="s">
        <v>135</v>
      </c>
      <c r="L34" s="20" t="s">
        <v>240</v>
      </c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2</v>
      </c>
      <c r="AC34" s="21">
        <f t="shared" si="10"/>
        <v>3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2</v>
      </c>
      <c r="AP34" s="21">
        <f t="shared" si="11"/>
        <v>4</v>
      </c>
      <c r="AQ34" s="21">
        <v>2</v>
      </c>
    </row>
    <row r="35" spans="1:43" ht="15.95" customHeight="1" x14ac:dyDescent="0.25">
      <c r="H35" s="21">
        <v>2</v>
      </c>
      <c r="I35" s="20" t="s">
        <v>119</v>
      </c>
      <c r="M35" s="20" t="s">
        <v>48</v>
      </c>
      <c r="P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2</v>
      </c>
      <c r="AC35" s="21">
        <f t="shared" si="10"/>
        <v>4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>
        <v>3</v>
      </c>
      <c r="I36" s="20" t="s">
        <v>119</v>
      </c>
      <c r="M36" s="20" t="s">
        <v>48</v>
      </c>
      <c r="P36" s="20" t="s">
        <v>217</v>
      </c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2</v>
      </c>
      <c r="AC36" s="21">
        <f t="shared" si="10"/>
        <v>2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1</v>
      </c>
      <c r="AO36" s="21">
        <v>0</v>
      </c>
      <c r="AP36" s="21">
        <f t="shared" si="11"/>
        <v>1</v>
      </c>
      <c r="AQ36" s="21">
        <v>2</v>
      </c>
    </row>
    <row r="37" spans="1:43" ht="15.95" customHeight="1" x14ac:dyDescent="0.25"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1</v>
      </c>
      <c r="AO37" s="21">
        <v>0</v>
      </c>
      <c r="AP37" s="21">
        <f t="shared" si="11"/>
        <v>1</v>
      </c>
      <c r="AQ37" s="21">
        <v>0</v>
      </c>
    </row>
    <row r="38" spans="1:43" ht="15.95" customHeight="1" x14ac:dyDescent="0.25">
      <c r="B38" s="21" t="s">
        <v>25</v>
      </c>
      <c r="C38" s="5" t="s">
        <v>180</v>
      </c>
      <c r="D38" s="10"/>
      <c r="E38" s="20"/>
      <c r="F38" s="20"/>
      <c r="G38" s="4">
        <v>3</v>
      </c>
      <c r="H38" s="21">
        <v>1</v>
      </c>
      <c r="I38" s="20" t="s">
        <v>98</v>
      </c>
      <c r="J38" s="20"/>
      <c r="K38" s="20"/>
      <c r="L38" s="20" t="s">
        <v>241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1</v>
      </c>
      <c r="AP38" s="21">
        <f t="shared" si="11"/>
        <v>1</v>
      </c>
      <c r="AQ38" s="21">
        <v>0</v>
      </c>
    </row>
    <row r="39" spans="1:43" ht="15.95" customHeight="1" x14ac:dyDescent="0.25">
      <c r="B39" s="21" t="s">
        <v>23</v>
      </c>
      <c r="C39" s="20"/>
      <c r="D39" s="15" t="s">
        <v>45</v>
      </c>
      <c r="E39" s="20"/>
      <c r="F39" s="20"/>
      <c r="G39" s="4"/>
      <c r="H39" s="21">
        <v>2</v>
      </c>
      <c r="I39" s="20" t="s">
        <v>152</v>
      </c>
      <c r="J39" s="20"/>
      <c r="K39" s="20"/>
      <c r="L39" s="20" t="s">
        <v>223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4</v>
      </c>
      <c r="AP39" s="21">
        <f t="shared" si="11"/>
        <v>4</v>
      </c>
      <c r="AQ39" s="21">
        <v>0</v>
      </c>
    </row>
    <row r="40" spans="1:43" ht="15.95" customHeight="1" thickBot="1" x14ac:dyDescent="0.3">
      <c r="C40" s="20"/>
      <c r="D40" s="15"/>
      <c r="E40" s="20"/>
      <c r="H40" s="21">
        <v>3</v>
      </c>
      <c r="I40" s="20" t="s">
        <v>98</v>
      </c>
      <c r="L40" s="20" t="s">
        <v>152</v>
      </c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12</v>
      </c>
      <c r="AB40" s="22">
        <f>SUM(AB28:AB39)+SUMIF($Z$3:$Z$10,"SotF",$AH$3:$AH$10)</f>
        <v>19</v>
      </c>
      <c r="AC40" s="22">
        <f>SUM(AC28:AC39)+SUMIF($Z$3:$Z$10,"Canadiens",$AH$3:$AH$10)</f>
        <v>31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15</v>
      </c>
      <c r="AO40" s="22">
        <f>SUM(AO28:AO39)+SUMIF($Z$3:$Z$10,"SotF",$AH$3:$AH$10)</f>
        <v>20</v>
      </c>
      <c r="AP40" s="22">
        <f>SUM(AP28:AP39)+SUMIF($Z$3:$Z$10,"Canadiens",$AH$3:$AH$10)</f>
        <v>35</v>
      </c>
      <c r="AQ40" s="22">
        <f>SUM(AQ28:AQ39)</f>
        <v>10</v>
      </c>
    </row>
    <row r="41" spans="1:43" ht="15.95" customHeight="1" x14ac:dyDescent="0.25">
      <c r="B41" s="44" t="s">
        <v>27</v>
      </c>
      <c r="C41" s="45"/>
      <c r="D41" s="45"/>
      <c r="E41" s="45"/>
      <c r="F41" s="45"/>
      <c r="G41" s="45"/>
      <c r="H41" s="46"/>
      <c r="I41" s="45"/>
      <c r="J41" s="45"/>
      <c r="K41" s="45"/>
      <c r="L41" s="45"/>
      <c r="M41" s="47"/>
      <c r="N41" s="45"/>
      <c r="O41" s="45"/>
      <c r="P41" s="45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6</v>
      </c>
      <c r="AP41" s="14">
        <f>+AN41+AO41</f>
        <v>7</v>
      </c>
      <c r="AQ41" s="14">
        <v>0</v>
      </c>
    </row>
    <row r="42" spans="1:43" ht="15.95" customHeight="1" x14ac:dyDescent="0.25">
      <c r="C42" s="5" t="s">
        <v>179</v>
      </c>
      <c r="G42" s="4">
        <v>1</v>
      </c>
      <c r="H42" s="21">
        <v>2</v>
      </c>
      <c r="I42" s="20" t="s">
        <v>209</v>
      </c>
      <c r="J42" s="20"/>
      <c r="L42" s="20" t="s">
        <v>162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 t="s">
        <v>242</v>
      </c>
      <c r="D43" s="20"/>
      <c r="E43" s="20"/>
      <c r="H43" s="21"/>
      <c r="I43" s="20"/>
      <c r="J43" s="20"/>
      <c r="K43" s="20"/>
      <c r="L43" s="20"/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5</v>
      </c>
      <c r="AB43" s="21">
        <v>4</v>
      </c>
      <c r="AC43" s="21">
        <f t="shared" si="12"/>
        <v>9</v>
      </c>
      <c r="AD43" s="21">
        <v>2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5</v>
      </c>
      <c r="AP43" s="21">
        <f t="shared" si="13"/>
        <v>7</v>
      </c>
      <c r="AQ43" s="21">
        <v>0</v>
      </c>
    </row>
    <row r="44" spans="1:43" ht="15.95" customHeight="1" x14ac:dyDescent="0.25">
      <c r="C44" s="15" t="s">
        <v>243</v>
      </c>
      <c r="D44" s="15"/>
      <c r="E44" s="15"/>
      <c r="H44" s="21"/>
      <c r="I44" s="20"/>
      <c r="J44" s="20"/>
      <c r="K44" s="20"/>
      <c r="L44" s="20"/>
      <c r="M44" s="20"/>
      <c r="N44" s="20"/>
      <c r="O44" s="20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6</v>
      </c>
      <c r="AB44" s="21">
        <v>1</v>
      </c>
      <c r="AC44" s="21">
        <f t="shared" si="12"/>
        <v>7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15"/>
      <c r="D45" s="15"/>
      <c r="E45" s="15"/>
      <c r="H45" s="21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3</v>
      </c>
      <c r="AC45" s="21">
        <f t="shared" si="12"/>
        <v>4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4</v>
      </c>
      <c r="AP45" s="21">
        <f t="shared" si="13"/>
        <v>4</v>
      </c>
      <c r="AQ45" s="21">
        <v>0</v>
      </c>
    </row>
    <row r="46" spans="1:43" ht="15.95" customHeight="1" x14ac:dyDescent="0.25">
      <c r="A46" s="30"/>
      <c r="C46" s="5" t="s">
        <v>175</v>
      </c>
      <c r="E46" s="20"/>
      <c r="F46" s="20"/>
      <c r="G46" s="4">
        <v>4</v>
      </c>
      <c r="H46" s="21">
        <v>1</v>
      </c>
      <c r="I46" s="20" t="s">
        <v>194</v>
      </c>
      <c r="L46" s="20" t="s">
        <v>246</v>
      </c>
      <c r="M46" s="20"/>
      <c r="N46" s="21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B47" s="21" t="s">
        <v>23</v>
      </c>
      <c r="C47" s="15" t="s">
        <v>244</v>
      </c>
      <c r="D47" s="15"/>
      <c r="H47" s="21">
        <v>2</v>
      </c>
      <c r="I47" s="20" t="s">
        <v>146</v>
      </c>
      <c r="L47" s="20" t="s">
        <v>247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3</v>
      </c>
      <c r="AB47" s="21">
        <v>1</v>
      </c>
      <c r="AC47" s="21">
        <f t="shared" si="12"/>
        <v>4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3</v>
      </c>
      <c r="AO47" s="21">
        <v>0</v>
      </c>
      <c r="AP47" s="21">
        <f t="shared" si="13"/>
        <v>3</v>
      </c>
      <c r="AQ47" s="21">
        <v>0</v>
      </c>
    </row>
    <row r="48" spans="1:43" ht="15.95" customHeight="1" x14ac:dyDescent="0.25">
      <c r="C48" s="15" t="s">
        <v>245</v>
      </c>
      <c r="H48" s="21">
        <v>2</v>
      </c>
      <c r="I48" s="20" t="s">
        <v>147</v>
      </c>
      <c r="L48" s="20" t="s">
        <v>146</v>
      </c>
      <c r="M48" s="20"/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2</v>
      </c>
      <c r="AC48" s="21">
        <f t="shared" si="12"/>
        <v>2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5</v>
      </c>
      <c r="AO48" s="21">
        <v>2</v>
      </c>
      <c r="AP48" s="21">
        <f t="shared" si="13"/>
        <v>7</v>
      </c>
      <c r="AQ48" s="21">
        <v>0</v>
      </c>
    </row>
    <row r="49" spans="1:43" ht="15.95" customHeight="1" x14ac:dyDescent="0.25">
      <c r="A49" s="30"/>
      <c r="H49" s="21">
        <v>2</v>
      </c>
      <c r="I49" s="20" t="s">
        <v>194</v>
      </c>
      <c r="L49" s="20" t="s">
        <v>248</v>
      </c>
      <c r="M49" s="20"/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2</v>
      </c>
      <c r="AC49" s="21">
        <f t="shared" si="12"/>
        <v>2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B50" s="44" t="s">
        <v>30</v>
      </c>
      <c r="C50" s="45"/>
      <c r="D50" s="45"/>
      <c r="E50" s="45"/>
      <c r="F50" s="45"/>
      <c r="G50" s="45"/>
      <c r="H50" s="46"/>
      <c r="I50" s="45"/>
      <c r="J50" s="45"/>
      <c r="K50" s="45"/>
      <c r="L50" s="45"/>
      <c r="M50" s="47"/>
      <c r="N50" s="45"/>
      <c r="O50" s="45"/>
      <c r="P50" s="45"/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1</v>
      </c>
      <c r="AP50" s="21">
        <f t="shared" si="13"/>
        <v>1</v>
      </c>
      <c r="AQ50" s="21">
        <v>0</v>
      </c>
    </row>
    <row r="51" spans="1:43" ht="15.95" customHeight="1" x14ac:dyDescent="0.25">
      <c r="A51" s="30"/>
      <c r="C51" s="5" t="s">
        <v>174</v>
      </c>
      <c r="E51" s="10"/>
      <c r="F51" s="10"/>
      <c r="G51" s="4">
        <v>2</v>
      </c>
      <c r="H51" s="21">
        <v>1</v>
      </c>
      <c r="I51" s="20" t="s">
        <v>84</v>
      </c>
      <c r="J51" s="20"/>
      <c r="K51" s="20"/>
      <c r="L51" s="20" t="s">
        <v>108</v>
      </c>
      <c r="M51" s="20"/>
      <c r="N51" s="20"/>
      <c r="O51" s="20"/>
      <c r="P51" s="20"/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3</v>
      </c>
      <c r="AP51" s="21">
        <f t="shared" si="13"/>
        <v>3</v>
      </c>
      <c r="AQ51" s="21">
        <v>0</v>
      </c>
    </row>
    <row r="52" spans="1:43" ht="15.95" customHeight="1" x14ac:dyDescent="0.25">
      <c r="B52" s="21" t="s">
        <v>23</v>
      </c>
      <c r="C52" s="15"/>
      <c r="D52" s="15" t="s">
        <v>45</v>
      </c>
      <c r="E52" s="15"/>
      <c r="H52" s="21">
        <v>1</v>
      </c>
      <c r="I52" s="20" t="s">
        <v>108</v>
      </c>
      <c r="J52" s="20"/>
      <c r="K52" s="20"/>
      <c r="L52" s="20" t="s">
        <v>83</v>
      </c>
      <c r="M52" s="20"/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3</v>
      </c>
      <c r="AO52" s="21">
        <v>1</v>
      </c>
      <c r="AP52" s="21">
        <f t="shared" si="13"/>
        <v>4</v>
      </c>
      <c r="AQ52" s="21">
        <v>0</v>
      </c>
    </row>
    <row r="53" spans="1:43" ht="15.95" customHeight="1" thickBot="1" x14ac:dyDescent="0.3">
      <c r="H53" s="21"/>
      <c r="I53" s="20"/>
      <c r="J53" s="20"/>
      <c r="K53" s="20"/>
      <c r="L53" s="20"/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15</v>
      </c>
      <c r="AB53" s="22">
        <f>SUM(AB41:AB52)+SUMIF($Z$3:$Z$10,"Dive Shop",$AH$3:$AH$10)</f>
        <v>14</v>
      </c>
      <c r="AC53" s="22">
        <f>SUM(AC41:AC52)+SUMIF($Z$3:$Z$10,"Canadiens",$AH$3:$AH$10)</f>
        <v>29</v>
      </c>
      <c r="AD53" s="22">
        <f>SUM(AD41:AD52)</f>
        <v>2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15</v>
      </c>
      <c r="AO53" s="22">
        <f>SUM(AO41:AO52)+SUMIF($Z$3:$Z$10,"Dive Shop",$AH$3:$AH$10)</f>
        <v>23</v>
      </c>
      <c r="AP53" s="22">
        <f>SUM(AP41:AP52)+SUMIF($Z$3:$Z$10,"Canadiens",$AH$3:$AH$10)</f>
        <v>38</v>
      </c>
      <c r="AQ53" s="22">
        <f>SUM(AQ41:AQ52)</f>
        <v>0</v>
      </c>
    </row>
    <row r="54" spans="1:43" ht="15.95" customHeight="1" x14ac:dyDescent="0.25">
      <c r="H54" s="21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3</v>
      </c>
      <c r="AB54" s="14">
        <v>1</v>
      </c>
      <c r="AC54" s="14">
        <f>+AA54+AB54</f>
        <v>4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B55" s="10"/>
      <c r="C55" s="5" t="s">
        <v>178</v>
      </c>
      <c r="D55" s="15"/>
      <c r="F55" s="10"/>
      <c r="G55" s="4">
        <v>4</v>
      </c>
      <c r="H55" s="21">
        <v>1</v>
      </c>
      <c r="I55" s="20" t="s">
        <v>107</v>
      </c>
      <c r="J55" s="20"/>
      <c r="K55" s="20"/>
      <c r="L55" s="20" t="s">
        <v>254</v>
      </c>
      <c r="N55" s="20"/>
      <c r="O55" s="20"/>
      <c r="P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B56" s="21" t="s">
        <v>23</v>
      </c>
      <c r="C56" s="15" t="s">
        <v>249</v>
      </c>
      <c r="D56" s="15"/>
      <c r="E56" s="15"/>
      <c r="F56" s="15"/>
      <c r="G56" s="4"/>
      <c r="H56" s="21">
        <v>1</v>
      </c>
      <c r="I56" s="20" t="s">
        <v>251</v>
      </c>
      <c r="J56" s="20"/>
      <c r="K56" s="20"/>
      <c r="L56" s="20" t="s">
        <v>255</v>
      </c>
      <c r="N56" s="20"/>
      <c r="O56" s="20"/>
      <c r="P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1</v>
      </c>
      <c r="AC56" s="21">
        <f t="shared" si="14"/>
        <v>2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4</v>
      </c>
      <c r="AO56" s="21">
        <v>0</v>
      </c>
      <c r="AP56" s="21">
        <f t="shared" si="15"/>
        <v>4</v>
      </c>
      <c r="AQ56" s="21">
        <v>0</v>
      </c>
    </row>
    <row r="57" spans="1:43" ht="15.95" customHeight="1" x14ac:dyDescent="0.25">
      <c r="A57" s="30"/>
      <c r="C57" s="15" t="s">
        <v>250</v>
      </c>
      <c r="H57" s="21">
        <v>2</v>
      </c>
      <c r="I57" s="20" t="s">
        <v>253</v>
      </c>
      <c r="L57" s="20" t="s">
        <v>256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2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3</v>
      </c>
      <c r="I58" s="20" t="s">
        <v>251</v>
      </c>
      <c r="L58" s="20" t="s">
        <v>252</v>
      </c>
      <c r="N58" s="20"/>
      <c r="O58" s="20"/>
      <c r="P58" s="20" t="s">
        <v>217</v>
      </c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4</v>
      </c>
      <c r="AP58" s="21">
        <f t="shared" si="15"/>
        <v>6</v>
      </c>
      <c r="AQ58" s="21">
        <v>2</v>
      </c>
    </row>
    <row r="59" spans="1:43" ht="15.95" customHeight="1" x14ac:dyDescent="0.25">
      <c r="A59" s="30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1</v>
      </c>
      <c r="AC59" s="21">
        <f t="shared" si="14"/>
        <v>1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1</v>
      </c>
      <c r="AO59" s="21">
        <v>3</v>
      </c>
      <c r="AP59" s="21">
        <f t="shared" si="15"/>
        <v>4</v>
      </c>
      <c r="AQ59" s="21">
        <v>0</v>
      </c>
    </row>
    <row r="60" spans="1:43" ht="15.95" customHeight="1" x14ac:dyDescent="0.25">
      <c r="B60" s="20" t="s">
        <v>121</v>
      </c>
      <c r="C60" s="10"/>
      <c r="D60" s="10"/>
      <c r="E60" s="20" t="s">
        <v>47</v>
      </c>
      <c r="F60" s="20"/>
      <c r="G60" s="4">
        <f>SUM(G14:G57)</f>
        <v>33</v>
      </c>
      <c r="H60" s="4"/>
      <c r="I60" s="19"/>
      <c r="J60" s="20" t="s">
        <v>32</v>
      </c>
      <c r="K60" s="19"/>
      <c r="L60" s="4">
        <f>COUNTA(C14:C57)-8</f>
        <v>9</v>
      </c>
      <c r="N60" s="20" t="s">
        <v>38</v>
      </c>
      <c r="O60" s="4">
        <f>+L60*2</f>
        <v>18</v>
      </c>
      <c r="P60" s="10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2</v>
      </c>
      <c r="AB60" s="21">
        <v>3</v>
      </c>
      <c r="AC60" s="21">
        <f t="shared" si="14"/>
        <v>5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E61" s="20" t="s">
        <v>46</v>
      </c>
      <c r="F61" s="20"/>
      <c r="G61" s="4">
        <f>COUNTA(L16:L59)+COUNTIF(L16:L59,"*&amp;*")</f>
        <v>45</v>
      </c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2</v>
      </c>
      <c r="AC61" s="21">
        <f t="shared" si="14"/>
        <v>2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1</v>
      </c>
      <c r="AB63" s="21">
        <v>2</v>
      </c>
      <c r="AC63" s="21">
        <f t="shared" si="14"/>
        <v>3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2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8</v>
      </c>
      <c r="AB66" s="22">
        <f>SUM(AB54:AB65)+SUMIF($Z$3:$Z$10,"Eriton",$AH$3:$AH$10)</f>
        <v>11</v>
      </c>
      <c r="AC66" s="22">
        <f>SUM(AC54:AC65)+SUMIF($Z$3:$Z$10,"Canadiens",$AH$3:$AH$10)</f>
        <v>19</v>
      </c>
      <c r="AD66" s="22">
        <f>SUM(AD54:AD65)</f>
        <v>8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10</v>
      </c>
      <c r="AO66" s="22">
        <f>SUM(AO54:AO65)+SUMIF($Z$3:$Z$10,"Eriton",$AH$3:$AH$10)</f>
        <v>12</v>
      </c>
      <c r="AP66" s="22">
        <f>SUM(AP54:AP65)+SUMIF($Z$3:$Z$10,"Canadiens",$AH$3:$AH$10)</f>
        <v>22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97</v>
      </c>
      <c r="AO67" s="21">
        <f>+AB27+AB40+AB53+AB66+AO27+AO40+AO53+AO66</f>
        <v>132</v>
      </c>
      <c r="AP67" s="21">
        <f>+AC27+AC40+AC53+AC66+AP27+AP40+AP53+AP66</f>
        <v>229</v>
      </c>
      <c r="AQ67" s="21">
        <f>+AD27+AD40+AD53+AD66+AQ27+AQ40+AQ53+AQ66</f>
        <v>40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5" t="s">
        <v>52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43" ht="20.25" x14ac:dyDescent="0.3">
      <c r="B73" s="24"/>
      <c r="C73" s="24"/>
      <c r="D73" s="23"/>
      <c r="E73" s="23"/>
      <c r="F73" s="23"/>
      <c r="G73" s="55" t="str">
        <f>+G2</f>
        <v>2025/2026 SEASON</v>
      </c>
      <c r="H73" s="55"/>
      <c r="I73" s="55"/>
      <c r="J73" s="55"/>
      <c r="K73" s="55"/>
      <c r="L73" s="55"/>
      <c r="M73" s="55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3</v>
      </c>
      <c r="D74" s="23"/>
      <c r="E74" s="23"/>
      <c r="F74" s="23"/>
      <c r="G74" s="55"/>
      <c r="H74" s="55"/>
      <c r="I74" s="55"/>
      <c r="J74" s="55"/>
      <c r="K74" s="55"/>
      <c r="L74" s="55"/>
      <c r="M74" s="55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98</v>
      </c>
      <c r="E79" s="20"/>
      <c r="F79" s="20"/>
      <c r="G79" s="20" t="s">
        <v>55</v>
      </c>
      <c r="H79" s="21"/>
      <c r="J79" s="21">
        <v>8</v>
      </c>
      <c r="K79" s="21">
        <v>1</v>
      </c>
      <c r="L79" s="52">
        <f t="shared" ref="L79:L101" si="16">+J79+K79</f>
        <v>9</v>
      </c>
      <c r="N79" s="21"/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77</v>
      </c>
      <c r="E80" s="20"/>
      <c r="F80" s="20"/>
      <c r="G80" s="15" t="s">
        <v>15</v>
      </c>
      <c r="H80" s="21"/>
      <c r="J80" s="21">
        <v>5</v>
      </c>
      <c r="K80" s="21">
        <v>4</v>
      </c>
      <c r="L80" s="52">
        <f t="shared" si="16"/>
        <v>9</v>
      </c>
      <c r="N80" s="21"/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75</v>
      </c>
      <c r="E81" s="20"/>
      <c r="F81" s="20"/>
      <c r="G81" s="20" t="s">
        <v>125</v>
      </c>
      <c r="H81" s="21"/>
      <c r="J81" s="21">
        <v>6</v>
      </c>
      <c r="K81" s="21">
        <v>1</v>
      </c>
      <c r="L81" s="52">
        <f t="shared" si="16"/>
        <v>7</v>
      </c>
      <c r="N81" s="21"/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166</v>
      </c>
      <c r="E82" s="20"/>
      <c r="F82" s="20"/>
      <c r="G82" s="15" t="s">
        <v>15</v>
      </c>
      <c r="H82" s="21"/>
      <c r="J82" s="21">
        <v>6</v>
      </c>
      <c r="K82" s="21">
        <v>1</v>
      </c>
      <c r="L82" s="52">
        <f t="shared" si="16"/>
        <v>7</v>
      </c>
      <c r="N82" s="21"/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80</v>
      </c>
      <c r="E83" s="20"/>
      <c r="F83" s="20"/>
      <c r="G83" s="20" t="s">
        <v>58</v>
      </c>
      <c r="H83" s="21"/>
      <c r="J83" s="21">
        <v>6</v>
      </c>
      <c r="K83" s="21">
        <v>1</v>
      </c>
      <c r="L83" s="52">
        <f t="shared" si="16"/>
        <v>7</v>
      </c>
      <c r="N83" s="21"/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119</v>
      </c>
      <c r="E84" s="20"/>
      <c r="F84" s="20"/>
      <c r="G84" s="20" t="s">
        <v>53</v>
      </c>
      <c r="H84" s="21"/>
      <c r="J84" s="21">
        <v>5</v>
      </c>
      <c r="K84" s="21">
        <v>2</v>
      </c>
      <c r="L84" s="52">
        <f t="shared" si="16"/>
        <v>7</v>
      </c>
      <c r="N84" s="21"/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91</v>
      </c>
      <c r="E85" s="20"/>
      <c r="F85" s="20"/>
      <c r="G85" s="20" t="s">
        <v>58</v>
      </c>
      <c r="H85" s="21"/>
      <c r="J85" s="21">
        <v>2</v>
      </c>
      <c r="K85" s="21">
        <v>5</v>
      </c>
      <c r="L85" s="52">
        <f t="shared" si="16"/>
        <v>7</v>
      </c>
      <c r="N85" s="21"/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86</v>
      </c>
      <c r="E86" s="20"/>
      <c r="F86" s="20"/>
      <c r="G86" s="20" t="s">
        <v>53</v>
      </c>
      <c r="H86" s="21"/>
      <c r="J86" s="21">
        <v>2</v>
      </c>
      <c r="K86" s="21">
        <v>5</v>
      </c>
      <c r="L86" s="52">
        <f t="shared" si="16"/>
        <v>7</v>
      </c>
      <c r="N86" s="21"/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146</v>
      </c>
      <c r="E87" s="20"/>
      <c r="F87" s="20"/>
      <c r="G87" s="20" t="s">
        <v>56</v>
      </c>
      <c r="H87" s="21"/>
      <c r="J87" s="21">
        <v>3</v>
      </c>
      <c r="K87" s="21">
        <v>3</v>
      </c>
      <c r="L87" s="52">
        <f t="shared" si="16"/>
        <v>6</v>
      </c>
      <c r="N87" s="21"/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83</v>
      </c>
      <c r="E88" s="20"/>
      <c r="F88" s="20"/>
      <c r="G88" s="20" t="s">
        <v>54</v>
      </c>
      <c r="H88" s="35"/>
      <c r="J88" s="21">
        <v>2</v>
      </c>
      <c r="K88" s="21">
        <v>4</v>
      </c>
      <c r="L88" s="52">
        <f t="shared" si="16"/>
        <v>6</v>
      </c>
      <c r="N88" s="21"/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106</v>
      </c>
      <c r="E89" s="20"/>
      <c r="F89" s="20"/>
      <c r="G89" s="20" t="s">
        <v>57</v>
      </c>
      <c r="H89" s="21"/>
      <c r="J89" s="21">
        <v>2</v>
      </c>
      <c r="K89" s="21">
        <v>3</v>
      </c>
      <c r="L89" s="52">
        <f t="shared" si="16"/>
        <v>5</v>
      </c>
      <c r="N89" s="21"/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147</v>
      </c>
      <c r="E90" s="20"/>
      <c r="F90" s="20"/>
      <c r="G90" s="20" t="s">
        <v>56</v>
      </c>
      <c r="H90" s="21"/>
      <c r="J90" s="21">
        <v>2</v>
      </c>
      <c r="K90" s="21">
        <v>3</v>
      </c>
      <c r="L90" s="52">
        <f t="shared" si="16"/>
        <v>5</v>
      </c>
      <c r="N90" s="21"/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14</v>
      </c>
      <c r="E91" s="20"/>
      <c r="F91" s="20"/>
      <c r="G91" s="20" t="s">
        <v>56</v>
      </c>
      <c r="H91" s="35"/>
      <c r="J91" s="21">
        <v>1</v>
      </c>
      <c r="K91" s="21">
        <v>4</v>
      </c>
      <c r="L91" s="52">
        <f t="shared" si="16"/>
        <v>5</v>
      </c>
      <c r="N91" s="21"/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164</v>
      </c>
      <c r="E92" s="20"/>
      <c r="F92" s="20"/>
      <c r="G92" s="20" t="s">
        <v>125</v>
      </c>
      <c r="H92" s="21"/>
      <c r="J92" s="21">
        <v>0</v>
      </c>
      <c r="K92" s="21">
        <v>5</v>
      </c>
      <c r="L92" s="52">
        <f t="shared" si="16"/>
        <v>5</v>
      </c>
      <c r="N92" s="21"/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84</v>
      </c>
      <c r="E93" s="20"/>
      <c r="F93" s="20"/>
      <c r="G93" s="20" t="s">
        <v>54</v>
      </c>
      <c r="H93" s="21"/>
      <c r="J93" s="21">
        <v>4</v>
      </c>
      <c r="K93" s="21">
        <v>0</v>
      </c>
      <c r="L93" s="52">
        <f t="shared" si="16"/>
        <v>4</v>
      </c>
      <c r="N93" s="21"/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89</v>
      </c>
      <c r="E94" s="20"/>
      <c r="F94" s="20"/>
      <c r="G94" s="15" t="s">
        <v>15</v>
      </c>
      <c r="H94" s="21"/>
      <c r="J94" s="21">
        <v>3</v>
      </c>
      <c r="K94" s="21">
        <v>1</v>
      </c>
      <c r="L94" s="52">
        <f t="shared" si="16"/>
        <v>4</v>
      </c>
      <c r="N94" s="21"/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156</v>
      </c>
      <c r="E95" s="20"/>
      <c r="F95" s="20"/>
      <c r="G95" s="20" t="s">
        <v>53</v>
      </c>
      <c r="H95" s="21"/>
      <c r="J95" s="21">
        <v>3</v>
      </c>
      <c r="K95" s="21">
        <v>1</v>
      </c>
      <c r="L95" s="52">
        <f t="shared" si="16"/>
        <v>4</v>
      </c>
      <c r="N95" s="21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44</v>
      </c>
      <c r="E96" s="20"/>
      <c r="F96" s="20"/>
      <c r="G96" s="20" t="s">
        <v>55</v>
      </c>
      <c r="H96" s="21"/>
      <c r="J96" s="21">
        <v>2</v>
      </c>
      <c r="K96" s="21">
        <v>2</v>
      </c>
      <c r="L96" s="52">
        <f t="shared" si="16"/>
        <v>4</v>
      </c>
      <c r="N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4" ht="15.75" x14ac:dyDescent="0.25">
      <c r="D97" s="20" t="s">
        <v>110</v>
      </c>
      <c r="E97" s="20"/>
      <c r="F97" s="20"/>
      <c r="G97" s="20" t="s">
        <v>58</v>
      </c>
      <c r="H97" s="21"/>
      <c r="J97" s="21">
        <v>2</v>
      </c>
      <c r="K97" s="21">
        <v>2</v>
      </c>
      <c r="L97" s="52">
        <f t="shared" si="16"/>
        <v>4</v>
      </c>
      <c r="N97" s="21"/>
    </row>
    <row r="98" spans="4:14" ht="15.75" x14ac:dyDescent="0.25">
      <c r="D98" s="20" t="s">
        <v>82</v>
      </c>
      <c r="E98" s="20"/>
      <c r="F98" s="20"/>
      <c r="G98" s="15" t="s">
        <v>15</v>
      </c>
      <c r="H98" s="21"/>
      <c r="J98" s="21">
        <v>1</v>
      </c>
      <c r="K98" s="21">
        <v>3</v>
      </c>
      <c r="L98" s="52">
        <f t="shared" si="16"/>
        <v>4</v>
      </c>
      <c r="N98" s="21"/>
    </row>
    <row r="99" spans="4:14" ht="15.75" x14ac:dyDescent="0.25">
      <c r="D99" s="20" t="s">
        <v>108</v>
      </c>
      <c r="E99" s="20"/>
      <c r="F99" s="20"/>
      <c r="G99" s="20" t="s">
        <v>54</v>
      </c>
      <c r="H99" s="35"/>
      <c r="J99" s="21">
        <v>1</v>
      </c>
      <c r="K99" s="21">
        <v>3</v>
      </c>
      <c r="L99" s="52">
        <f t="shared" si="16"/>
        <v>4</v>
      </c>
      <c r="N99" s="21"/>
    </row>
    <row r="100" spans="4:14" ht="15.75" x14ac:dyDescent="0.25">
      <c r="D100" s="20" t="s">
        <v>132</v>
      </c>
      <c r="E100" s="20"/>
      <c r="F100" s="20"/>
      <c r="G100" s="20" t="s">
        <v>58</v>
      </c>
      <c r="H100" s="21"/>
      <c r="J100" s="21">
        <v>0</v>
      </c>
      <c r="K100" s="21">
        <v>4</v>
      </c>
      <c r="L100" s="52">
        <f t="shared" si="16"/>
        <v>4</v>
      </c>
      <c r="N100" s="21"/>
    </row>
    <row r="101" spans="4:14" ht="15.75" x14ac:dyDescent="0.25">
      <c r="D101" s="20" t="s">
        <v>88</v>
      </c>
      <c r="E101" s="20"/>
      <c r="F101" s="20"/>
      <c r="G101" s="20" t="s">
        <v>53</v>
      </c>
      <c r="H101" s="21"/>
      <c r="J101" s="21">
        <v>0</v>
      </c>
      <c r="K101" s="21">
        <v>4</v>
      </c>
      <c r="L101" s="52">
        <f t="shared" si="16"/>
        <v>4</v>
      </c>
      <c r="N101" s="21"/>
    </row>
    <row r="104" spans="4:14" ht="18.75" thickBot="1" x14ac:dyDescent="0.3">
      <c r="E104" s="1" t="s">
        <v>124</v>
      </c>
      <c r="F104" s="1"/>
      <c r="G104" s="1"/>
      <c r="H104" s="3" t="s">
        <v>1</v>
      </c>
      <c r="I104" s="3"/>
      <c r="J104" s="3"/>
      <c r="K104" s="49" t="s">
        <v>2</v>
      </c>
    </row>
    <row r="105" spans="4:14" ht="15.75" x14ac:dyDescent="0.25">
      <c r="E105" s="20" t="s">
        <v>75</v>
      </c>
      <c r="F105" s="20"/>
      <c r="G105" s="20"/>
      <c r="H105" s="20" t="s">
        <v>125</v>
      </c>
      <c r="I105" s="21"/>
      <c r="K105" s="52">
        <v>4</v>
      </c>
    </row>
    <row r="106" spans="4:14" ht="15.75" x14ac:dyDescent="0.25">
      <c r="E106" s="20" t="s">
        <v>77</v>
      </c>
      <c r="F106" s="20"/>
      <c r="G106" s="20"/>
      <c r="H106" s="15" t="s">
        <v>15</v>
      </c>
      <c r="I106" s="21"/>
      <c r="K106" s="52">
        <v>2</v>
      </c>
    </row>
    <row r="107" spans="4:14" ht="15.75" x14ac:dyDescent="0.25">
      <c r="E107" s="20" t="s">
        <v>80</v>
      </c>
      <c r="F107" s="20"/>
      <c r="G107" s="20"/>
      <c r="H107" s="20" t="s">
        <v>58</v>
      </c>
      <c r="I107" s="21"/>
      <c r="K107" s="52">
        <v>2</v>
      </c>
    </row>
    <row r="108" spans="4:14" ht="15.75" x14ac:dyDescent="0.25">
      <c r="E108" s="20" t="s">
        <v>83</v>
      </c>
      <c r="F108" s="20"/>
      <c r="G108" s="20"/>
      <c r="H108" s="20" t="s">
        <v>54</v>
      </c>
      <c r="I108" s="35"/>
      <c r="K108" s="52">
        <v>2</v>
      </c>
    </row>
    <row r="109" spans="4:14" ht="15.75" x14ac:dyDescent="0.25">
      <c r="E109" s="20" t="s">
        <v>106</v>
      </c>
      <c r="F109" s="20"/>
      <c r="G109" s="20"/>
      <c r="H109" s="20" t="s">
        <v>57</v>
      </c>
      <c r="I109" s="21"/>
      <c r="K109" s="52">
        <v>2</v>
      </c>
    </row>
    <row r="110" spans="4:14" ht="15.75" x14ac:dyDescent="0.25">
      <c r="E110" s="20" t="s">
        <v>110</v>
      </c>
      <c r="F110" s="20"/>
      <c r="G110" s="20"/>
      <c r="H110" s="20" t="s">
        <v>58</v>
      </c>
      <c r="I110" s="21"/>
      <c r="K110" s="52">
        <v>2</v>
      </c>
    </row>
    <row r="111" spans="4:14" ht="15.75" x14ac:dyDescent="0.25">
      <c r="E111" s="20" t="s">
        <v>165</v>
      </c>
      <c r="F111" s="20"/>
      <c r="G111" s="20"/>
      <c r="H111" s="20" t="s">
        <v>125</v>
      </c>
      <c r="I111" s="21"/>
      <c r="K111" s="52">
        <v>2</v>
      </c>
    </row>
    <row r="112" spans="4:14" ht="15.75" x14ac:dyDescent="0.25">
      <c r="E112" s="20" t="s">
        <v>162</v>
      </c>
      <c r="F112" s="20"/>
      <c r="G112" s="20"/>
      <c r="H112" s="20" t="s">
        <v>125</v>
      </c>
      <c r="I112" s="21"/>
      <c r="K112" s="52">
        <v>2</v>
      </c>
    </row>
    <row r="113" spans="5:11" ht="15.75" x14ac:dyDescent="0.25">
      <c r="E113" s="20" t="s">
        <v>126</v>
      </c>
      <c r="F113" s="20"/>
      <c r="G113" s="20"/>
      <c r="H113" s="20" t="s">
        <v>56</v>
      </c>
      <c r="I113" s="21"/>
      <c r="K113" s="52">
        <v>2</v>
      </c>
    </row>
    <row r="114" spans="5:11" ht="15.75" x14ac:dyDescent="0.25">
      <c r="E114" s="20" t="s">
        <v>94</v>
      </c>
      <c r="F114" s="20"/>
      <c r="G114" s="20"/>
      <c r="H114" s="20" t="s">
        <v>55</v>
      </c>
      <c r="I114" s="21"/>
      <c r="K114" s="52">
        <v>2</v>
      </c>
    </row>
    <row r="115" spans="5:11" ht="15.75" x14ac:dyDescent="0.25">
      <c r="E115" s="20" t="s">
        <v>130</v>
      </c>
      <c r="F115" s="20"/>
      <c r="G115" s="20"/>
      <c r="H115" s="20" t="s">
        <v>56</v>
      </c>
      <c r="I115" s="21"/>
      <c r="K115" s="52">
        <v>2</v>
      </c>
    </row>
    <row r="116" spans="5:11" ht="15.75" x14ac:dyDescent="0.25">
      <c r="E116" s="20" t="s">
        <v>172</v>
      </c>
      <c r="F116" s="20"/>
      <c r="G116" s="20"/>
      <c r="H116" s="20" t="s">
        <v>58</v>
      </c>
      <c r="I116" s="21"/>
      <c r="K116" s="52">
        <v>2</v>
      </c>
    </row>
    <row r="117" spans="5:11" ht="15.75" x14ac:dyDescent="0.25">
      <c r="E117" s="20" t="s">
        <v>78</v>
      </c>
      <c r="F117" s="20"/>
      <c r="G117" s="20"/>
      <c r="H117" s="20" t="s">
        <v>57</v>
      </c>
      <c r="I117" s="21"/>
      <c r="K117" s="52">
        <v>2</v>
      </c>
    </row>
    <row r="118" spans="5:11" ht="15.75" x14ac:dyDescent="0.25">
      <c r="E118" s="20" t="s">
        <v>115</v>
      </c>
      <c r="F118" s="20"/>
      <c r="G118" s="20"/>
      <c r="H118" s="20" t="s">
        <v>125</v>
      </c>
      <c r="I118" s="21"/>
      <c r="K118" s="52">
        <v>2</v>
      </c>
    </row>
    <row r="119" spans="5:11" ht="15.75" x14ac:dyDescent="0.25">
      <c r="E119" s="20" t="s">
        <v>101</v>
      </c>
      <c r="F119" s="20"/>
      <c r="G119" s="20"/>
      <c r="H119" s="20" t="s">
        <v>57</v>
      </c>
      <c r="I119" s="21"/>
      <c r="K119" s="52">
        <v>2</v>
      </c>
    </row>
    <row r="120" spans="5:11" ht="15.75" x14ac:dyDescent="0.25">
      <c r="E120" s="20" t="s">
        <v>120</v>
      </c>
      <c r="F120" s="20"/>
      <c r="G120" s="20"/>
      <c r="H120" s="20" t="s">
        <v>57</v>
      </c>
      <c r="I120" s="21"/>
      <c r="K120" s="52">
        <v>2</v>
      </c>
    </row>
    <row r="121" spans="5:11" ht="15.75" x14ac:dyDescent="0.25">
      <c r="E121" s="20" t="s">
        <v>127</v>
      </c>
      <c r="F121" s="20"/>
      <c r="G121" s="20"/>
      <c r="H121" s="20" t="s">
        <v>56</v>
      </c>
      <c r="I121" s="21"/>
      <c r="K121" s="52">
        <v>2</v>
      </c>
    </row>
  </sheetData>
  <mergeCells count="17">
    <mergeCell ref="AG11:AH11"/>
    <mergeCell ref="E14:F14"/>
    <mergeCell ref="B72:P72"/>
    <mergeCell ref="G73:M73"/>
    <mergeCell ref="G74:M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426-BF9B-4758-981B-514F0101D429}">
  <dimension ref="A1:AQ109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5" t="s">
        <v>52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S1" s="55" t="s">
        <v>52</v>
      </c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43" ht="18.600000000000001" customHeight="1" thickBot="1" x14ac:dyDescent="0.35">
      <c r="A2" s="21"/>
      <c r="B2" s="24" t="s">
        <v>39</v>
      </c>
      <c r="C2" s="24">
        <v>2</v>
      </c>
      <c r="D2" s="23"/>
      <c r="E2" s="23"/>
      <c r="F2" s="23"/>
      <c r="G2" s="55" t="s">
        <v>161</v>
      </c>
      <c r="H2" s="55"/>
      <c r="I2" s="55"/>
      <c r="J2" s="55"/>
      <c r="K2" s="55"/>
      <c r="L2" s="55"/>
      <c r="M2" s="55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7" t="s">
        <v>36</v>
      </c>
      <c r="AH2" s="57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73</v>
      </c>
      <c r="X3" s="20"/>
      <c r="Y3" s="20"/>
      <c r="Z3" s="20" t="s">
        <v>57</v>
      </c>
      <c r="AB3" s="21"/>
      <c r="AC3" s="21">
        <f t="shared" ref="AC3:AC10" si="0">+AD3+AE3+AF3</f>
        <v>1</v>
      </c>
      <c r="AD3" s="21">
        <v>0</v>
      </c>
      <c r="AE3" s="21">
        <v>0</v>
      </c>
      <c r="AF3" s="21">
        <v>1</v>
      </c>
      <c r="AG3" s="58">
        <f t="shared" ref="AG3:AG10" si="1">+(AD3*2+AF3)/(2*AC3)</f>
        <v>0.5</v>
      </c>
      <c r="AH3" s="58"/>
      <c r="AI3" s="14">
        <v>1</v>
      </c>
      <c r="AJ3" s="14">
        <v>0</v>
      </c>
      <c r="AK3" s="14">
        <v>0</v>
      </c>
      <c r="AL3" s="50">
        <f t="shared" ref="AL3:AL10" si="2">+AI3/AC3</f>
        <v>1</v>
      </c>
      <c r="AQ3" s="21"/>
    </row>
    <row r="4" spans="1:43" ht="18" x14ac:dyDescent="0.25">
      <c r="A4" s="34"/>
      <c r="B4" s="4">
        <v>1</v>
      </c>
      <c r="C4" s="5" t="s">
        <v>125</v>
      </c>
      <c r="D4" s="10"/>
      <c r="E4" s="5"/>
      <c r="F4" s="10"/>
      <c r="G4" s="4">
        <v>2</v>
      </c>
      <c r="H4" s="4">
        <v>0</v>
      </c>
      <c r="I4" s="4">
        <v>0</v>
      </c>
      <c r="J4" s="4">
        <f>2*G4+I4</f>
        <v>4</v>
      </c>
      <c r="K4" s="31">
        <f t="shared" ref="K4:K11" si="3">+J4/((G4+H4+I4)*2)</f>
        <v>1</v>
      </c>
      <c r="L4" s="4">
        <f>+$AA$27</f>
        <v>10</v>
      </c>
      <c r="M4" s="4">
        <v>5</v>
      </c>
      <c r="N4" s="4">
        <f>+$AB$27</f>
        <v>14</v>
      </c>
      <c r="O4" s="4">
        <f>+$AD$27</f>
        <v>6</v>
      </c>
      <c r="P4" s="4"/>
      <c r="Q4" s="34"/>
      <c r="R4" s="21"/>
      <c r="U4" s="25">
        <v>7.5</v>
      </c>
      <c r="V4" s="20" t="s">
        <v>118</v>
      </c>
      <c r="X4" s="20"/>
      <c r="Y4" s="20"/>
      <c r="Z4" s="20" t="s">
        <v>56</v>
      </c>
      <c r="AB4" s="21"/>
      <c r="AC4" s="21">
        <f t="shared" si="0"/>
        <v>2</v>
      </c>
      <c r="AD4" s="21">
        <v>1</v>
      </c>
      <c r="AE4" s="21">
        <v>0</v>
      </c>
      <c r="AF4" s="21">
        <v>1</v>
      </c>
      <c r="AG4" s="53">
        <f t="shared" si="1"/>
        <v>0.75</v>
      </c>
      <c r="AH4" s="53"/>
      <c r="AI4" s="21">
        <v>4</v>
      </c>
      <c r="AJ4" s="21">
        <v>0</v>
      </c>
      <c r="AK4" s="21">
        <v>0</v>
      </c>
      <c r="AL4" s="26">
        <f t="shared" si="2"/>
        <v>2</v>
      </c>
      <c r="AQ4" s="21"/>
    </row>
    <row r="5" spans="1:43" ht="18" x14ac:dyDescent="0.25">
      <c r="A5" s="34"/>
      <c r="B5" s="4">
        <v>4</v>
      </c>
      <c r="C5" s="5" t="s">
        <v>57</v>
      </c>
      <c r="D5" s="10"/>
      <c r="E5" s="5"/>
      <c r="F5" s="10"/>
      <c r="G5" s="4">
        <v>1</v>
      </c>
      <c r="H5" s="4">
        <v>0</v>
      </c>
      <c r="I5" s="4">
        <v>1</v>
      </c>
      <c r="J5" s="4">
        <f>2*G5+I5</f>
        <v>3</v>
      </c>
      <c r="K5" s="31">
        <f t="shared" si="3"/>
        <v>0.75</v>
      </c>
      <c r="L5" s="4">
        <f>+$AA$66</f>
        <v>4</v>
      </c>
      <c r="M5" s="4">
        <v>2</v>
      </c>
      <c r="N5" s="4">
        <f>+$AB$66</f>
        <v>3</v>
      </c>
      <c r="O5" s="4">
        <f>+$AD$66</f>
        <v>4</v>
      </c>
      <c r="P5" s="4"/>
      <c r="Q5" s="34"/>
      <c r="R5" s="21"/>
      <c r="U5" s="25">
        <v>8</v>
      </c>
      <c r="V5" s="20" t="s">
        <v>72</v>
      </c>
      <c r="X5" s="20"/>
      <c r="Y5" s="20"/>
      <c r="Z5" s="20" t="s">
        <v>125</v>
      </c>
      <c r="AB5" s="21"/>
      <c r="AC5" s="21">
        <f t="shared" si="0"/>
        <v>2</v>
      </c>
      <c r="AD5" s="21">
        <v>2</v>
      </c>
      <c r="AE5" s="21">
        <v>0</v>
      </c>
      <c r="AF5" s="21">
        <v>0</v>
      </c>
      <c r="AG5" s="53">
        <f t="shared" si="1"/>
        <v>1</v>
      </c>
      <c r="AH5" s="53"/>
      <c r="AI5" s="21">
        <v>5</v>
      </c>
      <c r="AJ5" s="21">
        <v>0</v>
      </c>
      <c r="AK5" s="21">
        <v>0</v>
      </c>
      <c r="AL5" s="26">
        <f t="shared" si="2"/>
        <v>2.5</v>
      </c>
      <c r="AQ5" s="21"/>
    </row>
    <row r="6" spans="1:43" ht="18" x14ac:dyDescent="0.25">
      <c r="A6" s="34"/>
      <c r="B6" s="4">
        <v>5</v>
      </c>
      <c r="C6" s="5" t="s">
        <v>56</v>
      </c>
      <c r="D6" s="10"/>
      <c r="E6" s="5"/>
      <c r="F6" s="10"/>
      <c r="G6" s="4">
        <v>1</v>
      </c>
      <c r="H6" s="4">
        <v>0</v>
      </c>
      <c r="I6" s="4">
        <v>1</v>
      </c>
      <c r="J6" s="4">
        <f>2*G6+I6</f>
        <v>3</v>
      </c>
      <c r="K6" s="31">
        <f t="shared" si="3"/>
        <v>0.75</v>
      </c>
      <c r="L6" s="4">
        <f>+$AN$27</f>
        <v>7</v>
      </c>
      <c r="M6" s="4">
        <v>4</v>
      </c>
      <c r="N6" s="4">
        <f>+$AO$27</f>
        <v>11</v>
      </c>
      <c r="O6" s="4">
        <f>+$AQ$27</f>
        <v>2</v>
      </c>
      <c r="P6" s="4"/>
      <c r="Q6" s="34"/>
      <c r="R6" s="21"/>
      <c r="U6" s="25">
        <v>8</v>
      </c>
      <c r="V6" s="20" t="s">
        <v>128</v>
      </c>
      <c r="X6" s="20"/>
      <c r="Y6" s="20"/>
      <c r="Z6" s="20" t="s">
        <v>15</v>
      </c>
      <c r="AB6" s="21"/>
      <c r="AC6" s="21">
        <f t="shared" si="0"/>
        <v>2</v>
      </c>
      <c r="AD6" s="21">
        <v>1</v>
      </c>
      <c r="AE6" s="21">
        <v>1</v>
      </c>
      <c r="AF6" s="21">
        <v>0</v>
      </c>
      <c r="AG6" s="53">
        <f t="shared" si="1"/>
        <v>0.5</v>
      </c>
      <c r="AH6" s="53"/>
      <c r="AI6" s="21">
        <v>6</v>
      </c>
      <c r="AJ6" s="21">
        <v>0</v>
      </c>
      <c r="AK6" s="21">
        <v>0</v>
      </c>
      <c r="AL6" s="26">
        <f t="shared" si="2"/>
        <v>3</v>
      </c>
      <c r="AQ6" s="21"/>
    </row>
    <row r="7" spans="1:43" ht="18" x14ac:dyDescent="0.25">
      <c r="A7" s="34"/>
      <c r="B7" s="4">
        <v>3</v>
      </c>
      <c r="C7" s="5" t="s">
        <v>15</v>
      </c>
      <c r="D7" s="10"/>
      <c r="E7" s="10"/>
      <c r="F7" s="10"/>
      <c r="G7" s="4">
        <v>1</v>
      </c>
      <c r="H7" s="4">
        <v>1</v>
      </c>
      <c r="I7" s="4">
        <v>0</v>
      </c>
      <c r="J7" s="4">
        <f>2*G7+I7</f>
        <v>2</v>
      </c>
      <c r="K7" s="31">
        <f t="shared" si="3"/>
        <v>0.5</v>
      </c>
      <c r="L7" s="4">
        <f>+$AA$53</f>
        <v>8</v>
      </c>
      <c r="M7" s="4">
        <v>6</v>
      </c>
      <c r="N7" s="4">
        <f>+$AB$53</f>
        <v>7</v>
      </c>
      <c r="O7" s="4">
        <f>+$AD$53</f>
        <v>0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2</v>
      </c>
      <c r="AD7" s="21">
        <v>0</v>
      </c>
      <c r="AE7" s="21">
        <v>1</v>
      </c>
      <c r="AF7" s="21">
        <v>1</v>
      </c>
      <c r="AG7" s="53">
        <f t="shared" si="1"/>
        <v>0.25</v>
      </c>
      <c r="AH7" s="53"/>
      <c r="AI7" s="21">
        <v>9</v>
      </c>
      <c r="AJ7" s="21">
        <v>1</v>
      </c>
      <c r="AK7" s="21">
        <v>0</v>
      </c>
      <c r="AL7" s="26">
        <f t="shared" si="2"/>
        <v>4.5</v>
      </c>
      <c r="AQ7" s="21"/>
    </row>
    <row r="8" spans="1:43" ht="18" x14ac:dyDescent="0.25">
      <c r="A8" s="34"/>
      <c r="B8" s="4">
        <v>8</v>
      </c>
      <c r="C8" s="5" t="s">
        <v>54</v>
      </c>
      <c r="D8" s="10"/>
      <c r="E8" s="5"/>
      <c r="F8" s="10"/>
      <c r="G8" s="4">
        <v>0</v>
      </c>
      <c r="H8" s="4">
        <v>1</v>
      </c>
      <c r="I8" s="4">
        <v>1</v>
      </c>
      <c r="J8" s="4">
        <f t="shared" ref="J8:J11" si="4">2*G8+I8</f>
        <v>1</v>
      </c>
      <c r="K8" s="31">
        <f t="shared" si="3"/>
        <v>0.25</v>
      </c>
      <c r="L8" s="4">
        <f>+$AN$66</f>
        <v>8</v>
      </c>
      <c r="M8" s="4">
        <v>10</v>
      </c>
      <c r="N8" s="4">
        <f>+$AO$66</f>
        <v>10</v>
      </c>
      <c r="O8" s="4">
        <f>+$AQ$66</f>
        <v>2</v>
      </c>
      <c r="P8" s="4"/>
      <c r="Q8" s="34"/>
      <c r="R8" s="21"/>
      <c r="U8" s="25">
        <v>7.5</v>
      </c>
      <c r="V8" s="20" t="s">
        <v>31</v>
      </c>
      <c r="X8" s="20"/>
      <c r="Y8" s="20"/>
      <c r="Z8" s="20" t="s">
        <v>55</v>
      </c>
      <c r="AB8" s="21"/>
      <c r="AC8" s="21">
        <f t="shared" si="0"/>
        <v>2</v>
      </c>
      <c r="AD8" s="21">
        <v>0</v>
      </c>
      <c r="AE8" s="21">
        <v>1</v>
      </c>
      <c r="AF8" s="21">
        <v>1</v>
      </c>
      <c r="AG8" s="53">
        <f t="shared" si="1"/>
        <v>0.25</v>
      </c>
      <c r="AH8" s="53"/>
      <c r="AI8" s="21">
        <v>12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7</v>
      </c>
      <c r="C9" s="5" t="s">
        <v>53</v>
      </c>
      <c r="D9" s="10"/>
      <c r="E9" s="10"/>
      <c r="F9" s="10"/>
      <c r="G9" s="4">
        <v>0</v>
      </c>
      <c r="H9" s="4">
        <v>1</v>
      </c>
      <c r="I9" s="4">
        <v>1</v>
      </c>
      <c r="J9" s="4">
        <f t="shared" si="4"/>
        <v>1</v>
      </c>
      <c r="K9" s="31">
        <f t="shared" si="3"/>
        <v>0.25</v>
      </c>
      <c r="L9" s="4">
        <f>+$AN$53</f>
        <v>8</v>
      </c>
      <c r="M9" s="4">
        <v>12</v>
      </c>
      <c r="N9" s="4">
        <f>+$AO$53</f>
        <v>14</v>
      </c>
      <c r="O9" s="4">
        <f>+$AQ$53</f>
        <v>0</v>
      </c>
      <c r="P9" s="4"/>
      <c r="Q9" s="34"/>
      <c r="R9" s="21"/>
      <c r="U9" s="25">
        <v>7.5</v>
      </c>
      <c r="V9" s="20" t="s">
        <v>71</v>
      </c>
      <c r="X9" s="20"/>
      <c r="Y9" s="20"/>
      <c r="Z9" s="20" t="s">
        <v>58</v>
      </c>
      <c r="AB9" s="21"/>
      <c r="AC9" s="21">
        <f t="shared" si="0"/>
        <v>2</v>
      </c>
      <c r="AD9" s="21">
        <v>0</v>
      </c>
      <c r="AE9" s="21">
        <v>1</v>
      </c>
      <c r="AF9" s="21">
        <v>1</v>
      </c>
      <c r="AG9" s="53">
        <f t="shared" si="1"/>
        <v>0.25</v>
      </c>
      <c r="AH9" s="53"/>
      <c r="AI9" s="21">
        <v>13</v>
      </c>
      <c r="AJ9" s="21">
        <v>0</v>
      </c>
      <c r="AK9" s="21">
        <v>0</v>
      </c>
      <c r="AL9" s="26">
        <f t="shared" si="2"/>
        <v>6.5</v>
      </c>
      <c r="AQ9" s="21"/>
    </row>
    <row r="10" spans="1:43" ht="18" x14ac:dyDescent="0.25">
      <c r="A10" s="34"/>
      <c r="B10" s="4">
        <v>2</v>
      </c>
      <c r="C10" s="5" t="s">
        <v>55</v>
      </c>
      <c r="D10" s="10"/>
      <c r="E10" s="10"/>
      <c r="F10" s="10"/>
      <c r="G10" s="4">
        <v>0</v>
      </c>
      <c r="H10" s="4">
        <v>1</v>
      </c>
      <c r="I10" s="4">
        <v>1</v>
      </c>
      <c r="J10" s="4">
        <f t="shared" si="4"/>
        <v>1</v>
      </c>
      <c r="K10" s="31">
        <f t="shared" si="3"/>
        <v>0.25</v>
      </c>
      <c r="L10" s="4">
        <f>+$AA$40</f>
        <v>9</v>
      </c>
      <c r="M10" s="4">
        <v>12</v>
      </c>
      <c r="N10" s="4">
        <f>+$AB$40</f>
        <v>14</v>
      </c>
      <c r="O10" s="4">
        <f>+$AD$40</f>
        <v>2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1</v>
      </c>
      <c r="AD10" s="21">
        <v>0</v>
      </c>
      <c r="AE10" s="21">
        <v>1</v>
      </c>
      <c r="AF10" s="21">
        <v>0</v>
      </c>
      <c r="AG10" s="53">
        <f t="shared" si="1"/>
        <v>0</v>
      </c>
      <c r="AH10" s="53"/>
      <c r="AI10" s="21">
        <v>7</v>
      </c>
      <c r="AJ10" s="21">
        <v>0</v>
      </c>
      <c r="AK10" s="21">
        <v>0</v>
      </c>
      <c r="AL10" s="26">
        <f t="shared" si="2"/>
        <v>7</v>
      </c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1</v>
      </c>
      <c r="J11" s="4">
        <f t="shared" si="4"/>
        <v>1</v>
      </c>
      <c r="K11" s="31">
        <f t="shared" si="3"/>
        <v>0.25</v>
      </c>
      <c r="L11" s="4">
        <f>+$AN$40</f>
        <v>10</v>
      </c>
      <c r="M11" s="4">
        <v>13</v>
      </c>
      <c r="N11" s="4">
        <f>+$AO$40</f>
        <v>14</v>
      </c>
      <c r="O11" s="4">
        <f>+$AQ$40</f>
        <v>6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3">
        <f t="shared" ref="AG11" si="6">+(AD11*2+AF11)/(2*AC11)</f>
        <v>0.75</v>
      </c>
      <c r="AH11" s="53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5</v>
      </c>
      <c r="H12" s="8">
        <f>SUM(H4:H11)</f>
        <v>5</v>
      </c>
      <c r="I12" s="8">
        <f>SUM(I4:I11)</f>
        <v>6</v>
      </c>
      <c r="J12" s="8"/>
      <c r="K12" s="8"/>
      <c r="L12" s="8">
        <f>SUM(L4:L11)</f>
        <v>64</v>
      </c>
      <c r="M12" s="8">
        <f>SUM(M4:M11)</f>
        <v>64</v>
      </c>
      <c r="N12" s="8">
        <f>SUM(N4:N11)</f>
        <v>87</v>
      </c>
      <c r="O12" s="8">
        <f>SUM(O4:O11)</f>
        <v>22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16</v>
      </c>
      <c r="AD12" s="14">
        <f>SUM(AD3:AD11)</f>
        <v>5</v>
      </c>
      <c r="AE12" s="14">
        <f>SUM(AE3:AE11)</f>
        <v>5</v>
      </c>
      <c r="AF12" s="14">
        <f>SUM(AF3:AF11)</f>
        <v>6</v>
      </c>
      <c r="AG12" s="14"/>
      <c r="AH12" s="14"/>
      <c r="AI12" s="14">
        <f>SUM(AI3:AI11)</f>
        <v>63</v>
      </c>
      <c r="AJ12" s="14">
        <f>SUM(AJ3:AJ11)</f>
        <v>1</v>
      </c>
      <c r="AK12" s="14">
        <f>SUM(AK3:AK11)</f>
        <v>0</v>
      </c>
      <c r="AL12" s="29">
        <f t="shared" si="7"/>
        <v>3.9375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2 Summary:</v>
      </c>
      <c r="C14" s="37"/>
      <c r="D14" s="37"/>
      <c r="E14" s="54">
        <v>45914</v>
      </c>
      <c r="F14" s="54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1</v>
      </c>
      <c r="AB15" s="14">
        <v>1</v>
      </c>
      <c r="AC15" s="14">
        <f>+AA15+AB15</f>
        <v>2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175</v>
      </c>
      <c r="E16" s="20"/>
      <c r="F16" s="20"/>
      <c r="G16" s="4">
        <v>1</v>
      </c>
      <c r="H16" s="21">
        <v>1</v>
      </c>
      <c r="I16" s="20" t="s">
        <v>146</v>
      </c>
      <c r="J16" s="20"/>
      <c r="K16" s="20"/>
      <c r="L16" s="20" t="s">
        <v>14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>
        <v>31</v>
      </c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/>
      <c r="I17" s="20"/>
      <c r="L17" s="20"/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>
        <v>91</v>
      </c>
      <c r="Y17" s="20" t="s">
        <v>125</v>
      </c>
      <c r="Z17" s="21"/>
      <c r="AA17" s="21">
        <v>6</v>
      </c>
      <c r="AB17" s="21">
        <v>1</v>
      </c>
      <c r="AC17" s="21">
        <f t="shared" si="8"/>
        <v>7</v>
      </c>
      <c r="AD17" s="21">
        <v>4</v>
      </c>
      <c r="AE17" s="10"/>
      <c r="AF17" s="25">
        <v>10</v>
      </c>
      <c r="AG17" s="20" t="s">
        <v>146</v>
      </c>
      <c r="AH17" s="20"/>
      <c r="AI17" s="20"/>
      <c r="AJ17" s="20"/>
      <c r="AK17" s="21">
        <v>13</v>
      </c>
      <c r="AL17" s="20" t="s">
        <v>56</v>
      </c>
      <c r="AM17" s="21"/>
      <c r="AN17" s="21">
        <v>2</v>
      </c>
      <c r="AO17" s="21">
        <v>1</v>
      </c>
      <c r="AP17" s="21">
        <f t="shared" si="9"/>
        <v>3</v>
      </c>
      <c r="AQ17" s="21">
        <v>0</v>
      </c>
    </row>
    <row r="18" spans="1:43" ht="15.95" customHeight="1" x14ac:dyDescent="0.25">
      <c r="A18" s="30"/>
      <c r="G18" s="4"/>
      <c r="H18" s="21"/>
      <c r="I18" s="20"/>
      <c r="L18" s="20"/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>
        <v>3</v>
      </c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>
        <v>17</v>
      </c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C19" s="5" t="s">
        <v>178</v>
      </c>
      <c r="G19" s="4">
        <v>1</v>
      </c>
      <c r="H19" s="21">
        <v>2</v>
      </c>
      <c r="I19" s="20" t="s">
        <v>81</v>
      </c>
      <c r="L19" s="20"/>
      <c r="M19" s="20" t="s">
        <v>48</v>
      </c>
      <c r="N19" s="20"/>
      <c r="O19" s="20"/>
      <c r="P19" s="20"/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>
        <v>14</v>
      </c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B20" s="21" t="s">
        <v>23</v>
      </c>
      <c r="C20" s="15" t="s">
        <v>215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0"/>
      <c r="Q20" s="30"/>
      <c r="R20" s="30"/>
      <c r="S20" s="25">
        <v>8</v>
      </c>
      <c r="T20" s="20" t="s">
        <v>76</v>
      </c>
      <c r="U20" s="20"/>
      <c r="V20" s="20"/>
      <c r="W20" s="20"/>
      <c r="X20" s="35">
        <v>8</v>
      </c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>
        <v>20</v>
      </c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C21" s="15" t="s">
        <v>216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20"/>
      <c r="Q21" s="30"/>
      <c r="R21" s="30"/>
      <c r="S21" s="25">
        <v>7.5</v>
      </c>
      <c r="T21" s="20" t="s">
        <v>164</v>
      </c>
      <c r="U21" s="20"/>
      <c r="V21" s="20"/>
      <c r="W21" s="20"/>
      <c r="X21" s="21">
        <v>10</v>
      </c>
      <c r="Y21" s="20" t="s">
        <v>125</v>
      </c>
      <c r="Z21" s="21"/>
      <c r="AA21" s="21">
        <v>0</v>
      </c>
      <c r="AB21" s="21">
        <v>5</v>
      </c>
      <c r="AC21" s="21">
        <f t="shared" si="8"/>
        <v>5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35" t="s">
        <v>214</v>
      </c>
      <c r="AL21" s="20" t="s">
        <v>56</v>
      </c>
      <c r="AM21" s="21"/>
      <c r="AN21" s="21">
        <v>1</v>
      </c>
      <c r="AO21" s="21">
        <v>2</v>
      </c>
      <c r="AP21" s="21">
        <f t="shared" si="9"/>
        <v>3</v>
      </c>
      <c r="AQ21" s="21">
        <v>0</v>
      </c>
    </row>
    <row r="22" spans="1:43" ht="15.95" customHeight="1" x14ac:dyDescent="0.25">
      <c r="B22" s="44" t="s">
        <v>26</v>
      </c>
      <c r="C22" s="45"/>
      <c r="D22" s="45"/>
      <c r="E22" s="45"/>
      <c r="F22" s="45"/>
      <c r="G22" s="45"/>
      <c r="H22" s="46"/>
      <c r="I22" s="45"/>
      <c r="J22" s="45"/>
      <c r="K22" s="45"/>
      <c r="L22" s="45"/>
      <c r="M22" s="47"/>
      <c r="N22" s="45"/>
      <c r="O22" s="45"/>
      <c r="P22" s="45"/>
      <c r="Q22" s="30"/>
      <c r="R22" s="30"/>
      <c r="S22" s="25">
        <v>7.5</v>
      </c>
      <c r="T22" s="20" t="s">
        <v>165</v>
      </c>
      <c r="U22" s="20"/>
      <c r="V22" s="20"/>
      <c r="W22" s="20"/>
      <c r="X22" s="21">
        <v>11</v>
      </c>
      <c r="Y22" s="20" t="s">
        <v>125</v>
      </c>
      <c r="Z22" s="21"/>
      <c r="AA22" s="21">
        <v>0</v>
      </c>
      <c r="AB22" s="21">
        <v>2</v>
      </c>
      <c r="AC22" s="21">
        <f t="shared" si="8"/>
        <v>2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>
        <v>15</v>
      </c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C23" s="5" t="s">
        <v>179</v>
      </c>
      <c r="D23" s="10"/>
      <c r="E23" s="20"/>
      <c r="F23" s="20"/>
      <c r="G23" s="4">
        <v>5</v>
      </c>
      <c r="H23" s="21">
        <v>2</v>
      </c>
      <c r="I23" s="20" t="s">
        <v>109</v>
      </c>
      <c r="J23" s="20"/>
      <c r="K23" s="20"/>
      <c r="L23" s="20" t="s">
        <v>209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>
        <v>13</v>
      </c>
      <c r="Y23" s="20" t="s">
        <v>125</v>
      </c>
      <c r="Z23" s="21"/>
      <c r="AA23" s="21">
        <v>1</v>
      </c>
      <c r="AB23" s="21">
        <v>0</v>
      </c>
      <c r="AC23" s="21">
        <f t="shared" si="8"/>
        <v>1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>
        <v>5</v>
      </c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B24" s="21" t="s">
        <v>23</v>
      </c>
      <c r="C24" s="20" t="s">
        <v>208</v>
      </c>
      <c r="D24" s="20"/>
      <c r="E24" s="20"/>
      <c r="F24" s="20"/>
      <c r="G24" s="4"/>
      <c r="H24" s="21">
        <v>2</v>
      </c>
      <c r="I24" s="20" t="s">
        <v>75</v>
      </c>
      <c r="J24" s="20"/>
      <c r="K24" s="20"/>
      <c r="L24" s="20" t="s">
        <v>210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>
        <v>4</v>
      </c>
      <c r="Y24" s="20" t="s">
        <v>125</v>
      </c>
      <c r="Z24" s="21"/>
      <c r="AA24" s="21">
        <v>0</v>
      </c>
      <c r="AB24" s="21">
        <v>1</v>
      </c>
      <c r="AC24" s="21">
        <f t="shared" si="8"/>
        <v>1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>
        <v>9</v>
      </c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C25" s="20" t="s">
        <v>208</v>
      </c>
      <c r="D25" s="20"/>
      <c r="E25" s="20"/>
      <c r="F25" s="20"/>
      <c r="G25" s="20"/>
      <c r="H25" s="21">
        <v>2</v>
      </c>
      <c r="I25" s="20" t="s">
        <v>75</v>
      </c>
      <c r="J25" s="20"/>
      <c r="L25" s="20" t="s">
        <v>211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>
        <v>9</v>
      </c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>
        <v>6</v>
      </c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75</v>
      </c>
      <c r="J26" s="20"/>
      <c r="K26" s="20"/>
      <c r="L26" s="20" t="s">
        <v>164</v>
      </c>
      <c r="M26" s="20"/>
      <c r="N26" s="20"/>
      <c r="O26" s="20"/>
      <c r="P26" s="20"/>
      <c r="Q26" s="30"/>
      <c r="R26" s="30"/>
      <c r="S26" s="25">
        <v>6.5</v>
      </c>
      <c r="T26" s="20" t="s">
        <v>116</v>
      </c>
      <c r="U26" s="20"/>
      <c r="V26" s="20"/>
      <c r="W26" s="20"/>
      <c r="X26" s="21">
        <v>2</v>
      </c>
      <c r="Y26" s="20" t="s">
        <v>125</v>
      </c>
      <c r="Z26" s="21"/>
      <c r="AA26" s="21">
        <v>1</v>
      </c>
      <c r="AB26" s="21">
        <v>2</v>
      </c>
      <c r="AC26" s="21">
        <f t="shared" si="8"/>
        <v>3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>
        <v>11</v>
      </c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H27" s="21">
        <v>3</v>
      </c>
      <c r="I27" s="20" t="s">
        <v>155</v>
      </c>
      <c r="L27" s="20"/>
      <c r="M27" s="20" t="s">
        <v>48</v>
      </c>
      <c r="N27" s="20"/>
      <c r="O27" s="20"/>
      <c r="P27" s="20" t="s">
        <v>217</v>
      </c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10</v>
      </c>
      <c r="AB27" s="22">
        <f>SUM(AB15:AB26)+SUMIF($Z$3:$Z$10,"Canadiens",$AH$3:$AH$10)</f>
        <v>14</v>
      </c>
      <c r="AC27" s="22">
        <f>SUM(AC15:AC26)+SUMIF($Z$3:$Z$10,"Canadiens",$AH$3:$AH$10)</f>
        <v>24</v>
      </c>
      <c r="AD27" s="22">
        <f>SUM(AD15:AD26)</f>
        <v>6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7</v>
      </c>
      <c r="AO27" s="22">
        <f>SUM(AO15:AO26)+SUMIF($Z$3:$Z$10,"Canadiens",$AH$3:$AH$10)</f>
        <v>11</v>
      </c>
      <c r="AP27" s="22">
        <f>SUM(AP15:AP26)+SUMIF($Z$3:$Z$10,"Canadiens",$AH$3:$AH$10)</f>
        <v>18</v>
      </c>
      <c r="AQ27" s="22">
        <f>SUM(AQ15:AQ26)</f>
        <v>2</v>
      </c>
    </row>
    <row r="28" spans="1:43" ht="15.95" customHeight="1" x14ac:dyDescent="0.25">
      <c r="H28" s="21"/>
      <c r="I28" s="20"/>
      <c r="L28" s="20"/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3</v>
      </c>
      <c r="AC28" s="14">
        <f>+AA28+AB28</f>
        <v>3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4</v>
      </c>
      <c r="AP28" s="14">
        <f>+AN28+AO28</f>
        <v>5</v>
      </c>
      <c r="AQ28" s="14">
        <v>4</v>
      </c>
    </row>
    <row r="29" spans="1:43" ht="15.95" customHeight="1" x14ac:dyDescent="0.25">
      <c r="B29" s="21" t="s">
        <v>25</v>
      </c>
      <c r="C29" s="5" t="s">
        <v>174</v>
      </c>
      <c r="D29" s="10"/>
      <c r="E29" s="20"/>
      <c r="F29" s="20"/>
      <c r="G29" s="4">
        <v>3</v>
      </c>
      <c r="H29" s="21">
        <v>1</v>
      </c>
      <c r="I29" s="20" t="s">
        <v>122</v>
      </c>
      <c r="J29" s="20"/>
      <c r="K29" s="20"/>
      <c r="L29" s="20" t="s">
        <v>83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>
        <v>31</v>
      </c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B30" s="21" t="s">
        <v>23</v>
      </c>
      <c r="C30" s="20"/>
      <c r="D30" s="15" t="s">
        <v>45</v>
      </c>
      <c r="E30" s="20"/>
      <c r="F30" s="20"/>
      <c r="G30" s="4"/>
      <c r="H30" s="21">
        <v>2</v>
      </c>
      <c r="I30" s="20" t="s">
        <v>83</v>
      </c>
      <c r="J30" s="20"/>
      <c r="K30" s="20"/>
      <c r="L30" s="20" t="s">
        <v>212</v>
      </c>
      <c r="M30" s="20"/>
      <c r="N30" s="20"/>
      <c r="O30" s="20"/>
      <c r="P30" s="20"/>
      <c r="Q30" s="30"/>
      <c r="R30" s="30"/>
      <c r="S30" s="25">
        <v>10</v>
      </c>
      <c r="T30" s="20" t="s">
        <v>98</v>
      </c>
      <c r="U30" s="20"/>
      <c r="V30" s="20"/>
      <c r="W30" s="25"/>
      <c r="X30" s="21">
        <v>3</v>
      </c>
      <c r="Y30" s="20" t="s">
        <v>55</v>
      </c>
      <c r="Z30" s="21"/>
      <c r="AA30" s="21">
        <v>6</v>
      </c>
      <c r="AB30" s="21">
        <v>1</v>
      </c>
      <c r="AC30" s="21">
        <f t="shared" si="10"/>
        <v>7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>
        <v>30</v>
      </c>
      <c r="AL30" s="20" t="s">
        <v>58</v>
      </c>
      <c r="AM30" s="21"/>
      <c r="AN30" s="21">
        <v>5</v>
      </c>
      <c r="AO30" s="21">
        <v>0</v>
      </c>
      <c r="AP30" s="21">
        <f t="shared" si="11"/>
        <v>5</v>
      </c>
      <c r="AQ30" s="21">
        <v>0</v>
      </c>
    </row>
    <row r="31" spans="1:43" ht="15.95" customHeight="1" x14ac:dyDescent="0.25">
      <c r="C31" s="20"/>
      <c r="D31" s="15"/>
      <c r="E31" s="20"/>
      <c r="H31" s="21">
        <v>3</v>
      </c>
      <c r="I31" s="20" t="s">
        <v>212</v>
      </c>
      <c r="L31" s="20" t="s">
        <v>213</v>
      </c>
      <c r="R31" s="30"/>
      <c r="S31" s="25">
        <v>9.5</v>
      </c>
      <c r="T31" s="20" t="s">
        <v>152</v>
      </c>
      <c r="U31" s="20"/>
      <c r="V31" s="20"/>
      <c r="W31" s="25"/>
      <c r="X31" s="21">
        <v>11</v>
      </c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>
        <v>8</v>
      </c>
      <c r="AL31" s="20" t="s">
        <v>58</v>
      </c>
      <c r="AM31" s="21"/>
      <c r="AN31" s="21">
        <v>0</v>
      </c>
      <c r="AO31" s="21">
        <v>4</v>
      </c>
      <c r="AP31" s="21">
        <f t="shared" si="11"/>
        <v>4</v>
      </c>
      <c r="AQ31" s="21">
        <v>0</v>
      </c>
    </row>
    <row r="32" spans="1:43" ht="15.95" customHeight="1" x14ac:dyDescent="0.25">
      <c r="B32" s="44" t="s">
        <v>27</v>
      </c>
      <c r="C32" s="45"/>
      <c r="D32" s="45"/>
      <c r="E32" s="45"/>
      <c r="F32" s="45"/>
      <c r="G32" s="45"/>
      <c r="H32" s="46"/>
      <c r="I32" s="45"/>
      <c r="J32" s="45"/>
      <c r="K32" s="45"/>
      <c r="L32" s="45"/>
      <c r="M32" s="47"/>
      <c r="N32" s="45"/>
      <c r="O32" s="45"/>
      <c r="P32" s="45"/>
      <c r="R32" s="30"/>
      <c r="S32" s="25">
        <v>8.5</v>
      </c>
      <c r="T32" s="20" t="s">
        <v>79</v>
      </c>
      <c r="U32" s="20"/>
      <c r="V32" s="20"/>
      <c r="W32" s="25"/>
      <c r="X32" s="21">
        <v>13</v>
      </c>
      <c r="Y32" s="20" t="s">
        <v>55</v>
      </c>
      <c r="Z32" s="21"/>
      <c r="AA32" s="21">
        <v>0</v>
      </c>
      <c r="AB32" s="21">
        <v>2</v>
      </c>
      <c r="AC32" s="21">
        <f t="shared" si="10"/>
        <v>2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>
        <v>3</v>
      </c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C33" s="5" t="s">
        <v>154</v>
      </c>
      <c r="G33" s="4">
        <v>3</v>
      </c>
      <c r="H33" s="21">
        <v>1</v>
      </c>
      <c r="I33" s="20" t="s">
        <v>119</v>
      </c>
      <c r="J33" s="20"/>
      <c r="L33" s="20" t="s">
        <v>86</v>
      </c>
      <c r="M33" s="20"/>
      <c r="N33" s="20"/>
      <c r="O33" s="20"/>
      <c r="P33" s="20"/>
      <c r="R33" s="30"/>
      <c r="S33" s="25">
        <v>8</v>
      </c>
      <c r="T33" s="20" t="s">
        <v>85</v>
      </c>
      <c r="U33" s="20"/>
      <c r="V33" s="20"/>
      <c r="W33" s="25"/>
      <c r="X33" s="21">
        <v>14</v>
      </c>
      <c r="Y33" s="20" t="s">
        <v>55</v>
      </c>
      <c r="Z33" s="21"/>
      <c r="AA33" s="21">
        <v>0</v>
      </c>
      <c r="AB33" s="21">
        <v>1</v>
      </c>
      <c r="AC33" s="21">
        <f t="shared" si="10"/>
        <v>1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>
        <v>14</v>
      </c>
      <c r="AL33" s="20" t="s">
        <v>58</v>
      </c>
      <c r="AM33" s="21"/>
      <c r="AN33" s="21">
        <v>0</v>
      </c>
      <c r="AO33" s="21">
        <v>2</v>
      </c>
      <c r="AP33" s="21">
        <f t="shared" si="11"/>
        <v>2</v>
      </c>
      <c r="AQ33" s="21">
        <v>0</v>
      </c>
    </row>
    <row r="34" spans="1:43" ht="15.95" customHeight="1" x14ac:dyDescent="0.25">
      <c r="B34" s="21" t="s">
        <v>23</v>
      </c>
      <c r="C34" s="15"/>
      <c r="D34" s="20" t="s">
        <v>45</v>
      </c>
      <c r="E34" s="20"/>
      <c r="H34" s="21">
        <v>2</v>
      </c>
      <c r="I34" s="20" t="s">
        <v>150</v>
      </c>
      <c r="J34" s="20"/>
      <c r="K34" s="20"/>
      <c r="L34" s="20" t="s">
        <v>205</v>
      </c>
      <c r="M34" s="20"/>
      <c r="N34" s="20"/>
      <c r="O34" s="20"/>
      <c r="P34" s="20"/>
      <c r="R34" s="30"/>
      <c r="S34" s="25">
        <v>8.5</v>
      </c>
      <c r="T34" s="20" t="s">
        <v>93</v>
      </c>
      <c r="U34" s="20"/>
      <c r="V34" s="20"/>
      <c r="W34" s="25"/>
      <c r="X34" s="21">
        <v>12</v>
      </c>
      <c r="Y34" s="20" t="s">
        <v>55</v>
      </c>
      <c r="Z34" s="21"/>
      <c r="AA34" s="21">
        <v>1</v>
      </c>
      <c r="AB34" s="21">
        <v>1</v>
      </c>
      <c r="AC34" s="21">
        <f t="shared" si="10"/>
        <v>2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>
        <v>13</v>
      </c>
      <c r="AL34" s="20" t="s">
        <v>58</v>
      </c>
      <c r="AM34" s="21"/>
      <c r="AN34" s="21">
        <v>2</v>
      </c>
      <c r="AO34" s="21">
        <v>1</v>
      </c>
      <c r="AP34" s="21">
        <f t="shared" si="11"/>
        <v>3</v>
      </c>
      <c r="AQ34" s="21">
        <v>0</v>
      </c>
    </row>
    <row r="35" spans="1:43" ht="15.95" customHeight="1" x14ac:dyDescent="0.25">
      <c r="H35" s="21">
        <v>3</v>
      </c>
      <c r="I35" s="20" t="s">
        <v>156</v>
      </c>
      <c r="J35" s="20"/>
      <c r="K35" s="20"/>
      <c r="L35" s="20" t="s">
        <v>206</v>
      </c>
      <c r="M35" s="20"/>
      <c r="N35" s="20"/>
      <c r="O35" s="20"/>
      <c r="R35" s="30"/>
      <c r="S35" s="25">
        <v>8</v>
      </c>
      <c r="T35" s="20" t="s">
        <v>44</v>
      </c>
      <c r="U35" s="20"/>
      <c r="V35" s="20"/>
      <c r="W35" s="25"/>
      <c r="X35" s="21">
        <v>10</v>
      </c>
      <c r="Y35" s="20" t="s">
        <v>55</v>
      </c>
      <c r="Z35" s="21"/>
      <c r="AA35" s="21">
        <v>2</v>
      </c>
      <c r="AB35" s="21">
        <v>1</v>
      </c>
      <c r="AC35" s="21">
        <f t="shared" si="10"/>
        <v>3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>
        <v>10</v>
      </c>
      <c r="AL35" s="20" t="s">
        <v>58</v>
      </c>
      <c r="AM35" s="21"/>
      <c r="AN35" s="21">
        <v>2</v>
      </c>
      <c r="AO35" s="21">
        <v>0</v>
      </c>
      <c r="AP35" s="21">
        <f t="shared" si="11"/>
        <v>2</v>
      </c>
      <c r="AQ35" s="21">
        <v>0</v>
      </c>
    </row>
    <row r="36" spans="1:43" ht="15.95" customHeight="1" x14ac:dyDescent="0.25">
      <c r="H36" s="21"/>
      <c r="R36" s="30"/>
      <c r="S36" s="25">
        <v>7.5</v>
      </c>
      <c r="T36" s="20" t="s">
        <v>94</v>
      </c>
      <c r="U36" s="20"/>
      <c r="V36" s="20"/>
      <c r="W36" s="25"/>
      <c r="X36" s="21">
        <v>30</v>
      </c>
      <c r="Y36" s="20" t="s">
        <v>55</v>
      </c>
      <c r="Z36" s="21"/>
      <c r="AA36" s="21">
        <v>0</v>
      </c>
      <c r="AB36" s="21">
        <v>1</v>
      </c>
      <c r="AC36" s="21">
        <f t="shared" si="10"/>
        <v>1</v>
      </c>
      <c r="AD36" s="21">
        <v>2</v>
      </c>
      <c r="AE36" s="10"/>
      <c r="AF36" s="25">
        <v>7.5</v>
      </c>
      <c r="AG36" s="20" t="s">
        <v>172</v>
      </c>
      <c r="AH36" s="20"/>
      <c r="AI36" s="20"/>
      <c r="AJ36" s="25"/>
      <c r="AK36" s="21">
        <v>2</v>
      </c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2</v>
      </c>
    </row>
    <row r="37" spans="1:43" ht="15.95" customHeight="1" x14ac:dyDescent="0.25">
      <c r="C37" s="5" t="s">
        <v>177</v>
      </c>
      <c r="E37" s="20"/>
      <c r="F37" s="20"/>
      <c r="G37" s="4">
        <v>7</v>
      </c>
      <c r="H37" s="21">
        <v>1</v>
      </c>
      <c r="I37" s="20" t="s">
        <v>166</v>
      </c>
      <c r="L37" s="20" t="s">
        <v>218</v>
      </c>
      <c r="M37" s="20"/>
      <c r="N37" s="21"/>
      <c r="O37" s="20"/>
      <c r="P37" s="20"/>
      <c r="R37" s="30"/>
      <c r="S37" s="25">
        <v>6.5</v>
      </c>
      <c r="T37" s="20" t="s">
        <v>103</v>
      </c>
      <c r="U37" s="20"/>
      <c r="V37" s="20"/>
      <c r="W37" s="25"/>
      <c r="X37" s="21">
        <v>5</v>
      </c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>
        <v>11</v>
      </c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21" t="s">
        <v>23</v>
      </c>
      <c r="C38" s="15"/>
      <c r="D38" s="15" t="s">
        <v>45</v>
      </c>
      <c r="H38" s="21">
        <v>1</v>
      </c>
      <c r="I38" s="20" t="s">
        <v>89</v>
      </c>
      <c r="L38" s="20" t="s">
        <v>219</v>
      </c>
      <c r="M38" s="20"/>
      <c r="N38" s="20"/>
      <c r="O38" s="20"/>
      <c r="P38" s="20"/>
      <c r="R38" s="30"/>
      <c r="S38" s="25">
        <v>7</v>
      </c>
      <c r="T38" s="20" t="s">
        <v>104</v>
      </c>
      <c r="U38" s="20"/>
      <c r="V38" s="20"/>
      <c r="W38" s="25"/>
      <c r="X38" s="21">
        <v>6</v>
      </c>
      <c r="Y38" s="20" t="s">
        <v>55</v>
      </c>
      <c r="Z38" s="21"/>
      <c r="AA38" s="21">
        <v>0</v>
      </c>
      <c r="AB38" s="21">
        <v>2</v>
      </c>
      <c r="AC38" s="21">
        <f t="shared" si="10"/>
        <v>2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>
        <v>7</v>
      </c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H39" s="21">
        <v>1</v>
      </c>
      <c r="I39" s="20" t="s">
        <v>77</v>
      </c>
      <c r="L39" s="20"/>
      <c r="M39" s="20" t="s">
        <v>48</v>
      </c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>
        <v>15</v>
      </c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>
        <v>4</v>
      </c>
      <c r="AL39" s="20" t="s">
        <v>58</v>
      </c>
      <c r="AM39" s="21"/>
      <c r="AN39" s="21">
        <v>0</v>
      </c>
      <c r="AO39" s="21">
        <v>3</v>
      </c>
      <c r="AP39" s="21">
        <f t="shared" si="11"/>
        <v>3</v>
      </c>
      <c r="AQ39" s="21">
        <v>0</v>
      </c>
    </row>
    <row r="40" spans="1:43" ht="15.95" customHeight="1" thickBot="1" x14ac:dyDescent="0.3">
      <c r="H40" s="21">
        <v>2</v>
      </c>
      <c r="I40" s="20" t="s">
        <v>166</v>
      </c>
      <c r="L40" s="20" t="s">
        <v>77</v>
      </c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9</v>
      </c>
      <c r="AB40" s="22">
        <f>SUM(AB28:AB39)+SUMIF($Z$3:$Z$10,"SotF",$AH$3:$AH$10)</f>
        <v>14</v>
      </c>
      <c r="AC40" s="22">
        <f>SUM(AC28:AC39)+SUMIF($Z$3:$Z$10,"Canadiens",$AH$3:$AH$10)</f>
        <v>23</v>
      </c>
      <c r="AD40" s="22">
        <f>SUM(AD28:AD39)</f>
        <v>2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10</v>
      </c>
      <c r="AO40" s="22">
        <f>SUM(AO28:AO39)+SUMIF($Z$3:$Z$10,"SotF",$AH$3:$AH$10)</f>
        <v>14</v>
      </c>
      <c r="AP40" s="22">
        <f>SUM(AP28:AP39)+SUMIF($Z$3:$Z$10,"Canadiens",$AH$3:$AH$10)</f>
        <v>24</v>
      </c>
      <c r="AQ40" s="22">
        <f>SUM(AQ28:AQ39)</f>
        <v>6</v>
      </c>
    </row>
    <row r="41" spans="1:43" ht="15.95" customHeight="1" x14ac:dyDescent="0.25">
      <c r="H41" s="21">
        <v>2</v>
      </c>
      <c r="I41" s="20" t="s">
        <v>77</v>
      </c>
      <c r="L41" s="20"/>
      <c r="M41" s="20" t="s">
        <v>48</v>
      </c>
      <c r="N41" s="20"/>
      <c r="O41" s="20"/>
      <c r="P41" s="20"/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H42" s="21">
        <v>3</v>
      </c>
      <c r="I42" s="20" t="s">
        <v>166</v>
      </c>
      <c r="L42" s="20" t="s">
        <v>77</v>
      </c>
      <c r="M42" s="20"/>
      <c r="N42" s="20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>
        <v>30</v>
      </c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>
        <v>30</v>
      </c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H43" s="21">
        <v>3</v>
      </c>
      <c r="I43" s="20" t="s">
        <v>77</v>
      </c>
      <c r="L43" s="20"/>
      <c r="M43" s="20" t="s">
        <v>48</v>
      </c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>
        <v>4</v>
      </c>
      <c r="Y43" s="15" t="s">
        <v>15</v>
      </c>
      <c r="Z43" s="21"/>
      <c r="AA43" s="21">
        <v>3</v>
      </c>
      <c r="AB43" s="21">
        <v>3</v>
      </c>
      <c r="AC43" s="21">
        <f t="shared" si="12"/>
        <v>6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>
        <v>10</v>
      </c>
      <c r="AL43" s="20" t="s">
        <v>53</v>
      </c>
      <c r="AN43" s="21">
        <v>2</v>
      </c>
      <c r="AO43" s="21">
        <v>3</v>
      </c>
      <c r="AP43" s="21">
        <f t="shared" si="13"/>
        <v>5</v>
      </c>
      <c r="AQ43" s="21">
        <v>0</v>
      </c>
    </row>
    <row r="44" spans="1:43" ht="15.95" customHeight="1" x14ac:dyDescent="0.25">
      <c r="B44" s="44" t="s">
        <v>30</v>
      </c>
      <c r="C44" s="45"/>
      <c r="D44" s="45"/>
      <c r="E44" s="45"/>
      <c r="F44" s="45"/>
      <c r="G44" s="45"/>
      <c r="H44" s="46"/>
      <c r="I44" s="45"/>
      <c r="J44" s="45"/>
      <c r="K44" s="45"/>
      <c r="L44" s="45"/>
      <c r="M44" s="47"/>
      <c r="N44" s="45"/>
      <c r="O44" s="45"/>
      <c r="P44" s="45"/>
      <c r="R44" s="30"/>
      <c r="S44" s="25">
        <v>9</v>
      </c>
      <c r="T44" s="20" t="s">
        <v>166</v>
      </c>
      <c r="U44" s="20"/>
      <c r="V44" s="20"/>
      <c r="W44" s="20"/>
      <c r="X44" s="21">
        <v>2</v>
      </c>
      <c r="Y44" s="15" t="s">
        <v>15</v>
      </c>
      <c r="Z44" s="21"/>
      <c r="AA44" s="21">
        <v>3</v>
      </c>
      <c r="AB44" s="21">
        <v>0</v>
      </c>
      <c r="AC44" s="21">
        <f t="shared" si="12"/>
        <v>3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>
        <v>4</v>
      </c>
      <c r="AL44" s="20" t="s">
        <v>53</v>
      </c>
      <c r="AN44" s="21">
        <v>1</v>
      </c>
      <c r="AO44" s="21">
        <v>0</v>
      </c>
      <c r="AP44" s="21">
        <f t="shared" si="13"/>
        <v>1</v>
      </c>
      <c r="AQ44" s="21">
        <v>0</v>
      </c>
    </row>
    <row r="45" spans="1:43" ht="15.95" customHeight="1" x14ac:dyDescent="0.25">
      <c r="A45" s="30"/>
      <c r="C45" s="5" t="s">
        <v>180</v>
      </c>
      <c r="E45" s="10"/>
      <c r="F45" s="10"/>
      <c r="G45" s="4">
        <v>7</v>
      </c>
      <c r="H45" s="21">
        <v>1</v>
      </c>
      <c r="I45" s="20" t="s">
        <v>98</v>
      </c>
      <c r="J45" s="20"/>
      <c r="K45" s="20"/>
      <c r="L45" s="20" t="s">
        <v>220</v>
      </c>
      <c r="M45" s="20"/>
      <c r="N45" s="20"/>
      <c r="O45" s="20"/>
      <c r="P45" s="20"/>
      <c r="R45" s="30"/>
      <c r="S45" s="25">
        <v>8.5</v>
      </c>
      <c r="T45" s="20" t="s">
        <v>82</v>
      </c>
      <c r="U45" s="20"/>
      <c r="V45" s="20"/>
      <c r="W45" s="20"/>
      <c r="X45" s="21">
        <v>9</v>
      </c>
      <c r="Y45" s="15" t="s">
        <v>15</v>
      </c>
      <c r="Z45" s="21"/>
      <c r="AA45" s="21">
        <v>1</v>
      </c>
      <c r="AB45" s="21">
        <v>1</v>
      </c>
      <c r="AC45" s="21">
        <f t="shared" si="12"/>
        <v>2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>
        <v>9</v>
      </c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B46" s="21" t="s">
        <v>23</v>
      </c>
      <c r="C46" s="15" t="s">
        <v>204</v>
      </c>
      <c r="D46" s="15"/>
      <c r="E46" s="15"/>
      <c r="H46" s="21">
        <v>1</v>
      </c>
      <c r="I46" s="20" t="s">
        <v>98</v>
      </c>
      <c r="J46" s="20"/>
      <c r="K46" s="20"/>
      <c r="L46" s="20" t="s">
        <v>220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>
        <v>10</v>
      </c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>
        <v>6</v>
      </c>
      <c r="AL46" s="20" t="s">
        <v>53</v>
      </c>
      <c r="AN46" s="21">
        <v>0</v>
      </c>
      <c r="AO46" s="21">
        <v>1</v>
      </c>
      <c r="AP46" s="21">
        <f t="shared" si="13"/>
        <v>1</v>
      </c>
      <c r="AQ46" s="21">
        <v>0</v>
      </c>
    </row>
    <row r="47" spans="1:43" ht="15.95" customHeight="1" x14ac:dyDescent="0.25">
      <c r="H47" s="21">
        <v>1</v>
      </c>
      <c r="I47" s="20" t="s">
        <v>98</v>
      </c>
      <c r="J47" s="20"/>
      <c r="K47" s="20"/>
      <c r="L47" s="20" t="s">
        <v>79</v>
      </c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>
        <v>5</v>
      </c>
      <c r="Y47" s="15" t="s">
        <v>15</v>
      </c>
      <c r="Z47" s="21"/>
      <c r="AA47" s="21">
        <v>1</v>
      </c>
      <c r="AB47" s="21">
        <v>1</v>
      </c>
      <c r="AC47" s="21">
        <f t="shared" si="12"/>
        <v>2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>
        <v>3</v>
      </c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98</v>
      </c>
      <c r="J48" s="20"/>
      <c r="K48" s="20"/>
      <c r="L48" s="20" t="s">
        <v>104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>
        <v>6</v>
      </c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>
        <v>7</v>
      </c>
      <c r="AL48" s="20" t="s">
        <v>53</v>
      </c>
      <c r="AN48" s="21">
        <v>1</v>
      </c>
      <c r="AO48" s="21">
        <v>1</v>
      </c>
      <c r="AP48" s="21">
        <f t="shared" si="13"/>
        <v>2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44</v>
      </c>
      <c r="J49" s="20"/>
      <c r="K49" s="20"/>
      <c r="L49" s="20" t="s">
        <v>221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>
        <v>13</v>
      </c>
      <c r="Y49" s="15" t="s">
        <v>15</v>
      </c>
      <c r="Z49" s="21"/>
      <c r="AA49" s="21">
        <v>0</v>
      </c>
      <c r="AB49" s="21">
        <v>1</v>
      </c>
      <c r="AC49" s="21">
        <f t="shared" si="12"/>
        <v>1</v>
      </c>
      <c r="AD49" s="21">
        <v>0</v>
      </c>
      <c r="AE49" s="10"/>
      <c r="AF49" s="25">
        <v>7.5</v>
      </c>
      <c r="AG49" s="20" t="s">
        <v>207</v>
      </c>
      <c r="AH49" s="20"/>
      <c r="AI49" s="20"/>
      <c r="AJ49" s="25"/>
      <c r="AK49" s="21">
        <v>8</v>
      </c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44</v>
      </c>
      <c r="L50" s="20" t="s">
        <v>222</v>
      </c>
      <c r="R50" s="30"/>
      <c r="S50" s="25">
        <v>7</v>
      </c>
      <c r="T50" s="20" t="s">
        <v>168</v>
      </c>
      <c r="U50" s="20"/>
      <c r="V50" s="20"/>
      <c r="W50" s="20"/>
      <c r="X50" s="21">
        <v>11</v>
      </c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>
        <v>13</v>
      </c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H51" s="21">
        <v>3</v>
      </c>
      <c r="I51" s="20" t="s">
        <v>98</v>
      </c>
      <c r="L51" s="20" t="s">
        <v>223</v>
      </c>
      <c r="R51" s="30"/>
      <c r="S51" s="25">
        <v>6.5</v>
      </c>
      <c r="T51" s="20" t="s">
        <v>92</v>
      </c>
      <c r="U51" s="20"/>
      <c r="V51" s="20"/>
      <c r="W51" s="20"/>
      <c r="X51" s="21">
        <v>7</v>
      </c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>
        <v>11</v>
      </c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H52" s="21"/>
      <c r="R52" s="30"/>
      <c r="S52" s="25">
        <v>5.5</v>
      </c>
      <c r="T52" s="20" t="s">
        <v>111</v>
      </c>
      <c r="U52" s="20"/>
      <c r="V52" s="20"/>
      <c r="W52" s="20"/>
      <c r="X52" s="21">
        <v>12</v>
      </c>
      <c r="Y52" s="15" t="s">
        <v>15</v>
      </c>
      <c r="Z52" s="21"/>
      <c r="AA52" s="21">
        <v>0</v>
      </c>
      <c r="AB52" s="21">
        <v>1</v>
      </c>
      <c r="AC52" s="21">
        <f t="shared" si="12"/>
        <v>1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>
        <v>2</v>
      </c>
      <c r="AL52" s="20" t="s">
        <v>53</v>
      </c>
      <c r="AN52" s="21">
        <v>2</v>
      </c>
      <c r="AO52" s="21">
        <v>1</v>
      </c>
      <c r="AP52" s="21">
        <f t="shared" si="13"/>
        <v>3</v>
      </c>
      <c r="AQ52" s="21">
        <v>0</v>
      </c>
    </row>
    <row r="53" spans="1:43" ht="15.95" customHeight="1" thickBot="1" x14ac:dyDescent="0.3">
      <c r="B53" s="10"/>
      <c r="C53" s="5" t="s">
        <v>176</v>
      </c>
      <c r="D53" s="15"/>
      <c r="F53" s="10"/>
      <c r="G53" s="4">
        <v>7</v>
      </c>
      <c r="H53" s="21">
        <v>1</v>
      </c>
      <c r="I53" s="20" t="s">
        <v>110</v>
      </c>
      <c r="J53" s="20"/>
      <c r="K53" s="20"/>
      <c r="L53" s="20" t="s">
        <v>227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8</v>
      </c>
      <c r="AB53" s="22">
        <f>SUM(AB41:AB52)+SUMIF($Z$3:$Z$10,"Dive Shop",$AH$3:$AH$10)</f>
        <v>7</v>
      </c>
      <c r="AC53" s="22">
        <f>SUM(AC41:AC52)+SUMIF($Z$3:$Z$10,"Canadiens",$AH$3:$AH$10)</f>
        <v>15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8</v>
      </c>
      <c r="AO53" s="22">
        <f>SUM(AO41:AO52)+SUMIF($Z$3:$Z$10,"Dive Shop",$AH$3:$AH$10)</f>
        <v>14</v>
      </c>
      <c r="AP53" s="22">
        <f>SUM(AP41:AP52)+SUMIF($Z$3:$Z$10,"Canadiens",$AH$3:$AH$10)</f>
        <v>22</v>
      </c>
      <c r="AQ53" s="22">
        <f>SUM(AQ41:AQ52)</f>
        <v>0</v>
      </c>
    </row>
    <row r="54" spans="1:43" ht="15.95" customHeight="1" x14ac:dyDescent="0.25">
      <c r="B54" s="21" t="s">
        <v>23</v>
      </c>
      <c r="C54" s="15" t="s">
        <v>203</v>
      </c>
      <c r="D54" s="15"/>
      <c r="E54" s="15"/>
      <c r="F54" s="15"/>
      <c r="G54" s="4"/>
      <c r="H54" s="21">
        <v>1</v>
      </c>
      <c r="I54" s="20" t="s">
        <v>80</v>
      </c>
      <c r="J54" s="20"/>
      <c r="K54" s="20"/>
      <c r="L54" s="20" t="s">
        <v>91</v>
      </c>
      <c r="N54" s="20"/>
      <c r="O54" s="20"/>
      <c r="P54" s="20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1</v>
      </c>
      <c r="AO54" s="14">
        <v>1</v>
      </c>
      <c r="AP54" s="14">
        <f>+AN54+AO54</f>
        <v>2</v>
      </c>
      <c r="AQ54" s="14">
        <v>0</v>
      </c>
    </row>
    <row r="55" spans="1:43" ht="15.95" customHeight="1" x14ac:dyDescent="0.25">
      <c r="H55" s="21">
        <v>1</v>
      </c>
      <c r="I55" s="20" t="s">
        <v>80</v>
      </c>
      <c r="L55" s="20" t="s">
        <v>225</v>
      </c>
      <c r="N55" s="20"/>
      <c r="O55" s="20"/>
      <c r="R55" s="30"/>
      <c r="S55" s="25">
        <v>8</v>
      </c>
      <c r="T55" s="20" t="s">
        <v>73</v>
      </c>
      <c r="U55" s="20"/>
      <c r="V55" s="20"/>
      <c r="W55" s="25"/>
      <c r="X55" s="21">
        <v>34</v>
      </c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>
        <v>1</v>
      </c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H56" s="21">
        <v>1</v>
      </c>
      <c r="I56" s="20" t="s">
        <v>224</v>
      </c>
      <c r="L56" s="20" t="s">
        <v>228</v>
      </c>
      <c r="N56" s="20"/>
      <c r="O56" s="20"/>
      <c r="R56" s="30"/>
      <c r="S56" s="25">
        <v>10</v>
      </c>
      <c r="T56" s="20" t="s">
        <v>81</v>
      </c>
      <c r="U56" s="20"/>
      <c r="V56" s="20"/>
      <c r="W56" s="25"/>
      <c r="X56" s="21">
        <v>16</v>
      </c>
      <c r="Y56" s="20" t="s">
        <v>57</v>
      </c>
      <c r="Z56" s="21"/>
      <c r="AA56" s="21">
        <v>1</v>
      </c>
      <c r="AB56" s="21">
        <v>0</v>
      </c>
      <c r="AC56" s="21">
        <f t="shared" si="14"/>
        <v>1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>
        <v>2</v>
      </c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A57" s="30"/>
      <c r="H57" s="21">
        <v>2</v>
      </c>
      <c r="I57" s="20" t="s">
        <v>80</v>
      </c>
      <c r="L57" s="20" t="s">
        <v>226</v>
      </c>
      <c r="N57" s="20"/>
      <c r="O57" s="20"/>
      <c r="R57" s="30"/>
      <c r="S57" s="25">
        <v>9</v>
      </c>
      <c r="T57" s="20" t="s">
        <v>101</v>
      </c>
      <c r="U57" s="20"/>
      <c r="V57" s="20"/>
      <c r="W57" s="25"/>
      <c r="X57" s="21">
        <v>10</v>
      </c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>
        <v>7</v>
      </c>
      <c r="AL57" s="20" t="s">
        <v>54</v>
      </c>
      <c r="AN57" s="21">
        <v>2</v>
      </c>
      <c r="AO57" s="21">
        <v>1</v>
      </c>
      <c r="AP57" s="21">
        <f t="shared" si="15"/>
        <v>3</v>
      </c>
      <c r="AQ57" s="21">
        <v>0</v>
      </c>
    </row>
    <row r="58" spans="1:43" ht="15.95" customHeight="1" x14ac:dyDescent="0.25">
      <c r="A58" s="30"/>
      <c r="H58" s="21">
        <v>2</v>
      </c>
      <c r="I58" s="20" t="s">
        <v>224</v>
      </c>
      <c r="L58" s="20" t="s">
        <v>229</v>
      </c>
      <c r="N58" s="20"/>
      <c r="O58" s="20"/>
      <c r="R58" s="30"/>
      <c r="S58" s="25">
        <v>8.5</v>
      </c>
      <c r="T58" s="20" t="s">
        <v>148</v>
      </c>
      <c r="U58" s="20"/>
      <c r="V58" s="20"/>
      <c r="W58" s="25"/>
      <c r="X58" s="21">
        <v>18</v>
      </c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>
        <v>8</v>
      </c>
      <c r="AL58" s="20" t="s">
        <v>54</v>
      </c>
      <c r="AN58" s="21">
        <v>2</v>
      </c>
      <c r="AO58" s="21">
        <v>3</v>
      </c>
      <c r="AP58" s="21">
        <f t="shared" si="15"/>
        <v>5</v>
      </c>
      <c r="AQ58" s="21">
        <v>2</v>
      </c>
    </row>
    <row r="59" spans="1:43" ht="15.95" customHeight="1" x14ac:dyDescent="0.25">
      <c r="A59" s="30"/>
      <c r="H59" s="21">
        <v>2</v>
      </c>
      <c r="I59" s="20" t="s">
        <v>80</v>
      </c>
      <c r="L59" s="20" t="s">
        <v>225</v>
      </c>
      <c r="R59" s="30"/>
      <c r="S59" s="25">
        <v>8</v>
      </c>
      <c r="T59" s="20" t="s">
        <v>78</v>
      </c>
      <c r="U59" s="20"/>
      <c r="V59" s="20"/>
      <c r="W59" s="25"/>
      <c r="X59" s="21">
        <v>7</v>
      </c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2</v>
      </c>
      <c r="AE59" s="10"/>
      <c r="AF59" s="25">
        <v>8.5</v>
      </c>
      <c r="AG59" s="20" t="s">
        <v>108</v>
      </c>
      <c r="AH59" s="20"/>
      <c r="AI59" s="20"/>
      <c r="AJ59" s="20"/>
      <c r="AK59" s="35">
        <v>9</v>
      </c>
      <c r="AL59" s="20" t="s">
        <v>54</v>
      </c>
      <c r="AN59" s="21">
        <v>0</v>
      </c>
      <c r="AO59" s="21">
        <v>2</v>
      </c>
      <c r="AP59" s="21">
        <f t="shared" si="15"/>
        <v>2</v>
      </c>
      <c r="AQ59" s="21">
        <v>0</v>
      </c>
    </row>
    <row r="60" spans="1:43" ht="15.95" customHeight="1" x14ac:dyDescent="0.25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S60" s="25">
        <v>8</v>
      </c>
      <c r="T60" s="20" t="s">
        <v>106</v>
      </c>
      <c r="U60" s="20"/>
      <c r="V60" s="20"/>
      <c r="W60" s="25"/>
      <c r="X60" s="21">
        <v>4</v>
      </c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2</v>
      </c>
      <c r="AE60" s="10"/>
      <c r="AF60" s="25">
        <v>8</v>
      </c>
      <c r="AG60" s="20" t="s">
        <v>123</v>
      </c>
      <c r="AH60" s="20"/>
      <c r="AI60" s="20"/>
      <c r="AJ60" s="20"/>
      <c r="AK60" s="35">
        <v>3</v>
      </c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B61" s="20" t="s">
        <v>121</v>
      </c>
      <c r="C61" s="10"/>
      <c r="D61" s="10"/>
      <c r="E61" s="20" t="s">
        <v>47</v>
      </c>
      <c r="F61" s="20"/>
      <c r="G61" s="4">
        <f>SUM(G14:G55)</f>
        <v>34</v>
      </c>
      <c r="H61" s="4"/>
      <c r="I61" s="19"/>
      <c r="J61" s="20" t="s">
        <v>32</v>
      </c>
      <c r="K61" s="19"/>
      <c r="L61" s="4">
        <f>COUNTA(C14:C55)-8</f>
        <v>6</v>
      </c>
      <c r="N61" s="20" t="s">
        <v>38</v>
      </c>
      <c r="O61" s="4">
        <f>+L61*2</f>
        <v>12</v>
      </c>
      <c r="P61" s="10"/>
      <c r="S61" s="25">
        <v>7.5</v>
      </c>
      <c r="T61" s="20" t="s">
        <v>151</v>
      </c>
      <c r="U61" s="20"/>
      <c r="V61" s="20"/>
      <c r="W61" s="25"/>
      <c r="X61" s="21">
        <v>8</v>
      </c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>
        <v>4</v>
      </c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E62" s="20" t="s">
        <v>46</v>
      </c>
      <c r="F62" s="20"/>
      <c r="G62" s="4">
        <f>COUNTA(L16:L60)+COUNTIF(L16:L60,"*&amp;*")</f>
        <v>45</v>
      </c>
      <c r="R62" s="21"/>
      <c r="S62" s="25">
        <v>7.5</v>
      </c>
      <c r="T62" s="20" t="s">
        <v>153</v>
      </c>
      <c r="U62" s="20"/>
      <c r="V62" s="20"/>
      <c r="W62" s="25"/>
      <c r="X62" s="21">
        <v>14</v>
      </c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>
        <v>5</v>
      </c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Q63" s="30"/>
      <c r="R63" s="30"/>
      <c r="S63" s="25">
        <v>7</v>
      </c>
      <c r="T63" s="20" t="s">
        <v>107</v>
      </c>
      <c r="U63" s="20"/>
      <c r="V63" s="20"/>
      <c r="W63" s="25"/>
      <c r="X63" s="21">
        <v>27</v>
      </c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>
        <v>27</v>
      </c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Q64" s="21"/>
      <c r="R64" s="21"/>
      <c r="S64" s="25">
        <v>6.5</v>
      </c>
      <c r="T64" s="20" t="s">
        <v>120</v>
      </c>
      <c r="U64" s="20"/>
      <c r="V64" s="20"/>
      <c r="W64" s="25"/>
      <c r="X64" s="21">
        <v>2</v>
      </c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>
        <v>11</v>
      </c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>
        <v>10</v>
      </c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4</v>
      </c>
      <c r="AB66" s="22">
        <f>SUM(AB54:AB65)+SUMIF($Z$3:$Z$10,"Eriton",$AH$3:$AH$10)</f>
        <v>3</v>
      </c>
      <c r="AC66" s="22">
        <f>SUM(AC54:AC65)+SUMIF($Z$3:$Z$10,"Canadiens",$AH$3:$AH$10)</f>
        <v>7</v>
      </c>
      <c r="AD66" s="22">
        <f>SUM(AD54:AD65)</f>
        <v>4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8</v>
      </c>
      <c r="AO66" s="22">
        <f>SUM(AO54:AO65)+SUMIF($Z$3:$Z$10,"Eriton",$AH$3:$AH$10)</f>
        <v>10</v>
      </c>
      <c r="AP66" s="22">
        <f>SUM(AP54:AP65)+SUMIF($Z$3:$Z$10,"Canadiens",$AH$3:$AH$10)</f>
        <v>18</v>
      </c>
      <c r="AQ66" s="22">
        <f>SUM(AQ54:AQ65)</f>
        <v>2</v>
      </c>
    </row>
    <row r="67" spans="1:43" ht="15.95" customHeight="1" x14ac:dyDescent="0.25">
      <c r="A67" s="30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64</v>
      </c>
      <c r="AO67" s="21">
        <f>+AB27+AB40+AB53+AB66+AO27+AO40+AO53+AO66</f>
        <v>87</v>
      </c>
      <c r="AP67" s="21">
        <f>+AC27+AC40+AC53+AC66+AP27+AP40+AP53+AP66</f>
        <v>151</v>
      </c>
      <c r="AQ67" s="21">
        <f>+AD27+AD40+AD53+AD66+AQ27+AQ40+AQ53+AQ66</f>
        <v>22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30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5" t="s">
        <v>52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43" ht="20.25" x14ac:dyDescent="0.3">
      <c r="B73" s="24"/>
      <c r="C73" s="24"/>
      <c r="D73" s="23"/>
      <c r="E73" s="23"/>
      <c r="F73" s="23"/>
      <c r="G73" s="55" t="str">
        <f>+G2</f>
        <v>2025/2026 SEASON</v>
      </c>
      <c r="H73" s="55"/>
      <c r="I73" s="55"/>
      <c r="J73" s="55"/>
      <c r="K73" s="55"/>
      <c r="L73" s="55"/>
      <c r="M73" s="55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2</v>
      </c>
      <c r="D74" s="23"/>
      <c r="E74" s="23"/>
      <c r="F74" s="23"/>
      <c r="G74" s="55"/>
      <c r="H74" s="55"/>
      <c r="I74" s="55"/>
      <c r="J74" s="55"/>
      <c r="K74" s="55"/>
      <c r="L74" s="55"/>
      <c r="M74" s="55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6</v>
      </c>
      <c r="K79" s="21">
        <v>1</v>
      </c>
      <c r="L79" s="52">
        <v>7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98</v>
      </c>
      <c r="E80" s="20"/>
      <c r="F80" s="20"/>
      <c r="G80" s="20" t="s">
        <v>55</v>
      </c>
      <c r="H80" s="21"/>
      <c r="J80" s="21">
        <v>6</v>
      </c>
      <c r="K80" s="21">
        <v>1</v>
      </c>
      <c r="L80" s="52">
        <v>7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77</v>
      </c>
      <c r="E81" s="20"/>
      <c r="F81" s="20"/>
      <c r="G81" s="20" t="s">
        <v>15</v>
      </c>
      <c r="H81" s="21"/>
      <c r="J81" s="21">
        <v>3</v>
      </c>
      <c r="K81" s="21">
        <v>3</v>
      </c>
      <c r="L81" s="52">
        <v>6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80</v>
      </c>
      <c r="E82" s="20"/>
      <c r="F82" s="20"/>
      <c r="G82" s="20" t="s">
        <v>58</v>
      </c>
      <c r="H82" s="21"/>
      <c r="J82" s="21">
        <v>5</v>
      </c>
      <c r="K82" s="21">
        <v>0</v>
      </c>
      <c r="L82" s="52">
        <v>5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86</v>
      </c>
      <c r="E83" s="20"/>
      <c r="F83" s="20"/>
      <c r="G83" s="20" t="s">
        <v>53</v>
      </c>
      <c r="H83" s="21"/>
      <c r="J83" s="21">
        <v>2</v>
      </c>
      <c r="K83" s="21">
        <v>3</v>
      </c>
      <c r="L83" s="52">
        <v>5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83</v>
      </c>
      <c r="E84" s="20"/>
      <c r="F84" s="20"/>
      <c r="G84" s="20" t="s">
        <v>54</v>
      </c>
      <c r="H84" s="21"/>
      <c r="J84" s="21">
        <v>2</v>
      </c>
      <c r="K84" s="21">
        <v>3</v>
      </c>
      <c r="L84" s="52">
        <v>5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164</v>
      </c>
      <c r="E85" s="20"/>
      <c r="F85" s="20"/>
      <c r="G85" s="20" t="s">
        <v>125</v>
      </c>
      <c r="H85" s="21"/>
      <c r="J85" s="21">
        <v>0</v>
      </c>
      <c r="K85" s="21">
        <v>5</v>
      </c>
      <c r="L85" s="52">
        <v>5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91</v>
      </c>
      <c r="E86" s="20"/>
      <c r="F86" s="20"/>
      <c r="G86" s="20" t="s">
        <v>58</v>
      </c>
      <c r="H86" s="21"/>
      <c r="J86" s="21">
        <v>0</v>
      </c>
      <c r="K86" s="21">
        <v>4</v>
      </c>
      <c r="L86" s="52">
        <v>4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166</v>
      </c>
      <c r="E87" s="20"/>
      <c r="F87" s="20"/>
      <c r="G87" s="20" t="s">
        <v>15</v>
      </c>
      <c r="H87" s="21"/>
      <c r="J87" s="21">
        <v>3</v>
      </c>
      <c r="K87" s="21">
        <v>0</v>
      </c>
      <c r="L87" s="52">
        <v>3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84</v>
      </c>
      <c r="E88" s="20"/>
      <c r="F88" s="20"/>
      <c r="G88" s="20" t="s">
        <v>54</v>
      </c>
      <c r="H88" s="21"/>
      <c r="J88" s="21">
        <v>3</v>
      </c>
      <c r="K88" s="21">
        <v>0</v>
      </c>
      <c r="L88" s="52">
        <v>3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44</v>
      </c>
      <c r="E89" s="20"/>
      <c r="F89" s="20"/>
      <c r="G89" s="20" t="s">
        <v>55</v>
      </c>
      <c r="H89" s="21"/>
      <c r="J89" s="21">
        <v>2</v>
      </c>
      <c r="K89" s="21">
        <v>1</v>
      </c>
      <c r="L89" s="52">
        <v>3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146</v>
      </c>
      <c r="E90" s="20"/>
      <c r="F90" s="20"/>
      <c r="G90" s="20" t="s">
        <v>56</v>
      </c>
      <c r="H90" s="21"/>
      <c r="J90" s="21">
        <v>2</v>
      </c>
      <c r="K90" s="21">
        <v>1</v>
      </c>
      <c r="L90" s="52">
        <v>3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129</v>
      </c>
      <c r="E91" s="20"/>
      <c r="F91" s="20"/>
      <c r="G91" s="20" t="s">
        <v>56</v>
      </c>
      <c r="H91" s="35"/>
      <c r="J91" s="21">
        <v>2</v>
      </c>
      <c r="K91" s="21">
        <v>1</v>
      </c>
      <c r="L91" s="52">
        <v>3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110</v>
      </c>
      <c r="E92" s="20"/>
      <c r="F92" s="20"/>
      <c r="G92" s="20" t="s">
        <v>58</v>
      </c>
      <c r="H92" s="21"/>
      <c r="J92" s="21">
        <v>2</v>
      </c>
      <c r="K92" s="21">
        <v>1</v>
      </c>
      <c r="L92" s="52">
        <v>3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156</v>
      </c>
      <c r="E93" s="20"/>
      <c r="F93" s="20"/>
      <c r="G93" s="20" t="s">
        <v>53</v>
      </c>
      <c r="H93" s="21"/>
      <c r="J93" s="21">
        <v>2</v>
      </c>
      <c r="K93" s="21">
        <v>1</v>
      </c>
      <c r="L93" s="52">
        <v>3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D94" s="20" t="s">
        <v>122</v>
      </c>
      <c r="E94" s="20"/>
      <c r="F94" s="20"/>
      <c r="G94" s="20" t="s">
        <v>54</v>
      </c>
      <c r="J94" s="21">
        <v>2</v>
      </c>
      <c r="K94" s="21">
        <v>1</v>
      </c>
      <c r="L94" s="52">
        <v>3</v>
      </c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5.75" x14ac:dyDescent="0.25">
      <c r="D95" s="20" t="s">
        <v>116</v>
      </c>
      <c r="E95" s="20"/>
      <c r="F95" s="20"/>
      <c r="G95" s="20" t="s">
        <v>125</v>
      </c>
      <c r="J95" s="21">
        <v>1</v>
      </c>
      <c r="K95" s="21">
        <v>2</v>
      </c>
      <c r="L95" s="52">
        <v>3</v>
      </c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5.75" x14ac:dyDescent="0.25">
      <c r="D96" s="20" t="s">
        <v>14</v>
      </c>
      <c r="E96" s="20"/>
      <c r="F96" s="20"/>
      <c r="G96" s="20" t="s">
        <v>56</v>
      </c>
      <c r="J96" s="21">
        <v>1</v>
      </c>
      <c r="K96" s="21">
        <v>2</v>
      </c>
      <c r="L96" s="52">
        <v>3</v>
      </c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4:12" ht="15.75" x14ac:dyDescent="0.25">
      <c r="D97" s="20" t="s">
        <v>132</v>
      </c>
      <c r="E97" s="20"/>
      <c r="F97" s="20"/>
      <c r="G97" s="20" t="s">
        <v>58</v>
      </c>
      <c r="J97" s="21">
        <v>0</v>
      </c>
      <c r="K97" s="21">
        <v>3</v>
      </c>
      <c r="L97" s="52">
        <v>3</v>
      </c>
    </row>
    <row r="98" spans="4:12" ht="15.75" x14ac:dyDescent="0.25">
      <c r="D98" s="20" t="s">
        <v>88</v>
      </c>
      <c r="E98" s="20"/>
      <c r="F98" s="20"/>
      <c r="G98" s="20" t="s">
        <v>53</v>
      </c>
      <c r="J98" s="21">
        <v>0</v>
      </c>
      <c r="K98" s="21">
        <v>3</v>
      </c>
      <c r="L98" s="52">
        <v>3</v>
      </c>
    </row>
    <row r="101" spans="4:12" ht="18.75" thickBot="1" x14ac:dyDescent="0.3">
      <c r="E101" s="1" t="s">
        <v>124</v>
      </c>
      <c r="F101" s="1"/>
      <c r="G101" s="1"/>
      <c r="H101" s="3" t="s">
        <v>1</v>
      </c>
      <c r="I101" s="3"/>
      <c r="J101" s="3"/>
      <c r="K101" s="49" t="s">
        <v>2</v>
      </c>
    </row>
    <row r="102" spans="4:12" ht="15.75" x14ac:dyDescent="0.25">
      <c r="E102" s="20" t="s">
        <v>75</v>
      </c>
      <c r="F102" s="20"/>
      <c r="G102" s="20"/>
      <c r="H102" s="20" t="s">
        <v>125</v>
      </c>
      <c r="I102" s="21"/>
      <c r="K102" s="52">
        <v>4</v>
      </c>
    </row>
    <row r="103" spans="4:12" ht="15.75" x14ac:dyDescent="0.25">
      <c r="E103" s="20" t="s">
        <v>83</v>
      </c>
      <c r="F103" s="20"/>
      <c r="G103" s="20"/>
      <c r="H103" s="20" t="s">
        <v>54</v>
      </c>
      <c r="I103" s="35"/>
      <c r="K103" s="52">
        <v>2</v>
      </c>
    </row>
    <row r="104" spans="4:12" ht="15.75" x14ac:dyDescent="0.25">
      <c r="E104" s="20" t="s">
        <v>106</v>
      </c>
      <c r="F104" s="20"/>
      <c r="G104" s="20"/>
      <c r="H104" s="20" t="s">
        <v>57</v>
      </c>
      <c r="I104" s="21"/>
      <c r="K104" s="52">
        <v>2</v>
      </c>
    </row>
    <row r="105" spans="4:12" ht="15.75" x14ac:dyDescent="0.25">
      <c r="E105" s="20" t="s">
        <v>126</v>
      </c>
      <c r="F105" s="20"/>
      <c r="G105" s="20"/>
      <c r="H105" s="20" t="s">
        <v>56</v>
      </c>
      <c r="K105" s="52">
        <v>2</v>
      </c>
    </row>
    <row r="106" spans="4:12" ht="15.75" x14ac:dyDescent="0.25">
      <c r="E106" s="20" t="s">
        <v>165</v>
      </c>
      <c r="F106" s="20"/>
      <c r="G106" s="20"/>
      <c r="H106" s="20" t="s">
        <v>125</v>
      </c>
      <c r="K106" s="52">
        <v>2</v>
      </c>
    </row>
    <row r="107" spans="4:12" ht="15.75" x14ac:dyDescent="0.25">
      <c r="E107" s="20" t="s">
        <v>94</v>
      </c>
      <c r="F107" s="20"/>
      <c r="G107" s="20"/>
      <c r="H107" s="20" t="s">
        <v>55</v>
      </c>
      <c r="K107" s="52">
        <v>2</v>
      </c>
    </row>
    <row r="108" spans="4:12" ht="15.75" x14ac:dyDescent="0.25">
      <c r="E108" s="20" t="s">
        <v>78</v>
      </c>
      <c r="F108" s="20"/>
      <c r="G108" s="20"/>
      <c r="H108" s="20" t="s">
        <v>57</v>
      </c>
      <c r="K108" s="52">
        <v>2</v>
      </c>
    </row>
    <row r="109" spans="4:12" ht="15.75" x14ac:dyDescent="0.25">
      <c r="E109" s="20" t="s">
        <v>172</v>
      </c>
      <c r="F109" s="20"/>
      <c r="G109" s="20"/>
      <c r="H109" s="20" t="s">
        <v>58</v>
      </c>
      <c r="K109" s="52">
        <v>2</v>
      </c>
    </row>
  </sheetData>
  <mergeCells count="17">
    <mergeCell ref="B72:P72"/>
    <mergeCell ref="G73:M73"/>
    <mergeCell ref="G74:M74"/>
    <mergeCell ref="AG9:AH9"/>
    <mergeCell ref="AG10:AH10"/>
    <mergeCell ref="E14:F14"/>
    <mergeCell ref="AG5:AH5"/>
    <mergeCell ref="AG6:AH6"/>
    <mergeCell ref="AG7:AH7"/>
    <mergeCell ref="AG8:AH8"/>
    <mergeCell ref="AG11:AH11"/>
    <mergeCell ref="AG4:AH4"/>
    <mergeCell ref="B1:P1"/>
    <mergeCell ref="S1:AQ1"/>
    <mergeCell ref="G2:M2"/>
    <mergeCell ref="AG2:AH2"/>
    <mergeCell ref="AG3:AH3"/>
  </mergeCells>
  <pageMargins left="0.25" right="0.25" top="0.25" bottom="0.25" header="0.5" footer="0.5"/>
  <pageSetup scale="65" fitToWidth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BD3A-AD3A-4B45-86E0-88854B54D959}">
  <dimension ref="A1:AQ99"/>
  <sheetViews>
    <sheetView topLeftCell="A9" zoomScale="70" zoomScaleNormal="70" zoomScaleSheetLayoutView="78" workbookViewId="0">
      <selection activeCell="AD9" sqref="AD9:AF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</cols>
  <sheetData>
    <row r="1" spans="1:43" ht="24" customHeight="1" x14ac:dyDescent="0.3">
      <c r="B1" s="55" t="s">
        <v>52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S1" s="55" t="s">
        <v>52</v>
      </c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</row>
    <row r="2" spans="1:43" ht="18.600000000000001" customHeight="1" thickBot="1" x14ac:dyDescent="0.35">
      <c r="A2" s="21"/>
      <c r="B2" s="24" t="s">
        <v>39</v>
      </c>
      <c r="C2" s="24">
        <v>1</v>
      </c>
      <c r="D2" s="23"/>
      <c r="E2" s="23"/>
      <c r="F2" s="23"/>
      <c r="G2" s="55" t="s">
        <v>161</v>
      </c>
      <c r="H2" s="55"/>
      <c r="I2" s="55"/>
      <c r="J2" s="55"/>
      <c r="K2" s="55"/>
      <c r="L2" s="55"/>
      <c r="M2" s="55"/>
      <c r="N2" s="23"/>
      <c r="O2" s="23"/>
      <c r="P2" s="23"/>
      <c r="Q2" s="21"/>
      <c r="R2" s="21"/>
      <c r="U2" s="33" t="s">
        <v>137</v>
      </c>
      <c r="V2" s="9" t="s">
        <v>0</v>
      </c>
      <c r="W2" s="9"/>
      <c r="X2" s="9"/>
      <c r="Y2" s="9"/>
      <c r="Z2" s="9" t="s">
        <v>1</v>
      </c>
      <c r="AA2" s="9"/>
      <c r="AB2" s="9"/>
      <c r="AC2" s="33" t="s">
        <v>3</v>
      </c>
      <c r="AD2" s="33" t="s">
        <v>7</v>
      </c>
      <c r="AE2" s="33" t="s">
        <v>8</v>
      </c>
      <c r="AF2" s="33" t="s">
        <v>9</v>
      </c>
      <c r="AG2" s="57" t="s">
        <v>36</v>
      </c>
      <c r="AH2" s="57"/>
      <c r="AI2" s="33" t="s">
        <v>4</v>
      </c>
      <c r="AJ2" s="33" t="s">
        <v>6</v>
      </c>
      <c r="AK2" s="33" t="s">
        <v>5</v>
      </c>
      <c r="AL2" s="33" t="s">
        <v>37</v>
      </c>
      <c r="AM2" s="20"/>
      <c r="AN2" s="10"/>
      <c r="AO2" s="10"/>
      <c r="AP2" s="21"/>
      <c r="AQ2" s="21"/>
    </row>
    <row r="3" spans="1:43" ht="18.75" thickBot="1" x14ac:dyDescent="0.3">
      <c r="A3" s="21"/>
      <c r="B3" s="3" t="s">
        <v>51</v>
      </c>
      <c r="C3" s="1" t="s">
        <v>41</v>
      </c>
      <c r="D3" s="1"/>
      <c r="E3" s="2"/>
      <c r="F3" s="1"/>
      <c r="G3" s="3" t="s">
        <v>7</v>
      </c>
      <c r="H3" s="3" t="s">
        <v>8</v>
      </c>
      <c r="I3" s="3" t="s">
        <v>9</v>
      </c>
      <c r="J3" s="3" t="s">
        <v>11</v>
      </c>
      <c r="K3" s="3" t="s">
        <v>12</v>
      </c>
      <c r="L3" s="3" t="s">
        <v>10</v>
      </c>
      <c r="M3" s="3" t="s">
        <v>4</v>
      </c>
      <c r="N3" s="3" t="s">
        <v>13</v>
      </c>
      <c r="O3" s="3" t="s">
        <v>2</v>
      </c>
      <c r="P3" s="4"/>
      <c r="Q3" s="21"/>
      <c r="R3" s="21"/>
      <c r="U3" s="25">
        <v>8</v>
      </c>
      <c r="V3" s="20" t="s">
        <v>72</v>
      </c>
      <c r="X3" s="20"/>
      <c r="Y3" s="20"/>
      <c r="Z3" s="20" t="s">
        <v>125</v>
      </c>
      <c r="AB3" s="21"/>
      <c r="AC3" s="21">
        <f t="shared" ref="AC3:AC10" si="0">+AD3+AE3+AF3</f>
        <v>1</v>
      </c>
      <c r="AD3" s="21">
        <v>1</v>
      </c>
      <c r="AE3" s="21">
        <v>0</v>
      </c>
      <c r="AF3" s="21">
        <v>0</v>
      </c>
      <c r="AG3" s="58">
        <f t="shared" ref="AG3:AG8" si="1">+(AD3*2+AF3)/(2*AC3)</f>
        <v>1</v>
      </c>
      <c r="AH3" s="58"/>
      <c r="AI3" s="14">
        <v>2</v>
      </c>
      <c r="AJ3" s="14">
        <v>0</v>
      </c>
      <c r="AK3" s="14">
        <v>0</v>
      </c>
      <c r="AL3" s="50">
        <f t="shared" ref="AL3:AL8" si="2">+AI3/AC3</f>
        <v>2</v>
      </c>
      <c r="AQ3" s="21"/>
    </row>
    <row r="4" spans="1:43" ht="18" x14ac:dyDescent="0.25">
      <c r="A4" s="34"/>
      <c r="B4" s="4">
        <v>4</v>
      </c>
      <c r="C4" s="5" t="s">
        <v>57</v>
      </c>
      <c r="D4" s="10"/>
      <c r="E4" s="5"/>
      <c r="F4" s="10"/>
      <c r="G4" s="4">
        <v>1</v>
      </c>
      <c r="H4" s="4">
        <v>0</v>
      </c>
      <c r="I4" s="4">
        <v>0</v>
      </c>
      <c r="J4" s="4">
        <f t="shared" ref="J4:J11" si="3">2*G4+I4</f>
        <v>2</v>
      </c>
      <c r="K4" s="31">
        <f t="shared" ref="K4:K11" si="4">+J4/((G4+H4+I4)*2)</f>
        <v>1</v>
      </c>
      <c r="L4" s="4">
        <f>+$AA$66</f>
        <v>3</v>
      </c>
      <c r="M4" s="4">
        <v>1</v>
      </c>
      <c r="N4" s="4">
        <f>+$AB$66</f>
        <v>3</v>
      </c>
      <c r="O4" s="4">
        <f>+$AD$66</f>
        <v>0</v>
      </c>
      <c r="P4" s="4"/>
      <c r="Q4" s="34"/>
      <c r="R4" s="21"/>
      <c r="U4" s="25">
        <v>8</v>
      </c>
      <c r="V4" s="20" t="s">
        <v>128</v>
      </c>
      <c r="X4" s="20"/>
      <c r="Y4" s="20"/>
      <c r="Z4" s="20" t="s">
        <v>15</v>
      </c>
      <c r="AB4" s="21"/>
      <c r="AC4" s="21">
        <f t="shared" si="0"/>
        <v>1</v>
      </c>
      <c r="AD4" s="21">
        <v>0</v>
      </c>
      <c r="AE4" s="21">
        <v>1</v>
      </c>
      <c r="AF4" s="21">
        <v>0</v>
      </c>
      <c r="AG4" s="53">
        <f t="shared" si="1"/>
        <v>0</v>
      </c>
      <c r="AH4" s="53"/>
      <c r="AI4" s="21">
        <v>3</v>
      </c>
      <c r="AJ4" s="21">
        <v>0</v>
      </c>
      <c r="AK4" s="21">
        <v>0</v>
      </c>
      <c r="AL4" s="26">
        <f t="shared" si="2"/>
        <v>3</v>
      </c>
      <c r="AQ4" s="21"/>
    </row>
    <row r="5" spans="1:43" ht="18" x14ac:dyDescent="0.25">
      <c r="A5" s="34"/>
      <c r="B5" s="4">
        <v>5</v>
      </c>
      <c r="C5" s="5" t="s">
        <v>56</v>
      </c>
      <c r="D5" s="10"/>
      <c r="E5" s="5"/>
      <c r="F5" s="10"/>
      <c r="G5" s="4">
        <v>1</v>
      </c>
      <c r="H5" s="4">
        <v>0</v>
      </c>
      <c r="I5" s="4">
        <v>0</v>
      </c>
      <c r="J5" s="4">
        <f t="shared" si="3"/>
        <v>2</v>
      </c>
      <c r="K5" s="31">
        <f t="shared" si="4"/>
        <v>1</v>
      </c>
      <c r="L5" s="4">
        <f>+$AN$27</f>
        <v>6</v>
      </c>
      <c r="M5" s="4">
        <v>3</v>
      </c>
      <c r="N5" s="4">
        <f>+$AO$27</f>
        <v>10</v>
      </c>
      <c r="O5" s="4">
        <f>+$AQ$27</f>
        <v>2</v>
      </c>
      <c r="P5" s="4"/>
      <c r="Q5" s="34"/>
      <c r="R5" s="21"/>
      <c r="U5" s="25">
        <v>7.5</v>
      </c>
      <c r="V5" s="20" t="s">
        <v>118</v>
      </c>
      <c r="X5" s="20"/>
      <c r="Y5" s="20"/>
      <c r="Z5" s="20" t="s">
        <v>56</v>
      </c>
      <c r="AB5" s="21"/>
      <c r="AC5" s="21">
        <f t="shared" si="0"/>
        <v>1</v>
      </c>
      <c r="AD5" s="21">
        <v>1</v>
      </c>
      <c r="AE5" s="21">
        <v>0</v>
      </c>
      <c r="AF5" s="21">
        <v>0</v>
      </c>
      <c r="AG5" s="53">
        <f t="shared" si="1"/>
        <v>1</v>
      </c>
      <c r="AH5" s="53"/>
      <c r="AI5" s="21">
        <v>3</v>
      </c>
      <c r="AJ5" s="21">
        <v>0</v>
      </c>
      <c r="AK5" s="21">
        <v>0</v>
      </c>
      <c r="AL5" s="26">
        <f t="shared" si="2"/>
        <v>3</v>
      </c>
      <c r="AQ5" s="21"/>
    </row>
    <row r="6" spans="1:43" ht="18" x14ac:dyDescent="0.25">
      <c r="A6" s="34"/>
      <c r="B6" s="4">
        <v>1</v>
      </c>
      <c r="C6" s="5" t="s">
        <v>125</v>
      </c>
      <c r="D6" s="10"/>
      <c r="E6" s="5"/>
      <c r="F6" s="10"/>
      <c r="G6" s="4">
        <v>1</v>
      </c>
      <c r="H6" s="4">
        <v>0</v>
      </c>
      <c r="I6" s="4">
        <v>0</v>
      </c>
      <c r="J6" s="4">
        <f t="shared" si="3"/>
        <v>2</v>
      </c>
      <c r="K6" s="31">
        <f t="shared" si="4"/>
        <v>1</v>
      </c>
      <c r="L6" s="4">
        <f>+$AA$27</f>
        <v>5</v>
      </c>
      <c r="M6" s="4">
        <v>2</v>
      </c>
      <c r="N6" s="4">
        <f>+$AB$27</f>
        <v>8</v>
      </c>
      <c r="O6" s="4">
        <f>+$AD$27</f>
        <v>2</v>
      </c>
      <c r="P6" s="4"/>
      <c r="Q6" s="34"/>
      <c r="R6" s="21"/>
      <c r="U6" s="25">
        <v>7.5</v>
      </c>
      <c r="V6" s="20" t="s">
        <v>31</v>
      </c>
      <c r="X6" s="20"/>
      <c r="Y6" s="20"/>
      <c r="Z6" s="20" t="s">
        <v>55</v>
      </c>
      <c r="AB6" s="21"/>
      <c r="AC6" s="21">
        <f t="shared" si="0"/>
        <v>1</v>
      </c>
      <c r="AD6" s="21">
        <v>0</v>
      </c>
      <c r="AE6" s="21">
        <v>1</v>
      </c>
      <c r="AF6" s="21">
        <v>0</v>
      </c>
      <c r="AG6" s="53">
        <f t="shared" si="1"/>
        <v>0</v>
      </c>
      <c r="AH6" s="53"/>
      <c r="AI6" s="21">
        <v>5</v>
      </c>
      <c r="AJ6" s="21">
        <v>0</v>
      </c>
      <c r="AK6" s="21">
        <v>0</v>
      </c>
      <c r="AL6" s="26">
        <f t="shared" si="2"/>
        <v>5</v>
      </c>
      <c r="AQ6" s="21"/>
    </row>
    <row r="7" spans="1:43" ht="18" x14ac:dyDescent="0.25">
      <c r="A7" s="34"/>
      <c r="B7" s="4">
        <v>8</v>
      </c>
      <c r="C7" s="5" t="s">
        <v>54</v>
      </c>
      <c r="D7" s="10"/>
      <c r="E7" s="5"/>
      <c r="F7" s="10"/>
      <c r="G7" s="4">
        <v>0</v>
      </c>
      <c r="H7" s="4">
        <v>0</v>
      </c>
      <c r="I7" s="4">
        <v>1</v>
      </c>
      <c r="J7" s="4">
        <f t="shared" si="3"/>
        <v>1</v>
      </c>
      <c r="K7" s="31">
        <f t="shared" si="4"/>
        <v>0.5</v>
      </c>
      <c r="L7" s="4">
        <f>+$AN$66</f>
        <v>5</v>
      </c>
      <c r="M7" s="4">
        <v>5</v>
      </c>
      <c r="N7" s="4">
        <f>+$AO$66</f>
        <v>6</v>
      </c>
      <c r="O7" s="4">
        <f>+$AQ$66</f>
        <v>2</v>
      </c>
      <c r="P7" s="4"/>
      <c r="Q7" s="34"/>
      <c r="R7" s="21"/>
      <c r="U7" s="25">
        <v>7.5</v>
      </c>
      <c r="V7" s="20" t="s">
        <v>40</v>
      </c>
      <c r="X7" s="20"/>
      <c r="Y7" s="20"/>
      <c r="Z7" s="20" t="s">
        <v>54</v>
      </c>
      <c r="AB7" s="21"/>
      <c r="AC7" s="21">
        <f t="shared" si="0"/>
        <v>1</v>
      </c>
      <c r="AD7" s="21">
        <v>0</v>
      </c>
      <c r="AE7" s="21">
        <v>0</v>
      </c>
      <c r="AF7" s="21">
        <v>1</v>
      </c>
      <c r="AG7" s="53">
        <f t="shared" si="1"/>
        <v>0.5</v>
      </c>
      <c r="AH7" s="53"/>
      <c r="AI7" s="21">
        <v>5</v>
      </c>
      <c r="AJ7" s="21">
        <v>0</v>
      </c>
      <c r="AK7" s="21">
        <v>0</v>
      </c>
      <c r="AL7" s="26">
        <f t="shared" si="2"/>
        <v>5</v>
      </c>
      <c r="AQ7" s="21"/>
    </row>
    <row r="8" spans="1:43" ht="18" x14ac:dyDescent="0.25">
      <c r="A8" s="34"/>
      <c r="B8" s="4">
        <v>7</v>
      </c>
      <c r="C8" s="5" t="s">
        <v>53</v>
      </c>
      <c r="D8" s="10"/>
      <c r="E8" s="10"/>
      <c r="F8" s="10"/>
      <c r="G8" s="4">
        <v>0</v>
      </c>
      <c r="H8" s="4">
        <v>0</v>
      </c>
      <c r="I8" s="4">
        <v>1</v>
      </c>
      <c r="J8" s="4">
        <f t="shared" si="3"/>
        <v>1</v>
      </c>
      <c r="K8" s="31">
        <f t="shared" si="4"/>
        <v>0.5</v>
      </c>
      <c r="L8" s="4">
        <f>+$AN$53</f>
        <v>5</v>
      </c>
      <c r="M8" s="4">
        <v>5</v>
      </c>
      <c r="N8" s="4">
        <f>+$AO$53</f>
        <v>9</v>
      </c>
      <c r="O8" s="4">
        <f>+$AQ$53</f>
        <v>0</v>
      </c>
      <c r="P8" s="4"/>
      <c r="Q8" s="34"/>
      <c r="R8" s="21"/>
      <c r="U8" s="25">
        <v>7.5</v>
      </c>
      <c r="V8" s="20" t="s">
        <v>71</v>
      </c>
      <c r="X8" s="20"/>
      <c r="Y8" s="20"/>
      <c r="Z8" s="20" t="s">
        <v>58</v>
      </c>
      <c r="AB8" s="21"/>
      <c r="AC8" s="21">
        <f t="shared" si="0"/>
        <v>1</v>
      </c>
      <c r="AD8" s="21">
        <v>0</v>
      </c>
      <c r="AE8" s="21">
        <v>1</v>
      </c>
      <c r="AF8" s="21">
        <v>0</v>
      </c>
      <c r="AG8" s="53">
        <f t="shared" si="1"/>
        <v>0</v>
      </c>
      <c r="AH8" s="53"/>
      <c r="AI8" s="21">
        <v>6</v>
      </c>
      <c r="AJ8" s="21">
        <v>0</v>
      </c>
      <c r="AK8" s="21">
        <v>0</v>
      </c>
      <c r="AL8" s="26">
        <f t="shared" si="2"/>
        <v>6</v>
      </c>
      <c r="AQ8" s="21"/>
    </row>
    <row r="9" spans="1:43" ht="18" x14ac:dyDescent="0.25">
      <c r="A9" s="34"/>
      <c r="B9" s="4">
        <v>2</v>
      </c>
      <c r="C9" s="5" t="s">
        <v>55</v>
      </c>
      <c r="D9" s="10"/>
      <c r="E9" s="10"/>
      <c r="F9" s="10"/>
      <c r="G9" s="4">
        <v>0</v>
      </c>
      <c r="H9" s="4">
        <v>1</v>
      </c>
      <c r="I9" s="4">
        <v>0</v>
      </c>
      <c r="J9" s="4">
        <f t="shared" si="3"/>
        <v>0</v>
      </c>
      <c r="K9" s="31">
        <f t="shared" si="4"/>
        <v>0</v>
      </c>
      <c r="L9" s="4">
        <f>+$AA$40</f>
        <v>2</v>
      </c>
      <c r="M9" s="4">
        <v>5</v>
      </c>
      <c r="N9" s="4">
        <f>+$AB$40</f>
        <v>4</v>
      </c>
      <c r="O9" s="4">
        <f>+$AD$40</f>
        <v>0</v>
      </c>
      <c r="P9" s="4"/>
      <c r="Q9" s="34"/>
      <c r="R9" s="21"/>
      <c r="U9" s="25">
        <v>8</v>
      </c>
      <c r="V9" s="20" t="s">
        <v>73</v>
      </c>
      <c r="X9" s="20"/>
      <c r="Y9" s="20"/>
      <c r="Z9" s="20" t="s">
        <v>57</v>
      </c>
      <c r="AB9" s="21"/>
      <c r="AC9" s="21">
        <f t="shared" si="0"/>
        <v>0</v>
      </c>
      <c r="AD9" s="21">
        <v>0</v>
      </c>
      <c r="AE9" s="21">
        <v>0</v>
      </c>
      <c r="AF9" s="21">
        <v>0</v>
      </c>
      <c r="AG9" s="51"/>
      <c r="AH9" s="51"/>
      <c r="AI9" s="21">
        <v>0</v>
      </c>
      <c r="AJ9" s="21">
        <v>0</v>
      </c>
      <c r="AK9" s="21">
        <v>0</v>
      </c>
      <c r="AL9" s="26"/>
      <c r="AQ9" s="21"/>
    </row>
    <row r="10" spans="1:43" ht="18" x14ac:dyDescent="0.25">
      <c r="A10" s="34"/>
      <c r="B10" s="4">
        <v>3</v>
      </c>
      <c r="C10" s="5" t="s">
        <v>15</v>
      </c>
      <c r="D10" s="10"/>
      <c r="E10" s="10"/>
      <c r="F10" s="10"/>
      <c r="G10" s="4">
        <v>0</v>
      </c>
      <c r="H10" s="4">
        <v>1</v>
      </c>
      <c r="I10" s="4">
        <v>0</v>
      </c>
      <c r="J10" s="4">
        <f t="shared" si="3"/>
        <v>0</v>
      </c>
      <c r="K10" s="31">
        <f t="shared" si="4"/>
        <v>0</v>
      </c>
      <c r="L10" s="4">
        <f>+$AA$53</f>
        <v>1</v>
      </c>
      <c r="M10" s="4">
        <v>3</v>
      </c>
      <c r="N10" s="4">
        <f>+$AB$53</f>
        <v>1</v>
      </c>
      <c r="O10" s="4">
        <f>+$AD$53</f>
        <v>0</v>
      </c>
      <c r="P10" s="4"/>
      <c r="Q10" s="34"/>
      <c r="R10" s="34"/>
      <c r="U10" s="25">
        <v>8</v>
      </c>
      <c r="V10" s="20" t="s">
        <v>74</v>
      </c>
      <c r="X10" s="20"/>
      <c r="Y10" s="20"/>
      <c r="Z10" s="20" t="s">
        <v>53</v>
      </c>
      <c r="AB10" s="21"/>
      <c r="AC10" s="21">
        <f t="shared" si="0"/>
        <v>0</v>
      </c>
      <c r="AD10" s="21">
        <v>0</v>
      </c>
      <c r="AE10" s="21">
        <v>0</v>
      </c>
      <c r="AF10" s="21">
        <v>0</v>
      </c>
      <c r="AG10" s="51"/>
      <c r="AH10" s="51"/>
      <c r="AI10" s="21">
        <v>0</v>
      </c>
      <c r="AJ10" s="21">
        <v>0</v>
      </c>
      <c r="AK10" s="21">
        <v>0</v>
      </c>
      <c r="AL10" s="26"/>
      <c r="AQ10" s="21"/>
    </row>
    <row r="11" spans="1:43" ht="18.75" thickBot="1" x14ac:dyDescent="0.3">
      <c r="A11" s="34"/>
      <c r="B11" s="4">
        <v>6</v>
      </c>
      <c r="C11" s="5" t="s">
        <v>58</v>
      </c>
      <c r="D11" s="10"/>
      <c r="E11" s="5"/>
      <c r="F11" s="10"/>
      <c r="G11" s="4">
        <v>0</v>
      </c>
      <c r="H11" s="4">
        <v>1</v>
      </c>
      <c r="I11" s="4">
        <v>0</v>
      </c>
      <c r="J11" s="4">
        <f t="shared" si="3"/>
        <v>0</v>
      </c>
      <c r="K11" s="31">
        <f t="shared" si="4"/>
        <v>0</v>
      </c>
      <c r="L11" s="4">
        <f>+$AN$40</f>
        <v>3</v>
      </c>
      <c r="M11" s="4">
        <v>6</v>
      </c>
      <c r="N11" s="4">
        <f>+$AO$40</f>
        <v>1</v>
      </c>
      <c r="O11" s="4">
        <f>+$AQ$40</f>
        <v>4</v>
      </c>
      <c r="P11" s="4"/>
      <c r="Q11" s="34"/>
      <c r="R11" s="34"/>
      <c r="V11" s="20" t="s">
        <v>16</v>
      </c>
      <c r="X11" s="20"/>
      <c r="Y11" s="20"/>
      <c r="Z11" s="10"/>
      <c r="AA11" s="20"/>
      <c r="AB11" s="21"/>
      <c r="AC11" s="21">
        <f t="shared" ref="AC11" si="5">+AD11+AE11+AF11</f>
        <v>2</v>
      </c>
      <c r="AD11" s="21">
        <v>1</v>
      </c>
      <c r="AE11" s="21">
        <v>0</v>
      </c>
      <c r="AF11" s="21">
        <v>1</v>
      </c>
      <c r="AG11" s="53">
        <f t="shared" ref="AG11" si="6">+(AD11*2+AF11)/(2*AC11)</f>
        <v>0.75</v>
      </c>
      <c r="AH11" s="53"/>
      <c r="AI11" s="21">
        <v>6</v>
      </c>
      <c r="AJ11" s="21">
        <v>0</v>
      </c>
      <c r="AK11" s="21">
        <v>0</v>
      </c>
      <c r="AL11" s="26">
        <f t="shared" ref="AL11:AL12" si="7">+AI11/AC11</f>
        <v>3</v>
      </c>
      <c r="AM11" s="20"/>
      <c r="AN11" s="10"/>
      <c r="AQ11" s="10"/>
    </row>
    <row r="12" spans="1:43" ht="18" x14ac:dyDescent="0.25">
      <c r="A12" s="34"/>
      <c r="B12" s="6"/>
      <c r="C12" s="6"/>
      <c r="D12" s="6"/>
      <c r="E12" s="7"/>
      <c r="F12" s="6"/>
      <c r="G12" s="8">
        <f>SUM(G4:G11)</f>
        <v>3</v>
      </c>
      <c r="H12" s="8">
        <f>SUM(H4:H11)</f>
        <v>3</v>
      </c>
      <c r="I12" s="8">
        <f>SUM(I4:I11)</f>
        <v>2</v>
      </c>
      <c r="J12" s="8"/>
      <c r="K12" s="8"/>
      <c r="L12" s="8">
        <f>SUM(L4:L11)</f>
        <v>30</v>
      </c>
      <c r="M12" s="8">
        <f>SUM(M4:M11)</f>
        <v>30</v>
      </c>
      <c r="N12" s="8">
        <f>SUM(N4:N11)</f>
        <v>42</v>
      </c>
      <c r="O12" s="8">
        <f>SUM(O4:O11)</f>
        <v>10</v>
      </c>
      <c r="P12" s="4"/>
      <c r="Q12" s="34"/>
      <c r="R12" s="34"/>
      <c r="S12" s="10"/>
      <c r="T12" s="10"/>
      <c r="U12" s="27" t="s">
        <v>17</v>
      </c>
      <c r="V12" s="28"/>
      <c r="W12" s="28"/>
      <c r="X12" s="28"/>
      <c r="Y12" s="27"/>
      <c r="Z12" s="14"/>
      <c r="AA12" s="14"/>
      <c r="AB12" s="14"/>
      <c r="AC12" s="14">
        <f>SUM(AC3:AC11)</f>
        <v>8</v>
      </c>
      <c r="AD12" s="14">
        <f>SUM(AD3:AD11)</f>
        <v>3</v>
      </c>
      <c r="AE12" s="14">
        <f>SUM(AE3:AE11)</f>
        <v>3</v>
      </c>
      <c r="AF12" s="14">
        <f>SUM(AF3:AF11)</f>
        <v>2</v>
      </c>
      <c r="AG12" s="14"/>
      <c r="AH12" s="14"/>
      <c r="AI12" s="14">
        <f>SUM(AI3:AI11)</f>
        <v>30</v>
      </c>
      <c r="AJ12" s="14">
        <f>SUM(AJ3:AJ11)</f>
        <v>0</v>
      </c>
      <c r="AK12" s="14">
        <f>SUM(AK3:AK11)</f>
        <v>0</v>
      </c>
      <c r="AL12" s="29">
        <f t="shared" si="7"/>
        <v>3.75</v>
      </c>
    </row>
    <row r="13" spans="1:43" ht="15.75" x14ac:dyDescent="0.25">
      <c r="A13" s="30"/>
      <c r="B13" s="32"/>
      <c r="C13" s="32"/>
      <c r="D13" s="32"/>
      <c r="P13" s="32"/>
      <c r="Q13" s="30"/>
      <c r="R13" s="30"/>
    </row>
    <row r="14" spans="1:43" ht="15.95" customHeight="1" thickBot="1" x14ac:dyDescent="0.3">
      <c r="A14" s="30"/>
      <c r="B14" s="36" t="str">
        <f>"Week "&amp;TEXT(C2,"##")&amp;" Summary:"</f>
        <v>Week 1 Summary:</v>
      </c>
      <c r="C14" s="37"/>
      <c r="D14" s="37"/>
      <c r="E14" s="54">
        <v>45907</v>
      </c>
      <c r="F14" s="54"/>
      <c r="G14" s="38" t="s">
        <v>35</v>
      </c>
      <c r="H14" s="38" t="s">
        <v>22</v>
      </c>
      <c r="I14" s="38" t="s">
        <v>43</v>
      </c>
      <c r="J14" s="39"/>
      <c r="K14" s="39"/>
      <c r="L14" s="38" t="s">
        <v>42</v>
      </c>
      <c r="M14" s="39"/>
      <c r="N14" s="39"/>
      <c r="O14" s="39"/>
      <c r="P14" s="39"/>
      <c r="Q14" s="30"/>
      <c r="R14" s="30"/>
      <c r="S14" s="21" t="s">
        <v>50</v>
      </c>
      <c r="T14" s="20" t="s">
        <v>41</v>
      </c>
      <c r="U14" s="20"/>
      <c r="V14" s="20"/>
      <c r="W14" s="20"/>
      <c r="X14" s="20" t="s">
        <v>51</v>
      </c>
      <c r="Y14" s="9" t="s">
        <v>18</v>
      </c>
      <c r="Z14" s="21"/>
      <c r="AA14" s="21" t="s">
        <v>19</v>
      </c>
      <c r="AB14" s="21" t="s">
        <v>20</v>
      </c>
      <c r="AC14" s="21" t="s">
        <v>21</v>
      </c>
      <c r="AD14" s="21" t="s">
        <v>2</v>
      </c>
      <c r="AE14" s="10"/>
      <c r="AF14" s="21" t="s">
        <v>50</v>
      </c>
      <c r="AG14" s="20" t="s">
        <v>41</v>
      </c>
      <c r="AH14" s="20"/>
      <c r="AI14" s="20"/>
      <c r="AJ14" s="20"/>
      <c r="AK14" s="20" t="s">
        <v>51</v>
      </c>
      <c r="AL14" s="9" t="s">
        <v>18</v>
      </c>
      <c r="AM14" s="21"/>
      <c r="AN14" s="21" t="s">
        <v>19</v>
      </c>
      <c r="AO14" s="21" t="s">
        <v>20</v>
      </c>
      <c r="AP14" s="21" t="s">
        <v>21</v>
      </c>
      <c r="AQ14" s="21" t="s">
        <v>2</v>
      </c>
    </row>
    <row r="15" spans="1:43" ht="15.95" customHeight="1" x14ac:dyDescent="0.25">
      <c r="A15" s="30"/>
      <c r="B15" s="41" t="s">
        <v>24</v>
      </c>
      <c r="C15" s="42"/>
      <c r="D15" s="42"/>
      <c r="E15" s="42"/>
      <c r="F15" s="42"/>
      <c r="G15" s="42"/>
      <c r="H15" s="43"/>
      <c r="I15" s="42"/>
      <c r="J15" s="42"/>
      <c r="K15" s="42"/>
      <c r="L15" s="42"/>
      <c r="M15" s="40"/>
      <c r="N15" s="42"/>
      <c r="O15" s="42"/>
      <c r="P15" s="42"/>
      <c r="Q15" s="30"/>
      <c r="R15" s="30"/>
      <c r="S15" s="11" t="s">
        <v>138</v>
      </c>
      <c r="T15" s="11" t="s">
        <v>125</v>
      </c>
      <c r="U15" s="11"/>
      <c r="V15" s="11"/>
      <c r="W15" s="12"/>
      <c r="X15" s="13" t="s">
        <v>133</v>
      </c>
      <c r="Z15" s="14"/>
      <c r="AA15" s="14">
        <v>0</v>
      </c>
      <c r="AB15" s="14">
        <v>1</v>
      </c>
      <c r="AC15" s="14">
        <f>+AA15+AB15</f>
        <v>1</v>
      </c>
      <c r="AD15" s="14">
        <v>0</v>
      </c>
      <c r="AE15" s="10"/>
      <c r="AF15" s="11" t="s">
        <v>142</v>
      </c>
      <c r="AG15" s="11" t="s">
        <v>56</v>
      </c>
      <c r="AH15" s="11"/>
      <c r="AI15" s="11"/>
      <c r="AJ15" s="12"/>
      <c r="AK15" s="13" t="s">
        <v>70</v>
      </c>
      <c r="AM15" s="14"/>
      <c r="AN15" s="14">
        <v>0</v>
      </c>
      <c r="AO15" s="14">
        <v>2</v>
      </c>
      <c r="AP15" s="14">
        <f>+AN15+AO15</f>
        <v>2</v>
      </c>
      <c r="AQ15" s="14">
        <v>0</v>
      </c>
    </row>
    <row r="16" spans="1:43" ht="15.95" customHeight="1" x14ac:dyDescent="0.25">
      <c r="A16" s="30"/>
      <c r="C16" s="5" t="s">
        <v>154</v>
      </c>
      <c r="E16" s="20"/>
      <c r="F16" s="20"/>
      <c r="G16" s="4">
        <v>5</v>
      </c>
      <c r="H16" s="21">
        <v>1</v>
      </c>
      <c r="I16" s="20" t="s">
        <v>86</v>
      </c>
      <c r="J16" s="20"/>
      <c r="K16" s="20"/>
      <c r="L16" s="20" t="s">
        <v>197</v>
      </c>
      <c r="M16" s="20"/>
      <c r="N16" s="20"/>
      <c r="O16" s="20"/>
      <c r="P16" s="20"/>
      <c r="Q16" s="30"/>
      <c r="R16" s="30"/>
      <c r="S16" s="25">
        <v>8</v>
      </c>
      <c r="T16" s="20" t="s">
        <v>72</v>
      </c>
      <c r="U16" s="20"/>
      <c r="V16" s="20"/>
      <c r="W16" s="20"/>
      <c r="X16" s="21"/>
      <c r="Y16" s="20" t="s">
        <v>125</v>
      </c>
      <c r="Z16" s="21"/>
      <c r="AA16" s="21">
        <v>0</v>
      </c>
      <c r="AB16" s="21">
        <v>1</v>
      </c>
      <c r="AC16" s="21">
        <f t="shared" ref="AC16:AC26" si="8">+AA16+AB16</f>
        <v>1</v>
      </c>
      <c r="AD16" s="21">
        <v>0</v>
      </c>
      <c r="AE16" s="10"/>
      <c r="AF16" s="25">
        <v>7.5</v>
      </c>
      <c r="AG16" s="20" t="s">
        <v>118</v>
      </c>
      <c r="AH16" s="20"/>
      <c r="AI16" s="20"/>
      <c r="AJ16" s="20"/>
      <c r="AK16" s="21"/>
      <c r="AL16" s="20" t="s">
        <v>56</v>
      </c>
      <c r="AM16" s="21"/>
      <c r="AN16" s="21">
        <v>0</v>
      </c>
      <c r="AO16" s="21">
        <v>0</v>
      </c>
      <c r="AP16" s="21">
        <f t="shared" ref="AP16:AP26" si="9">+AN16+AO16</f>
        <v>0</v>
      </c>
      <c r="AQ16" s="21">
        <v>0</v>
      </c>
    </row>
    <row r="17" spans="1:43" ht="15.95" customHeight="1" x14ac:dyDescent="0.25">
      <c r="A17" s="30"/>
      <c r="B17" s="21" t="s">
        <v>23</v>
      </c>
      <c r="C17" s="15"/>
      <c r="D17" s="15" t="s">
        <v>45</v>
      </c>
      <c r="E17" s="20"/>
      <c r="F17" s="20"/>
      <c r="G17" s="4"/>
      <c r="H17" s="21">
        <v>1</v>
      </c>
      <c r="I17" s="20" t="s">
        <v>196</v>
      </c>
      <c r="L17" s="20" t="s">
        <v>198</v>
      </c>
      <c r="M17" s="20"/>
      <c r="N17" s="20"/>
      <c r="O17" s="20"/>
      <c r="P17" s="20"/>
      <c r="Q17" s="30"/>
      <c r="R17" s="30"/>
      <c r="S17" s="25">
        <v>10</v>
      </c>
      <c r="T17" s="20" t="s">
        <v>75</v>
      </c>
      <c r="U17" s="20"/>
      <c r="V17" s="20"/>
      <c r="W17" s="20"/>
      <c r="X17" s="21"/>
      <c r="Y17" s="20" t="s">
        <v>125</v>
      </c>
      <c r="Z17" s="21"/>
      <c r="AA17" s="21">
        <v>3</v>
      </c>
      <c r="AB17" s="21">
        <v>1</v>
      </c>
      <c r="AC17" s="21">
        <f t="shared" si="8"/>
        <v>4</v>
      </c>
      <c r="AD17" s="21">
        <v>0</v>
      </c>
      <c r="AE17" s="10"/>
      <c r="AF17" s="25">
        <v>10</v>
      </c>
      <c r="AG17" s="20" t="s">
        <v>146</v>
      </c>
      <c r="AH17" s="20"/>
      <c r="AI17" s="20"/>
      <c r="AJ17" s="20"/>
      <c r="AK17" s="21"/>
      <c r="AL17" s="20" t="s">
        <v>56</v>
      </c>
      <c r="AM17" s="21"/>
      <c r="AN17" s="21">
        <v>1</v>
      </c>
      <c r="AO17" s="21">
        <v>1</v>
      </c>
      <c r="AP17" s="21">
        <f t="shared" si="9"/>
        <v>2</v>
      </c>
      <c r="AQ17" s="21">
        <v>0</v>
      </c>
    </row>
    <row r="18" spans="1:43" ht="15.95" customHeight="1" x14ac:dyDescent="0.25">
      <c r="A18" s="30"/>
      <c r="G18" s="4"/>
      <c r="H18" s="21">
        <v>2</v>
      </c>
      <c r="I18" s="20" t="s">
        <v>86</v>
      </c>
      <c r="L18" s="20" t="s">
        <v>199</v>
      </c>
      <c r="M18" s="20"/>
      <c r="N18" s="20"/>
      <c r="O18" s="20"/>
      <c r="P18" s="20"/>
      <c r="Q18" s="30"/>
      <c r="R18" s="30"/>
      <c r="S18" s="25">
        <v>9</v>
      </c>
      <c r="T18" s="20" t="s">
        <v>162</v>
      </c>
      <c r="U18" s="20"/>
      <c r="V18" s="20"/>
      <c r="W18" s="20"/>
      <c r="X18" s="21"/>
      <c r="Y18" s="20" t="s">
        <v>125</v>
      </c>
      <c r="Z18" s="21"/>
      <c r="AA18" s="21">
        <v>1</v>
      </c>
      <c r="AB18" s="21">
        <v>0</v>
      </c>
      <c r="AC18" s="21">
        <f t="shared" si="8"/>
        <v>1</v>
      </c>
      <c r="AD18" s="21">
        <v>0</v>
      </c>
      <c r="AE18" s="10"/>
      <c r="AF18" s="25">
        <v>9</v>
      </c>
      <c r="AG18" s="20" t="s">
        <v>147</v>
      </c>
      <c r="AH18" s="20"/>
      <c r="AI18" s="20"/>
      <c r="AJ18" s="20"/>
      <c r="AK18" s="21"/>
      <c r="AL18" s="20" t="s">
        <v>56</v>
      </c>
      <c r="AM18" s="21"/>
      <c r="AN18" s="21">
        <v>1</v>
      </c>
      <c r="AO18" s="21">
        <v>1</v>
      </c>
      <c r="AP18" s="21">
        <f t="shared" si="9"/>
        <v>2</v>
      </c>
      <c r="AQ18" s="21">
        <v>0</v>
      </c>
    </row>
    <row r="19" spans="1:43" ht="15.75" customHeight="1" x14ac:dyDescent="0.25">
      <c r="H19" s="21">
        <v>2</v>
      </c>
      <c r="I19" s="20" t="s">
        <v>135</v>
      </c>
      <c r="L19" s="20" t="s">
        <v>157</v>
      </c>
      <c r="Q19" s="30"/>
      <c r="R19" s="30"/>
      <c r="S19" s="25">
        <v>8.5</v>
      </c>
      <c r="T19" s="20" t="s">
        <v>163</v>
      </c>
      <c r="U19" s="20"/>
      <c r="V19" s="20"/>
      <c r="W19" s="20"/>
      <c r="X19" s="35"/>
      <c r="Y19" s="20" t="s">
        <v>125</v>
      </c>
      <c r="Z19" s="21"/>
      <c r="AA19" s="21">
        <v>0</v>
      </c>
      <c r="AB19" s="21">
        <v>0</v>
      </c>
      <c r="AC19" s="21">
        <f t="shared" si="8"/>
        <v>0</v>
      </c>
      <c r="AD19" s="21">
        <v>0</v>
      </c>
      <c r="AE19" s="10"/>
      <c r="AF19" s="25">
        <v>8.5</v>
      </c>
      <c r="AG19" s="20" t="s">
        <v>126</v>
      </c>
      <c r="AH19" s="20"/>
      <c r="AI19" s="20"/>
      <c r="AJ19" s="20"/>
      <c r="AK19" s="21"/>
      <c r="AL19" s="20" t="s">
        <v>56</v>
      </c>
      <c r="AM19" s="21"/>
      <c r="AN19" s="21">
        <v>1</v>
      </c>
      <c r="AO19" s="21">
        <v>1</v>
      </c>
      <c r="AP19" s="21">
        <f t="shared" si="9"/>
        <v>2</v>
      </c>
      <c r="AQ19" s="21">
        <v>2</v>
      </c>
    </row>
    <row r="20" spans="1:43" ht="15.95" customHeight="1" x14ac:dyDescent="0.25">
      <c r="H20" s="21">
        <v>3</v>
      </c>
      <c r="I20" s="20" t="s">
        <v>156</v>
      </c>
      <c r="L20" s="20" t="s">
        <v>200</v>
      </c>
      <c r="Q20" s="30"/>
      <c r="R20" s="30"/>
      <c r="S20" s="25">
        <v>8</v>
      </c>
      <c r="T20" s="20" t="s">
        <v>76</v>
      </c>
      <c r="U20" s="20"/>
      <c r="V20" s="20"/>
      <c r="W20" s="20"/>
      <c r="X20" s="35"/>
      <c r="Y20" s="20" t="s">
        <v>125</v>
      </c>
      <c r="Z20" s="21"/>
      <c r="AA20" s="21">
        <v>0</v>
      </c>
      <c r="AB20" s="21">
        <v>1</v>
      </c>
      <c r="AC20" s="21">
        <f t="shared" si="8"/>
        <v>1</v>
      </c>
      <c r="AD20" s="21">
        <v>0</v>
      </c>
      <c r="AE20" s="10"/>
      <c r="AF20" s="25">
        <v>9</v>
      </c>
      <c r="AG20" s="20" t="s">
        <v>129</v>
      </c>
      <c r="AH20" s="20"/>
      <c r="AI20" s="20"/>
      <c r="AJ20" s="20"/>
      <c r="AK20" s="21"/>
      <c r="AL20" s="20" t="s">
        <v>56</v>
      </c>
      <c r="AM20" s="21"/>
      <c r="AN20" s="21">
        <v>2</v>
      </c>
      <c r="AO20" s="21">
        <v>1</v>
      </c>
      <c r="AP20" s="21">
        <f t="shared" si="9"/>
        <v>3</v>
      </c>
      <c r="AQ20" s="21">
        <v>0</v>
      </c>
    </row>
    <row r="21" spans="1:43" ht="15.95" customHeight="1" x14ac:dyDescent="0.25">
      <c r="Q21" s="30"/>
      <c r="R21" s="30"/>
      <c r="S21" s="25">
        <v>7.5</v>
      </c>
      <c r="T21" s="20" t="s">
        <v>164</v>
      </c>
      <c r="U21" s="20"/>
      <c r="V21" s="20"/>
      <c r="W21" s="20"/>
      <c r="X21" s="21"/>
      <c r="Y21" s="20" t="s">
        <v>125</v>
      </c>
      <c r="Z21" s="21"/>
      <c r="AA21" s="21">
        <v>0</v>
      </c>
      <c r="AB21" s="21">
        <v>3</v>
      </c>
      <c r="AC21" s="21">
        <f t="shared" si="8"/>
        <v>3</v>
      </c>
      <c r="AD21" s="21">
        <v>0</v>
      </c>
      <c r="AE21" s="10"/>
      <c r="AF21" s="25">
        <v>8.5</v>
      </c>
      <c r="AG21" s="20" t="s">
        <v>14</v>
      </c>
      <c r="AH21" s="20"/>
      <c r="AI21" s="20"/>
      <c r="AJ21" s="20"/>
      <c r="AK21" s="21"/>
      <c r="AL21" s="20" t="s">
        <v>56</v>
      </c>
      <c r="AM21" s="21"/>
      <c r="AN21" s="21">
        <v>1</v>
      </c>
      <c r="AO21" s="21">
        <v>1</v>
      </c>
      <c r="AP21" s="21">
        <f t="shared" si="9"/>
        <v>2</v>
      </c>
      <c r="AQ21" s="21">
        <v>0</v>
      </c>
    </row>
    <row r="22" spans="1:43" ht="15.95" customHeight="1" x14ac:dyDescent="0.25">
      <c r="C22" s="5" t="s">
        <v>174</v>
      </c>
      <c r="G22" s="4">
        <v>5</v>
      </c>
      <c r="H22" s="21">
        <v>1</v>
      </c>
      <c r="I22" s="20" t="s">
        <v>84</v>
      </c>
      <c r="L22" s="20" t="s">
        <v>108</v>
      </c>
      <c r="M22" s="20"/>
      <c r="N22" s="20"/>
      <c r="O22" s="20"/>
      <c r="P22" s="20"/>
      <c r="Q22" s="30"/>
      <c r="R22" s="30"/>
      <c r="S22" s="25">
        <v>7.5</v>
      </c>
      <c r="T22" s="20" t="s">
        <v>165</v>
      </c>
      <c r="U22" s="20"/>
      <c r="V22" s="20"/>
      <c r="W22" s="20"/>
      <c r="X22" s="21"/>
      <c r="Y22" s="20" t="s">
        <v>125</v>
      </c>
      <c r="Z22" s="21"/>
      <c r="AA22" s="21">
        <v>0</v>
      </c>
      <c r="AB22" s="21">
        <v>1</v>
      </c>
      <c r="AC22" s="21">
        <f t="shared" si="8"/>
        <v>1</v>
      </c>
      <c r="AD22" s="21">
        <v>2</v>
      </c>
      <c r="AE22" s="10"/>
      <c r="AF22" s="25">
        <v>8.5</v>
      </c>
      <c r="AG22" s="20" t="s">
        <v>130</v>
      </c>
      <c r="AH22" s="20"/>
      <c r="AI22" s="20"/>
      <c r="AJ22" s="20"/>
      <c r="AK22" s="21"/>
      <c r="AL22" s="20" t="s">
        <v>56</v>
      </c>
      <c r="AM22" s="21"/>
      <c r="AN22" s="21">
        <v>0</v>
      </c>
      <c r="AO22" s="21">
        <v>1</v>
      </c>
      <c r="AP22" s="21">
        <f t="shared" si="9"/>
        <v>1</v>
      </c>
      <c r="AQ22" s="21">
        <v>0</v>
      </c>
    </row>
    <row r="23" spans="1:43" ht="15.95" customHeight="1" x14ac:dyDescent="0.25">
      <c r="B23" s="21" t="s">
        <v>23</v>
      </c>
      <c r="C23" s="15" t="s">
        <v>160</v>
      </c>
      <c r="D23" s="15"/>
      <c r="E23" s="20"/>
      <c r="F23" s="20"/>
      <c r="G23" s="4"/>
      <c r="H23" s="21">
        <v>2</v>
      </c>
      <c r="I23" s="20" t="s">
        <v>83</v>
      </c>
      <c r="L23" s="20" t="s">
        <v>122</v>
      </c>
      <c r="M23" s="20"/>
      <c r="N23" s="20"/>
      <c r="O23" s="20"/>
      <c r="P23" s="20"/>
      <c r="Q23" s="30"/>
      <c r="R23" s="30"/>
      <c r="S23" s="25">
        <v>7.5</v>
      </c>
      <c r="T23" s="20" t="s">
        <v>109</v>
      </c>
      <c r="U23" s="20"/>
      <c r="V23" s="20"/>
      <c r="W23" s="20"/>
      <c r="X23" s="21"/>
      <c r="Y23" s="20" t="s">
        <v>125</v>
      </c>
      <c r="Z23" s="21"/>
      <c r="AA23" s="21">
        <v>0</v>
      </c>
      <c r="AB23" s="21">
        <v>0</v>
      </c>
      <c r="AC23" s="21">
        <f t="shared" si="8"/>
        <v>0</v>
      </c>
      <c r="AD23" s="21">
        <v>0</v>
      </c>
      <c r="AE23" s="10"/>
      <c r="AF23" s="25">
        <v>8.5</v>
      </c>
      <c r="AG23" s="20" t="s">
        <v>127</v>
      </c>
      <c r="AH23" s="20"/>
      <c r="AI23" s="20"/>
      <c r="AJ23" s="20"/>
      <c r="AK23" s="21"/>
      <c r="AL23" s="20" t="s">
        <v>56</v>
      </c>
      <c r="AM23" s="21"/>
      <c r="AN23" s="21">
        <v>0</v>
      </c>
      <c r="AO23" s="21">
        <v>0</v>
      </c>
      <c r="AP23" s="21">
        <f t="shared" si="9"/>
        <v>0</v>
      </c>
      <c r="AQ23" s="21">
        <v>0</v>
      </c>
    </row>
    <row r="24" spans="1:43" ht="15.95" customHeight="1" x14ac:dyDescent="0.25">
      <c r="H24" s="21">
        <v>2</v>
      </c>
      <c r="I24" s="20" t="s">
        <v>122</v>
      </c>
      <c r="L24" s="20" t="s">
        <v>83</v>
      </c>
      <c r="M24" s="20"/>
      <c r="N24" s="20"/>
      <c r="O24" s="20"/>
      <c r="P24" s="20"/>
      <c r="Q24" s="30"/>
      <c r="R24" s="30"/>
      <c r="S24" s="25">
        <v>7</v>
      </c>
      <c r="T24" s="20" t="s">
        <v>131</v>
      </c>
      <c r="U24" s="20"/>
      <c r="V24" s="20"/>
      <c r="W24" s="20"/>
      <c r="X24" s="21"/>
      <c r="Y24" s="20" t="s">
        <v>125</v>
      </c>
      <c r="Z24" s="21"/>
      <c r="AA24" s="21">
        <v>0</v>
      </c>
      <c r="AB24" s="21">
        <v>0</v>
      </c>
      <c r="AC24" s="21">
        <f t="shared" si="8"/>
        <v>0</v>
      </c>
      <c r="AD24" s="21">
        <v>0</v>
      </c>
      <c r="AE24" s="10"/>
      <c r="AF24" s="25">
        <v>7</v>
      </c>
      <c r="AG24" s="20" t="s">
        <v>170</v>
      </c>
      <c r="AH24" s="20"/>
      <c r="AI24" s="20"/>
      <c r="AJ24" s="20"/>
      <c r="AK24" s="21"/>
      <c r="AL24" s="20" t="s">
        <v>56</v>
      </c>
      <c r="AM24" s="21"/>
      <c r="AN24" s="21">
        <v>0</v>
      </c>
      <c r="AO24" s="21">
        <v>0</v>
      </c>
      <c r="AP24" s="21">
        <f t="shared" si="9"/>
        <v>0</v>
      </c>
      <c r="AQ24" s="21">
        <v>0</v>
      </c>
    </row>
    <row r="25" spans="1:43" ht="15.95" customHeight="1" x14ac:dyDescent="0.25">
      <c r="A25" s="30"/>
      <c r="H25" s="21">
        <v>3</v>
      </c>
      <c r="I25" s="20" t="s">
        <v>84</v>
      </c>
      <c r="L25" s="20" t="s">
        <v>201</v>
      </c>
      <c r="Q25" s="30"/>
      <c r="R25" s="30"/>
      <c r="S25" s="25">
        <v>6.5</v>
      </c>
      <c r="T25" s="20" t="s">
        <v>115</v>
      </c>
      <c r="U25" s="20"/>
      <c r="V25" s="20"/>
      <c r="W25" s="20"/>
      <c r="X25" s="21"/>
      <c r="Y25" s="20" t="s">
        <v>125</v>
      </c>
      <c r="Z25" s="21"/>
      <c r="AA25" s="21">
        <v>0</v>
      </c>
      <c r="AB25" s="21">
        <v>0</v>
      </c>
      <c r="AC25" s="21">
        <f t="shared" si="8"/>
        <v>0</v>
      </c>
      <c r="AD25" s="21">
        <v>0</v>
      </c>
      <c r="AE25" s="10"/>
      <c r="AF25" s="25">
        <v>7</v>
      </c>
      <c r="AG25" s="20" t="s">
        <v>117</v>
      </c>
      <c r="AH25" s="20"/>
      <c r="AI25" s="20"/>
      <c r="AJ25" s="20"/>
      <c r="AK25" s="21"/>
      <c r="AL25" s="20" t="s">
        <v>56</v>
      </c>
      <c r="AM25" s="21"/>
      <c r="AN25" s="21">
        <v>0</v>
      </c>
      <c r="AO25" s="21">
        <v>2</v>
      </c>
      <c r="AP25" s="21">
        <f t="shared" si="9"/>
        <v>2</v>
      </c>
      <c r="AQ25" s="21">
        <v>0</v>
      </c>
    </row>
    <row r="26" spans="1:43" ht="15.95" customHeight="1" x14ac:dyDescent="0.25">
      <c r="A26" s="30"/>
      <c r="H26" s="21">
        <v>3</v>
      </c>
      <c r="I26" s="20" t="s">
        <v>84</v>
      </c>
      <c r="L26" s="20" t="s">
        <v>123</v>
      </c>
      <c r="Q26" s="30"/>
      <c r="R26" s="30"/>
      <c r="S26" s="25">
        <v>6.5</v>
      </c>
      <c r="T26" s="20" t="s">
        <v>116</v>
      </c>
      <c r="U26" s="20"/>
      <c r="V26" s="20"/>
      <c r="W26" s="20"/>
      <c r="X26" s="21"/>
      <c r="Y26" s="20" t="s">
        <v>125</v>
      </c>
      <c r="Z26" s="21"/>
      <c r="AA26" s="21">
        <v>1</v>
      </c>
      <c r="AB26" s="21">
        <v>0</v>
      </c>
      <c r="AC26" s="21">
        <f t="shared" si="8"/>
        <v>1</v>
      </c>
      <c r="AD26" s="21">
        <v>0</v>
      </c>
      <c r="AE26" s="10"/>
      <c r="AF26" s="25">
        <v>5.5</v>
      </c>
      <c r="AG26" s="20" t="s">
        <v>29</v>
      </c>
      <c r="AH26" s="20"/>
      <c r="AI26" s="20"/>
      <c r="AJ26" s="20"/>
      <c r="AK26" s="21"/>
      <c r="AL26" s="20" t="s">
        <v>56</v>
      </c>
      <c r="AM26" s="21"/>
      <c r="AN26" s="21">
        <v>0</v>
      </c>
      <c r="AO26" s="21">
        <v>0</v>
      </c>
      <c r="AP26" s="21">
        <f t="shared" si="9"/>
        <v>0</v>
      </c>
      <c r="AQ26" s="21">
        <v>0</v>
      </c>
    </row>
    <row r="27" spans="1:43" ht="15.95" customHeight="1" thickBot="1" x14ac:dyDescent="0.3">
      <c r="A27" s="30"/>
      <c r="B27" s="44" t="s">
        <v>26</v>
      </c>
      <c r="C27" s="45"/>
      <c r="D27" s="45"/>
      <c r="E27" s="45"/>
      <c r="F27" s="45"/>
      <c r="G27" s="45"/>
      <c r="H27" s="46"/>
      <c r="I27" s="45"/>
      <c r="J27" s="45"/>
      <c r="K27" s="45"/>
      <c r="L27" s="45"/>
      <c r="M27" s="47"/>
      <c r="N27" s="45"/>
      <c r="O27" s="45"/>
      <c r="P27" s="45"/>
      <c r="Q27" s="30"/>
      <c r="R27" s="30"/>
      <c r="S27" s="16" t="s">
        <v>134</v>
      </c>
      <c r="T27" s="16"/>
      <c r="U27" s="16"/>
      <c r="V27" s="16"/>
      <c r="W27" s="16"/>
      <c r="X27" s="16"/>
      <c r="Y27" s="16"/>
      <c r="Z27" s="22"/>
      <c r="AA27" s="22">
        <f>SUM(AA15:AA26)</f>
        <v>5</v>
      </c>
      <c r="AB27" s="22">
        <f>SUM(AB15:AB26)+SUMIF($Z$3:$Z$10,"Canadiens",$AH$3:$AH$10)</f>
        <v>8</v>
      </c>
      <c r="AC27" s="22">
        <f>SUM(AC15:AC26)+SUMIF($Z$3:$Z$10,"Canadiens",$AH$3:$AH$10)</f>
        <v>13</v>
      </c>
      <c r="AD27" s="22">
        <f>SUM(AD15:AD26)</f>
        <v>2</v>
      </c>
      <c r="AE27" s="10"/>
      <c r="AF27" s="16" t="s">
        <v>61</v>
      </c>
      <c r="AG27" s="16"/>
      <c r="AH27" s="16"/>
      <c r="AI27" s="16"/>
      <c r="AJ27" s="16"/>
      <c r="AK27" s="16"/>
      <c r="AL27" s="16"/>
      <c r="AM27" s="22"/>
      <c r="AN27" s="22">
        <f>SUM(AN15:AN26)</f>
        <v>6</v>
      </c>
      <c r="AO27" s="22">
        <f>SUM(AO15:AO26)+SUMIF($Z$3:$Z$10,"Canadiens",$AH$3:$AH$10)</f>
        <v>10</v>
      </c>
      <c r="AP27" s="22">
        <f>SUM(AP15:AP26)+SUMIF($Z$3:$Z$10,"Canadiens",$AH$3:$AH$10)</f>
        <v>16</v>
      </c>
      <c r="AQ27" s="22">
        <f>SUM(AQ15:AQ26)</f>
        <v>2</v>
      </c>
    </row>
    <row r="28" spans="1:43" ht="15.95" customHeight="1" x14ac:dyDescent="0.25">
      <c r="C28" s="5" t="s">
        <v>175</v>
      </c>
      <c r="D28" s="10"/>
      <c r="E28" s="20"/>
      <c r="F28" s="20"/>
      <c r="G28" s="4">
        <v>6</v>
      </c>
      <c r="H28" s="21">
        <v>1</v>
      </c>
      <c r="I28" s="20" t="s">
        <v>126</v>
      </c>
      <c r="J28" s="20"/>
      <c r="K28" s="20"/>
      <c r="L28" s="20"/>
      <c r="M28" s="20" t="s">
        <v>48</v>
      </c>
      <c r="N28" s="20"/>
      <c r="O28" s="20"/>
      <c r="P28" s="20"/>
      <c r="Q28" s="30"/>
      <c r="R28" s="30"/>
      <c r="S28" s="11" t="s">
        <v>139</v>
      </c>
      <c r="T28" s="11" t="s">
        <v>55</v>
      </c>
      <c r="U28" s="11"/>
      <c r="V28" s="11"/>
      <c r="W28" s="12"/>
      <c r="X28" s="13" t="s">
        <v>67</v>
      </c>
      <c r="Z28" s="14"/>
      <c r="AA28" s="14">
        <v>0</v>
      </c>
      <c r="AB28" s="14">
        <v>0</v>
      </c>
      <c r="AC28" s="14">
        <f>+AA28+AB28</f>
        <v>0</v>
      </c>
      <c r="AD28" s="14">
        <v>0</v>
      </c>
      <c r="AE28" s="10"/>
      <c r="AF28" s="18" t="s">
        <v>144</v>
      </c>
      <c r="AG28" s="18" t="s">
        <v>58</v>
      </c>
      <c r="AH28" s="18"/>
      <c r="AI28" s="18"/>
      <c r="AJ28" s="18"/>
      <c r="AK28" s="15" t="s">
        <v>68</v>
      </c>
      <c r="AM28" s="14"/>
      <c r="AN28" s="14">
        <v>1</v>
      </c>
      <c r="AO28" s="14">
        <v>1</v>
      </c>
      <c r="AP28" s="14">
        <f>+AN28+AO28</f>
        <v>2</v>
      </c>
      <c r="AQ28" s="14">
        <v>4</v>
      </c>
    </row>
    <row r="29" spans="1:43" ht="15.95" customHeight="1" x14ac:dyDescent="0.25">
      <c r="B29" s="21" t="s">
        <v>23</v>
      </c>
      <c r="C29" s="20" t="s">
        <v>192</v>
      </c>
      <c r="D29" s="20"/>
      <c r="E29" s="20"/>
      <c r="F29" s="20"/>
      <c r="G29" s="4"/>
      <c r="H29" s="21">
        <v>1</v>
      </c>
      <c r="I29" s="20" t="s">
        <v>147</v>
      </c>
      <c r="J29" s="20"/>
      <c r="K29" s="20"/>
      <c r="L29" s="20" t="s">
        <v>187</v>
      </c>
      <c r="M29" s="20"/>
      <c r="N29" s="20"/>
      <c r="O29" s="20"/>
      <c r="P29" s="20"/>
      <c r="Q29" s="30"/>
      <c r="R29" s="30"/>
      <c r="S29" s="25">
        <v>7.5</v>
      </c>
      <c r="T29" s="20" t="s">
        <v>31</v>
      </c>
      <c r="U29" s="20"/>
      <c r="V29" s="20"/>
      <c r="W29" s="25"/>
      <c r="X29" s="21"/>
      <c r="Y29" s="20" t="s">
        <v>55</v>
      </c>
      <c r="Z29" s="21"/>
      <c r="AA29" s="21">
        <v>0</v>
      </c>
      <c r="AB29" s="21">
        <v>0</v>
      </c>
      <c r="AC29" s="21">
        <f t="shared" ref="AC29:AC39" si="10">+AA29+AB29</f>
        <v>0</v>
      </c>
      <c r="AD29" s="21">
        <v>0</v>
      </c>
      <c r="AE29" s="10"/>
      <c r="AF29" s="25">
        <v>7.5</v>
      </c>
      <c r="AG29" s="20" t="s">
        <v>71</v>
      </c>
      <c r="AH29" s="20"/>
      <c r="AI29" s="20"/>
      <c r="AJ29" s="25"/>
      <c r="AK29" s="21"/>
      <c r="AL29" s="20" t="s">
        <v>58</v>
      </c>
      <c r="AM29" s="21"/>
      <c r="AN29" s="21">
        <v>0</v>
      </c>
      <c r="AO29" s="21">
        <v>0</v>
      </c>
      <c r="AP29" s="21">
        <f t="shared" ref="AP29:AP39" si="11">+AN29+AO29</f>
        <v>0</v>
      </c>
      <c r="AQ29" s="21">
        <v>0</v>
      </c>
    </row>
    <row r="30" spans="1:43" ht="15.95" customHeight="1" x14ac:dyDescent="0.25">
      <c r="D30" s="20"/>
      <c r="E30" s="20"/>
      <c r="F30" s="20"/>
      <c r="G30" s="20"/>
      <c r="H30" s="21">
        <v>1</v>
      </c>
      <c r="I30" s="20" t="s">
        <v>146</v>
      </c>
      <c r="J30" s="20"/>
      <c r="L30" s="20" t="s">
        <v>188</v>
      </c>
      <c r="Q30" s="30"/>
      <c r="R30" s="30"/>
      <c r="S30" s="25">
        <v>10</v>
      </c>
      <c r="T30" s="20" t="s">
        <v>98</v>
      </c>
      <c r="U30" s="20"/>
      <c r="V30" s="20"/>
      <c r="W30" s="25"/>
      <c r="X30" s="21"/>
      <c r="Y30" s="20" t="s">
        <v>55</v>
      </c>
      <c r="Z30" s="21"/>
      <c r="AA30" s="21">
        <v>1</v>
      </c>
      <c r="AB30" s="21">
        <v>0</v>
      </c>
      <c r="AC30" s="21">
        <f t="shared" si="10"/>
        <v>1</v>
      </c>
      <c r="AD30" s="21">
        <v>0</v>
      </c>
      <c r="AE30" s="10"/>
      <c r="AF30" s="25">
        <v>10</v>
      </c>
      <c r="AG30" s="20" t="s">
        <v>80</v>
      </c>
      <c r="AH30" s="20"/>
      <c r="AI30" s="20"/>
      <c r="AJ30" s="25"/>
      <c r="AK30" s="21"/>
      <c r="AL30" s="20" t="s">
        <v>58</v>
      </c>
      <c r="AM30" s="21"/>
      <c r="AN30" s="21">
        <v>1</v>
      </c>
      <c r="AO30" s="21">
        <v>0</v>
      </c>
      <c r="AP30" s="21">
        <f t="shared" si="11"/>
        <v>1</v>
      </c>
      <c r="AQ30" s="21">
        <v>0</v>
      </c>
    </row>
    <row r="31" spans="1:43" ht="15.95" customHeight="1" x14ac:dyDescent="0.25">
      <c r="H31" s="21">
        <v>2</v>
      </c>
      <c r="I31" s="20" t="s">
        <v>129</v>
      </c>
      <c r="J31" s="20"/>
      <c r="K31" s="20"/>
      <c r="L31" s="20" t="s">
        <v>189</v>
      </c>
      <c r="M31" s="20"/>
      <c r="N31" s="20"/>
      <c r="O31" s="20"/>
      <c r="P31" s="20"/>
      <c r="R31" s="30"/>
      <c r="S31" s="25">
        <v>9.5</v>
      </c>
      <c r="T31" s="20" t="s">
        <v>152</v>
      </c>
      <c r="U31" s="20"/>
      <c r="V31" s="20"/>
      <c r="W31" s="25"/>
      <c r="X31" s="21"/>
      <c r="Y31" s="20" t="s">
        <v>55</v>
      </c>
      <c r="Z31" s="21"/>
      <c r="AA31" s="21">
        <v>0</v>
      </c>
      <c r="AB31" s="21">
        <v>1</v>
      </c>
      <c r="AC31" s="21">
        <f t="shared" si="10"/>
        <v>1</v>
      </c>
      <c r="AD31" s="21">
        <v>0</v>
      </c>
      <c r="AE31" s="10"/>
      <c r="AF31" s="25">
        <v>9.5</v>
      </c>
      <c r="AG31" s="20" t="s">
        <v>91</v>
      </c>
      <c r="AH31" s="20"/>
      <c r="AI31" s="20"/>
      <c r="AJ31" s="25"/>
      <c r="AK31" s="21"/>
      <c r="AL31" s="20" t="s">
        <v>58</v>
      </c>
      <c r="AM31" s="21"/>
      <c r="AN31" s="21">
        <v>0</v>
      </c>
      <c r="AO31" s="21">
        <v>0</v>
      </c>
      <c r="AP31" s="21">
        <f t="shared" si="11"/>
        <v>0</v>
      </c>
      <c r="AQ31" s="21">
        <v>0</v>
      </c>
    </row>
    <row r="32" spans="1:43" ht="15.95" customHeight="1" x14ac:dyDescent="0.25">
      <c r="H32" s="21">
        <v>3</v>
      </c>
      <c r="I32" s="20" t="s">
        <v>129</v>
      </c>
      <c r="L32" s="20" t="s">
        <v>190</v>
      </c>
      <c r="R32" s="30"/>
      <c r="S32" s="25">
        <v>8.5</v>
      </c>
      <c r="T32" s="20" t="s">
        <v>79</v>
      </c>
      <c r="U32" s="20"/>
      <c r="V32" s="20"/>
      <c r="W32" s="25"/>
      <c r="X32" s="21"/>
      <c r="Y32" s="20" t="s">
        <v>55</v>
      </c>
      <c r="Z32" s="21"/>
      <c r="AA32" s="21">
        <v>0</v>
      </c>
      <c r="AB32" s="21">
        <v>1</v>
      </c>
      <c r="AC32" s="21">
        <f t="shared" si="10"/>
        <v>1</v>
      </c>
      <c r="AD32" s="21">
        <v>0</v>
      </c>
      <c r="AE32" s="10"/>
      <c r="AF32" s="25">
        <v>8</v>
      </c>
      <c r="AG32" s="20" t="s">
        <v>102</v>
      </c>
      <c r="AH32" s="20"/>
      <c r="AI32" s="20"/>
      <c r="AJ32" s="25"/>
      <c r="AK32" s="21"/>
      <c r="AL32" s="20" t="s">
        <v>58</v>
      </c>
      <c r="AM32" s="21"/>
      <c r="AN32" s="21">
        <v>0</v>
      </c>
      <c r="AO32" s="21">
        <v>0</v>
      </c>
      <c r="AP32" s="21">
        <f t="shared" si="11"/>
        <v>0</v>
      </c>
      <c r="AQ32" s="21">
        <v>0</v>
      </c>
    </row>
    <row r="33" spans="1:43" ht="15.95" customHeight="1" x14ac:dyDescent="0.25">
      <c r="H33" s="21">
        <v>3</v>
      </c>
      <c r="I33" s="20" t="s">
        <v>14</v>
      </c>
      <c r="L33" s="20" t="s">
        <v>191</v>
      </c>
      <c r="R33" s="30"/>
      <c r="S33" s="25">
        <v>8</v>
      </c>
      <c r="T33" s="20" t="s">
        <v>85</v>
      </c>
      <c r="U33" s="20"/>
      <c r="V33" s="20"/>
      <c r="W33" s="25"/>
      <c r="X33" s="21"/>
      <c r="Y33" s="20" t="s">
        <v>55</v>
      </c>
      <c r="Z33" s="21"/>
      <c r="AA33" s="21">
        <v>0</v>
      </c>
      <c r="AB33" s="21">
        <v>0</v>
      </c>
      <c r="AC33" s="21">
        <f t="shared" si="10"/>
        <v>0</v>
      </c>
      <c r="AD33" s="21">
        <v>0</v>
      </c>
      <c r="AE33" s="10"/>
      <c r="AF33" s="25">
        <v>8.5</v>
      </c>
      <c r="AG33" s="20" t="s">
        <v>136</v>
      </c>
      <c r="AH33" s="20"/>
      <c r="AI33" s="20"/>
      <c r="AJ33" s="25"/>
      <c r="AK33" s="21"/>
      <c r="AL33" s="20" t="s">
        <v>58</v>
      </c>
      <c r="AM33" s="21"/>
      <c r="AN33" s="21">
        <v>0</v>
      </c>
      <c r="AO33" s="21">
        <v>0</v>
      </c>
      <c r="AP33" s="21">
        <f t="shared" si="11"/>
        <v>0</v>
      </c>
      <c r="AQ33" s="21">
        <v>0</v>
      </c>
    </row>
    <row r="34" spans="1:43" ht="15.95" customHeight="1" x14ac:dyDescent="0.25">
      <c r="R34" s="30"/>
      <c r="S34" s="25">
        <v>8.5</v>
      </c>
      <c r="T34" s="20" t="s">
        <v>93</v>
      </c>
      <c r="U34" s="20"/>
      <c r="V34" s="20"/>
      <c r="W34" s="25"/>
      <c r="X34" s="21"/>
      <c r="Y34" s="20" t="s">
        <v>55</v>
      </c>
      <c r="Z34" s="21"/>
      <c r="AA34" s="21">
        <v>1</v>
      </c>
      <c r="AB34" s="21">
        <v>0</v>
      </c>
      <c r="AC34" s="21">
        <f t="shared" si="10"/>
        <v>1</v>
      </c>
      <c r="AD34" s="21">
        <v>0</v>
      </c>
      <c r="AE34" s="10"/>
      <c r="AF34" s="25">
        <v>8</v>
      </c>
      <c r="AG34" s="20" t="s">
        <v>110</v>
      </c>
      <c r="AH34" s="20"/>
      <c r="AI34" s="20"/>
      <c r="AJ34" s="25"/>
      <c r="AK34" s="21"/>
      <c r="AL34" s="20" t="s">
        <v>58</v>
      </c>
      <c r="AM34" s="21"/>
      <c r="AN34" s="21">
        <v>1</v>
      </c>
      <c r="AO34" s="21">
        <v>0</v>
      </c>
      <c r="AP34" s="21">
        <f t="shared" si="11"/>
        <v>1</v>
      </c>
      <c r="AQ34" s="21">
        <v>0</v>
      </c>
    </row>
    <row r="35" spans="1:43" ht="15.95" customHeight="1" x14ac:dyDescent="0.25">
      <c r="B35" s="21" t="s">
        <v>25</v>
      </c>
      <c r="C35" s="5" t="s">
        <v>176</v>
      </c>
      <c r="D35" s="10"/>
      <c r="E35" s="20"/>
      <c r="F35" s="20"/>
      <c r="G35" s="4">
        <v>3</v>
      </c>
      <c r="H35" s="21">
        <v>2</v>
      </c>
      <c r="I35" s="20" t="s">
        <v>194</v>
      </c>
      <c r="J35" s="20"/>
      <c r="K35" s="20"/>
      <c r="L35" s="20"/>
      <c r="M35" s="20" t="s">
        <v>48</v>
      </c>
      <c r="N35" s="20"/>
      <c r="O35" s="20"/>
      <c r="P35" s="20"/>
      <c r="R35" s="30"/>
      <c r="S35" s="25">
        <v>8</v>
      </c>
      <c r="T35" s="20" t="s">
        <v>44</v>
      </c>
      <c r="U35" s="20"/>
      <c r="V35" s="20"/>
      <c r="W35" s="25"/>
      <c r="X35" s="21"/>
      <c r="Y35" s="20" t="s">
        <v>55</v>
      </c>
      <c r="Z35" s="21"/>
      <c r="AA35" s="21">
        <v>0</v>
      </c>
      <c r="AB35" s="21">
        <v>1</v>
      </c>
      <c r="AC35" s="21">
        <f t="shared" si="10"/>
        <v>1</v>
      </c>
      <c r="AD35" s="21">
        <v>0</v>
      </c>
      <c r="AE35" s="10"/>
      <c r="AF35" s="25">
        <v>7.5</v>
      </c>
      <c r="AG35" s="20" t="s">
        <v>171</v>
      </c>
      <c r="AH35" s="20"/>
      <c r="AI35" s="20"/>
      <c r="AJ35" s="25"/>
      <c r="AK35" s="21"/>
      <c r="AL35" s="20" t="s">
        <v>58</v>
      </c>
      <c r="AM35" s="21"/>
      <c r="AN35" s="21">
        <v>0</v>
      </c>
      <c r="AO35" s="21">
        <v>0</v>
      </c>
      <c r="AP35" s="21">
        <f t="shared" si="11"/>
        <v>0</v>
      </c>
      <c r="AQ35" s="21">
        <v>0</v>
      </c>
    </row>
    <row r="36" spans="1:43" ht="15.95" customHeight="1" x14ac:dyDescent="0.25">
      <c r="B36" s="21" t="s">
        <v>23</v>
      </c>
      <c r="C36" s="20" t="s">
        <v>193</v>
      </c>
      <c r="D36" s="15"/>
      <c r="E36" s="20"/>
      <c r="F36" s="20"/>
      <c r="G36" s="4"/>
      <c r="H36" s="21">
        <v>2</v>
      </c>
      <c r="I36" s="20" t="s">
        <v>110</v>
      </c>
      <c r="J36" s="20"/>
      <c r="K36" s="20"/>
      <c r="L36" s="20"/>
      <c r="M36" s="20" t="s">
        <v>48</v>
      </c>
      <c r="N36" s="20"/>
      <c r="O36" s="20"/>
      <c r="P36" s="20"/>
      <c r="R36" s="30"/>
      <c r="S36" s="25">
        <v>7.5</v>
      </c>
      <c r="T36" s="20" t="s">
        <v>94</v>
      </c>
      <c r="U36" s="20"/>
      <c r="V36" s="20"/>
      <c r="W36" s="25"/>
      <c r="X36" s="21"/>
      <c r="Y36" s="20" t="s">
        <v>55</v>
      </c>
      <c r="Z36" s="21"/>
      <c r="AA36" s="21">
        <v>0</v>
      </c>
      <c r="AB36" s="21">
        <v>0</v>
      </c>
      <c r="AC36" s="21">
        <f t="shared" si="10"/>
        <v>0</v>
      </c>
      <c r="AD36" s="21">
        <v>0</v>
      </c>
      <c r="AE36" s="10"/>
      <c r="AF36" s="25">
        <v>7.5</v>
      </c>
      <c r="AG36" s="20" t="s">
        <v>172</v>
      </c>
      <c r="AH36" s="20"/>
      <c r="AI36" s="20"/>
      <c r="AJ36" s="25"/>
      <c r="AK36" s="21"/>
      <c r="AL36" s="20" t="s">
        <v>58</v>
      </c>
      <c r="AM36" s="21"/>
      <c r="AN36" s="21">
        <v>0</v>
      </c>
      <c r="AO36" s="21">
        <v>0</v>
      </c>
      <c r="AP36" s="21">
        <f t="shared" si="11"/>
        <v>0</v>
      </c>
      <c r="AQ36" s="21">
        <v>0</v>
      </c>
    </row>
    <row r="37" spans="1:43" ht="15.95" customHeight="1" x14ac:dyDescent="0.25">
      <c r="C37" s="20" t="s">
        <v>195</v>
      </c>
      <c r="D37" s="15"/>
      <c r="E37" s="20"/>
      <c r="H37" s="21">
        <v>3</v>
      </c>
      <c r="I37" s="20" t="s">
        <v>80</v>
      </c>
      <c r="L37" s="20" t="s">
        <v>158</v>
      </c>
      <c r="R37" s="30"/>
      <c r="S37" s="25">
        <v>6.5</v>
      </c>
      <c r="T37" s="20" t="s">
        <v>103</v>
      </c>
      <c r="U37" s="20"/>
      <c r="V37" s="20"/>
      <c r="W37" s="25"/>
      <c r="X37" s="21"/>
      <c r="Y37" s="20" t="s">
        <v>55</v>
      </c>
      <c r="Z37" s="21"/>
      <c r="AA37" s="21">
        <v>0</v>
      </c>
      <c r="AB37" s="21">
        <v>1</v>
      </c>
      <c r="AC37" s="21">
        <f t="shared" si="10"/>
        <v>1</v>
      </c>
      <c r="AD37" s="21">
        <v>0</v>
      </c>
      <c r="AE37" s="10"/>
      <c r="AF37" s="25">
        <v>7</v>
      </c>
      <c r="AG37" s="20" t="s">
        <v>159</v>
      </c>
      <c r="AH37" s="20"/>
      <c r="AI37" s="20"/>
      <c r="AJ37" s="25"/>
      <c r="AK37" s="21"/>
      <c r="AL37" s="20" t="s">
        <v>58</v>
      </c>
      <c r="AM37" s="21"/>
      <c r="AN37" s="21">
        <v>0</v>
      </c>
      <c r="AO37" s="21">
        <v>0</v>
      </c>
      <c r="AP37" s="21">
        <f t="shared" si="11"/>
        <v>0</v>
      </c>
      <c r="AQ37" s="21">
        <v>0</v>
      </c>
    </row>
    <row r="38" spans="1:43" ht="15.95" customHeight="1" x14ac:dyDescent="0.25">
      <c r="B38" s="44" t="s">
        <v>27</v>
      </c>
      <c r="C38" s="45"/>
      <c r="D38" s="45"/>
      <c r="E38" s="45"/>
      <c r="F38" s="45"/>
      <c r="G38" s="45"/>
      <c r="H38" s="46"/>
      <c r="I38" s="45"/>
      <c r="J38" s="45"/>
      <c r="K38" s="45"/>
      <c r="L38" s="45"/>
      <c r="M38" s="47"/>
      <c r="N38" s="45"/>
      <c r="O38" s="45"/>
      <c r="P38" s="45"/>
      <c r="R38" s="30"/>
      <c r="S38" s="25">
        <v>7</v>
      </c>
      <c r="T38" s="20" t="s">
        <v>104</v>
      </c>
      <c r="U38" s="20"/>
      <c r="V38" s="20"/>
      <c r="W38" s="25"/>
      <c r="X38" s="21"/>
      <c r="Y38" s="20" t="s">
        <v>55</v>
      </c>
      <c r="Z38" s="21"/>
      <c r="AA38" s="21">
        <v>0</v>
      </c>
      <c r="AB38" s="21">
        <v>0</v>
      </c>
      <c r="AC38" s="21">
        <f t="shared" si="10"/>
        <v>0</v>
      </c>
      <c r="AD38" s="21">
        <v>0</v>
      </c>
      <c r="AE38" s="10"/>
      <c r="AF38" s="25">
        <v>6.5</v>
      </c>
      <c r="AG38" s="20" t="s">
        <v>149</v>
      </c>
      <c r="AH38" s="20"/>
      <c r="AI38" s="20"/>
      <c r="AJ38" s="25"/>
      <c r="AK38" s="21"/>
      <c r="AL38" s="20" t="s">
        <v>58</v>
      </c>
      <c r="AM38" s="21"/>
      <c r="AN38" s="21">
        <v>0</v>
      </c>
      <c r="AO38" s="21">
        <v>0</v>
      </c>
      <c r="AP38" s="21">
        <f t="shared" si="11"/>
        <v>0</v>
      </c>
      <c r="AQ38" s="21">
        <v>0</v>
      </c>
    </row>
    <row r="39" spans="1:43" ht="15.95" customHeight="1" x14ac:dyDescent="0.25">
      <c r="C39" s="5" t="s">
        <v>177</v>
      </c>
      <c r="G39" s="4">
        <v>1</v>
      </c>
      <c r="H39" s="21">
        <v>2</v>
      </c>
      <c r="I39" s="20" t="s">
        <v>82</v>
      </c>
      <c r="J39" s="20"/>
      <c r="L39" s="20" t="s">
        <v>89</v>
      </c>
      <c r="M39" s="20"/>
      <c r="N39" s="20"/>
      <c r="O39" s="20"/>
      <c r="P39" s="20"/>
      <c r="R39" s="30"/>
      <c r="S39" s="25">
        <v>6</v>
      </c>
      <c r="T39" s="20" t="s">
        <v>112</v>
      </c>
      <c r="U39" s="20"/>
      <c r="V39" s="20"/>
      <c r="W39" s="25"/>
      <c r="X39" s="21"/>
      <c r="Y39" s="20" t="s">
        <v>55</v>
      </c>
      <c r="Z39" s="21"/>
      <c r="AA39" s="21">
        <v>0</v>
      </c>
      <c r="AB39" s="21">
        <v>0</v>
      </c>
      <c r="AC39" s="21">
        <f t="shared" si="10"/>
        <v>0</v>
      </c>
      <c r="AD39" s="21">
        <v>0</v>
      </c>
      <c r="AE39" s="10"/>
      <c r="AF39" s="25">
        <v>5.5</v>
      </c>
      <c r="AG39" s="20" t="s">
        <v>132</v>
      </c>
      <c r="AH39" s="20"/>
      <c r="AI39" s="20"/>
      <c r="AJ39" s="25"/>
      <c r="AK39" s="21"/>
      <c r="AL39" s="20" t="s">
        <v>58</v>
      </c>
      <c r="AM39" s="21"/>
      <c r="AN39" s="21">
        <v>0</v>
      </c>
      <c r="AO39" s="21">
        <v>0</v>
      </c>
      <c r="AP39" s="21">
        <f t="shared" si="11"/>
        <v>0</v>
      </c>
      <c r="AQ39" s="21">
        <v>0</v>
      </c>
    </row>
    <row r="40" spans="1:43" ht="15.95" customHeight="1" thickBot="1" x14ac:dyDescent="0.3">
      <c r="B40" s="21" t="s">
        <v>23</v>
      </c>
      <c r="C40" s="15"/>
      <c r="D40" s="20" t="s">
        <v>45</v>
      </c>
      <c r="E40" s="20"/>
      <c r="H40" s="21"/>
      <c r="I40" s="20"/>
      <c r="J40" s="20"/>
      <c r="K40" s="20"/>
      <c r="L40" s="20"/>
      <c r="M40" s="20"/>
      <c r="N40" s="20"/>
      <c r="O40" s="20"/>
      <c r="P40" s="20"/>
      <c r="R40" s="30"/>
      <c r="S40" s="16" t="s">
        <v>62</v>
      </c>
      <c r="T40" s="16"/>
      <c r="U40" s="16"/>
      <c r="V40" s="16"/>
      <c r="W40" s="16"/>
      <c r="X40" s="16"/>
      <c r="Y40" s="16"/>
      <c r="Z40" s="22"/>
      <c r="AA40" s="22">
        <f>SUM(AA28:AA39)</f>
        <v>2</v>
      </c>
      <c r="AB40" s="22">
        <f>SUM(AB28:AB39)+SUMIF($Z$3:$Z$10,"SotF",$AH$3:$AH$10)</f>
        <v>4</v>
      </c>
      <c r="AC40" s="22">
        <f>SUM(AC28:AC39)+SUMIF($Z$3:$Z$10,"Canadiens",$AH$3:$AH$10)</f>
        <v>6</v>
      </c>
      <c r="AD40" s="22">
        <f>SUM(AD28:AD39)</f>
        <v>0</v>
      </c>
      <c r="AE40" s="10"/>
      <c r="AF40" s="16" t="s">
        <v>60</v>
      </c>
      <c r="AG40" s="16"/>
      <c r="AH40" s="16"/>
      <c r="AI40" s="16"/>
      <c r="AJ40" s="16"/>
      <c r="AK40" s="16"/>
      <c r="AL40" s="16"/>
      <c r="AM40" s="22"/>
      <c r="AN40" s="22">
        <f>SUM(AN28:AN39)</f>
        <v>3</v>
      </c>
      <c r="AO40" s="22">
        <f>SUM(AO28:AO39)+SUMIF($Z$3:$Z$10,"SotF",$AH$3:$AH$10)</f>
        <v>1</v>
      </c>
      <c r="AP40" s="22">
        <f>SUM(AP28:AP39)+SUMIF($Z$3:$Z$10,"Canadiens",$AH$3:$AH$10)</f>
        <v>4</v>
      </c>
      <c r="AQ40" s="22">
        <f>SUM(AQ28:AQ39)</f>
        <v>4</v>
      </c>
    </row>
    <row r="41" spans="1:43" ht="15.95" customHeight="1" x14ac:dyDescent="0.25">
      <c r="R41" s="30"/>
      <c r="S41" s="17" t="s">
        <v>140</v>
      </c>
      <c r="T41" s="17" t="s">
        <v>15</v>
      </c>
      <c r="U41" s="17"/>
      <c r="V41" s="17"/>
      <c r="W41" s="17"/>
      <c r="X41" s="15" t="s">
        <v>28</v>
      </c>
      <c r="Z41" s="14"/>
      <c r="AA41" s="14">
        <v>0</v>
      </c>
      <c r="AB41" s="14">
        <v>0</v>
      </c>
      <c r="AC41" s="14">
        <f>+AA41+AB41</f>
        <v>0</v>
      </c>
      <c r="AD41" s="14">
        <v>0</v>
      </c>
      <c r="AE41" s="10"/>
      <c r="AF41" s="18" t="s">
        <v>143</v>
      </c>
      <c r="AG41" s="18" t="s">
        <v>53</v>
      </c>
      <c r="AH41" s="18"/>
      <c r="AI41" s="18"/>
      <c r="AJ41" s="18"/>
      <c r="AK41" s="15" t="s">
        <v>65</v>
      </c>
      <c r="AM41" s="14"/>
      <c r="AN41" s="14">
        <v>1</v>
      </c>
      <c r="AO41" s="14">
        <v>3</v>
      </c>
      <c r="AP41" s="14">
        <f>+AN41+AO41</f>
        <v>4</v>
      </c>
      <c r="AQ41" s="14">
        <v>0</v>
      </c>
    </row>
    <row r="42" spans="1:43" ht="15.95" customHeight="1" x14ac:dyDescent="0.25">
      <c r="C42" s="5" t="s">
        <v>178</v>
      </c>
      <c r="E42" s="20"/>
      <c r="F42" s="20"/>
      <c r="G42" s="4">
        <v>3</v>
      </c>
      <c r="H42" s="21">
        <v>1</v>
      </c>
      <c r="I42" s="20" t="s">
        <v>153</v>
      </c>
      <c r="L42" s="20" t="s">
        <v>106</v>
      </c>
      <c r="M42" s="20"/>
      <c r="N42" s="21"/>
      <c r="O42" s="20"/>
      <c r="P42" s="20"/>
      <c r="R42" s="30"/>
      <c r="S42" s="25">
        <v>7.5</v>
      </c>
      <c r="T42" s="20" t="s">
        <v>128</v>
      </c>
      <c r="U42" s="20"/>
      <c r="V42" s="20"/>
      <c r="W42" s="20"/>
      <c r="X42" s="21"/>
      <c r="Y42" s="15" t="s">
        <v>15</v>
      </c>
      <c r="Z42" s="21"/>
      <c r="AA42" s="21">
        <v>0</v>
      </c>
      <c r="AB42" s="21">
        <v>0</v>
      </c>
      <c r="AC42" s="21">
        <f t="shared" ref="AC42:AC52" si="12">+AA42+AB42</f>
        <v>0</v>
      </c>
      <c r="AD42" s="21">
        <v>0</v>
      </c>
      <c r="AE42" s="10"/>
      <c r="AF42" s="25">
        <v>8</v>
      </c>
      <c r="AG42" s="20" t="s">
        <v>74</v>
      </c>
      <c r="AH42" s="20"/>
      <c r="AI42" s="20"/>
      <c r="AJ42" s="25"/>
      <c r="AK42" s="21"/>
      <c r="AL42" s="20" t="s">
        <v>53</v>
      </c>
      <c r="AM42" s="21"/>
      <c r="AN42" s="21">
        <v>0</v>
      </c>
      <c r="AO42" s="21">
        <v>0</v>
      </c>
      <c r="AP42" s="21">
        <f t="shared" ref="AP42:AP52" si="13">+AN42+AO42</f>
        <v>0</v>
      </c>
      <c r="AQ42" s="21">
        <v>0</v>
      </c>
    </row>
    <row r="43" spans="1:43" ht="15.95" customHeight="1" x14ac:dyDescent="0.25">
      <c r="B43" s="21" t="s">
        <v>23</v>
      </c>
      <c r="C43" s="15"/>
      <c r="D43" s="15" t="s">
        <v>45</v>
      </c>
      <c r="H43" s="21">
        <v>2</v>
      </c>
      <c r="I43" s="20" t="s">
        <v>106</v>
      </c>
      <c r="L43" s="20" t="s">
        <v>185</v>
      </c>
      <c r="M43" s="20"/>
      <c r="N43" s="20"/>
      <c r="O43" s="20"/>
      <c r="P43" s="20"/>
      <c r="R43" s="30"/>
      <c r="S43" s="25">
        <v>11</v>
      </c>
      <c r="T43" s="20" t="s">
        <v>77</v>
      </c>
      <c r="U43" s="20"/>
      <c r="V43" s="20"/>
      <c r="W43" s="20"/>
      <c r="X43" s="21"/>
      <c r="Y43" s="15" t="s">
        <v>15</v>
      </c>
      <c r="Z43" s="21"/>
      <c r="AA43" s="21">
        <v>0</v>
      </c>
      <c r="AB43" s="21">
        <v>0</v>
      </c>
      <c r="AC43" s="21">
        <f t="shared" si="12"/>
        <v>0</v>
      </c>
      <c r="AD43" s="21">
        <v>0</v>
      </c>
      <c r="AE43" s="10"/>
      <c r="AF43" s="25">
        <v>10</v>
      </c>
      <c r="AG43" s="20" t="s">
        <v>86</v>
      </c>
      <c r="AH43" s="20"/>
      <c r="AI43" s="20"/>
      <c r="AJ43" s="25"/>
      <c r="AK43" s="21"/>
      <c r="AL43" s="20" t="s">
        <v>53</v>
      </c>
      <c r="AN43" s="21">
        <v>2</v>
      </c>
      <c r="AO43" s="21">
        <v>1</v>
      </c>
      <c r="AP43" s="21">
        <f t="shared" si="13"/>
        <v>3</v>
      </c>
      <c r="AQ43" s="21">
        <v>0</v>
      </c>
    </row>
    <row r="44" spans="1:43" ht="15.95" customHeight="1" x14ac:dyDescent="0.25">
      <c r="H44" s="21">
        <v>2</v>
      </c>
      <c r="I44" s="20" t="s">
        <v>185</v>
      </c>
      <c r="L44" s="20" t="s">
        <v>148</v>
      </c>
      <c r="R44" s="30"/>
      <c r="S44" s="25">
        <v>9</v>
      </c>
      <c r="T44" s="20" t="s">
        <v>166</v>
      </c>
      <c r="U44" s="20"/>
      <c r="V44" s="20"/>
      <c r="W44" s="20"/>
      <c r="X44" s="21"/>
      <c r="Y44" s="15" t="s">
        <v>15</v>
      </c>
      <c r="Z44" s="21"/>
      <c r="AA44" s="21">
        <v>0</v>
      </c>
      <c r="AB44" s="21">
        <v>0</v>
      </c>
      <c r="AC44" s="21">
        <f t="shared" si="12"/>
        <v>0</v>
      </c>
      <c r="AD44" s="21">
        <v>0</v>
      </c>
      <c r="AE44" s="10"/>
      <c r="AF44" s="25">
        <v>9</v>
      </c>
      <c r="AG44" s="20" t="s">
        <v>150</v>
      </c>
      <c r="AH44" s="20"/>
      <c r="AI44" s="20"/>
      <c r="AJ44" s="25"/>
      <c r="AK44" s="21"/>
      <c r="AL44" s="20" t="s">
        <v>53</v>
      </c>
      <c r="AN44" s="21">
        <v>0</v>
      </c>
      <c r="AO44" s="21">
        <v>0</v>
      </c>
      <c r="AP44" s="21">
        <f t="shared" si="13"/>
        <v>0</v>
      </c>
      <c r="AQ44" s="21">
        <v>0</v>
      </c>
    </row>
    <row r="45" spans="1:43" ht="15.95" customHeight="1" x14ac:dyDescent="0.25">
      <c r="A45" s="30"/>
      <c r="B45" s="44" t="s">
        <v>30</v>
      </c>
      <c r="C45" s="45"/>
      <c r="D45" s="45"/>
      <c r="E45" s="45"/>
      <c r="F45" s="45"/>
      <c r="G45" s="45"/>
      <c r="H45" s="46"/>
      <c r="I45" s="45"/>
      <c r="J45" s="45"/>
      <c r="K45" s="45"/>
      <c r="L45" s="45"/>
      <c r="M45" s="47"/>
      <c r="N45" s="45"/>
      <c r="O45" s="45"/>
      <c r="P45" s="45"/>
      <c r="R45" s="30"/>
      <c r="S45" s="25">
        <v>8.5</v>
      </c>
      <c r="T45" s="20" t="s">
        <v>82</v>
      </c>
      <c r="U45" s="20"/>
      <c r="V45" s="20"/>
      <c r="W45" s="20"/>
      <c r="X45" s="21"/>
      <c r="Y45" s="15" t="s">
        <v>15</v>
      </c>
      <c r="Z45" s="21"/>
      <c r="AA45" s="21">
        <v>1</v>
      </c>
      <c r="AB45" s="21">
        <v>0</v>
      </c>
      <c r="AC45" s="21">
        <f t="shared" si="12"/>
        <v>1</v>
      </c>
      <c r="AD45" s="21">
        <v>0</v>
      </c>
      <c r="AE45" s="10"/>
      <c r="AF45" s="25">
        <v>8.5</v>
      </c>
      <c r="AG45" s="20" t="s">
        <v>88</v>
      </c>
      <c r="AH45" s="20"/>
      <c r="AI45" s="20"/>
      <c r="AJ45" s="25"/>
      <c r="AK45" s="21"/>
      <c r="AL45" s="20" t="s">
        <v>53</v>
      </c>
      <c r="AN45" s="21">
        <v>0</v>
      </c>
      <c r="AO45" s="21">
        <v>3</v>
      </c>
      <c r="AP45" s="21">
        <f t="shared" si="13"/>
        <v>3</v>
      </c>
      <c r="AQ45" s="21">
        <v>0</v>
      </c>
    </row>
    <row r="46" spans="1:43" ht="15.95" customHeight="1" x14ac:dyDescent="0.25">
      <c r="A46" s="30"/>
      <c r="C46" s="5" t="s">
        <v>179</v>
      </c>
      <c r="E46" s="10"/>
      <c r="F46" s="10"/>
      <c r="G46" s="4">
        <v>5</v>
      </c>
      <c r="H46" s="21">
        <v>1</v>
      </c>
      <c r="I46" s="20" t="s">
        <v>116</v>
      </c>
      <c r="J46" s="20"/>
      <c r="K46" s="20"/>
      <c r="L46" s="20" t="s">
        <v>181</v>
      </c>
      <c r="M46" s="20"/>
      <c r="N46" s="20"/>
      <c r="O46" s="20"/>
      <c r="P46" s="20"/>
      <c r="R46" s="30"/>
      <c r="S46" s="25">
        <v>8.5</v>
      </c>
      <c r="T46" s="20" t="s">
        <v>96</v>
      </c>
      <c r="U46" s="20"/>
      <c r="V46" s="20"/>
      <c r="W46" s="20"/>
      <c r="X46" s="21"/>
      <c r="Y46" s="15" t="s">
        <v>15</v>
      </c>
      <c r="Z46" s="21"/>
      <c r="AA46" s="21">
        <v>0</v>
      </c>
      <c r="AB46" s="21">
        <v>0</v>
      </c>
      <c r="AC46" s="21">
        <f t="shared" si="12"/>
        <v>0</v>
      </c>
      <c r="AD46" s="21">
        <v>0</v>
      </c>
      <c r="AE46" s="10"/>
      <c r="AF46" s="25">
        <v>8.5</v>
      </c>
      <c r="AG46" s="20" t="s">
        <v>113</v>
      </c>
      <c r="AH46" s="20"/>
      <c r="AI46" s="20"/>
      <c r="AJ46" s="25"/>
      <c r="AK46" s="21"/>
      <c r="AL46" s="20" t="s">
        <v>53</v>
      </c>
      <c r="AN46" s="21">
        <v>0</v>
      </c>
      <c r="AO46" s="21">
        <v>0</v>
      </c>
      <c r="AP46" s="21">
        <f t="shared" si="13"/>
        <v>0</v>
      </c>
      <c r="AQ46" s="21">
        <v>0</v>
      </c>
    </row>
    <row r="47" spans="1:43" ht="15.95" customHeight="1" x14ac:dyDescent="0.25">
      <c r="B47" s="21" t="s">
        <v>23</v>
      </c>
      <c r="C47" s="15" t="s">
        <v>186</v>
      </c>
      <c r="D47" s="15"/>
      <c r="E47" s="15"/>
      <c r="H47" s="21">
        <v>1</v>
      </c>
      <c r="I47" s="20" t="s">
        <v>75</v>
      </c>
      <c r="J47" s="20"/>
      <c r="K47" s="20"/>
      <c r="L47" s="20" t="s">
        <v>182</v>
      </c>
      <c r="M47" s="20"/>
      <c r="N47" s="20"/>
      <c r="O47" s="20"/>
      <c r="P47" s="20"/>
      <c r="R47" s="30"/>
      <c r="S47" s="25">
        <v>8.5</v>
      </c>
      <c r="T47" s="20" t="s">
        <v>89</v>
      </c>
      <c r="U47" s="20"/>
      <c r="V47" s="20"/>
      <c r="W47" s="20"/>
      <c r="X47" s="21"/>
      <c r="Y47" s="15" t="s">
        <v>15</v>
      </c>
      <c r="Z47" s="21"/>
      <c r="AA47" s="21">
        <v>0</v>
      </c>
      <c r="AB47" s="21">
        <v>1</v>
      </c>
      <c r="AC47" s="21">
        <f t="shared" si="12"/>
        <v>1</v>
      </c>
      <c r="AD47" s="21">
        <v>0</v>
      </c>
      <c r="AE47" s="10"/>
      <c r="AF47" s="25">
        <v>8</v>
      </c>
      <c r="AG47" s="20" t="s">
        <v>135</v>
      </c>
      <c r="AH47" s="20"/>
      <c r="AI47" s="20"/>
      <c r="AJ47" s="25"/>
      <c r="AK47" s="21"/>
      <c r="AL47" s="20" t="s">
        <v>53</v>
      </c>
      <c r="AN47" s="21">
        <v>1</v>
      </c>
      <c r="AO47" s="21">
        <v>0</v>
      </c>
      <c r="AP47" s="21">
        <f t="shared" si="13"/>
        <v>1</v>
      </c>
      <c r="AQ47" s="21">
        <v>0</v>
      </c>
    </row>
    <row r="48" spans="1:43" ht="15.95" customHeight="1" x14ac:dyDescent="0.25">
      <c r="H48" s="21">
        <v>2</v>
      </c>
      <c r="I48" s="20" t="s">
        <v>162</v>
      </c>
      <c r="J48" s="20"/>
      <c r="K48" s="20"/>
      <c r="L48" s="20" t="s">
        <v>183</v>
      </c>
      <c r="N48" s="20"/>
      <c r="O48" s="20"/>
      <c r="P48" s="20"/>
      <c r="R48" s="30"/>
      <c r="S48" s="25">
        <v>8</v>
      </c>
      <c r="T48" s="20" t="s">
        <v>167</v>
      </c>
      <c r="U48" s="20"/>
      <c r="V48" s="20"/>
      <c r="W48" s="20"/>
      <c r="X48" s="21"/>
      <c r="Y48" s="15" t="s">
        <v>15</v>
      </c>
      <c r="Z48" s="21"/>
      <c r="AA48" s="21">
        <v>0</v>
      </c>
      <c r="AB48" s="21">
        <v>0</v>
      </c>
      <c r="AC48" s="21">
        <f t="shared" si="12"/>
        <v>0</v>
      </c>
      <c r="AD48" s="21">
        <v>0</v>
      </c>
      <c r="AE48" s="10"/>
      <c r="AF48" s="25">
        <v>7.5</v>
      </c>
      <c r="AG48" s="20" t="s">
        <v>119</v>
      </c>
      <c r="AH48" s="20"/>
      <c r="AI48" s="20"/>
      <c r="AJ48" s="25"/>
      <c r="AK48" s="21"/>
      <c r="AL48" s="20" t="s">
        <v>53</v>
      </c>
      <c r="AN48" s="21">
        <v>0</v>
      </c>
      <c r="AO48" s="21">
        <v>0</v>
      </c>
      <c r="AP48" s="21">
        <f t="shared" si="13"/>
        <v>0</v>
      </c>
      <c r="AQ48" s="21">
        <v>0</v>
      </c>
    </row>
    <row r="49" spans="1:43" ht="15.95" customHeight="1" x14ac:dyDescent="0.25">
      <c r="A49" s="30"/>
      <c r="H49" s="21">
        <v>3</v>
      </c>
      <c r="I49" s="20" t="s">
        <v>75</v>
      </c>
      <c r="J49" s="20"/>
      <c r="K49" s="20"/>
      <c r="L49" s="20" t="s">
        <v>155</v>
      </c>
      <c r="N49" s="20"/>
      <c r="O49" s="20"/>
      <c r="P49" s="20"/>
      <c r="R49" s="30"/>
      <c r="S49" s="25">
        <v>7.5</v>
      </c>
      <c r="T49" s="20" t="s">
        <v>97</v>
      </c>
      <c r="U49" s="20"/>
      <c r="V49" s="20"/>
      <c r="W49" s="20"/>
      <c r="X49" s="21"/>
      <c r="Y49" s="15" t="s">
        <v>15</v>
      </c>
      <c r="Z49" s="21"/>
      <c r="AA49" s="21">
        <v>0</v>
      </c>
      <c r="AB49" s="21">
        <v>0</v>
      </c>
      <c r="AC49" s="21">
        <f t="shared" si="12"/>
        <v>0</v>
      </c>
      <c r="AD49" s="21">
        <v>0</v>
      </c>
      <c r="AE49" s="10"/>
      <c r="AF49" s="25">
        <v>7.5</v>
      </c>
      <c r="AG49" s="20" t="s">
        <v>173</v>
      </c>
      <c r="AH49" s="20"/>
      <c r="AI49" s="20"/>
      <c r="AJ49" s="25"/>
      <c r="AK49" s="21"/>
      <c r="AL49" s="20" t="s">
        <v>53</v>
      </c>
      <c r="AN49" s="21">
        <v>0</v>
      </c>
      <c r="AO49" s="21">
        <v>0</v>
      </c>
      <c r="AP49" s="21">
        <f t="shared" si="13"/>
        <v>0</v>
      </c>
      <c r="AQ49" s="21">
        <v>0</v>
      </c>
    </row>
    <row r="50" spans="1:43" ht="15.95" customHeight="1" x14ac:dyDescent="0.25">
      <c r="A50" s="30"/>
      <c r="H50" s="21">
        <v>3</v>
      </c>
      <c r="I50" s="20" t="s">
        <v>75</v>
      </c>
      <c r="J50" s="20"/>
      <c r="K50" s="20"/>
      <c r="L50" s="20" t="s">
        <v>72</v>
      </c>
      <c r="N50" s="20"/>
      <c r="O50" s="20"/>
      <c r="P50" s="20"/>
      <c r="R50" s="30"/>
      <c r="S50" s="25">
        <v>7</v>
      </c>
      <c r="T50" s="20" t="s">
        <v>168</v>
      </c>
      <c r="U50" s="20"/>
      <c r="V50" s="20"/>
      <c r="W50" s="20"/>
      <c r="X50" s="21"/>
      <c r="Y50" s="15" t="s">
        <v>15</v>
      </c>
      <c r="Z50" s="21"/>
      <c r="AA50" s="21">
        <v>0</v>
      </c>
      <c r="AB50" s="21">
        <v>0</v>
      </c>
      <c r="AC50" s="21">
        <f t="shared" si="12"/>
        <v>0</v>
      </c>
      <c r="AD50" s="21">
        <v>0</v>
      </c>
      <c r="AE50" s="10"/>
      <c r="AF50" s="25">
        <v>7</v>
      </c>
      <c r="AG50" s="20" t="s">
        <v>100</v>
      </c>
      <c r="AH50" s="20"/>
      <c r="AI50" s="20"/>
      <c r="AJ50" s="25"/>
      <c r="AK50" s="21"/>
      <c r="AL50" s="20" t="s">
        <v>53</v>
      </c>
      <c r="AN50" s="21">
        <v>0</v>
      </c>
      <c r="AO50" s="21">
        <v>0</v>
      </c>
      <c r="AP50" s="21">
        <f t="shared" si="13"/>
        <v>0</v>
      </c>
      <c r="AQ50" s="21">
        <v>0</v>
      </c>
    </row>
    <row r="51" spans="1:43" ht="15.95" customHeight="1" x14ac:dyDescent="0.25">
      <c r="A51" s="30"/>
      <c r="R51" s="30"/>
      <c r="S51" s="25">
        <v>6.5</v>
      </c>
      <c r="T51" s="20" t="s">
        <v>92</v>
      </c>
      <c r="U51" s="20"/>
      <c r="V51" s="20"/>
      <c r="W51" s="20"/>
      <c r="X51" s="21"/>
      <c r="Y51" s="15" t="s">
        <v>15</v>
      </c>
      <c r="Z51" s="21"/>
      <c r="AA51" s="21">
        <v>0</v>
      </c>
      <c r="AB51" s="21">
        <v>0</v>
      </c>
      <c r="AC51" s="21">
        <f t="shared" si="12"/>
        <v>0</v>
      </c>
      <c r="AD51" s="21">
        <v>0</v>
      </c>
      <c r="AE51" s="10"/>
      <c r="AF51" s="25">
        <v>7</v>
      </c>
      <c r="AG51" s="20" t="s">
        <v>99</v>
      </c>
      <c r="AH51" s="20"/>
      <c r="AI51" s="20"/>
      <c r="AJ51" s="25"/>
      <c r="AK51" s="21"/>
      <c r="AL51" s="20" t="s">
        <v>53</v>
      </c>
      <c r="AN51" s="21">
        <v>0</v>
      </c>
      <c r="AO51" s="21">
        <v>2</v>
      </c>
      <c r="AP51" s="21">
        <f t="shared" si="13"/>
        <v>2</v>
      </c>
      <c r="AQ51" s="21">
        <v>0</v>
      </c>
    </row>
    <row r="52" spans="1:43" ht="15.95" customHeight="1" x14ac:dyDescent="0.25">
      <c r="A52" s="30"/>
      <c r="B52" s="10"/>
      <c r="C52" s="5" t="s">
        <v>180</v>
      </c>
      <c r="D52" s="15"/>
      <c r="F52" s="10"/>
      <c r="G52" s="4">
        <v>2</v>
      </c>
      <c r="H52" s="21">
        <v>1</v>
      </c>
      <c r="I52" s="20" t="s">
        <v>93</v>
      </c>
      <c r="J52" s="20"/>
      <c r="K52" s="20"/>
      <c r="L52" s="20" t="s">
        <v>184</v>
      </c>
      <c r="N52" s="20"/>
      <c r="O52" s="20"/>
      <c r="P52" s="20"/>
      <c r="R52" s="30"/>
      <c r="S52" s="25">
        <v>5.5</v>
      </c>
      <c r="T52" s="20" t="s">
        <v>111</v>
      </c>
      <c r="U52" s="20"/>
      <c r="V52" s="20"/>
      <c r="W52" s="20"/>
      <c r="X52" s="21"/>
      <c r="Y52" s="15" t="s">
        <v>15</v>
      </c>
      <c r="Z52" s="21"/>
      <c r="AA52" s="21">
        <v>0</v>
      </c>
      <c r="AB52" s="21">
        <v>0</v>
      </c>
      <c r="AC52" s="21">
        <f t="shared" si="12"/>
        <v>0</v>
      </c>
      <c r="AD52" s="21">
        <v>0</v>
      </c>
      <c r="AE52" s="10"/>
      <c r="AF52" s="25">
        <v>6</v>
      </c>
      <c r="AG52" s="20" t="s">
        <v>156</v>
      </c>
      <c r="AH52" s="20"/>
      <c r="AI52" s="20"/>
      <c r="AJ52" s="25"/>
      <c r="AK52" s="21"/>
      <c r="AL52" s="20" t="s">
        <v>53</v>
      </c>
      <c r="AN52" s="21">
        <v>1</v>
      </c>
      <c r="AO52" s="21">
        <v>0</v>
      </c>
      <c r="AP52" s="21">
        <f t="shared" si="13"/>
        <v>1</v>
      </c>
      <c r="AQ52" s="21">
        <v>0</v>
      </c>
    </row>
    <row r="53" spans="1:43" ht="15.95" customHeight="1" thickBot="1" x14ac:dyDescent="0.3">
      <c r="A53" s="30"/>
      <c r="B53" s="21" t="s">
        <v>23</v>
      </c>
      <c r="C53" s="15"/>
      <c r="D53" s="15" t="s">
        <v>45</v>
      </c>
      <c r="E53" s="15"/>
      <c r="F53" s="15"/>
      <c r="G53" s="4"/>
      <c r="H53" s="21">
        <v>2</v>
      </c>
      <c r="I53" s="20" t="s">
        <v>98</v>
      </c>
      <c r="J53" s="20"/>
      <c r="K53" s="20"/>
      <c r="L53" s="20" t="s">
        <v>202</v>
      </c>
      <c r="N53" s="20"/>
      <c r="O53" s="20"/>
      <c r="P53" s="20"/>
      <c r="R53" s="30"/>
      <c r="S53" s="16" t="s">
        <v>33</v>
      </c>
      <c r="T53" s="16"/>
      <c r="U53" s="16"/>
      <c r="V53" s="16"/>
      <c r="W53" s="16"/>
      <c r="X53" s="16"/>
      <c r="Y53" s="16"/>
      <c r="Z53" s="22"/>
      <c r="AA53" s="22">
        <f>SUM(AA41:AA52)</f>
        <v>1</v>
      </c>
      <c r="AB53" s="22">
        <f>SUM(AB41:AB52)+SUMIF($Z$3:$Z$10,"Dive Shop",$AH$3:$AH$10)</f>
        <v>1</v>
      </c>
      <c r="AC53" s="22">
        <f>SUM(AC41:AC52)+SUMIF($Z$3:$Z$10,"Canadiens",$AH$3:$AH$10)</f>
        <v>2</v>
      </c>
      <c r="AD53" s="22">
        <f>SUM(AD41:AD52)</f>
        <v>0</v>
      </c>
      <c r="AE53" s="10"/>
      <c r="AF53" s="16" t="s">
        <v>64</v>
      </c>
      <c r="AG53" s="16"/>
      <c r="AH53" s="16"/>
      <c r="AI53" s="16"/>
      <c r="AJ53" s="16"/>
      <c r="AK53" s="16"/>
      <c r="AL53" s="16"/>
      <c r="AM53" s="22"/>
      <c r="AN53" s="22">
        <f>SUM(AN41:AN52)</f>
        <v>5</v>
      </c>
      <c r="AO53" s="22">
        <f>SUM(AO41:AO52)+SUMIF($Z$3:$Z$10,"Dive Shop",$AH$3:$AH$10)</f>
        <v>9</v>
      </c>
      <c r="AP53" s="22">
        <f>SUM(AP41:AP52)+SUMIF($Z$3:$Z$10,"Canadiens",$AH$3:$AH$10)</f>
        <v>14</v>
      </c>
      <c r="AQ53" s="22">
        <f>SUM(AQ41:AQ52)</f>
        <v>0</v>
      </c>
    </row>
    <row r="54" spans="1:43" ht="15.95" customHeight="1" x14ac:dyDescent="0.25">
      <c r="A54" s="30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R54" s="30"/>
      <c r="S54" s="18" t="s">
        <v>141</v>
      </c>
      <c r="T54" s="18" t="s">
        <v>57</v>
      </c>
      <c r="U54" s="18"/>
      <c r="V54" s="18"/>
      <c r="W54" s="18"/>
      <c r="X54" s="15" t="s">
        <v>69</v>
      </c>
      <c r="Z54" s="14"/>
      <c r="AA54" s="14">
        <v>1</v>
      </c>
      <c r="AB54" s="14">
        <v>1</v>
      </c>
      <c r="AC54" s="14">
        <f>+AA54+AB54</f>
        <v>2</v>
      </c>
      <c r="AD54" s="14">
        <v>0</v>
      </c>
      <c r="AE54" s="10"/>
      <c r="AF54" s="11" t="s">
        <v>145</v>
      </c>
      <c r="AG54" s="11" t="s">
        <v>54</v>
      </c>
      <c r="AH54" s="11"/>
      <c r="AI54" s="11"/>
      <c r="AJ54" s="12"/>
      <c r="AK54" s="13" t="s">
        <v>66</v>
      </c>
      <c r="AM54" s="14"/>
      <c r="AN54" s="14">
        <v>0</v>
      </c>
      <c r="AO54" s="14">
        <v>0</v>
      </c>
      <c r="AP54" s="14">
        <f>+AN54+AO54</f>
        <v>0</v>
      </c>
      <c r="AQ54" s="14">
        <v>0</v>
      </c>
    </row>
    <row r="55" spans="1:43" ht="15.95" customHeight="1" x14ac:dyDescent="0.25">
      <c r="B55" s="20" t="s">
        <v>121</v>
      </c>
      <c r="C55" s="10"/>
      <c r="D55" s="10"/>
      <c r="E55" s="20" t="s">
        <v>47</v>
      </c>
      <c r="F55" s="20"/>
      <c r="G55" s="4">
        <f>SUM(G14:G53)</f>
        <v>30</v>
      </c>
      <c r="H55" s="4"/>
      <c r="I55" s="19"/>
      <c r="J55" s="20" t="s">
        <v>32</v>
      </c>
      <c r="K55" s="19"/>
      <c r="L55" s="4">
        <f>COUNTA(C14:C53)-8</f>
        <v>5</v>
      </c>
      <c r="N55" s="20" t="s">
        <v>38</v>
      </c>
      <c r="O55" s="4">
        <f>+L55*2</f>
        <v>10</v>
      </c>
      <c r="P55" s="10"/>
      <c r="R55" s="30"/>
      <c r="S55" s="25">
        <v>8</v>
      </c>
      <c r="T55" s="20" t="s">
        <v>73</v>
      </c>
      <c r="U55" s="20"/>
      <c r="V55" s="20"/>
      <c r="W55" s="25"/>
      <c r="X55" s="21"/>
      <c r="Y55" s="20" t="s">
        <v>57</v>
      </c>
      <c r="Z55" s="21"/>
      <c r="AA55" s="21">
        <v>0</v>
      </c>
      <c r="AB55" s="21">
        <v>0</v>
      </c>
      <c r="AC55" s="21">
        <f t="shared" ref="AC55:AC65" si="14">+AA55+AB55</f>
        <v>0</v>
      </c>
      <c r="AD55" s="21">
        <v>0</v>
      </c>
      <c r="AE55" s="10"/>
      <c r="AF55" s="25">
        <v>7.5</v>
      </c>
      <c r="AG55" s="20" t="s">
        <v>40</v>
      </c>
      <c r="AH55" s="20"/>
      <c r="AI55" s="20"/>
      <c r="AJ55" s="20"/>
      <c r="AK55" s="21"/>
      <c r="AL55" s="20" t="s">
        <v>54</v>
      </c>
      <c r="AM55" s="21"/>
      <c r="AN55" s="21">
        <v>0</v>
      </c>
      <c r="AO55" s="21">
        <v>0</v>
      </c>
      <c r="AP55" s="21">
        <f t="shared" ref="AP55:AP65" si="15">+AN55+AO55</f>
        <v>0</v>
      </c>
      <c r="AQ55" s="21">
        <v>0</v>
      </c>
    </row>
    <row r="56" spans="1:43" ht="15.95" customHeight="1" x14ac:dyDescent="0.25">
      <c r="E56" s="20" t="s">
        <v>46</v>
      </c>
      <c r="F56" s="20"/>
      <c r="G56" s="4">
        <f>COUNTA(L16:L54)+COUNTIF(L16:L54,"*&amp;*")</f>
        <v>42</v>
      </c>
      <c r="R56" s="30"/>
      <c r="S56" s="25">
        <v>10</v>
      </c>
      <c r="T56" s="20" t="s">
        <v>81</v>
      </c>
      <c r="U56" s="20"/>
      <c r="V56" s="20"/>
      <c r="W56" s="25"/>
      <c r="X56" s="21"/>
      <c r="Y56" s="20" t="s">
        <v>57</v>
      </c>
      <c r="Z56" s="21"/>
      <c r="AA56" s="21">
        <v>0</v>
      </c>
      <c r="AB56" s="21">
        <v>0</v>
      </c>
      <c r="AC56" s="21">
        <f t="shared" si="14"/>
        <v>0</v>
      </c>
      <c r="AD56" s="21">
        <v>0</v>
      </c>
      <c r="AE56" s="10"/>
      <c r="AF56" s="25">
        <v>11</v>
      </c>
      <c r="AG56" s="20" t="s">
        <v>84</v>
      </c>
      <c r="AH56" s="20"/>
      <c r="AI56" s="20"/>
      <c r="AJ56" s="20"/>
      <c r="AK56" s="21"/>
      <c r="AL56" s="20" t="s">
        <v>54</v>
      </c>
      <c r="AN56" s="21">
        <v>3</v>
      </c>
      <c r="AO56" s="21">
        <v>0</v>
      </c>
      <c r="AP56" s="21">
        <f t="shared" si="15"/>
        <v>3</v>
      </c>
      <c r="AQ56" s="21">
        <v>0</v>
      </c>
    </row>
    <row r="57" spans="1:43" ht="15.95" customHeight="1" x14ac:dyDescent="0.25">
      <c r="R57" s="30"/>
      <c r="S57" s="25">
        <v>9</v>
      </c>
      <c r="T57" s="20" t="s">
        <v>101</v>
      </c>
      <c r="U57" s="20"/>
      <c r="V57" s="20"/>
      <c r="W57" s="25"/>
      <c r="X57" s="21"/>
      <c r="Y57" s="20" t="s">
        <v>57</v>
      </c>
      <c r="Z57" s="21"/>
      <c r="AA57" s="21">
        <v>0</v>
      </c>
      <c r="AB57" s="21">
        <v>0</v>
      </c>
      <c r="AC57" s="21">
        <f t="shared" si="14"/>
        <v>0</v>
      </c>
      <c r="AD57" s="21">
        <v>0</v>
      </c>
      <c r="AE57" s="10"/>
      <c r="AF57" s="25">
        <v>9</v>
      </c>
      <c r="AG57" s="20" t="s">
        <v>122</v>
      </c>
      <c r="AH57" s="20"/>
      <c r="AI57" s="20"/>
      <c r="AJ57" s="20"/>
      <c r="AK57" s="21"/>
      <c r="AL57" s="20" t="s">
        <v>54</v>
      </c>
      <c r="AN57" s="21">
        <v>1</v>
      </c>
      <c r="AO57" s="21">
        <v>1</v>
      </c>
      <c r="AP57" s="21">
        <f t="shared" si="15"/>
        <v>2</v>
      </c>
      <c r="AQ57" s="21">
        <v>0</v>
      </c>
    </row>
    <row r="58" spans="1:43" ht="15.95" customHeight="1" x14ac:dyDescent="0.25">
      <c r="R58" s="30"/>
      <c r="S58" s="25">
        <v>8.5</v>
      </c>
      <c r="T58" s="20" t="s">
        <v>148</v>
      </c>
      <c r="U58" s="20"/>
      <c r="V58" s="20"/>
      <c r="W58" s="25"/>
      <c r="X58" s="21"/>
      <c r="Y58" s="20" t="s">
        <v>57</v>
      </c>
      <c r="Z58" s="21"/>
      <c r="AA58" s="21">
        <v>0</v>
      </c>
      <c r="AB58" s="21">
        <v>1</v>
      </c>
      <c r="AC58" s="21">
        <f t="shared" si="14"/>
        <v>1</v>
      </c>
      <c r="AD58" s="21">
        <v>0</v>
      </c>
      <c r="AE58" s="10"/>
      <c r="AF58" s="25">
        <v>8.5</v>
      </c>
      <c r="AG58" s="20" t="s">
        <v>83</v>
      </c>
      <c r="AH58" s="20"/>
      <c r="AI58" s="20"/>
      <c r="AJ58" s="20"/>
      <c r="AK58" s="35"/>
      <c r="AL58" s="20" t="s">
        <v>54</v>
      </c>
      <c r="AN58" s="21">
        <v>1</v>
      </c>
      <c r="AO58" s="21">
        <v>1</v>
      </c>
      <c r="AP58" s="21">
        <f t="shared" si="15"/>
        <v>2</v>
      </c>
      <c r="AQ58" s="21">
        <v>2</v>
      </c>
    </row>
    <row r="59" spans="1:43" ht="15.95" customHeight="1" x14ac:dyDescent="0.25">
      <c r="R59" s="30"/>
      <c r="S59" s="25">
        <v>8</v>
      </c>
      <c r="T59" s="20" t="s">
        <v>78</v>
      </c>
      <c r="U59" s="20"/>
      <c r="V59" s="20"/>
      <c r="W59" s="25"/>
      <c r="X59" s="21"/>
      <c r="Y59" s="20" t="s">
        <v>57</v>
      </c>
      <c r="Z59" s="21"/>
      <c r="AA59" s="21">
        <v>0</v>
      </c>
      <c r="AB59" s="21">
        <v>0</v>
      </c>
      <c r="AC59" s="21">
        <f t="shared" si="14"/>
        <v>0</v>
      </c>
      <c r="AD59" s="21">
        <v>0</v>
      </c>
      <c r="AE59" s="10"/>
      <c r="AF59" s="25">
        <v>8.5</v>
      </c>
      <c r="AG59" s="20" t="s">
        <v>108</v>
      </c>
      <c r="AH59" s="20"/>
      <c r="AI59" s="20"/>
      <c r="AJ59" s="20"/>
      <c r="AK59" s="35"/>
      <c r="AL59" s="20" t="s">
        <v>54</v>
      </c>
      <c r="AN59" s="21">
        <v>0</v>
      </c>
      <c r="AO59" s="21">
        <v>1</v>
      </c>
      <c r="AP59" s="21">
        <f t="shared" si="15"/>
        <v>1</v>
      </c>
      <c r="AQ59" s="21">
        <v>0</v>
      </c>
    </row>
    <row r="60" spans="1:43" ht="15.95" customHeight="1" x14ac:dyDescent="0.25">
      <c r="S60" s="25">
        <v>8</v>
      </c>
      <c r="T60" s="20" t="s">
        <v>106</v>
      </c>
      <c r="U60" s="20"/>
      <c r="V60" s="20"/>
      <c r="W60" s="25"/>
      <c r="X60" s="21"/>
      <c r="Y60" s="20" t="s">
        <v>57</v>
      </c>
      <c r="Z60" s="21"/>
      <c r="AA60" s="21">
        <v>1</v>
      </c>
      <c r="AB60" s="21">
        <v>1</v>
      </c>
      <c r="AC60" s="21">
        <f t="shared" si="14"/>
        <v>2</v>
      </c>
      <c r="AD60" s="21">
        <v>0</v>
      </c>
      <c r="AE60" s="10"/>
      <c r="AF60" s="25">
        <v>8</v>
      </c>
      <c r="AG60" s="20" t="s">
        <v>123</v>
      </c>
      <c r="AH60" s="20"/>
      <c r="AI60" s="20"/>
      <c r="AJ60" s="20"/>
      <c r="AK60" s="35"/>
      <c r="AL60" s="20" t="s">
        <v>54</v>
      </c>
      <c r="AN60" s="21">
        <v>0</v>
      </c>
      <c r="AO60" s="21">
        <v>1</v>
      </c>
      <c r="AP60" s="21">
        <f t="shared" si="15"/>
        <v>1</v>
      </c>
      <c r="AQ60" s="21">
        <v>0</v>
      </c>
    </row>
    <row r="61" spans="1:43" ht="15.95" customHeight="1" x14ac:dyDescent="0.25">
      <c r="A61" s="30"/>
      <c r="S61" s="25">
        <v>7.5</v>
      </c>
      <c r="T61" s="20" t="s">
        <v>151</v>
      </c>
      <c r="U61" s="20"/>
      <c r="V61" s="20"/>
      <c r="W61" s="25"/>
      <c r="X61" s="21"/>
      <c r="Y61" s="20" t="s">
        <v>57</v>
      </c>
      <c r="Z61" s="21"/>
      <c r="AA61" s="21">
        <v>0</v>
      </c>
      <c r="AB61" s="21">
        <v>0</v>
      </c>
      <c r="AC61" s="21">
        <f t="shared" si="14"/>
        <v>0</v>
      </c>
      <c r="AD61" s="21">
        <v>0</v>
      </c>
      <c r="AE61" s="10"/>
      <c r="AF61" s="25">
        <v>7</v>
      </c>
      <c r="AG61" s="20" t="s">
        <v>114</v>
      </c>
      <c r="AH61" s="20"/>
      <c r="AI61" s="20"/>
      <c r="AJ61" s="20"/>
      <c r="AK61" s="21"/>
      <c r="AL61" s="20" t="s">
        <v>54</v>
      </c>
      <c r="AN61" s="21">
        <v>0</v>
      </c>
      <c r="AO61" s="21">
        <v>1</v>
      </c>
      <c r="AP61" s="21">
        <f t="shared" si="15"/>
        <v>1</v>
      </c>
      <c r="AQ61" s="21">
        <v>0</v>
      </c>
    </row>
    <row r="62" spans="1:43" ht="15.95" customHeight="1" x14ac:dyDescent="0.25">
      <c r="A62" s="30"/>
      <c r="R62" s="21"/>
      <c r="S62" s="25">
        <v>7.5</v>
      </c>
      <c r="T62" s="20" t="s">
        <v>153</v>
      </c>
      <c r="U62" s="20"/>
      <c r="V62" s="20"/>
      <c r="W62" s="25"/>
      <c r="X62" s="21"/>
      <c r="Y62" s="20" t="s">
        <v>57</v>
      </c>
      <c r="Z62" s="21"/>
      <c r="AA62" s="21">
        <v>1</v>
      </c>
      <c r="AB62" s="21">
        <v>0</v>
      </c>
      <c r="AC62" s="21">
        <f t="shared" si="14"/>
        <v>1</v>
      </c>
      <c r="AD62" s="21">
        <v>0</v>
      </c>
      <c r="AE62" s="10"/>
      <c r="AF62" s="25">
        <v>7.5</v>
      </c>
      <c r="AG62" s="20" t="s">
        <v>87</v>
      </c>
      <c r="AH62" s="20"/>
      <c r="AI62" s="20"/>
      <c r="AJ62" s="20"/>
      <c r="AK62" s="21"/>
      <c r="AL62" s="20" t="s">
        <v>54</v>
      </c>
      <c r="AN62" s="21">
        <v>0</v>
      </c>
      <c r="AO62" s="21">
        <v>1</v>
      </c>
      <c r="AP62" s="21">
        <f t="shared" si="15"/>
        <v>1</v>
      </c>
      <c r="AQ62" s="21">
        <v>0</v>
      </c>
    </row>
    <row r="63" spans="1:43" ht="15.95" customHeight="1" x14ac:dyDescent="0.25">
      <c r="A63" s="21"/>
      <c r="Q63" s="30"/>
      <c r="R63" s="30"/>
      <c r="S63" s="25">
        <v>7</v>
      </c>
      <c r="T63" s="20" t="s">
        <v>107</v>
      </c>
      <c r="U63" s="20"/>
      <c r="V63" s="20"/>
      <c r="W63" s="25"/>
      <c r="X63" s="21"/>
      <c r="Y63" s="20" t="s">
        <v>57</v>
      </c>
      <c r="Z63" s="21"/>
      <c r="AA63" s="21">
        <v>0</v>
      </c>
      <c r="AB63" s="21">
        <v>0</v>
      </c>
      <c r="AC63" s="21">
        <f t="shared" si="14"/>
        <v>0</v>
      </c>
      <c r="AD63" s="21">
        <v>0</v>
      </c>
      <c r="AE63" s="10"/>
      <c r="AF63" s="25">
        <v>7</v>
      </c>
      <c r="AG63" s="20" t="s">
        <v>49</v>
      </c>
      <c r="AH63" s="20"/>
      <c r="AI63" s="20"/>
      <c r="AJ63" s="20"/>
      <c r="AK63" s="21"/>
      <c r="AL63" s="20" t="s">
        <v>54</v>
      </c>
      <c r="AN63" s="21">
        <v>0</v>
      </c>
      <c r="AO63" s="21">
        <v>0</v>
      </c>
      <c r="AP63" s="21">
        <f t="shared" si="15"/>
        <v>0</v>
      </c>
      <c r="AQ63" s="21">
        <v>0</v>
      </c>
    </row>
    <row r="64" spans="1:43" ht="15.95" customHeight="1" x14ac:dyDescent="0.25">
      <c r="A64" s="30"/>
      <c r="Q64" s="21"/>
      <c r="R64" s="21"/>
      <c r="S64" s="25">
        <v>6.5</v>
      </c>
      <c r="T64" s="20" t="s">
        <v>120</v>
      </c>
      <c r="U64" s="20"/>
      <c r="V64" s="20"/>
      <c r="W64" s="25"/>
      <c r="X64" s="21"/>
      <c r="Y64" s="20" t="s">
        <v>57</v>
      </c>
      <c r="Z64" s="21"/>
      <c r="AA64" s="21">
        <v>0</v>
      </c>
      <c r="AB64" s="21">
        <v>0</v>
      </c>
      <c r="AC64" s="21">
        <f t="shared" si="14"/>
        <v>0</v>
      </c>
      <c r="AD64" s="21">
        <v>0</v>
      </c>
      <c r="AE64" s="10"/>
      <c r="AF64" s="25">
        <v>6.5</v>
      </c>
      <c r="AG64" s="20" t="s">
        <v>95</v>
      </c>
      <c r="AH64" s="20"/>
      <c r="AI64" s="20"/>
      <c r="AJ64" s="20"/>
      <c r="AK64" s="21"/>
      <c r="AL64" s="20" t="s">
        <v>54</v>
      </c>
      <c r="AN64" s="21">
        <v>0</v>
      </c>
      <c r="AO64" s="21">
        <v>0</v>
      </c>
      <c r="AP64" s="21">
        <f t="shared" si="15"/>
        <v>0</v>
      </c>
      <c r="AQ64" s="21">
        <v>0</v>
      </c>
    </row>
    <row r="65" spans="1:43" ht="15.95" customHeight="1" x14ac:dyDescent="0.25">
      <c r="A65" s="21"/>
      <c r="Q65" s="30"/>
      <c r="R65" s="30"/>
      <c r="S65" s="25">
        <v>6</v>
      </c>
      <c r="T65" s="20" t="s">
        <v>169</v>
      </c>
      <c r="U65" s="20"/>
      <c r="V65" s="20"/>
      <c r="W65" s="25"/>
      <c r="X65" s="21"/>
      <c r="Y65" s="20" t="s">
        <v>57</v>
      </c>
      <c r="Z65" s="21"/>
      <c r="AA65" s="21">
        <v>0</v>
      </c>
      <c r="AB65" s="21">
        <v>0</v>
      </c>
      <c r="AC65" s="21">
        <f t="shared" si="14"/>
        <v>0</v>
      </c>
      <c r="AD65" s="21">
        <v>0</v>
      </c>
      <c r="AE65" s="10"/>
      <c r="AF65" s="25">
        <v>6</v>
      </c>
      <c r="AG65" s="20" t="s">
        <v>105</v>
      </c>
      <c r="AH65" s="20"/>
      <c r="AI65" s="20"/>
      <c r="AJ65" s="20"/>
      <c r="AK65" s="21"/>
      <c r="AL65" s="20" t="s">
        <v>54</v>
      </c>
      <c r="AN65" s="21">
        <v>0</v>
      </c>
      <c r="AO65" s="21">
        <v>0</v>
      </c>
      <c r="AP65" s="21">
        <f t="shared" si="15"/>
        <v>0</v>
      </c>
      <c r="AQ65" s="21">
        <v>0</v>
      </c>
    </row>
    <row r="66" spans="1:43" ht="15.95" customHeight="1" thickBot="1" x14ac:dyDescent="0.3">
      <c r="A66" s="30"/>
      <c r="Q66" s="21"/>
      <c r="R66" s="21"/>
      <c r="S66" s="16" t="s">
        <v>59</v>
      </c>
      <c r="T66" s="16"/>
      <c r="U66" s="16"/>
      <c r="V66" s="16"/>
      <c r="W66" s="16"/>
      <c r="X66" s="16"/>
      <c r="Y66" s="16"/>
      <c r="Z66" s="22"/>
      <c r="AA66" s="22">
        <f>SUM(AA54:AA65)</f>
        <v>3</v>
      </c>
      <c r="AB66" s="22">
        <f>SUM(AB54:AB65)+SUMIF($Z$3:$Z$10,"Eriton",$AH$3:$AH$10)</f>
        <v>3</v>
      </c>
      <c r="AC66" s="22">
        <f>SUM(AC54:AC65)+SUMIF($Z$3:$Z$10,"Canadiens",$AH$3:$AH$10)</f>
        <v>6</v>
      </c>
      <c r="AD66" s="22">
        <f>SUM(AD54:AD65)</f>
        <v>0</v>
      </c>
      <c r="AE66" s="10"/>
      <c r="AF66" s="16" t="s">
        <v>63</v>
      </c>
      <c r="AG66" s="16"/>
      <c r="AH66" s="16"/>
      <c r="AI66" s="16"/>
      <c r="AJ66" s="16"/>
      <c r="AK66" s="16"/>
      <c r="AL66" s="16"/>
      <c r="AM66" s="22"/>
      <c r="AN66" s="22">
        <f>SUM(AN54:AN65)</f>
        <v>5</v>
      </c>
      <c r="AO66" s="22">
        <f>SUM(AO54:AO65)+SUMIF($Z$3:$Z$10,"Eriton",$AH$3:$AH$10)</f>
        <v>6</v>
      </c>
      <c r="AP66" s="22">
        <f>SUM(AP54:AP65)+SUMIF($Z$3:$Z$10,"Canadiens",$AH$3:$AH$10)</f>
        <v>11</v>
      </c>
      <c r="AQ66" s="22">
        <f>SUM(AQ54:AQ65)</f>
        <v>2</v>
      </c>
    </row>
    <row r="67" spans="1:43" ht="15.95" customHeight="1" x14ac:dyDescent="0.25">
      <c r="A67" s="21"/>
      <c r="Q67" s="21"/>
      <c r="R67" s="2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G67" s="20" t="s">
        <v>90</v>
      </c>
      <c r="AH67" s="10"/>
      <c r="AI67" s="10"/>
      <c r="AJ67" s="20"/>
      <c r="AK67" s="20"/>
      <c r="AL67" s="10"/>
      <c r="AM67" s="10"/>
      <c r="AN67" s="21">
        <f>+AA27+AA40+AA53+AA66+AN27+AN40+AN53+AN66</f>
        <v>30</v>
      </c>
      <c r="AO67" s="21">
        <f>+AB27+AB40+AB53+AB66+AO27+AO40+AO53+AO66</f>
        <v>42</v>
      </c>
      <c r="AP67" s="21">
        <f>+AC27+AC40+AC53+AC66+AP27+AP40+AP53+AP66</f>
        <v>72</v>
      </c>
      <c r="AQ67" s="21">
        <f>+AD27+AD40+AD53+AD66+AQ27+AQ40+AQ53+AQ66</f>
        <v>10</v>
      </c>
    </row>
    <row r="68" spans="1:43" ht="15.95" customHeight="1" x14ac:dyDescent="0.25">
      <c r="A68" s="21"/>
      <c r="Q68" s="21"/>
      <c r="R68" s="2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20"/>
      <c r="AG68" s="10"/>
      <c r="AH68" s="10"/>
      <c r="AI68" s="10"/>
      <c r="AJ68" s="20"/>
      <c r="AK68" s="20"/>
      <c r="AL68" s="10"/>
      <c r="AM68" s="10"/>
      <c r="AN68" s="21"/>
      <c r="AO68" s="21"/>
      <c r="AP68" s="30"/>
      <c r="AQ68" s="21"/>
    </row>
    <row r="69" spans="1:43" ht="15.95" customHeight="1" x14ac:dyDescent="0.25">
      <c r="A69" s="21"/>
      <c r="Q69" s="21"/>
      <c r="R69" s="2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20"/>
      <c r="AG69" s="10"/>
      <c r="AH69" s="10"/>
      <c r="AI69" s="10"/>
      <c r="AJ69" s="20"/>
      <c r="AK69" s="20"/>
      <c r="AL69" s="10"/>
      <c r="AM69" s="10"/>
      <c r="AN69" s="21"/>
      <c r="AO69" s="21"/>
      <c r="AP69" s="30"/>
      <c r="AQ69" s="21"/>
    </row>
    <row r="70" spans="1:43" ht="15.95" customHeight="1" x14ac:dyDescent="0.25">
      <c r="A70" s="21"/>
      <c r="Q70" s="21"/>
      <c r="R70" s="2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20"/>
      <c r="AG70" s="10"/>
      <c r="AH70" s="10"/>
      <c r="AI70" s="10"/>
      <c r="AJ70" s="20"/>
      <c r="AK70" s="20"/>
      <c r="AL70" s="10"/>
      <c r="AM70" s="10"/>
      <c r="AN70" s="21"/>
      <c r="AO70" s="21"/>
      <c r="AP70" s="30"/>
      <c r="AQ70" s="21"/>
    </row>
    <row r="71" spans="1:43" ht="15.95" customHeight="1" x14ac:dyDescent="0.25">
      <c r="A71" s="21"/>
      <c r="C71" s="20"/>
      <c r="F71" s="20"/>
      <c r="I71" s="20"/>
      <c r="L71" s="20"/>
      <c r="O71" s="20"/>
      <c r="P71" s="20"/>
      <c r="Q71" s="21"/>
      <c r="R71" s="2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20"/>
      <c r="AG71" s="10"/>
      <c r="AH71" s="10"/>
      <c r="AI71" s="10"/>
      <c r="AJ71" s="20"/>
      <c r="AK71" s="20"/>
      <c r="AL71" s="10"/>
      <c r="AM71" s="10"/>
      <c r="AN71" s="21"/>
      <c r="AO71" s="21"/>
      <c r="AP71" s="30"/>
      <c r="AQ71" s="21"/>
    </row>
    <row r="72" spans="1:43" ht="20.25" x14ac:dyDescent="0.3">
      <c r="B72" s="55" t="s">
        <v>52</v>
      </c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</row>
    <row r="73" spans="1:43" ht="20.25" x14ac:dyDescent="0.3">
      <c r="B73" s="24"/>
      <c r="C73" s="24"/>
      <c r="D73" s="23"/>
      <c r="E73" s="23"/>
      <c r="F73" s="23"/>
      <c r="G73" s="55" t="str">
        <f>+G2</f>
        <v>2025/2026 SEASON</v>
      </c>
      <c r="H73" s="55"/>
      <c r="I73" s="55"/>
      <c r="J73" s="55"/>
      <c r="K73" s="55"/>
      <c r="L73" s="55"/>
      <c r="M73" s="55"/>
      <c r="N73" s="23"/>
      <c r="O73" s="23"/>
      <c r="P73" s="23"/>
      <c r="Q73" s="21"/>
      <c r="R73" s="2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20"/>
      <c r="AG73" s="10"/>
      <c r="AH73" s="10"/>
      <c r="AI73" s="10"/>
      <c r="AJ73" s="20"/>
      <c r="AK73" s="20"/>
      <c r="AL73" s="10"/>
      <c r="AM73" s="10"/>
      <c r="AN73" s="21"/>
      <c r="AO73" s="21"/>
      <c r="AP73" s="30"/>
      <c r="AQ73" s="21"/>
    </row>
    <row r="74" spans="1:43" ht="20.25" x14ac:dyDescent="0.3">
      <c r="B74" s="24" t="s">
        <v>39</v>
      </c>
      <c r="C74" s="24">
        <f>+C2</f>
        <v>1</v>
      </c>
      <c r="D74" s="23"/>
      <c r="E74" s="23"/>
      <c r="F74" s="23"/>
      <c r="G74" s="55"/>
      <c r="H74" s="55"/>
      <c r="I74" s="55"/>
      <c r="J74" s="55"/>
      <c r="K74" s="55"/>
      <c r="L74" s="55"/>
      <c r="M74" s="55"/>
      <c r="N74" s="23"/>
      <c r="O74" s="23"/>
      <c r="P74" s="23"/>
      <c r="Q74" s="21"/>
      <c r="R74" s="2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20"/>
      <c r="AG74" s="10"/>
      <c r="AH74" s="10"/>
      <c r="AI74" s="10"/>
      <c r="AJ74" s="20"/>
      <c r="AK74" s="20"/>
      <c r="AL74" s="10"/>
      <c r="AM74" s="10"/>
      <c r="AN74" s="21"/>
      <c r="AO74" s="21"/>
      <c r="AP74" s="30"/>
      <c r="AQ74" s="21"/>
    </row>
    <row r="75" spans="1:43" ht="18.600000000000001" customHeight="1" x14ac:dyDescent="0.3">
      <c r="A75" s="21"/>
      <c r="N75" s="23"/>
      <c r="O75" s="23"/>
      <c r="P75" s="23"/>
      <c r="Q75" s="21"/>
      <c r="R75" s="2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20"/>
      <c r="AG75" s="10"/>
      <c r="AH75" s="10"/>
      <c r="AI75" s="10"/>
      <c r="AJ75" s="20"/>
      <c r="AK75" s="20"/>
      <c r="AL75" s="10"/>
      <c r="AM75" s="10"/>
      <c r="AN75" s="21"/>
      <c r="AO75" s="21"/>
      <c r="AP75" s="30"/>
      <c r="AQ75" s="21"/>
    </row>
    <row r="76" spans="1:43" ht="15.75" x14ac:dyDescent="0.25">
      <c r="Q76" s="21"/>
      <c r="R76" s="2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20"/>
      <c r="AG76" s="10"/>
      <c r="AH76" s="10"/>
      <c r="AI76" s="10"/>
      <c r="AJ76" s="20"/>
      <c r="AK76" s="20"/>
      <c r="AL76" s="10"/>
      <c r="AM76" s="10"/>
      <c r="AN76" s="21"/>
      <c r="AO76" s="21"/>
      <c r="AP76" s="30"/>
      <c r="AQ76" s="21"/>
    </row>
    <row r="77" spans="1:43" ht="15.75" customHeight="1" x14ac:dyDescent="0.25">
      <c r="Q77" s="21"/>
      <c r="R77" s="2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20"/>
      <c r="AG77" s="10"/>
      <c r="AH77" s="10"/>
      <c r="AI77" s="10"/>
      <c r="AJ77" s="20"/>
      <c r="AK77" s="20"/>
      <c r="AL77" s="10"/>
      <c r="AM77" s="10"/>
      <c r="AN77" s="21"/>
      <c r="AO77" s="21"/>
      <c r="AP77" s="30"/>
      <c r="AQ77" s="21"/>
    </row>
    <row r="78" spans="1:43" ht="15.75" customHeight="1" thickBot="1" x14ac:dyDescent="0.3">
      <c r="A78" s="21"/>
      <c r="D78" s="1" t="s">
        <v>34</v>
      </c>
      <c r="E78" s="1"/>
      <c r="F78" s="1"/>
      <c r="G78" s="3" t="s">
        <v>1</v>
      </c>
      <c r="H78" s="3"/>
      <c r="I78" s="3"/>
      <c r="J78" s="3" t="s">
        <v>19</v>
      </c>
      <c r="K78" s="3" t="s">
        <v>20</v>
      </c>
      <c r="L78" s="49" t="s">
        <v>21</v>
      </c>
      <c r="Q78" s="21"/>
      <c r="R78" s="2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20"/>
      <c r="AG78" s="10"/>
      <c r="AH78" s="10"/>
      <c r="AI78" s="10"/>
      <c r="AJ78" s="20"/>
      <c r="AK78" s="20"/>
      <c r="AL78" s="10"/>
      <c r="AM78" s="10"/>
      <c r="AN78" s="21"/>
      <c r="AO78" s="21"/>
      <c r="AP78" s="30"/>
      <c r="AQ78" s="21"/>
    </row>
    <row r="79" spans="1:43" ht="15.75" customHeight="1" x14ac:dyDescent="0.25">
      <c r="A79" s="21"/>
      <c r="D79" s="20" t="s">
        <v>75</v>
      </c>
      <c r="E79" s="20"/>
      <c r="F79" s="20"/>
      <c r="G79" s="20" t="s">
        <v>125</v>
      </c>
      <c r="H79" s="21"/>
      <c r="J79" s="21">
        <v>3</v>
      </c>
      <c r="K79" s="21">
        <v>1</v>
      </c>
      <c r="L79" s="52">
        <f t="shared" ref="L79:L93" si="16">+J79+K79</f>
        <v>4</v>
      </c>
      <c r="Q79" s="21"/>
      <c r="R79" s="2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20"/>
      <c r="AG79" s="10"/>
      <c r="AH79" s="10"/>
      <c r="AI79" s="10"/>
      <c r="AJ79" s="20"/>
      <c r="AK79" s="20"/>
      <c r="AL79" s="10"/>
      <c r="AM79" s="10"/>
      <c r="AN79" s="21"/>
      <c r="AO79" s="21"/>
      <c r="AP79" s="30"/>
      <c r="AQ79" s="21"/>
    </row>
    <row r="80" spans="1:43" ht="15.75" customHeight="1" x14ac:dyDescent="0.25">
      <c r="A80" s="21"/>
      <c r="D80" s="20" t="s">
        <v>84</v>
      </c>
      <c r="E80" s="20"/>
      <c r="F80" s="20"/>
      <c r="G80" s="20" t="s">
        <v>54</v>
      </c>
      <c r="H80" s="21"/>
      <c r="J80" s="21">
        <v>3</v>
      </c>
      <c r="K80" s="21">
        <v>0</v>
      </c>
      <c r="L80" s="52">
        <f t="shared" si="16"/>
        <v>3</v>
      </c>
      <c r="Q80" s="21"/>
      <c r="R80" s="2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20"/>
      <c r="AG80" s="10"/>
      <c r="AH80" s="10"/>
      <c r="AI80" s="10"/>
      <c r="AJ80" s="20"/>
      <c r="AK80" s="20"/>
      <c r="AL80" s="10"/>
      <c r="AM80" s="10"/>
      <c r="AN80" s="21"/>
      <c r="AO80" s="21"/>
      <c r="AP80" s="30"/>
      <c r="AQ80" s="21"/>
    </row>
    <row r="81" spans="1:43" ht="15.75" customHeight="1" x14ac:dyDescent="0.25">
      <c r="A81" s="21"/>
      <c r="D81" s="20" t="s">
        <v>129</v>
      </c>
      <c r="E81" s="20"/>
      <c r="F81" s="20"/>
      <c r="G81" s="20" t="s">
        <v>56</v>
      </c>
      <c r="H81" s="21"/>
      <c r="J81" s="21">
        <v>2</v>
      </c>
      <c r="K81" s="21">
        <v>1</v>
      </c>
      <c r="L81" s="52">
        <f t="shared" si="16"/>
        <v>3</v>
      </c>
      <c r="Q81" s="21"/>
      <c r="R81" s="2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20"/>
      <c r="AG81" s="10"/>
      <c r="AH81" s="10"/>
      <c r="AI81" s="10"/>
      <c r="AJ81" s="20"/>
      <c r="AK81" s="20"/>
      <c r="AL81" s="10"/>
      <c r="AM81" s="10"/>
      <c r="AN81" s="21"/>
      <c r="AO81" s="21"/>
      <c r="AP81" s="30"/>
      <c r="AQ81" s="21"/>
    </row>
    <row r="82" spans="1:43" ht="15.75" customHeight="1" x14ac:dyDescent="0.25">
      <c r="A82" s="21"/>
      <c r="D82" s="20" t="s">
        <v>86</v>
      </c>
      <c r="E82" s="20"/>
      <c r="F82" s="20"/>
      <c r="G82" s="20" t="s">
        <v>53</v>
      </c>
      <c r="H82" s="21"/>
      <c r="J82" s="21">
        <v>2</v>
      </c>
      <c r="K82" s="21">
        <v>1</v>
      </c>
      <c r="L82" s="52">
        <f t="shared" si="16"/>
        <v>3</v>
      </c>
      <c r="Q82" s="21"/>
      <c r="R82" s="21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20"/>
      <c r="AG82" s="10"/>
      <c r="AH82" s="10"/>
      <c r="AI82" s="10"/>
      <c r="AJ82" s="20"/>
      <c r="AK82" s="20"/>
      <c r="AL82" s="10"/>
      <c r="AM82" s="10"/>
      <c r="AN82" s="21"/>
      <c r="AO82" s="21"/>
      <c r="AP82" s="30"/>
      <c r="AQ82" s="21"/>
    </row>
    <row r="83" spans="1:43" ht="15.75" customHeight="1" x14ac:dyDescent="0.25">
      <c r="A83" s="21"/>
      <c r="D83" s="20" t="s">
        <v>164</v>
      </c>
      <c r="E83" s="20"/>
      <c r="F83" s="20"/>
      <c r="G83" s="20" t="s">
        <v>125</v>
      </c>
      <c r="H83" s="21"/>
      <c r="J83" s="21">
        <v>0</v>
      </c>
      <c r="K83" s="21">
        <v>3</v>
      </c>
      <c r="L83" s="52">
        <f t="shared" si="16"/>
        <v>3</v>
      </c>
      <c r="Q83" s="21"/>
      <c r="R83" s="21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20"/>
      <c r="AG83" s="10"/>
      <c r="AH83" s="10"/>
      <c r="AI83" s="10"/>
      <c r="AJ83" s="20"/>
      <c r="AK83" s="20"/>
      <c r="AL83" s="10"/>
      <c r="AM83" s="10"/>
      <c r="AN83" s="21"/>
      <c r="AO83" s="21"/>
      <c r="AP83" s="30"/>
      <c r="AQ83" s="21"/>
    </row>
    <row r="84" spans="1:43" ht="15.75" customHeight="1" x14ac:dyDescent="0.25">
      <c r="A84" s="21"/>
      <c r="D84" s="20" t="s">
        <v>88</v>
      </c>
      <c r="E84" s="20"/>
      <c r="F84" s="20"/>
      <c r="G84" s="20" t="s">
        <v>53</v>
      </c>
      <c r="H84" s="21"/>
      <c r="J84" s="21">
        <v>0</v>
      </c>
      <c r="K84" s="21">
        <v>3</v>
      </c>
      <c r="L84" s="52">
        <f t="shared" si="16"/>
        <v>3</v>
      </c>
      <c r="Q84" s="21"/>
      <c r="R84" s="21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20"/>
      <c r="AG84" s="10"/>
      <c r="AH84" s="10"/>
      <c r="AI84" s="10"/>
      <c r="AJ84" s="20"/>
      <c r="AK84" s="20"/>
      <c r="AL84" s="10"/>
      <c r="AM84" s="10"/>
      <c r="AN84" s="21"/>
      <c r="AO84" s="21"/>
      <c r="AP84" s="30"/>
      <c r="AQ84" s="21"/>
    </row>
    <row r="85" spans="1:43" ht="15.75" customHeight="1" x14ac:dyDescent="0.25">
      <c r="A85" s="21"/>
      <c r="D85" s="20" t="s">
        <v>106</v>
      </c>
      <c r="E85" s="20"/>
      <c r="F85" s="20"/>
      <c r="G85" s="20" t="s">
        <v>57</v>
      </c>
      <c r="H85" s="21"/>
      <c r="J85" s="21">
        <v>1</v>
      </c>
      <c r="K85" s="21">
        <v>1</v>
      </c>
      <c r="L85" s="52">
        <f t="shared" si="16"/>
        <v>2</v>
      </c>
      <c r="Q85" s="21"/>
      <c r="R85" s="21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20"/>
      <c r="AG85" s="10"/>
      <c r="AH85" s="10"/>
      <c r="AI85" s="10"/>
      <c r="AJ85" s="20"/>
      <c r="AK85" s="20"/>
      <c r="AL85" s="10"/>
      <c r="AM85" s="10"/>
      <c r="AN85" s="21"/>
      <c r="AO85" s="21"/>
      <c r="AP85" s="30"/>
      <c r="AQ85" s="21"/>
    </row>
    <row r="86" spans="1:43" ht="15.75" customHeight="1" x14ac:dyDescent="0.25">
      <c r="A86" s="21"/>
      <c r="D86" s="20" t="s">
        <v>146</v>
      </c>
      <c r="E86" s="20"/>
      <c r="F86" s="20"/>
      <c r="G86" s="20" t="s">
        <v>56</v>
      </c>
      <c r="H86" s="21"/>
      <c r="J86" s="21">
        <v>1</v>
      </c>
      <c r="K86" s="21">
        <v>1</v>
      </c>
      <c r="L86" s="52">
        <f t="shared" si="16"/>
        <v>2</v>
      </c>
      <c r="Q86" s="21"/>
      <c r="R86" s="21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20"/>
      <c r="AG86" s="10"/>
      <c r="AH86" s="10"/>
      <c r="AI86" s="10"/>
      <c r="AJ86" s="20"/>
      <c r="AK86" s="20"/>
      <c r="AL86" s="10"/>
      <c r="AM86" s="10"/>
      <c r="AN86" s="21"/>
      <c r="AO86" s="21"/>
      <c r="AP86" s="30"/>
      <c r="AQ86" s="21"/>
    </row>
    <row r="87" spans="1:43" ht="15.75" customHeight="1" x14ac:dyDescent="0.25">
      <c r="A87" s="21"/>
      <c r="D87" s="20" t="s">
        <v>147</v>
      </c>
      <c r="E87" s="20"/>
      <c r="F87" s="20"/>
      <c r="G87" s="20" t="s">
        <v>56</v>
      </c>
      <c r="H87" s="21"/>
      <c r="J87" s="21">
        <v>1</v>
      </c>
      <c r="K87" s="21">
        <v>1</v>
      </c>
      <c r="L87" s="52">
        <f t="shared" si="16"/>
        <v>2</v>
      </c>
      <c r="Q87" s="21"/>
      <c r="R87" s="21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20"/>
      <c r="AG87" s="10"/>
      <c r="AH87" s="10"/>
      <c r="AI87" s="10"/>
      <c r="AJ87" s="20"/>
      <c r="AK87" s="20"/>
      <c r="AL87" s="10"/>
      <c r="AM87" s="10"/>
      <c r="AN87" s="21"/>
      <c r="AO87" s="21"/>
      <c r="AP87" s="30"/>
      <c r="AQ87" s="21"/>
    </row>
    <row r="88" spans="1:43" ht="15.75" customHeight="1" x14ac:dyDescent="0.25">
      <c r="A88" s="21"/>
      <c r="D88" s="20" t="s">
        <v>126</v>
      </c>
      <c r="E88" s="20"/>
      <c r="F88" s="20"/>
      <c r="G88" s="20" t="s">
        <v>56</v>
      </c>
      <c r="H88" s="21"/>
      <c r="J88" s="21">
        <v>1</v>
      </c>
      <c r="K88" s="21">
        <v>1</v>
      </c>
      <c r="L88" s="52">
        <f t="shared" si="16"/>
        <v>2</v>
      </c>
      <c r="Q88" s="21"/>
      <c r="R88" s="21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20"/>
      <c r="AG88" s="10"/>
      <c r="AH88" s="10"/>
      <c r="AI88" s="10"/>
      <c r="AJ88" s="20"/>
      <c r="AK88" s="20"/>
      <c r="AL88" s="10"/>
      <c r="AM88" s="10"/>
      <c r="AN88" s="21"/>
      <c r="AO88" s="21"/>
      <c r="AP88" s="30"/>
      <c r="AQ88" s="21"/>
    </row>
    <row r="89" spans="1:43" ht="15.75" customHeight="1" x14ac:dyDescent="0.25">
      <c r="A89" s="21"/>
      <c r="D89" s="20" t="s">
        <v>14</v>
      </c>
      <c r="E89" s="20"/>
      <c r="F89" s="20"/>
      <c r="G89" s="20" t="s">
        <v>56</v>
      </c>
      <c r="H89" s="21"/>
      <c r="J89" s="21">
        <v>1</v>
      </c>
      <c r="K89" s="21">
        <v>1</v>
      </c>
      <c r="L89" s="52">
        <f t="shared" si="16"/>
        <v>2</v>
      </c>
      <c r="Q89" s="21"/>
      <c r="R89" s="21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20"/>
      <c r="AG89" s="10"/>
      <c r="AH89" s="10"/>
      <c r="AI89" s="10"/>
      <c r="AJ89" s="20"/>
      <c r="AK89" s="20"/>
      <c r="AL89" s="10"/>
      <c r="AM89" s="10"/>
      <c r="AN89" s="21"/>
      <c r="AO89" s="21"/>
      <c r="AP89" s="30"/>
      <c r="AQ89" s="21"/>
    </row>
    <row r="90" spans="1:43" ht="15.75" customHeight="1" x14ac:dyDescent="0.25">
      <c r="A90" s="21"/>
      <c r="D90" s="20" t="s">
        <v>122</v>
      </c>
      <c r="E90" s="20"/>
      <c r="F90" s="20"/>
      <c r="G90" s="20" t="s">
        <v>54</v>
      </c>
      <c r="H90" s="21"/>
      <c r="J90" s="21">
        <v>1</v>
      </c>
      <c r="K90" s="21">
        <v>1</v>
      </c>
      <c r="L90" s="52">
        <f t="shared" si="16"/>
        <v>2</v>
      </c>
      <c r="Q90" s="21"/>
      <c r="R90" s="21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20"/>
      <c r="AG90" s="10"/>
      <c r="AH90" s="10"/>
      <c r="AI90" s="10"/>
      <c r="AJ90" s="20"/>
      <c r="AK90" s="20"/>
      <c r="AL90" s="10"/>
      <c r="AM90" s="10"/>
      <c r="AN90" s="21"/>
      <c r="AO90" s="21"/>
      <c r="AP90" s="30"/>
      <c r="AQ90" s="21"/>
    </row>
    <row r="91" spans="1:43" ht="15.75" customHeight="1" x14ac:dyDescent="0.25">
      <c r="A91" s="21"/>
      <c r="D91" s="20" t="s">
        <v>83</v>
      </c>
      <c r="E91" s="20"/>
      <c r="F91" s="20"/>
      <c r="G91" s="20" t="s">
        <v>54</v>
      </c>
      <c r="H91" s="35"/>
      <c r="J91" s="21">
        <v>1</v>
      </c>
      <c r="K91" s="21">
        <v>1</v>
      </c>
      <c r="L91" s="52">
        <f t="shared" si="16"/>
        <v>2</v>
      </c>
      <c r="Q91" s="21"/>
      <c r="R91" s="21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20"/>
      <c r="AG91" s="10"/>
      <c r="AH91" s="10"/>
      <c r="AI91" s="10"/>
      <c r="AJ91" s="20"/>
      <c r="AK91" s="20"/>
      <c r="AL91" s="10"/>
      <c r="AM91" s="10"/>
      <c r="AN91" s="21"/>
      <c r="AO91" s="21"/>
      <c r="AP91" s="30"/>
      <c r="AQ91" s="21"/>
    </row>
    <row r="92" spans="1:43" ht="15.75" customHeight="1" x14ac:dyDescent="0.25">
      <c r="A92" s="21"/>
      <c r="D92" s="20" t="s">
        <v>117</v>
      </c>
      <c r="E92" s="20"/>
      <c r="F92" s="20"/>
      <c r="G92" s="20" t="s">
        <v>56</v>
      </c>
      <c r="H92" s="21"/>
      <c r="J92" s="21">
        <v>0</v>
      </c>
      <c r="K92" s="21">
        <v>2</v>
      </c>
      <c r="L92" s="52">
        <f t="shared" si="16"/>
        <v>2</v>
      </c>
      <c r="Q92" s="21"/>
      <c r="R92" s="21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20"/>
      <c r="AG92" s="10"/>
      <c r="AH92" s="10"/>
      <c r="AI92" s="10"/>
      <c r="AJ92" s="20"/>
      <c r="AK92" s="20"/>
      <c r="AL92" s="10"/>
      <c r="AM92" s="10"/>
      <c r="AN92" s="21"/>
      <c r="AO92" s="21"/>
      <c r="AP92" s="30"/>
      <c r="AQ92" s="21"/>
    </row>
    <row r="93" spans="1:43" ht="15.75" customHeight="1" x14ac:dyDescent="0.25">
      <c r="A93" s="21"/>
      <c r="D93" s="20" t="s">
        <v>99</v>
      </c>
      <c r="E93" s="20"/>
      <c r="F93" s="20"/>
      <c r="G93" s="20" t="s">
        <v>53</v>
      </c>
      <c r="H93" s="21"/>
      <c r="J93" s="21">
        <v>0</v>
      </c>
      <c r="K93" s="21">
        <v>2</v>
      </c>
      <c r="L93" s="52">
        <f t="shared" si="16"/>
        <v>2</v>
      </c>
      <c r="Q93" s="21"/>
      <c r="R93" s="21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20"/>
      <c r="AG93" s="10"/>
      <c r="AH93" s="10"/>
      <c r="AI93" s="10"/>
      <c r="AJ93" s="20"/>
      <c r="AK93" s="20"/>
      <c r="AL93" s="10"/>
      <c r="AM93" s="10"/>
      <c r="AN93" s="21"/>
      <c r="AO93" s="21"/>
      <c r="AP93" s="30"/>
      <c r="AQ93" s="21"/>
    </row>
    <row r="94" spans="1:43" ht="15.75" x14ac:dyDescent="0.25">
      <c r="Q94" s="21"/>
      <c r="R94" s="21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20"/>
      <c r="AG94" s="10"/>
      <c r="AH94" s="10"/>
      <c r="AI94" s="10"/>
      <c r="AJ94" s="20"/>
      <c r="AK94" s="20"/>
      <c r="AL94" s="10"/>
      <c r="AM94" s="10"/>
      <c r="AN94" s="21"/>
      <c r="AO94" s="21"/>
      <c r="AP94" s="30"/>
      <c r="AQ94" s="21"/>
    </row>
    <row r="95" spans="1:43" ht="18" x14ac:dyDescent="0.25">
      <c r="I95" s="4"/>
      <c r="K95" s="4"/>
      <c r="L95" s="4"/>
      <c r="Q95" s="21"/>
      <c r="R95" s="21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20"/>
      <c r="AG95" s="10"/>
      <c r="AH95" s="10"/>
      <c r="AI95" s="10"/>
      <c r="AJ95" s="20"/>
      <c r="AK95" s="20"/>
      <c r="AL95" s="10"/>
      <c r="AM95" s="10"/>
      <c r="AN95" s="21"/>
      <c r="AO95" s="21"/>
      <c r="AP95" s="30"/>
      <c r="AQ95" s="21"/>
    </row>
    <row r="96" spans="1:43" ht="18.75" thickBot="1" x14ac:dyDescent="0.3">
      <c r="E96" s="1" t="s">
        <v>124</v>
      </c>
      <c r="F96" s="1"/>
      <c r="G96" s="1"/>
      <c r="H96" s="3" t="s">
        <v>1</v>
      </c>
      <c r="I96" s="3"/>
      <c r="J96" s="3"/>
      <c r="K96" s="49" t="s">
        <v>2</v>
      </c>
      <c r="L96" s="21"/>
      <c r="Q96" s="21"/>
      <c r="R96" s="2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20"/>
      <c r="AG96" s="10"/>
      <c r="AH96" s="10"/>
      <c r="AI96" s="10"/>
      <c r="AJ96" s="20"/>
      <c r="AK96" s="20"/>
      <c r="AL96" s="10"/>
      <c r="AM96" s="10"/>
      <c r="AN96" s="21"/>
      <c r="AO96" s="21"/>
      <c r="AP96" s="30"/>
      <c r="AQ96" s="21"/>
    </row>
    <row r="97" spans="5:12" ht="15.75" x14ac:dyDescent="0.25">
      <c r="E97" s="20" t="s">
        <v>126</v>
      </c>
      <c r="F97" s="20"/>
      <c r="G97" s="20"/>
      <c r="H97" s="20" t="s">
        <v>56</v>
      </c>
      <c r="I97" s="21"/>
      <c r="K97" s="52">
        <v>2</v>
      </c>
      <c r="L97" s="21"/>
    </row>
    <row r="98" spans="5:12" ht="15.75" x14ac:dyDescent="0.25">
      <c r="E98" s="20" t="s">
        <v>83</v>
      </c>
      <c r="F98" s="20"/>
      <c r="G98" s="20"/>
      <c r="H98" s="20" t="s">
        <v>54</v>
      </c>
      <c r="I98" s="35"/>
      <c r="J98" s="21"/>
      <c r="K98" s="52">
        <v>2</v>
      </c>
      <c r="L98" s="21"/>
    </row>
    <row r="99" spans="5:12" ht="15.75" x14ac:dyDescent="0.25">
      <c r="E99" s="20" t="s">
        <v>165</v>
      </c>
      <c r="F99" s="20"/>
      <c r="G99" s="20"/>
      <c r="H99" s="20" t="s">
        <v>125</v>
      </c>
      <c r="I99" s="21"/>
      <c r="K99" s="52">
        <v>2</v>
      </c>
    </row>
  </sheetData>
  <mergeCells count="15">
    <mergeCell ref="AG4:AH4"/>
    <mergeCell ref="AG5:AH5"/>
    <mergeCell ref="AG6:AH6"/>
    <mergeCell ref="AG7:AH7"/>
    <mergeCell ref="AG8:AH8"/>
    <mergeCell ref="B1:P1"/>
    <mergeCell ref="S1:AQ1"/>
    <mergeCell ref="G2:M2"/>
    <mergeCell ref="AG2:AH2"/>
    <mergeCell ref="AG3:AH3"/>
    <mergeCell ref="AG11:AH11"/>
    <mergeCell ref="E14:F14"/>
    <mergeCell ref="B72:P72"/>
    <mergeCell ref="G73:M73"/>
    <mergeCell ref="G74:M74"/>
  </mergeCells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2025-10-06T19:52:09Z</cp:lastPrinted>
  <dcterms:created xsi:type="dcterms:W3CDTF">2018-09-11T20:47:04Z</dcterms:created>
  <dcterms:modified xsi:type="dcterms:W3CDTF">2025-10-06T19:52:27Z</dcterms:modified>
</cp:coreProperties>
</file>