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SunOver35Web\"/>
    </mc:Choice>
  </mc:AlternateContent>
  <xr:revisionPtr revIDLastSave="0" documentId="13_ncr:1_{A49BCAA5-6472-4690-AA4B-4F8D689A760C}" xr6:coauthVersionLast="47" xr6:coauthVersionMax="47" xr10:uidLastSave="{00000000-0000-0000-0000-000000000000}"/>
  <bookViews>
    <workbookView xWindow="1530" yWindow="0" windowWidth="25455" windowHeight="15600" xr2:uid="{421C5457-0AAE-4670-8A8D-86B339B6392B}"/>
  </bookViews>
  <sheets>
    <sheet name="Wk11" sheetId="81" r:id="rId1"/>
    <sheet name="Wk10" sheetId="80" r:id="rId2"/>
    <sheet name="Wk9" sheetId="79" r:id="rId3"/>
    <sheet name="Wk8" sheetId="78" r:id="rId4"/>
    <sheet name="Wk7" sheetId="77" r:id="rId5"/>
    <sheet name="Wk6" sheetId="76" r:id="rId6"/>
    <sheet name="Wk5" sheetId="75" r:id="rId7"/>
    <sheet name="Wk4" sheetId="74" r:id="rId8"/>
    <sheet name="Wk3" sheetId="73" r:id="rId9"/>
    <sheet name="Wk2" sheetId="72" r:id="rId10"/>
    <sheet name="Wk1" sheetId="7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7" i="81" l="1"/>
  <c r="L106" i="81"/>
  <c r="L105" i="81"/>
  <c r="L104" i="81"/>
  <c r="L103" i="81"/>
  <c r="L102" i="81"/>
  <c r="L101" i="81"/>
  <c r="L100" i="81"/>
  <c r="L99" i="81"/>
  <c r="L98" i="81"/>
  <c r="L97" i="81"/>
  <c r="L96" i="81"/>
  <c r="L95" i="81"/>
  <c r="L94" i="81"/>
  <c r="L93" i="81"/>
  <c r="L92" i="81"/>
  <c r="L91" i="81"/>
  <c r="L90" i="81"/>
  <c r="L89" i="81"/>
  <c r="L88" i="81"/>
  <c r="L87" i="81"/>
  <c r="L86" i="81"/>
  <c r="L85" i="81"/>
  <c r="L84" i="81"/>
  <c r="L83" i="81"/>
  <c r="L82" i="81"/>
  <c r="L81" i="81"/>
  <c r="L80" i="81"/>
  <c r="L79" i="81"/>
  <c r="C74" i="81"/>
  <c r="G73" i="81"/>
  <c r="G53" i="81"/>
  <c r="L52" i="81"/>
  <c r="O52" i="81" s="1"/>
  <c r="G52" i="81"/>
  <c r="AQ66" i="81"/>
  <c r="O11" i="81" s="1"/>
  <c r="AO66" i="81"/>
  <c r="N11" i="81" s="1"/>
  <c r="AN66" i="81"/>
  <c r="L11" i="81" s="1"/>
  <c r="AD66" i="81"/>
  <c r="O5" i="81" s="1"/>
  <c r="AB66" i="81"/>
  <c r="N5" i="81" s="1"/>
  <c r="AA66" i="81"/>
  <c r="L5" i="81" s="1"/>
  <c r="AP65" i="81"/>
  <c r="AC65" i="81"/>
  <c r="AP64" i="81"/>
  <c r="AC64" i="81"/>
  <c r="AP63" i="81"/>
  <c r="AC63" i="81"/>
  <c r="AP62" i="81"/>
  <c r="AC62" i="81"/>
  <c r="AP61" i="81"/>
  <c r="AC61" i="81"/>
  <c r="AP60" i="81"/>
  <c r="AC60" i="81"/>
  <c r="AP59" i="81"/>
  <c r="AC59" i="81"/>
  <c r="AP58" i="81"/>
  <c r="AC58" i="81"/>
  <c r="AP57" i="81"/>
  <c r="AC57" i="81"/>
  <c r="AP56" i="81"/>
  <c r="AC56" i="81"/>
  <c r="AP55" i="81"/>
  <c r="AC55" i="81"/>
  <c r="AP54" i="81"/>
  <c r="AC54" i="81"/>
  <c r="AQ53" i="81"/>
  <c r="O6" i="81" s="1"/>
  <c r="AO53" i="81"/>
  <c r="N6" i="81" s="1"/>
  <c r="AN53" i="81"/>
  <c r="L6" i="81" s="1"/>
  <c r="AD53" i="81"/>
  <c r="O4" i="81" s="1"/>
  <c r="AB53" i="81"/>
  <c r="N4" i="81" s="1"/>
  <c r="AA53" i="81"/>
  <c r="L4" i="81" s="1"/>
  <c r="AP52" i="81"/>
  <c r="AC52" i="81"/>
  <c r="AP51" i="81"/>
  <c r="AC51" i="81"/>
  <c r="AP50" i="81"/>
  <c r="AC50" i="81"/>
  <c r="AP49" i="81"/>
  <c r="AC49" i="81"/>
  <c r="AP48" i="81"/>
  <c r="AC48" i="81"/>
  <c r="AP47" i="81"/>
  <c r="AC47" i="81"/>
  <c r="AP46" i="81"/>
  <c r="AC46" i="81"/>
  <c r="AP45" i="81"/>
  <c r="AC45" i="81"/>
  <c r="AP44" i="81"/>
  <c r="AC44" i="81"/>
  <c r="AP43" i="81"/>
  <c r="AC43" i="81"/>
  <c r="AP42" i="81"/>
  <c r="AC42" i="81"/>
  <c r="AP41" i="81"/>
  <c r="AC41" i="81"/>
  <c r="AQ40" i="81"/>
  <c r="O9" i="81" s="1"/>
  <c r="AO40" i="81"/>
  <c r="N9" i="81" s="1"/>
  <c r="AN40" i="81"/>
  <c r="L9" i="81" s="1"/>
  <c r="AD40" i="81"/>
  <c r="O10" i="81" s="1"/>
  <c r="AB40" i="81"/>
  <c r="N10" i="81" s="1"/>
  <c r="AA40" i="81"/>
  <c r="L10" i="81" s="1"/>
  <c r="AP39" i="81"/>
  <c r="AC39" i="81"/>
  <c r="AP38" i="81"/>
  <c r="AC38" i="81"/>
  <c r="AP37" i="81"/>
  <c r="AC37" i="81"/>
  <c r="AP36" i="81"/>
  <c r="AC36" i="81"/>
  <c r="AP35" i="81"/>
  <c r="AC35" i="81"/>
  <c r="AP34" i="81"/>
  <c r="AC34" i="81"/>
  <c r="AP33" i="81"/>
  <c r="AC33" i="81"/>
  <c r="AP32" i="81"/>
  <c r="AC32" i="81"/>
  <c r="AP31" i="81"/>
  <c r="AC31" i="81"/>
  <c r="AP30" i="81"/>
  <c r="AC30" i="81"/>
  <c r="AP29" i="81"/>
  <c r="AC29" i="81"/>
  <c r="AP28" i="81"/>
  <c r="AC28" i="81"/>
  <c r="AQ27" i="81"/>
  <c r="O8" i="81" s="1"/>
  <c r="AO27" i="81"/>
  <c r="N8" i="81" s="1"/>
  <c r="AN27" i="81"/>
  <c r="L8" i="81" s="1"/>
  <c r="AD27" i="81"/>
  <c r="AB27" i="81"/>
  <c r="N7" i="81" s="1"/>
  <c r="AA27" i="81"/>
  <c r="AP26" i="81"/>
  <c r="AC26" i="81"/>
  <c r="AP25" i="81"/>
  <c r="AC25" i="81"/>
  <c r="AP24" i="81"/>
  <c r="AC24" i="81"/>
  <c r="AP23" i="81"/>
  <c r="AC23" i="81"/>
  <c r="AP22" i="81"/>
  <c r="AC22" i="81"/>
  <c r="AP21" i="81"/>
  <c r="AC21" i="81"/>
  <c r="AP20" i="81"/>
  <c r="AC20" i="81"/>
  <c r="AP19" i="81"/>
  <c r="AC19" i="81"/>
  <c r="AP18" i="81"/>
  <c r="AC18" i="81"/>
  <c r="AP17" i="81"/>
  <c r="AC17" i="81"/>
  <c r="AP16" i="81"/>
  <c r="AC16" i="81"/>
  <c r="AP15" i="81"/>
  <c r="AC15" i="81"/>
  <c r="B14" i="81"/>
  <c r="AK12" i="81"/>
  <c r="AJ12" i="81"/>
  <c r="AI12" i="81"/>
  <c r="AF12" i="81"/>
  <c r="AE12" i="81"/>
  <c r="AD12" i="81"/>
  <c r="M12" i="81"/>
  <c r="I12" i="81"/>
  <c r="H12" i="81"/>
  <c r="G12" i="81"/>
  <c r="AC11" i="81"/>
  <c r="AG11" i="81" s="1"/>
  <c r="J10" i="81"/>
  <c r="K10" i="81" s="1"/>
  <c r="AC10" i="81"/>
  <c r="AG10" i="81" s="1"/>
  <c r="J11" i="81"/>
  <c r="K11" i="81" s="1"/>
  <c r="AC8" i="81"/>
  <c r="AG8" i="81" s="1"/>
  <c r="J9" i="81"/>
  <c r="K9" i="81" s="1"/>
  <c r="AC9" i="81"/>
  <c r="AG9" i="81" s="1"/>
  <c r="J8" i="81"/>
  <c r="K8" i="81" s="1"/>
  <c r="AC7" i="81"/>
  <c r="AG7" i="81" s="1"/>
  <c r="L7" i="81"/>
  <c r="J7" i="81"/>
  <c r="K7" i="81" s="1"/>
  <c r="AC6" i="81"/>
  <c r="AG6" i="81" s="1"/>
  <c r="J6" i="81"/>
  <c r="K6" i="81" s="1"/>
  <c r="AC5" i="81"/>
  <c r="AG5" i="81" s="1"/>
  <c r="J5" i="81"/>
  <c r="K5" i="81" s="1"/>
  <c r="AC4" i="81"/>
  <c r="AG4" i="81" s="1"/>
  <c r="J4" i="81"/>
  <c r="K4" i="81" s="1"/>
  <c r="AC3" i="81"/>
  <c r="AG3" i="81" s="1"/>
  <c r="L116" i="80"/>
  <c r="L115" i="80"/>
  <c r="L114" i="80"/>
  <c r="L113" i="80"/>
  <c r="L112" i="80"/>
  <c r="L111" i="80"/>
  <c r="L110" i="80"/>
  <c r="L109" i="80"/>
  <c r="L108" i="80"/>
  <c r="L107" i="80"/>
  <c r="L106" i="80"/>
  <c r="L105" i="80"/>
  <c r="L104" i="80"/>
  <c r="L103" i="80"/>
  <c r="L102" i="80"/>
  <c r="L101" i="80"/>
  <c r="L100" i="80"/>
  <c r="L99" i="80"/>
  <c r="L98" i="80"/>
  <c r="L97" i="80"/>
  <c r="L96" i="80"/>
  <c r="L95" i="80"/>
  <c r="L94" i="80"/>
  <c r="L93" i="80"/>
  <c r="L92" i="80"/>
  <c r="L91" i="80"/>
  <c r="L90" i="80"/>
  <c r="L89" i="80"/>
  <c r="L88" i="80"/>
  <c r="L87" i="80"/>
  <c r="L86" i="80"/>
  <c r="AC53" i="81" l="1"/>
  <c r="AC40" i="81"/>
  <c r="AC27" i="81"/>
  <c r="AN67" i="81"/>
  <c r="L12" i="81"/>
  <c r="N12" i="81"/>
  <c r="AP27" i="81"/>
  <c r="AP53" i="81"/>
  <c r="AQ67" i="81"/>
  <c r="AC66" i="81"/>
  <c r="O7" i="81"/>
  <c r="O12" i="81" s="1"/>
  <c r="AP40" i="81"/>
  <c r="AP66" i="81"/>
  <c r="AL3" i="81"/>
  <c r="AL5" i="81"/>
  <c r="AL9" i="81"/>
  <c r="AL11" i="81"/>
  <c r="AO67" i="81"/>
  <c r="AL6" i="81"/>
  <c r="AL8" i="81"/>
  <c r="AC12" i="81"/>
  <c r="AL12" i="81" s="1"/>
  <c r="AL4" i="81"/>
  <c r="AL7" i="81"/>
  <c r="AL10" i="81"/>
  <c r="C81" i="80"/>
  <c r="G80" i="80"/>
  <c r="AQ66" i="80"/>
  <c r="AO66" i="80"/>
  <c r="N10" i="80" s="1"/>
  <c r="AN66" i="80"/>
  <c r="AD66" i="80"/>
  <c r="O5" i="80" s="1"/>
  <c r="AB66" i="80"/>
  <c r="N5" i="80" s="1"/>
  <c r="AA66" i="80"/>
  <c r="L5" i="80" s="1"/>
  <c r="AP65" i="80"/>
  <c r="AC65" i="80"/>
  <c r="AP64" i="80"/>
  <c r="AC64" i="80"/>
  <c r="AP63" i="80"/>
  <c r="AC63" i="80"/>
  <c r="AP62" i="80"/>
  <c r="AC62" i="80"/>
  <c r="AP61" i="80"/>
  <c r="AC61" i="80"/>
  <c r="AP60" i="80"/>
  <c r="AC60" i="80"/>
  <c r="AP59" i="80"/>
  <c r="AC59" i="80"/>
  <c r="AP58" i="80"/>
  <c r="AC58" i="80"/>
  <c r="AP57" i="80"/>
  <c r="AC57" i="80"/>
  <c r="AP56" i="80"/>
  <c r="AC56" i="80"/>
  <c r="G75" i="80"/>
  <c r="AP55" i="80"/>
  <c r="AC55" i="80"/>
  <c r="L74" i="80"/>
  <c r="O74" i="80" s="1"/>
  <c r="G74" i="80"/>
  <c r="AP54" i="80"/>
  <c r="AC54" i="80"/>
  <c r="AQ53" i="80"/>
  <c r="O6" i="80" s="1"/>
  <c r="AO53" i="80"/>
  <c r="N6" i="80" s="1"/>
  <c r="AN53" i="80"/>
  <c r="L6" i="80" s="1"/>
  <c r="AD53" i="80"/>
  <c r="O4" i="80" s="1"/>
  <c r="AB53" i="80"/>
  <c r="N4" i="80" s="1"/>
  <c r="AA53" i="80"/>
  <c r="L4" i="80" s="1"/>
  <c r="AP52" i="80"/>
  <c r="AC52" i="80"/>
  <c r="AP51" i="80"/>
  <c r="AC51" i="80"/>
  <c r="AP50" i="80"/>
  <c r="AC50" i="80"/>
  <c r="AP49" i="80"/>
  <c r="AC49" i="80"/>
  <c r="AP48" i="80"/>
  <c r="AC48" i="80"/>
  <c r="AP47" i="80"/>
  <c r="AC47" i="80"/>
  <c r="AP46" i="80"/>
  <c r="AC46" i="80"/>
  <c r="AP45" i="80"/>
  <c r="AC45" i="80"/>
  <c r="AP44" i="80"/>
  <c r="AC44" i="80"/>
  <c r="AP43" i="80"/>
  <c r="AC43" i="80"/>
  <c r="AP42" i="80"/>
  <c r="AC42" i="80"/>
  <c r="AP41" i="80"/>
  <c r="AC41" i="80"/>
  <c r="AQ40" i="80"/>
  <c r="O9" i="80" s="1"/>
  <c r="AO40" i="80"/>
  <c r="N9" i="80" s="1"/>
  <c r="AN40" i="80"/>
  <c r="L9" i="80" s="1"/>
  <c r="AD40" i="80"/>
  <c r="O11" i="80" s="1"/>
  <c r="AB40" i="80"/>
  <c r="N11" i="80" s="1"/>
  <c r="AA40" i="80"/>
  <c r="L11" i="80" s="1"/>
  <c r="AP39" i="80"/>
  <c r="AC39" i="80"/>
  <c r="AP38" i="80"/>
  <c r="AC38" i="80"/>
  <c r="AP37" i="80"/>
  <c r="AC37" i="80"/>
  <c r="AP36" i="80"/>
  <c r="AC36" i="80"/>
  <c r="AP35" i="80"/>
  <c r="AC35" i="80"/>
  <c r="AP34" i="80"/>
  <c r="AC34" i="80"/>
  <c r="AP33" i="80"/>
  <c r="AC33" i="80"/>
  <c r="AP32" i="80"/>
  <c r="AC32" i="80"/>
  <c r="AP31" i="80"/>
  <c r="AC31" i="80"/>
  <c r="AP30" i="80"/>
  <c r="AC30" i="80"/>
  <c r="AP29" i="80"/>
  <c r="AC29" i="80"/>
  <c r="AP28" i="80"/>
  <c r="AC28" i="80"/>
  <c r="AQ27" i="80"/>
  <c r="O8" i="80" s="1"/>
  <c r="AO27" i="80"/>
  <c r="N8" i="80" s="1"/>
  <c r="AN27" i="80"/>
  <c r="AD27" i="80"/>
  <c r="O7" i="80" s="1"/>
  <c r="AB27" i="80"/>
  <c r="AA27" i="80"/>
  <c r="L7" i="80" s="1"/>
  <c r="AP26" i="80"/>
  <c r="AC26" i="80"/>
  <c r="AP25" i="80"/>
  <c r="AC25" i="80"/>
  <c r="AP24" i="80"/>
  <c r="AC24" i="80"/>
  <c r="AP23" i="80"/>
  <c r="AC23" i="80"/>
  <c r="AP22" i="80"/>
  <c r="AC22" i="80"/>
  <c r="AP21" i="80"/>
  <c r="AC21" i="80"/>
  <c r="AP20" i="80"/>
  <c r="AC20" i="80"/>
  <c r="AP19" i="80"/>
  <c r="AC19" i="80"/>
  <c r="AP18" i="80"/>
  <c r="AC18" i="80"/>
  <c r="AP17" i="80"/>
  <c r="AC17" i="80"/>
  <c r="AP16" i="80"/>
  <c r="AC16" i="80"/>
  <c r="AP15" i="80"/>
  <c r="AC15" i="80"/>
  <c r="B14" i="80"/>
  <c r="AK12" i="80"/>
  <c r="AJ12" i="80"/>
  <c r="AI12" i="80"/>
  <c r="AF12" i="80"/>
  <c r="AE12" i="80"/>
  <c r="AD12" i="80"/>
  <c r="M12" i="80"/>
  <c r="I12" i="80"/>
  <c r="H12" i="80"/>
  <c r="G12" i="80"/>
  <c r="AC11" i="80"/>
  <c r="AL11" i="80" s="1"/>
  <c r="J11" i="80"/>
  <c r="K11" i="80" s="1"/>
  <c r="AC10" i="80"/>
  <c r="AL10" i="80" s="1"/>
  <c r="O10" i="80"/>
  <c r="L10" i="80"/>
  <c r="J10" i="80"/>
  <c r="K10" i="80" s="1"/>
  <c r="AC9" i="80"/>
  <c r="AL9" i="80" s="1"/>
  <c r="J9" i="80"/>
  <c r="K9" i="80" s="1"/>
  <c r="AC6" i="80"/>
  <c r="AL6" i="80" s="1"/>
  <c r="J7" i="80"/>
  <c r="K7" i="80" s="1"/>
  <c r="AC8" i="80"/>
  <c r="AL8" i="80" s="1"/>
  <c r="L8" i="80"/>
  <c r="J8" i="80"/>
  <c r="K8" i="80" s="1"/>
  <c r="AC7" i="80"/>
  <c r="AL7" i="80" s="1"/>
  <c r="J6" i="80"/>
  <c r="K6" i="80" s="1"/>
  <c r="AC5" i="80"/>
  <c r="AL5" i="80" s="1"/>
  <c r="J5" i="80"/>
  <c r="K5" i="80" s="1"/>
  <c r="AC4" i="80"/>
  <c r="AL4" i="80" s="1"/>
  <c r="J4" i="80"/>
  <c r="K4" i="80" s="1"/>
  <c r="AC3" i="80"/>
  <c r="L110" i="79"/>
  <c r="L109" i="79"/>
  <c r="L108" i="79"/>
  <c r="L107" i="79"/>
  <c r="L106" i="79"/>
  <c r="L105" i="79"/>
  <c r="L104" i="79"/>
  <c r="L103" i="79"/>
  <c r="L102" i="79"/>
  <c r="L101" i="79"/>
  <c r="L100" i="79"/>
  <c r="L99" i="79"/>
  <c r="L98" i="79"/>
  <c r="L97" i="79"/>
  <c r="L96" i="79"/>
  <c r="L95" i="79"/>
  <c r="L94" i="79"/>
  <c r="L93" i="79"/>
  <c r="L92" i="79"/>
  <c r="L91" i="79"/>
  <c r="L90" i="79"/>
  <c r="L89" i="79"/>
  <c r="L88" i="79"/>
  <c r="L87" i="79"/>
  <c r="L86" i="79"/>
  <c r="L85" i="79"/>
  <c r="L84" i="79"/>
  <c r="L83" i="79"/>
  <c r="L82" i="79"/>
  <c r="L81" i="79"/>
  <c r="L80" i="79"/>
  <c r="L79" i="79"/>
  <c r="C74" i="79"/>
  <c r="G73" i="79"/>
  <c r="AQ66" i="79"/>
  <c r="AO66" i="79"/>
  <c r="N10" i="79" s="1"/>
  <c r="AN66" i="79"/>
  <c r="AD66" i="79"/>
  <c r="O5" i="79" s="1"/>
  <c r="AB66" i="79"/>
  <c r="N5" i="79" s="1"/>
  <c r="AA66" i="79"/>
  <c r="L5" i="79" s="1"/>
  <c r="AP65" i="79"/>
  <c r="AC65" i="79"/>
  <c r="AP64" i="79"/>
  <c r="AC64" i="79"/>
  <c r="AP63" i="79"/>
  <c r="AC63" i="79"/>
  <c r="AP62" i="79"/>
  <c r="AC62" i="79"/>
  <c r="AP61" i="79"/>
  <c r="AC61" i="79"/>
  <c r="AP60" i="79"/>
  <c r="AC60" i="79"/>
  <c r="AP59" i="79"/>
  <c r="AC59" i="79"/>
  <c r="AP58" i="79"/>
  <c r="AC58" i="79"/>
  <c r="AP57" i="79"/>
  <c r="AC57" i="79"/>
  <c r="AP56" i="79"/>
  <c r="AC56" i="79"/>
  <c r="AP55" i="79"/>
  <c r="AC55" i="79"/>
  <c r="AP54" i="79"/>
  <c r="AP66" i="79" s="1"/>
  <c r="AC54" i="79"/>
  <c r="AQ53" i="79"/>
  <c r="AO53" i="79"/>
  <c r="N6" i="79" s="1"/>
  <c r="AN53" i="79"/>
  <c r="L6" i="79" s="1"/>
  <c r="AD53" i="79"/>
  <c r="O4" i="79" s="1"/>
  <c r="AB53" i="79"/>
  <c r="N4" i="79" s="1"/>
  <c r="AA53" i="79"/>
  <c r="L4" i="79" s="1"/>
  <c r="G56" i="79"/>
  <c r="AP52" i="79"/>
  <c r="AC52" i="79"/>
  <c r="L55" i="79"/>
  <c r="O55" i="79" s="1"/>
  <c r="G55" i="79"/>
  <c r="AP51" i="79"/>
  <c r="AC51" i="79"/>
  <c r="AP50" i="79"/>
  <c r="AC50" i="79"/>
  <c r="AP49" i="79"/>
  <c r="AC49" i="79"/>
  <c r="AP48" i="79"/>
  <c r="AC48" i="79"/>
  <c r="AP47" i="79"/>
  <c r="AC47" i="79"/>
  <c r="AP46" i="79"/>
  <c r="AC46" i="79"/>
  <c r="AP45" i="79"/>
  <c r="AC45" i="79"/>
  <c r="AP44" i="79"/>
  <c r="AC44" i="79"/>
  <c r="AP43" i="79"/>
  <c r="AC43" i="79"/>
  <c r="AP42" i="79"/>
  <c r="AC42" i="79"/>
  <c r="AP41" i="79"/>
  <c r="AC41" i="79"/>
  <c r="AQ40" i="79"/>
  <c r="AO40" i="79"/>
  <c r="N9" i="79" s="1"/>
  <c r="AN40" i="79"/>
  <c r="L9" i="79" s="1"/>
  <c r="AD40" i="79"/>
  <c r="O11" i="79" s="1"/>
  <c r="AB40" i="79"/>
  <c r="N11" i="79" s="1"/>
  <c r="AA40" i="79"/>
  <c r="L11" i="79" s="1"/>
  <c r="AP39" i="79"/>
  <c r="AC39" i="79"/>
  <c r="AP38" i="79"/>
  <c r="AC38" i="79"/>
  <c r="AP37" i="79"/>
  <c r="AC37" i="79"/>
  <c r="AP36" i="79"/>
  <c r="AC36" i="79"/>
  <c r="AP35" i="79"/>
  <c r="AC35" i="79"/>
  <c r="AP34" i="79"/>
  <c r="AC34" i="79"/>
  <c r="AP33" i="79"/>
  <c r="AC33" i="79"/>
  <c r="AP32" i="79"/>
  <c r="AC32" i="79"/>
  <c r="AP31" i="79"/>
  <c r="AC31" i="79"/>
  <c r="AP30" i="79"/>
  <c r="AC30" i="79"/>
  <c r="AP29" i="79"/>
  <c r="AC29" i="79"/>
  <c r="AP28" i="79"/>
  <c r="AC28" i="79"/>
  <c r="AQ27" i="79"/>
  <c r="O7" i="79" s="1"/>
  <c r="AO27" i="79"/>
  <c r="N7" i="79" s="1"/>
  <c r="AN27" i="79"/>
  <c r="L7" i="79" s="1"/>
  <c r="AD27" i="79"/>
  <c r="AB27" i="79"/>
  <c r="AA27" i="79"/>
  <c r="L8" i="79" s="1"/>
  <c r="AP26" i="79"/>
  <c r="AC26" i="79"/>
  <c r="AP25" i="79"/>
  <c r="AC25" i="79"/>
  <c r="AP24" i="79"/>
  <c r="AC24" i="79"/>
  <c r="AP23" i="79"/>
  <c r="AC23" i="79"/>
  <c r="AP22" i="79"/>
  <c r="AC22" i="79"/>
  <c r="AP21" i="79"/>
  <c r="AC21" i="79"/>
  <c r="AP20" i="79"/>
  <c r="AC20" i="79"/>
  <c r="AP19" i="79"/>
  <c r="AC19" i="79"/>
  <c r="AP18" i="79"/>
  <c r="AC18" i="79"/>
  <c r="AP17" i="79"/>
  <c r="AC17" i="79"/>
  <c r="AP16" i="79"/>
  <c r="AC16" i="79"/>
  <c r="AP15" i="79"/>
  <c r="AC15" i="79"/>
  <c r="B14" i="79"/>
  <c r="AK12" i="79"/>
  <c r="AJ12" i="79"/>
  <c r="AI12" i="79"/>
  <c r="AF12" i="79"/>
  <c r="AE12" i="79"/>
  <c r="AD12" i="79"/>
  <c r="M12" i="79"/>
  <c r="I12" i="79"/>
  <c r="H12" i="79"/>
  <c r="G12" i="79"/>
  <c r="AC11" i="79"/>
  <c r="AL11" i="79" s="1"/>
  <c r="K11" i="79"/>
  <c r="J11" i="79"/>
  <c r="AC10" i="79"/>
  <c r="AL10" i="79" s="1"/>
  <c r="O10" i="79"/>
  <c r="L10" i="79"/>
  <c r="J10" i="79"/>
  <c r="K10" i="79" s="1"/>
  <c r="AC7" i="79"/>
  <c r="AL7" i="79" s="1"/>
  <c r="O9" i="79"/>
  <c r="J9" i="79"/>
  <c r="K9" i="79" s="1"/>
  <c r="AC9" i="79"/>
  <c r="AL9" i="79" s="1"/>
  <c r="J8" i="79"/>
  <c r="K8" i="79" s="1"/>
  <c r="AC8" i="79"/>
  <c r="AL8" i="79" s="1"/>
  <c r="O6" i="79"/>
  <c r="J6" i="79"/>
  <c r="K6" i="79" s="1"/>
  <c r="AC6" i="79"/>
  <c r="AL6" i="79" s="1"/>
  <c r="J7" i="79"/>
  <c r="K7" i="79" s="1"/>
  <c r="AC5" i="79"/>
  <c r="AL5" i="79" s="1"/>
  <c r="J5" i="79"/>
  <c r="K5" i="79" s="1"/>
  <c r="AC4" i="79"/>
  <c r="AL4" i="79" s="1"/>
  <c r="J4" i="79"/>
  <c r="K4" i="79" s="1"/>
  <c r="AC3" i="79"/>
  <c r="L111" i="78"/>
  <c r="L110" i="78"/>
  <c r="L109" i="78"/>
  <c r="L108" i="78"/>
  <c r="L107" i="78"/>
  <c r="L106" i="78"/>
  <c r="L105" i="78"/>
  <c r="L104" i="78"/>
  <c r="L103" i="78"/>
  <c r="L102" i="78"/>
  <c r="L101" i="78"/>
  <c r="L100" i="78"/>
  <c r="L99" i="78"/>
  <c r="L98" i="78"/>
  <c r="L97" i="78"/>
  <c r="L96" i="78"/>
  <c r="L95" i="78"/>
  <c r="L94" i="78"/>
  <c r="L93" i="78"/>
  <c r="L92" i="78"/>
  <c r="L91" i="78"/>
  <c r="L90" i="78"/>
  <c r="L89" i="78"/>
  <c r="L88" i="78"/>
  <c r="L87" i="78"/>
  <c r="L86" i="78"/>
  <c r="L85" i="78"/>
  <c r="L84" i="78"/>
  <c r="L83" i="78"/>
  <c r="L82" i="78"/>
  <c r="L81" i="78"/>
  <c r="L80" i="78"/>
  <c r="L79" i="78"/>
  <c r="C74" i="78"/>
  <c r="G73" i="78"/>
  <c r="AQ66" i="78"/>
  <c r="O10" i="78" s="1"/>
  <c r="AO66" i="78"/>
  <c r="N10" i="78" s="1"/>
  <c r="AN66" i="78"/>
  <c r="L10" i="78" s="1"/>
  <c r="AD66" i="78"/>
  <c r="O5" i="78" s="1"/>
  <c r="AB66" i="78"/>
  <c r="N5" i="78" s="1"/>
  <c r="AA66" i="78"/>
  <c r="AP65" i="78"/>
  <c r="AC65" i="78"/>
  <c r="AP64" i="78"/>
  <c r="AC64" i="78"/>
  <c r="AP63" i="78"/>
  <c r="AC63" i="78"/>
  <c r="AP62" i="78"/>
  <c r="AC62" i="78"/>
  <c r="AP61" i="78"/>
  <c r="AC61" i="78"/>
  <c r="AP60" i="78"/>
  <c r="AC60" i="78"/>
  <c r="AP59" i="78"/>
  <c r="AC59" i="78"/>
  <c r="AP58" i="78"/>
  <c r="AC58" i="78"/>
  <c r="AP57" i="78"/>
  <c r="AC57" i="78"/>
  <c r="G53" i="78"/>
  <c r="AP56" i="78"/>
  <c r="AC56" i="78"/>
  <c r="L52" i="78"/>
  <c r="O52" i="78" s="1"/>
  <c r="G52" i="78"/>
  <c r="AP55" i="78"/>
  <c r="AC55" i="78"/>
  <c r="AP54" i="78"/>
  <c r="AC54" i="78"/>
  <c r="AQ53" i="78"/>
  <c r="O7" i="78" s="1"/>
  <c r="AO53" i="78"/>
  <c r="N7" i="78" s="1"/>
  <c r="AN53" i="78"/>
  <c r="L7" i="78" s="1"/>
  <c r="AD53" i="78"/>
  <c r="O4" i="78" s="1"/>
  <c r="AB53" i="78"/>
  <c r="N4" i="78" s="1"/>
  <c r="AA53" i="78"/>
  <c r="L4" i="78" s="1"/>
  <c r="AP52" i="78"/>
  <c r="AC52" i="78"/>
  <c r="AP51" i="78"/>
  <c r="AC51" i="78"/>
  <c r="AP50" i="78"/>
  <c r="AC50" i="78"/>
  <c r="AP49" i="78"/>
  <c r="AC49" i="78"/>
  <c r="AP48" i="78"/>
  <c r="AC48" i="78"/>
  <c r="AP47" i="78"/>
  <c r="AC47" i="78"/>
  <c r="AP46" i="78"/>
  <c r="AC46" i="78"/>
  <c r="AP45" i="78"/>
  <c r="AC45" i="78"/>
  <c r="AP44" i="78"/>
  <c r="AC44" i="78"/>
  <c r="AP43" i="78"/>
  <c r="AC43" i="78"/>
  <c r="AP42" i="78"/>
  <c r="AC42" i="78"/>
  <c r="AP41" i="78"/>
  <c r="AC41" i="78"/>
  <c r="AQ40" i="78"/>
  <c r="O9" i="78" s="1"/>
  <c r="AO40" i="78"/>
  <c r="N9" i="78" s="1"/>
  <c r="AN40" i="78"/>
  <c r="L9" i="78" s="1"/>
  <c r="AD40" i="78"/>
  <c r="O11" i="78" s="1"/>
  <c r="AB40" i="78"/>
  <c r="N11" i="78" s="1"/>
  <c r="AA40" i="78"/>
  <c r="L11" i="78" s="1"/>
  <c r="AP39" i="78"/>
  <c r="AC39" i="78"/>
  <c r="AP38" i="78"/>
  <c r="AC38" i="78"/>
  <c r="AP37" i="78"/>
  <c r="AC37" i="78"/>
  <c r="AP36" i="78"/>
  <c r="AC36" i="78"/>
  <c r="AP35" i="78"/>
  <c r="AC35" i="78"/>
  <c r="AP34" i="78"/>
  <c r="AC34" i="78"/>
  <c r="AP33" i="78"/>
  <c r="AC33" i="78"/>
  <c r="AP32" i="78"/>
  <c r="AC32" i="78"/>
  <c r="AP31" i="78"/>
  <c r="AC31" i="78"/>
  <c r="AP30" i="78"/>
  <c r="AC30" i="78"/>
  <c r="AP29" i="78"/>
  <c r="AC29" i="78"/>
  <c r="AP28" i="78"/>
  <c r="AC28" i="78"/>
  <c r="AQ27" i="78"/>
  <c r="AO27" i="78"/>
  <c r="N6" i="78" s="1"/>
  <c r="AN27" i="78"/>
  <c r="L6" i="78" s="1"/>
  <c r="AD27" i="78"/>
  <c r="O8" i="78" s="1"/>
  <c r="AB27" i="78"/>
  <c r="AA27" i="78"/>
  <c r="L8" i="78" s="1"/>
  <c r="AP26" i="78"/>
  <c r="AC26" i="78"/>
  <c r="AP25" i="78"/>
  <c r="AC25" i="78"/>
  <c r="AP24" i="78"/>
  <c r="AC24" i="78"/>
  <c r="AP23" i="78"/>
  <c r="AC23" i="78"/>
  <c r="AP22" i="78"/>
  <c r="AC22" i="78"/>
  <c r="AP21" i="78"/>
  <c r="AC21" i="78"/>
  <c r="AP20" i="78"/>
  <c r="AC20" i="78"/>
  <c r="AP19" i="78"/>
  <c r="AC19" i="78"/>
  <c r="AP18" i="78"/>
  <c r="AC18" i="78"/>
  <c r="AP17" i="78"/>
  <c r="AC17" i="78"/>
  <c r="AP16" i="78"/>
  <c r="AC16" i="78"/>
  <c r="AP15" i="78"/>
  <c r="AC15" i="78"/>
  <c r="B14" i="78"/>
  <c r="AK12" i="78"/>
  <c r="AJ12" i="78"/>
  <c r="AI12" i="78"/>
  <c r="AF12" i="78"/>
  <c r="AE12" i="78"/>
  <c r="AD12" i="78"/>
  <c r="M12" i="78"/>
  <c r="I12" i="78"/>
  <c r="H12" i="78"/>
  <c r="G12" i="78"/>
  <c r="AC11" i="78"/>
  <c r="AG11" i="78" s="1"/>
  <c r="J11" i="78"/>
  <c r="K11" i="78" s="1"/>
  <c r="AC10" i="78"/>
  <c r="AG10" i="78" s="1"/>
  <c r="J9" i="78"/>
  <c r="K9" i="78" s="1"/>
  <c r="AC8" i="78"/>
  <c r="AG8" i="78" s="1"/>
  <c r="J10" i="78"/>
  <c r="K10" i="78" s="1"/>
  <c r="AC9" i="78"/>
  <c r="AG9" i="78" s="1"/>
  <c r="J8" i="78"/>
  <c r="K8" i="78" s="1"/>
  <c r="AC7" i="78"/>
  <c r="AG7" i="78" s="1"/>
  <c r="J7" i="78"/>
  <c r="K7" i="78" s="1"/>
  <c r="AC6" i="78"/>
  <c r="AG6" i="78" s="1"/>
  <c r="O6" i="78"/>
  <c r="J6" i="78"/>
  <c r="K6" i="78" s="1"/>
  <c r="AC5" i="78"/>
  <c r="AG5" i="78" s="1"/>
  <c r="J5" i="78"/>
  <c r="K5" i="78" s="1"/>
  <c r="AC4" i="78"/>
  <c r="AG4" i="78" s="1"/>
  <c r="J4" i="78"/>
  <c r="K4" i="78" s="1"/>
  <c r="AC3" i="78"/>
  <c r="AG3" i="78" s="1"/>
  <c r="L107" i="77"/>
  <c r="L106" i="77"/>
  <c r="L105" i="77"/>
  <c r="L104" i="77"/>
  <c r="L103" i="77"/>
  <c r="L102" i="77"/>
  <c r="L101" i="77"/>
  <c r="L100" i="77"/>
  <c r="L99" i="77"/>
  <c r="L98" i="77"/>
  <c r="L97" i="77"/>
  <c r="L96" i="77"/>
  <c r="L95" i="77"/>
  <c r="L94" i="77"/>
  <c r="L93" i="77"/>
  <c r="L92" i="77"/>
  <c r="L91" i="77"/>
  <c r="L90" i="77"/>
  <c r="L89" i="77"/>
  <c r="L88" i="77"/>
  <c r="L87" i="77"/>
  <c r="L86" i="77"/>
  <c r="L85" i="77"/>
  <c r="L84" i="77"/>
  <c r="L83" i="77"/>
  <c r="L82" i="77"/>
  <c r="L81" i="77"/>
  <c r="L80" i="77"/>
  <c r="L79" i="77"/>
  <c r="C74" i="77"/>
  <c r="G73" i="77"/>
  <c r="AQ66" i="77"/>
  <c r="O9" i="77" s="1"/>
  <c r="AO66" i="77"/>
  <c r="N9" i="77" s="1"/>
  <c r="AN66" i="77"/>
  <c r="L9" i="77" s="1"/>
  <c r="AD66" i="77"/>
  <c r="O5" i="77" s="1"/>
  <c r="AB66" i="77"/>
  <c r="N5" i="77" s="1"/>
  <c r="AA66" i="77"/>
  <c r="AP65" i="77"/>
  <c r="AC65" i="77"/>
  <c r="AP64" i="77"/>
  <c r="AC64" i="77"/>
  <c r="AP63" i="77"/>
  <c r="AC63" i="77"/>
  <c r="G57" i="77"/>
  <c r="AP62" i="77"/>
  <c r="AC62" i="77"/>
  <c r="L56" i="77"/>
  <c r="O56" i="77" s="1"/>
  <c r="G56" i="77"/>
  <c r="AP61" i="77"/>
  <c r="AC61" i="77"/>
  <c r="AP60" i="77"/>
  <c r="AC60" i="77"/>
  <c r="AP59" i="77"/>
  <c r="AC59" i="77"/>
  <c r="AP58" i="77"/>
  <c r="AC58" i="77"/>
  <c r="AP57" i="77"/>
  <c r="AC57" i="77"/>
  <c r="AP56" i="77"/>
  <c r="AC56" i="77"/>
  <c r="AP55" i="77"/>
  <c r="AC55" i="77"/>
  <c r="AP54" i="77"/>
  <c r="AC54" i="77"/>
  <c r="AQ53" i="77"/>
  <c r="O7" i="77" s="1"/>
  <c r="AO53" i="77"/>
  <c r="N7" i="77" s="1"/>
  <c r="AN53" i="77"/>
  <c r="L7" i="77" s="1"/>
  <c r="AD53" i="77"/>
  <c r="O4" i="77" s="1"/>
  <c r="AB53" i="77"/>
  <c r="N4" i="77" s="1"/>
  <c r="AA53" i="77"/>
  <c r="L4" i="77" s="1"/>
  <c r="AP52" i="77"/>
  <c r="AC52" i="77"/>
  <c r="AP51" i="77"/>
  <c r="AC51" i="77"/>
  <c r="AP50" i="77"/>
  <c r="AC50" i="77"/>
  <c r="AP49" i="77"/>
  <c r="AC49" i="77"/>
  <c r="AP48" i="77"/>
  <c r="AC48" i="77"/>
  <c r="AP47" i="77"/>
  <c r="AC47" i="77"/>
  <c r="AP46" i="77"/>
  <c r="AC46" i="77"/>
  <c r="AP45" i="77"/>
  <c r="AC45" i="77"/>
  <c r="AP44" i="77"/>
  <c r="AC44" i="77"/>
  <c r="AP43" i="77"/>
  <c r="AC43" i="77"/>
  <c r="AP42" i="77"/>
  <c r="AC42" i="77"/>
  <c r="AP41" i="77"/>
  <c r="AC41" i="77"/>
  <c r="AQ40" i="77"/>
  <c r="O10" i="77" s="1"/>
  <c r="AO40" i="77"/>
  <c r="N10" i="77" s="1"/>
  <c r="AN40" i="77"/>
  <c r="L10" i="77" s="1"/>
  <c r="AD40" i="77"/>
  <c r="O11" i="77" s="1"/>
  <c r="AB40" i="77"/>
  <c r="N11" i="77" s="1"/>
  <c r="AA40" i="77"/>
  <c r="L11" i="77" s="1"/>
  <c r="AP39" i="77"/>
  <c r="AC39" i="77"/>
  <c r="AP38" i="77"/>
  <c r="AC38" i="77"/>
  <c r="AP37" i="77"/>
  <c r="AC37" i="77"/>
  <c r="AP36" i="77"/>
  <c r="AC36" i="77"/>
  <c r="AP35" i="77"/>
  <c r="AC35" i="77"/>
  <c r="AP34" i="77"/>
  <c r="AC34" i="77"/>
  <c r="AP33" i="77"/>
  <c r="AC33" i="77"/>
  <c r="AP32" i="77"/>
  <c r="AC32" i="77"/>
  <c r="AP31" i="77"/>
  <c r="AC31" i="77"/>
  <c r="AP30" i="77"/>
  <c r="AC30" i="77"/>
  <c r="AP29" i="77"/>
  <c r="AC29" i="77"/>
  <c r="AP28" i="77"/>
  <c r="AC28" i="77"/>
  <c r="AQ27" i="77"/>
  <c r="O6" i="77" s="1"/>
  <c r="AO27" i="77"/>
  <c r="N6" i="77" s="1"/>
  <c r="AN27" i="77"/>
  <c r="L6" i="77" s="1"/>
  <c r="AD27" i="77"/>
  <c r="O8" i="77" s="1"/>
  <c r="AB27" i="77"/>
  <c r="AA27" i="77"/>
  <c r="L8" i="77" s="1"/>
  <c r="AP26" i="77"/>
  <c r="AC26" i="77"/>
  <c r="AP25" i="77"/>
  <c r="AC25" i="77"/>
  <c r="AP24" i="77"/>
  <c r="AC24" i="77"/>
  <c r="AP23" i="77"/>
  <c r="AC23" i="77"/>
  <c r="AP22" i="77"/>
  <c r="AC22" i="77"/>
  <c r="AP21" i="77"/>
  <c r="AC21" i="77"/>
  <c r="AP20" i="77"/>
  <c r="AC20" i="77"/>
  <c r="AP19" i="77"/>
  <c r="AC19" i="77"/>
  <c r="AP18" i="77"/>
  <c r="AC18" i="77"/>
  <c r="AP17" i="77"/>
  <c r="AC17" i="77"/>
  <c r="AP16" i="77"/>
  <c r="AC16" i="77"/>
  <c r="AP15" i="77"/>
  <c r="AC15" i="77"/>
  <c r="B14" i="77"/>
  <c r="AK12" i="77"/>
  <c r="AJ12" i="77"/>
  <c r="AI12" i="77"/>
  <c r="AF12" i="77"/>
  <c r="AE12" i="77"/>
  <c r="AD12" i="77"/>
  <c r="M12" i="77"/>
  <c r="I12" i="77"/>
  <c r="H12" i="77"/>
  <c r="G12" i="77"/>
  <c r="AC11" i="77"/>
  <c r="AL11" i="77" s="1"/>
  <c r="J11" i="77"/>
  <c r="K11" i="77" s="1"/>
  <c r="AC10" i="77"/>
  <c r="AL10" i="77" s="1"/>
  <c r="J10" i="77"/>
  <c r="K10" i="77" s="1"/>
  <c r="AC9" i="77"/>
  <c r="AL9" i="77" s="1"/>
  <c r="J7" i="77"/>
  <c r="K7" i="77" s="1"/>
  <c r="AC8" i="77"/>
  <c r="AL8" i="77" s="1"/>
  <c r="J9" i="77"/>
  <c r="K9" i="77" s="1"/>
  <c r="AC7" i="77"/>
  <c r="AL7" i="77" s="1"/>
  <c r="J8" i="77"/>
  <c r="K8" i="77" s="1"/>
  <c r="AC6" i="77"/>
  <c r="AL6" i="77" s="1"/>
  <c r="J6" i="77"/>
  <c r="K6" i="77" s="1"/>
  <c r="AC5" i="77"/>
  <c r="AL5" i="77" s="1"/>
  <c r="L5" i="77"/>
  <c r="J5" i="77"/>
  <c r="K5" i="77" s="1"/>
  <c r="AC4" i="77"/>
  <c r="AL4" i="77" s="1"/>
  <c r="J4" i="77"/>
  <c r="K4" i="77" s="1"/>
  <c r="AC3" i="77"/>
  <c r="AP67" i="81" l="1"/>
  <c r="AP53" i="80"/>
  <c r="L12" i="80"/>
  <c r="AC53" i="80"/>
  <c r="AC66" i="80"/>
  <c r="AP40" i="80"/>
  <c r="AN67" i="80"/>
  <c r="AC40" i="80"/>
  <c r="AC12" i="80"/>
  <c r="AL12" i="80" s="1"/>
  <c r="AP27" i="80"/>
  <c r="AC27" i="80"/>
  <c r="AQ67" i="80"/>
  <c r="AO67" i="80"/>
  <c r="AP66" i="80"/>
  <c r="O12" i="80"/>
  <c r="N7" i="80"/>
  <c r="N12" i="80" s="1"/>
  <c r="AG3" i="80"/>
  <c r="AG4" i="80"/>
  <c r="AG5" i="80"/>
  <c r="AG7" i="80"/>
  <c r="AG8" i="80"/>
  <c r="AG6" i="80"/>
  <c r="AG9" i="80"/>
  <c r="AG10" i="80"/>
  <c r="AG11" i="80"/>
  <c r="AL3" i="80"/>
  <c r="AC66" i="79"/>
  <c r="AC40" i="79"/>
  <c r="AP40" i="79"/>
  <c r="AC12" i="79"/>
  <c r="AL12" i="79" s="1"/>
  <c r="AC27" i="79"/>
  <c r="AP27" i="79"/>
  <c r="AO67" i="79"/>
  <c r="AQ67" i="79"/>
  <c r="AC53" i="79"/>
  <c r="AP53" i="79"/>
  <c r="L12" i="79"/>
  <c r="N8" i="79"/>
  <c r="N12" i="79" s="1"/>
  <c r="O8" i="79"/>
  <c r="O12" i="79" s="1"/>
  <c r="AN67" i="79"/>
  <c r="AG3" i="79"/>
  <c r="AG4" i="79"/>
  <c r="AG5" i="79"/>
  <c r="AG6" i="79"/>
  <c r="AG8" i="79"/>
  <c r="AG9" i="79"/>
  <c r="AG7" i="79"/>
  <c r="AG10" i="79"/>
  <c r="AG11" i="79"/>
  <c r="AL3" i="79"/>
  <c r="AP66" i="78"/>
  <c r="AP40" i="78"/>
  <c r="AP27" i="78"/>
  <c r="AP53" i="78"/>
  <c r="AC27" i="78"/>
  <c r="AC53" i="78"/>
  <c r="AC40" i="78"/>
  <c r="AN67" i="78"/>
  <c r="AQ67" i="78"/>
  <c r="O12" i="78"/>
  <c r="AC66" i="78"/>
  <c r="AO67" i="78"/>
  <c r="AL3" i="78"/>
  <c r="AL4" i="78"/>
  <c r="AL5" i="78"/>
  <c r="AL6" i="78"/>
  <c r="AL7" i="78"/>
  <c r="AL9" i="78"/>
  <c r="AL8" i="78"/>
  <c r="AL10" i="78"/>
  <c r="AL11" i="78"/>
  <c r="AC12" i="78"/>
  <c r="AL12" i="78" s="1"/>
  <c r="L5" i="78"/>
  <c r="L12" i="78" s="1"/>
  <c r="N8" i="78"/>
  <c r="N12" i="78" s="1"/>
  <c r="AC53" i="77"/>
  <c r="AP40" i="77"/>
  <c r="O12" i="77"/>
  <c r="AN67" i="77"/>
  <c r="AC40" i="77"/>
  <c r="AP27" i="77"/>
  <c r="AO67" i="77"/>
  <c r="L12" i="77"/>
  <c r="AQ67" i="77"/>
  <c r="AP66" i="77"/>
  <c r="AC27" i="77"/>
  <c r="AC12" i="77"/>
  <c r="AL12" i="77" s="1"/>
  <c r="AC66" i="77"/>
  <c r="AP53" i="77"/>
  <c r="N8" i="77"/>
  <c r="N12" i="77" s="1"/>
  <c r="AG3" i="77"/>
  <c r="AG5" i="77"/>
  <c r="AG7" i="77"/>
  <c r="AG9" i="77"/>
  <c r="AG11" i="77"/>
  <c r="AG4" i="77"/>
  <c r="AG6" i="77"/>
  <c r="AG8" i="77"/>
  <c r="AG10" i="77"/>
  <c r="AL3" i="77"/>
  <c r="AP67" i="80" l="1"/>
  <c r="AP67" i="79"/>
  <c r="AP67" i="78"/>
  <c r="AP67" i="77"/>
  <c r="L104" i="76" l="1"/>
  <c r="L103" i="76"/>
  <c r="L102" i="76"/>
  <c r="L101" i="76"/>
  <c r="L100" i="76"/>
  <c r="L99" i="76"/>
  <c r="L98" i="76"/>
  <c r="L97" i="76"/>
  <c r="L96" i="76"/>
  <c r="L95" i="76"/>
  <c r="L94" i="76"/>
  <c r="L93" i="76"/>
  <c r="L92" i="76"/>
  <c r="L91" i="76"/>
  <c r="L90" i="76"/>
  <c r="L89" i="76"/>
  <c r="L88" i="76"/>
  <c r="L87" i="76"/>
  <c r="L86" i="76"/>
  <c r="L85" i="76"/>
  <c r="L84" i="76"/>
  <c r="L83" i="76"/>
  <c r="L82" i="76"/>
  <c r="L81" i="76"/>
  <c r="L80" i="76"/>
  <c r="L79" i="76"/>
  <c r="AC11" i="76"/>
  <c r="AL11" i="76" s="1"/>
  <c r="AC10" i="76"/>
  <c r="AL10" i="76" s="1"/>
  <c r="AC9" i="76"/>
  <c r="AL9" i="76" s="1"/>
  <c r="AC8" i="76"/>
  <c r="AL8" i="76" s="1"/>
  <c r="AC7" i="76"/>
  <c r="AG7" i="76" s="1"/>
  <c r="AC5" i="76"/>
  <c r="AG5" i="76" s="1"/>
  <c r="AC6" i="76"/>
  <c r="AL6" i="76" s="1"/>
  <c r="AC4" i="76"/>
  <c r="AL4" i="76" s="1"/>
  <c r="AC3" i="76"/>
  <c r="AL3" i="76" s="1"/>
  <c r="J11" i="76"/>
  <c r="K11" i="76" s="1"/>
  <c r="J10" i="76"/>
  <c r="K10" i="76" s="1"/>
  <c r="J8" i="76"/>
  <c r="K8" i="76" s="1"/>
  <c r="J9" i="76"/>
  <c r="K9" i="76" s="1"/>
  <c r="J7" i="76"/>
  <c r="K7" i="76" s="1"/>
  <c r="J6" i="76"/>
  <c r="K6" i="76" s="1"/>
  <c r="J4" i="76"/>
  <c r="K4" i="76" s="1"/>
  <c r="J5" i="76"/>
  <c r="K5" i="76" s="1"/>
  <c r="C74" i="76"/>
  <c r="G73" i="76"/>
  <c r="AQ66" i="76"/>
  <c r="O8" i="76" s="1"/>
  <c r="AO66" i="76"/>
  <c r="N8" i="76" s="1"/>
  <c r="AN66" i="76"/>
  <c r="L8" i="76" s="1"/>
  <c r="AD66" i="76"/>
  <c r="O5" i="76" s="1"/>
  <c r="AB66" i="76"/>
  <c r="N5" i="76" s="1"/>
  <c r="AA66" i="76"/>
  <c r="L5" i="76" s="1"/>
  <c r="AP65" i="76"/>
  <c r="AC65" i="76"/>
  <c r="G63" i="76"/>
  <c r="AP64" i="76"/>
  <c r="AC64" i="76"/>
  <c r="L62" i="76"/>
  <c r="O62" i="76" s="1"/>
  <c r="G62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O9" i="76" s="1"/>
  <c r="AO53" i="76"/>
  <c r="N9" i="76" s="1"/>
  <c r="AN53" i="76"/>
  <c r="L9" i="76" s="1"/>
  <c r="AD53" i="76"/>
  <c r="O4" i="76" s="1"/>
  <c r="AB53" i="76"/>
  <c r="N4" i="76" s="1"/>
  <c r="AA53" i="76"/>
  <c r="L4" i="76" s="1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AP46" i="76"/>
  <c r="AC46" i="76"/>
  <c r="AP45" i="76"/>
  <c r="AC45" i="76"/>
  <c r="AP44" i="76"/>
  <c r="AC44" i="76"/>
  <c r="AP43" i="76"/>
  <c r="AC43" i="76"/>
  <c r="AP42" i="76"/>
  <c r="AC42" i="76"/>
  <c r="AP41" i="76"/>
  <c r="AC41" i="76"/>
  <c r="AQ40" i="76"/>
  <c r="O10" i="76" s="1"/>
  <c r="AO40" i="76"/>
  <c r="N10" i="76" s="1"/>
  <c r="AN40" i="76"/>
  <c r="L10" i="76" s="1"/>
  <c r="AD40" i="76"/>
  <c r="O11" i="76" s="1"/>
  <c r="AB40" i="76"/>
  <c r="N11" i="76" s="1"/>
  <c r="AA40" i="76"/>
  <c r="L11" i="76" s="1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6" i="76" s="1"/>
  <c r="AO27" i="76"/>
  <c r="N6" i="76" s="1"/>
  <c r="AN27" i="76"/>
  <c r="L6" i="76" s="1"/>
  <c r="AD27" i="76"/>
  <c r="O7" i="76" s="1"/>
  <c r="AB27" i="76"/>
  <c r="N7" i="76" s="1"/>
  <c r="AA27" i="76"/>
  <c r="L7" i="76" s="1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AK12" i="76"/>
  <c r="AJ12" i="76"/>
  <c r="AI12" i="76"/>
  <c r="AF12" i="76"/>
  <c r="AE12" i="76"/>
  <c r="AD12" i="76"/>
  <c r="M12" i="76"/>
  <c r="I12" i="76"/>
  <c r="H12" i="76"/>
  <c r="G12" i="76"/>
  <c r="L109" i="75"/>
  <c r="L108" i="75"/>
  <c r="L107" i="75"/>
  <c r="L106" i="75"/>
  <c r="L105" i="75"/>
  <c r="L104" i="75"/>
  <c r="L103" i="75"/>
  <c r="L102" i="75"/>
  <c r="L101" i="75"/>
  <c r="L100" i="75"/>
  <c r="L99" i="75"/>
  <c r="L98" i="75"/>
  <c r="L97" i="75"/>
  <c r="L96" i="75"/>
  <c r="L95" i="75"/>
  <c r="L94" i="75"/>
  <c r="L93" i="75"/>
  <c r="L92" i="75"/>
  <c r="L91" i="75"/>
  <c r="L90" i="75"/>
  <c r="L89" i="75"/>
  <c r="L88" i="75"/>
  <c r="L87" i="75"/>
  <c r="L86" i="75"/>
  <c r="L85" i="75"/>
  <c r="L84" i="75"/>
  <c r="L83" i="75"/>
  <c r="L82" i="75"/>
  <c r="L81" i="75"/>
  <c r="L80" i="75"/>
  <c r="L79" i="75"/>
  <c r="L64" i="75"/>
  <c r="O64" i="75" s="1"/>
  <c r="AL5" i="76" l="1"/>
  <c r="AG9" i="76"/>
  <c r="AP27" i="76"/>
  <c r="AC53" i="76"/>
  <c r="AC40" i="76"/>
  <c r="AP66" i="76"/>
  <c r="AC27" i="76"/>
  <c r="AP40" i="76"/>
  <c r="AP53" i="76"/>
  <c r="L12" i="76"/>
  <c r="AN67" i="76"/>
  <c r="AC66" i="76"/>
  <c r="O12" i="76"/>
  <c r="AQ67" i="76"/>
  <c r="AG4" i="76"/>
  <c r="AG3" i="76"/>
  <c r="AL7" i="76"/>
  <c r="AG10" i="76"/>
  <c r="AG6" i="76"/>
  <c r="AG8" i="76"/>
  <c r="AG11" i="76"/>
  <c r="AO67" i="76"/>
  <c r="AC12" i="76"/>
  <c r="AL12" i="76" s="1"/>
  <c r="N12" i="76"/>
  <c r="C74" i="75"/>
  <c r="G73" i="75"/>
  <c r="AQ66" i="75"/>
  <c r="O9" i="75" s="1"/>
  <c r="AO66" i="75"/>
  <c r="N9" i="75" s="1"/>
  <c r="AN66" i="75"/>
  <c r="L9" i="75" s="1"/>
  <c r="AD66" i="75"/>
  <c r="AB66" i="75"/>
  <c r="N4" i="75" s="1"/>
  <c r="AA66" i="75"/>
  <c r="L4" i="75" s="1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G65" i="75"/>
  <c r="AP59" i="75"/>
  <c r="AC59" i="75"/>
  <c r="G64" i="75"/>
  <c r="AP58" i="75"/>
  <c r="AC58" i="75"/>
  <c r="AP57" i="75"/>
  <c r="AC57" i="75"/>
  <c r="AP56" i="75"/>
  <c r="AC56" i="75"/>
  <c r="AP55" i="75"/>
  <c r="AC55" i="75"/>
  <c r="AP54" i="75"/>
  <c r="AC54" i="75"/>
  <c r="AQ53" i="75"/>
  <c r="O8" i="75" s="1"/>
  <c r="AO53" i="75"/>
  <c r="N8" i="75" s="1"/>
  <c r="AN53" i="75"/>
  <c r="L8" i="75" s="1"/>
  <c r="AD53" i="75"/>
  <c r="O5" i="75" s="1"/>
  <c r="AB53" i="75"/>
  <c r="N5" i="75" s="1"/>
  <c r="AA53" i="75"/>
  <c r="L5" i="75" s="1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O10" i="75" s="1"/>
  <c r="AO40" i="75"/>
  <c r="N10" i="75" s="1"/>
  <c r="AN40" i="75"/>
  <c r="L10" i="75" s="1"/>
  <c r="AD40" i="75"/>
  <c r="O11" i="75" s="1"/>
  <c r="AB40" i="75"/>
  <c r="N11" i="75" s="1"/>
  <c r="AA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N6" i="75" s="1"/>
  <c r="AN27" i="75"/>
  <c r="L6" i="75" s="1"/>
  <c r="AD27" i="75"/>
  <c r="O7" i="75" s="1"/>
  <c r="AB27" i="75"/>
  <c r="N7" i="75" s="1"/>
  <c r="AA27" i="75"/>
  <c r="L7" i="75" s="1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AK12" i="75"/>
  <c r="AJ12" i="75"/>
  <c r="AI12" i="75"/>
  <c r="AF12" i="75"/>
  <c r="AE12" i="75"/>
  <c r="AD12" i="75"/>
  <c r="M12" i="75"/>
  <c r="I12" i="75"/>
  <c r="H12" i="75"/>
  <c r="G12" i="75"/>
  <c r="AC11" i="75"/>
  <c r="AL11" i="75" s="1"/>
  <c r="J10" i="75"/>
  <c r="K10" i="75" s="1"/>
  <c r="AC9" i="75"/>
  <c r="AL9" i="75" s="1"/>
  <c r="L11" i="75"/>
  <c r="J11" i="75"/>
  <c r="K11" i="75" s="1"/>
  <c r="AC10" i="75"/>
  <c r="AL10" i="75" s="1"/>
  <c r="J9" i="75"/>
  <c r="K9" i="75" s="1"/>
  <c r="AC8" i="75"/>
  <c r="AL8" i="75" s="1"/>
  <c r="K8" i="75"/>
  <c r="J8" i="75"/>
  <c r="AC7" i="75"/>
  <c r="AL7" i="75" s="1"/>
  <c r="J7" i="75"/>
  <c r="K7" i="75" s="1"/>
  <c r="AC6" i="75"/>
  <c r="AL6" i="75" s="1"/>
  <c r="J5" i="75"/>
  <c r="K5" i="75" s="1"/>
  <c r="AC4" i="75"/>
  <c r="AL4" i="75" s="1"/>
  <c r="J6" i="75"/>
  <c r="K6" i="75" s="1"/>
  <c r="AC5" i="75"/>
  <c r="AL5" i="75" s="1"/>
  <c r="O4" i="75"/>
  <c r="J4" i="75"/>
  <c r="K4" i="75" s="1"/>
  <c r="AC3" i="75"/>
  <c r="L97" i="74"/>
  <c r="L96" i="74"/>
  <c r="L95" i="74"/>
  <c r="L94" i="74"/>
  <c r="L93" i="74"/>
  <c r="L92" i="74"/>
  <c r="L91" i="74"/>
  <c r="L90" i="74"/>
  <c r="L89" i="74"/>
  <c r="L88" i="74"/>
  <c r="L87" i="74"/>
  <c r="L86" i="74"/>
  <c r="L85" i="74"/>
  <c r="L84" i="74"/>
  <c r="L83" i="74"/>
  <c r="L82" i="74"/>
  <c r="L81" i="74"/>
  <c r="L80" i="74"/>
  <c r="L79" i="74"/>
  <c r="AC5" i="74"/>
  <c r="AL5" i="74" s="1"/>
  <c r="C74" i="74"/>
  <c r="G73" i="74"/>
  <c r="AQ66" i="74"/>
  <c r="O9" i="74" s="1"/>
  <c r="AO66" i="74"/>
  <c r="N9" i="74" s="1"/>
  <c r="AN66" i="74"/>
  <c r="L9" i="74" s="1"/>
  <c r="AD66" i="74"/>
  <c r="O4" i="74" s="1"/>
  <c r="AB66" i="74"/>
  <c r="N4" i="74" s="1"/>
  <c r="AA66" i="74"/>
  <c r="L4" i="74" s="1"/>
  <c r="AP65" i="74"/>
  <c r="AC65" i="74"/>
  <c r="AP64" i="74"/>
  <c r="AC64" i="74"/>
  <c r="AP63" i="74"/>
  <c r="AC63" i="74"/>
  <c r="AP62" i="74"/>
  <c r="AC62" i="74"/>
  <c r="AP61" i="74"/>
  <c r="AC61" i="74"/>
  <c r="G60" i="74"/>
  <c r="AP60" i="74"/>
  <c r="AC60" i="74"/>
  <c r="L59" i="74"/>
  <c r="O59" i="74" s="1"/>
  <c r="G59" i="74"/>
  <c r="AP59" i="74"/>
  <c r="AC59" i="74"/>
  <c r="AP58" i="74"/>
  <c r="AC58" i="74"/>
  <c r="AP57" i="74"/>
  <c r="AC57" i="74"/>
  <c r="AP56" i="74"/>
  <c r="AC56" i="74"/>
  <c r="AP55" i="74"/>
  <c r="AC55" i="74"/>
  <c r="AP54" i="74"/>
  <c r="AC54" i="74"/>
  <c r="AQ53" i="74"/>
  <c r="O8" i="74" s="1"/>
  <c r="AO53" i="74"/>
  <c r="N8" i="74" s="1"/>
  <c r="AN53" i="74"/>
  <c r="L8" i="74" s="1"/>
  <c r="AD53" i="74"/>
  <c r="O6" i="74" s="1"/>
  <c r="AB53" i="74"/>
  <c r="N6" i="74" s="1"/>
  <c r="AA53" i="74"/>
  <c r="L6" i="74" s="1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11" i="74" s="1"/>
  <c r="AO40" i="74"/>
  <c r="N11" i="74" s="1"/>
  <c r="AN40" i="74"/>
  <c r="L11" i="74" s="1"/>
  <c r="AD40" i="74"/>
  <c r="O10" i="74" s="1"/>
  <c r="AB40" i="74"/>
  <c r="N10" i="74" s="1"/>
  <c r="AA40" i="74"/>
  <c r="L10" i="74" s="1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D27" i="74"/>
  <c r="AB27" i="74"/>
  <c r="AA27" i="74"/>
  <c r="L7" i="74" s="1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AK12" i="74"/>
  <c r="AJ12" i="74"/>
  <c r="AI12" i="74"/>
  <c r="AF12" i="74"/>
  <c r="AE12" i="74"/>
  <c r="AD12" i="74"/>
  <c r="M12" i="74"/>
  <c r="I12" i="74"/>
  <c r="H12" i="74"/>
  <c r="G12" i="74"/>
  <c r="AC11" i="74"/>
  <c r="AL11" i="74" s="1"/>
  <c r="J11" i="74"/>
  <c r="K11" i="74" s="1"/>
  <c r="AC10" i="74"/>
  <c r="AL10" i="74" s="1"/>
  <c r="J10" i="74"/>
  <c r="K10" i="74" s="1"/>
  <c r="AC9" i="74"/>
  <c r="AL9" i="74" s="1"/>
  <c r="J9" i="74"/>
  <c r="K9" i="74" s="1"/>
  <c r="AC8" i="74"/>
  <c r="AL8" i="74" s="1"/>
  <c r="J8" i="74"/>
  <c r="K8" i="74" s="1"/>
  <c r="AC7" i="74"/>
  <c r="AL7" i="74" s="1"/>
  <c r="J6" i="74"/>
  <c r="K6" i="74" s="1"/>
  <c r="J7" i="74"/>
  <c r="K7" i="74" s="1"/>
  <c r="AC6" i="74"/>
  <c r="AL6" i="74" s="1"/>
  <c r="J5" i="74"/>
  <c r="K5" i="74" s="1"/>
  <c r="AC4" i="74"/>
  <c r="AL4" i="74" s="1"/>
  <c r="J4" i="74"/>
  <c r="K4" i="74" s="1"/>
  <c r="AC3" i="74"/>
  <c r="L101" i="73"/>
  <c r="L100" i="73"/>
  <c r="L99" i="73"/>
  <c r="L98" i="73"/>
  <c r="L97" i="73"/>
  <c r="L96" i="73"/>
  <c r="L95" i="73"/>
  <c r="L94" i="73"/>
  <c r="L93" i="73"/>
  <c r="L92" i="73"/>
  <c r="L91" i="73"/>
  <c r="L90" i="73"/>
  <c r="L89" i="73"/>
  <c r="L88" i="73"/>
  <c r="L87" i="73"/>
  <c r="L86" i="73"/>
  <c r="L85" i="73"/>
  <c r="L84" i="73"/>
  <c r="L83" i="73"/>
  <c r="L82" i="73"/>
  <c r="L81" i="73"/>
  <c r="L80" i="73"/>
  <c r="L79" i="73"/>
  <c r="C74" i="73"/>
  <c r="G73" i="73"/>
  <c r="AQ66" i="73"/>
  <c r="AO66" i="73"/>
  <c r="N9" i="73" s="1"/>
  <c r="AN66" i="73"/>
  <c r="L9" i="73" s="1"/>
  <c r="AD66" i="73"/>
  <c r="O4" i="73" s="1"/>
  <c r="AB66" i="73"/>
  <c r="N4" i="73" s="1"/>
  <c r="AA66" i="73"/>
  <c r="L4" i="73" s="1"/>
  <c r="AP65" i="73"/>
  <c r="AC65" i="73"/>
  <c r="AP64" i="73"/>
  <c r="AC64" i="73"/>
  <c r="AP63" i="73"/>
  <c r="AC63" i="73"/>
  <c r="AP62" i="73"/>
  <c r="AC62" i="73"/>
  <c r="G61" i="73"/>
  <c r="AP61" i="73"/>
  <c r="AC61" i="73"/>
  <c r="L60" i="73"/>
  <c r="O60" i="73" s="1"/>
  <c r="G60" i="73"/>
  <c r="AP60" i="73"/>
  <c r="AC60" i="73"/>
  <c r="AP59" i="73"/>
  <c r="AC59" i="73"/>
  <c r="AP58" i="73"/>
  <c r="AC58" i="73"/>
  <c r="AP57" i="73"/>
  <c r="AC57" i="73"/>
  <c r="AP56" i="73"/>
  <c r="AC56" i="73"/>
  <c r="AP55" i="73"/>
  <c r="AC55" i="73"/>
  <c r="AP54" i="73"/>
  <c r="AC54" i="73"/>
  <c r="AQ53" i="73"/>
  <c r="AO53" i="73"/>
  <c r="N8" i="73" s="1"/>
  <c r="AN53" i="73"/>
  <c r="L8" i="73" s="1"/>
  <c r="AD53" i="73"/>
  <c r="O7" i="73" s="1"/>
  <c r="AB53" i="73"/>
  <c r="N7" i="73" s="1"/>
  <c r="AA53" i="73"/>
  <c r="L7" i="73" s="1"/>
  <c r="AP52" i="73"/>
  <c r="AC52" i="73"/>
  <c r="AP51" i="73"/>
  <c r="AC51" i="73"/>
  <c r="AP50" i="73"/>
  <c r="AC50" i="73"/>
  <c r="AP49" i="73"/>
  <c r="AC49" i="73"/>
  <c r="AP48" i="73"/>
  <c r="AC48" i="73"/>
  <c r="AP47" i="73"/>
  <c r="AC47" i="73"/>
  <c r="AP46" i="73"/>
  <c r="AC46" i="73"/>
  <c r="AP45" i="73"/>
  <c r="AC45" i="73"/>
  <c r="AP44" i="73"/>
  <c r="AC44" i="73"/>
  <c r="AP43" i="73"/>
  <c r="AC43" i="73"/>
  <c r="AP42" i="73"/>
  <c r="AC42" i="73"/>
  <c r="AP41" i="73"/>
  <c r="AC41" i="73"/>
  <c r="AQ40" i="73"/>
  <c r="O11" i="73" s="1"/>
  <c r="AO40" i="73"/>
  <c r="N11" i="73" s="1"/>
  <c r="AN40" i="73"/>
  <c r="L11" i="73" s="1"/>
  <c r="AD40" i="73"/>
  <c r="O10" i="73" s="1"/>
  <c r="AB40" i="73"/>
  <c r="N10" i="73" s="1"/>
  <c r="AA40" i="73"/>
  <c r="L10" i="73" s="1"/>
  <c r="AP39" i="73"/>
  <c r="AC39" i="73"/>
  <c r="AP38" i="73"/>
  <c r="AC38" i="73"/>
  <c r="AP37" i="73"/>
  <c r="AC37" i="73"/>
  <c r="AP36" i="73"/>
  <c r="AC36" i="73"/>
  <c r="AP35" i="73"/>
  <c r="AC35" i="73"/>
  <c r="AP34" i="73"/>
  <c r="AC34" i="73"/>
  <c r="AP33" i="73"/>
  <c r="AC33" i="73"/>
  <c r="AP32" i="73"/>
  <c r="AC32" i="73"/>
  <c r="AP31" i="73"/>
  <c r="AC31" i="73"/>
  <c r="AP30" i="73"/>
  <c r="AC30" i="73"/>
  <c r="AP29" i="73"/>
  <c r="AC29" i="73"/>
  <c r="AP28" i="73"/>
  <c r="AC28" i="73"/>
  <c r="AQ27" i="73"/>
  <c r="O5" i="73" s="1"/>
  <c r="AO27" i="73"/>
  <c r="N5" i="73" s="1"/>
  <c r="AN27" i="73"/>
  <c r="L5" i="73" s="1"/>
  <c r="AD27" i="73"/>
  <c r="AB27" i="73"/>
  <c r="AA27" i="73"/>
  <c r="AP26" i="73"/>
  <c r="AC26" i="73"/>
  <c r="AP25" i="73"/>
  <c r="AC25" i="73"/>
  <c r="AP24" i="73"/>
  <c r="AC24" i="73"/>
  <c r="AP23" i="73"/>
  <c r="AC23" i="73"/>
  <c r="AP22" i="73"/>
  <c r="AC22" i="73"/>
  <c r="AP21" i="73"/>
  <c r="AC21" i="73"/>
  <c r="AP20" i="73"/>
  <c r="AC20" i="73"/>
  <c r="AP19" i="73"/>
  <c r="AC19" i="73"/>
  <c r="AP18" i="73"/>
  <c r="AC18" i="73"/>
  <c r="AP17" i="73"/>
  <c r="AC17" i="73"/>
  <c r="AP16" i="73"/>
  <c r="AC16" i="73"/>
  <c r="AP15" i="73"/>
  <c r="AC15" i="73"/>
  <c r="B14" i="73"/>
  <c r="AK12" i="73"/>
  <c r="AJ12" i="73"/>
  <c r="AI12" i="73"/>
  <c r="AF12" i="73"/>
  <c r="AE12" i="73"/>
  <c r="AD12" i="73"/>
  <c r="M12" i="73"/>
  <c r="I12" i="73"/>
  <c r="H12" i="73"/>
  <c r="G12" i="73"/>
  <c r="AC11" i="73"/>
  <c r="AL11" i="73" s="1"/>
  <c r="J11" i="73"/>
  <c r="K11" i="73" s="1"/>
  <c r="AC8" i="73"/>
  <c r="AL8" i="73" s="1"/>
  <c r="J10" i="73"/>
  <c r="K10" i="73" s="1"/>
  <c r="AC10" i="73"/>
  <c r="AL10" i="73" s="1"/>
  <c r="O8" i="73"/>
  <c r="J8" i="73"/>
  <c r="K8" i="73" s="1"/>
  <c r="AC9" i="73"/>
  <c r="AL9" i="73" s="1"/>
  <c r="O9" i="73"/>
  <c r="J9" i="73"/>
  <c r="K9" i="73" s="1"/>
  <c r="AC7" i="73"/>
  <c r="AL7" i="73" s="1"/>
  <c r="J7" i="73"/>
  <c r="K7" i="73" s="1"/>
  <c r="AC6" i="73"/>
  <c r="AL6" i="73" s="1"/>
  <c r="J5" i="73"/>
  <c r="K5" i="73" s="1"/>
  <c r="AC5" i="73"/>
  <c r="AL5" i="73" s="1"/>
  <c r="J4" i="73"/>
  <c r="K4" i="73" s="1"/>
  <c r="AC4" i="73"/>
  <c r="AL4" i="73" s="1"/>
  <c r="J6" i="73"/>
  <c r="K6" i="73" s="1"/>
  <c r="AC3" i="73"/>
  <c r="J11" i="72"/>
  <c r="J10" i="72"/>
  <c r="J9" i="72"/>
  <c r="J8" i="72"/>
  <c r="AP67" i="76" l="1"/>
  <c r="AC27" i="75"/>
  <c r="AP53" i="75"/>
  <c r="AP40" i="75"/>
  <c r="AC66" i="75"/>
  <c r="AP27" i="75"/>
  <c r="AP66" i="75"/>
  <c r="AN67" i="75"/>
  <c r="L12" i="75"/>
  <c r="AC40" i="75"/>
  <c r="AC12" i="75"/>
  <c r="AL12" i="75" s="1"/>
  <c r="AC53" i="75"/>
  <c r="O12" i="75"/>
  <c r="N12" i="75"/>
  <c r="AO67" i="75"/>
  <c r="AG3" i="75"/>
  <c r="AG5" i="75"/>
  <c r="AG4" i="75"/>
  <c r="AG6" i="75"/>
  <c r="AG7" i="75"/>
  <c r="AG8" i="75"/>
  <c r="AG10" i="75"/>
  <c r="AG9" i="75"/>
  <c r="AG11" i="75"/>
  <c r="AQ67" i="75"/>
  <c r="AL3" i="75"/>
  <c r="AC40" i="74"/>
  <c r="AP27" i="74"/>
  <c r="AP66" i="74"/>
  <c r="AC53" i="74"/>
  <c r="AP40" i="74"/>
  <c r="AC66" i="74"/>
  <c r="AQ67" i="74"/>
  <c r="AC27" i="74"/>
  <c r="O7" i="74"/>
  <c r="O12" i="74" s="1"/>
  <c r="AP53" i="74"/>
  <c r="L12" i="74"/>
  <c r="AN67" i="74"/>
  <c r="AO67" i="74"/>
  <c r="AC12" i="74"/>
  <c r="AL12" i="74" s="1"/>
  <c r="N7" i="74"/>
  <c r="N12" i="74" s="1"/>
  <c r="AG4" i="74"/>
  <c r="AG6" i="74"/>
  <c r="AG7" i="74"/>
  <c r="AG8" i="74"/>
  <c r="AG10" i="74"/>
  <c r="AG11" i="74"/>
  <c r="AG3" i="74"/>
  <c r="AG5" i="74"/>
  <c r="AG9" i="74"/>
  <c r="AL3" i="74"/>
  <c r="AC53" i="73"/>
  <c r="AC40" i="73"/>
  <c r="AP40" i="73"/>
  <c r="AC12" i="73"/>
  <c r="AL12" i="73" s="1"/>
  <c r="AC27" i="73"/>
  <c r="AN67" i="73"/>
  <c r="AC66" i="73"/>
  <c r="AO67" i="73"/>
  <c r="AP53" i="73"/>
  <c r="AQ67" i="73"/>
  <c r="AP27" i="73"/>
  <c r="AP66" i="73"/>
  <c r="L6" i="73"/>
  <c r="L12" i="73" s="1"/>
  <c r="N6" i="73"/>
  <c r="N12" i="73" s="1"/>
  <c r="O6" i="73"/>
  <c r="O12" i="73" s="1"/>
  <c r="AG3" i="73"/>
  <c r="AG5" i="73"/>
  <c r="AG9" i="73"/>
  <c r="AG8" i="73"/>
  <c r="AG4" i="73"/>
  <c r="AG6" i="73"/>
  <c r="AG7" i="73"/>
  <c r="AG10" i="73"/>
  <c r="AG11" i="73"/>
  <c r="AL3" i="73"/>
  <c r="C74" i="72"/>
  <c r="G73" i="72"/>
  <c r="AQ66" i="72"/>
  <c r="O8" i="72" s="1"/>
  <c r="AO66" i="72"/>
  <c r="N8" i="72" s="1"/>
  <c r="AN66" i="72"/>
  <c r="L8" i="72" s="1"/>
  <c r="AD66" i="72"/>
  <c r="O5" i="72" s="1"/>
  <c r="AB66" i="72"/>
  <c r="N5" i="72" s="1"/>
  <c r="AA66" i="72"/>
  <c r="L5" i="72" s="1"/>
  <c r="AP65" i="72"/>
  <c r="AC65" i="72"/>
  <c r="AP64" i="72"/>
  <c r="AC64" i="72"/>
  <c r="AP63" i="72"/>
  <c r="AC63" i="72"/>
  <c r="AP62" i="72"/>
  <c r="AC62" i="72"/>
  <c r="AP61" i="72"/>
  <c r="AC61" i="72"/>
  <c r="AP60" i="72"/>
  <c r="AC60" i="72"/>
  <c r="AP59" i="72"/>
  <c r="AC59" i="72"/>
  <c r="AP58" i="72"/>
  <c r="AC58" i="72"/>
  <c r="AP57" i="72"/>
  <c r="AC57" i="72"/>
  <c r="AP56" i="72"/>
  <c r="AC56" i="72"/>
  <c r="G62" i="72"/>
  <c r="AP55" i="72"/>
  <c r="AC55" i="72"/>
  <c r="L61" i="72"/>
  <c r="O61" i="72" s="1"/>
  <c r="G61" i="72"/>
  <c r="AP54" i="72"/>
  <c r="AC54" i="72"/>
  <c r="AQ53" i="72"/>
  <c r="O9" i="72" s="1"/>
  <c r="AO53" i="72"/>
  <c r="N9" i="72" s="1"/>
  <c r="AN53" i="72"/>
  <c r="L9" i="72" s="1"/>
  <c r="AD53" i="72"/>
  <c r="O7" i="72" s="1"/>
  <c r="AB53" i="72"/>
  <c r="N7" i="72" s="1"/>
  <c r="AA53" i="72"/>
  <c r="L7" i="72" s="1"/>
  <c r="AP52" i="72"/>
  <c r="AC52" i="72"/>
  <c r="AP51" i="72"/>
  <c r="AC51" i="72"/>
  <c r="AP50" i="72"/>
  <c r="AC50" i="72"/>
  <c r="AP49" i="72"/>
  <c r="AC49" i="72"/>
  <c r="AP48" i="72"/>
  <c r="AC48" i="72"/>
  <c r="AP47" i="72"/>
  <c r="AC47" i="72"/>
  <c r="AP46" i="72"/>
  <c r="AC46" i="72"/>
  <c r="AP45" i="72"/>
  <c r="AC45" i="72"/>
  <c r="AP44" i="72"/>
  <c r="AC44" i="72"/>
  <c r="AP43" i="72"/>
  <c r="AC43" i="72"/>
  <c r="AP42" i="72"/>
  <c r="AC42" i="72"/>
  <c r="AP41" i="72"/>
  <c r="AC41" i="72"/>
  <c r="AQ40" i="72"/>
  <c r="O11" i="72" s="1"/>
  <c r="AO40" i="72"/>
  <c r="N11" i="72" s="1"/>
  <c r="AN40" i="72"/>
  <c r="L11" i="72" s="1"/>
  <c r="AD40" i="72"/>
  <c r="O10" i="72" s="1"/>
  <c r="AB40" i="72"/>
  <c r="N10" i="72" s="1"/>
  <c r="AA40" i="72"/>
  <c r="L10" i="72" s="1"/>
  <c r="AP39" i="72"/>
  <c r="AC39" i="72"/>
  <c r="AP38" i="72"/>
  <c r="AC38" i="72"/>
  <c r="AP37" i="72"/>
  <c r="AC37" i="72"/>
  <c r="AP36" i="72"/>
  <c r="AC36" i="72"/>
  <c r="AP35" i="72"/>
  <c r="AC35" i="72"/>
  <c r="AP34" i="72"/>
  <c r="AC34" i="72"/>
  <c r="AP33" i="72"/>
  <c r="AC33" i="72"/>
  <c r="AP32" i="72"/>
  <c r="AC32" i="72"/>
  <c r="AP31" i="72"/>
  <c r="AC31" i="72"/>
  <c r="AP30" i="72"/>
  <c r="AC30" i="72"/>
  <c r="AP29" i="72"/>
  <c r="AC29" i="72"/>
  <c r="AP28" i="72"/>
  <c r="AC28" i="72"/>
  <c r="AQ27" i="72"/>
  <c r="O6" i="72" s="1"/>
  <c r="AO27" i="72"/>
  <c r="N6" i="72" s="1"/>
  <c r="AN27" i="72"/>
  <c r="AD27" i="72"/>
  <c r="O4" i="72" s="1"/>
  <c r="AB27" i="72"/>
  <c r="N4" i="72" s="1"/>
  <c r="AA27" i="72"/>
  <c r="L4" i="72" s="1"/>
  <c r="AP26" i="72"/>
  <c r="AC26" i="72"/>
  <c r="AP25" i="72"/>
  <c r="AC25" i="72"/>
  <c r="AP24" i="72"/>
  <c r="AC24" i="72"/>
  <c r="AP23" i="72"/>
  <c r="AC23" i="72"/>
  <c r="AP22" i="72"/>
  <c r="AC22" i="72"/>
  <c r="AP21" i="72"/>
  <c r="AC21" i="72"/>
  <c r="AP20" i="72"/>
  <c r="AC20" i="72"/>
  <c r="AP19" i="72"/>
  <c r="AC19" i="72"/>
  <c r="AP18" i="72"/>
  <c r="AC18" i="72"/>
  <c r="AP17" i="72"/>
  <c r="AC17" i="72"/>
  <c r="AP16" i="72"/>
  <c r="AC16" i="72"/>
  <c r="AP15" i="72"/>
  <c r="AC15" i="72"/>
  <c r="B14" i="72"/>
  <c r="AK12" i="72"/>
  <c r="AJ12" i="72"/>
  <c r="AI12" i="72"/>
  <c r="AF12" i="72"/>
  <c r="AE12" i="72"/>
  <c r="AD12" i="72"/>
  <c r="M12" i="72"/>
  <c r="I12" i="72"/>
  <c r="H12" i="72"/>
  <c r="G12" i="72"/>
  <c r="AC11" i="72"/>
  <c r="AL11" i="72" s="1"/>
  <c r="K11" i="72"/>
  <c r="AC10" i="72"/>
  <c r="J7" i="72"/>
  <c r="K7" i="72" s="1"/>
  <c r="AC3" i="72"/>
  <c r="K10" i="72"/>
  <c r="AC9" i="72"/>
  <c r="AL9" i="72" s="1"/>
  <c r="K9" i="72"/>
  <c r="AC7" i="72"/>
  <c r="AL7" i="72" s="1"/>
  <c r="K8" i="72"/>
  <c r="AC8" i="72"/>
  <c r="AL8" i="72" s="1"/>
  <c r="J4" i="72"/>
  <c r="K4" i="72" s="1"/>
  <c r="AC4" i="72"/>
  <c r="AL4" i="72" s="1"/>
  <c r="L6" i="72"/>
  <c r="J6" i="72"/>
  <c r="K6" i="72" s="1"/>
  <c r="AC6" i="72"/>
  <c r="AL6" i="72" s="1"/>
  <c r="J5" i="72"/>
  <c r="K5" i="72" s="1"/>
  <c r="AC5" i="72"/>
  <c r="L93" i="71"/>
  <c r="L92" i="71"/>
  <c r="L91" i="71"/>
  <c r="L90" i="71"/>
  <c r="L89" i="71"/>
  <c r="L88" i="71"/>
  <c r="L87" i="71"/>
  <c r="L86" i="71"/>
  <c r="L85" i="71"/>
  <c r="L84" i="71"/>
  <c r="L83" i="71"/>
  <c r="L82" i="71"/>
  <c r="L81" i="71"/>
  <c r="L80" i="71"/>
  <c r="L79" i="71"/>
  <c r="J8" i="71"/>
  <c r="K8" i="71" s="1"/>
  <c r="J6" i="71"/>
  <c r="K6" i="71" s="1"/>
  <c r="J11" i="71"/>
  <c r="K11" i="71" s="1"/>
  <c r="J10" i="71"/>
  <c r="K10" i="71" s="1"/>
  <c r="J9" i="71"/>
  <c r="K9" i="71" s="1"/>
  <c r="J5" i="71"/>
  <c r="K5" i="71" s="1"/>
  <c r="J4" i="71"/>
  <c r="K4" i="71" s="1"/>
  <c r="AP67" i="75" l="1"/>
  <c r="AP67" i="74"/>
  <c r="AP67" i="73"/>
  <c r="AC53" i="72"/>
  <c r="AP40" i="72"/>
  <c r="O12" i="72"/>
  <c r="AC40" i="72"/>
  <c r="AP53" i="72"/>
  <c r="AP66" i="72"/>
  <c r="AC27" i="72"/>
  <c r="AN67" i="72"/>
  <c r="L12" i="72"/>
  <c r="AC66" i="72"/>
  <c r="AP27" i="72"/>
  <c r="AG10" i="72"/>
  <c r="AL10" i="72"/>
  <c r="AL3" i="72"/>
  <c r="AG3" i="72"/>
  <c r="AC12" i="72"/>
  <c r="AL12" i="72" s="1"/>
  <c r="N12" i="72"/>
  <c r="AG5" i="72"/>
  <c r="AG6" i="72"/>
  <c r="AG4" i="72"/>
  <c r="AG8" i="72"/>
  <c r="AG7" i="72"/>
  <c r="AG9" i="72"/>
  <c r="AL5" i="72"/>
  <c r="AO67" i="72"/>
  <c r="AG11" i="72"/>
  <c r="AQ67" i="72"/>
  <c r="AC11" i="71"/>
  <c r="AC7" i="71"/>
  <c r="AG7" i="71" s="1"/>
  <c r="AC10" i="71"/>
  <c r="AC8" i="71"/>
  <c r="AG8" i="71" s="1"/>
  <c r="AC9" i="71"/>
  <c r="AC6" i="71"/>
  <c r="AL6" i="71" s="1"/>
  <c r="AC5" i="71"/>
  <c r="AL5" i="71" s="1"/>
  <c r="AC3" i="71"/>
  <c r="AL3" i="71" s="1"/>
  <c r="AP65" i="71"/>
  <c r="AP64" i="71"/>
  <c r="AP63" i="71"/>
  <c r="AP62" i="71"/>
  <c r="AP61" i="71"/>
  <c r="AP60" i="71"/>
  <c r="AP59" i="71"/>
  <c r="AP58" i="71"/>
  <c r="AP57" i="71"/>
  <c r="AP56" i="71"/>
  <c r="AP55" i="71"/>
  <c r="AP54" i="71"/>
  <c r="AQ53" i="71"/>
  <c r="O8" i="71" s="1"/>
  <c r="AO53" i="71"/>
  <c r="N8" i="71" s="1"/>
  <c r="AN53" i="71"/>
  <c r="L8" i="71" s="1"/>
  <c r="AP52" i="71"/>
  <c r="AP51" i="71"/>
  <c r="AP50" i="71"/>
  <c r="AP49" i="71"/>
  <c r="AP48" i="71"/>
  <c r="AP47" i="71"/>
  <c r="AP46" i="71"/>
  <c r="AP45" i="71"/>
  <c r="AP44" i="71"/>
  <c r="AP43" i="71"/>
  <c r="AP42" i="71"/>
  <c r="AP41" i="71"/>
  <c r="AQ40" i="71"/>
  <c r="O11" i="71" s="1"/>
  <c r="AO40" i="71"/>
  <c r="N11" i="71" s="1"/>
  <c r="AN40" i="71"/>
  <c r="L11" i="71" s="1"/>
  <c r="AP39" i="71"/>
  <c r="AP38" i="71"/>
  <c r="AP37" i="71"/>
  <c r="AP36" i="71"/>
  <c r="AP35" i="71"/>
  <c r="AP34" i="71"/>
  <c r="AP33" i="71"/>
  <c r="AP32" i="71"/>
  <c r="AP31" i="71"/>
  <c r="AP30" i="71"/>
  <c r="AP29" i="71"/>
  <c r="AP28" i="71"/>
  <c r="AQ27" i="71"/>
  <c r="O5" i="71" s="1"/>
  <c r="AO27" i="71"/>
  <c r="N5" i="71" s="1"/>
  <c r="AN27" i="71"/>
  <c r="L5" i="71" s="1"/>
  <c r="AP26" i="71"/>
  <c r="AP25" i="71"/>
  <c r="AP24" i="71"/>
  <c r="AP23" i="71"/>
  <c r="AP22" i="71"/>
  <c r="AP21" i="71"/>
  <c r="AP20" i="71"/>
  <c r="AP19" i="71"/>
  <c r="AP18" i="71"/>
  <c r="AP17" i="71"/>
  <c r="AP16" i="71"/>
  <c r="AP15" i="71"/>
  <c r="AC65" i="71"/>
  <c r="AC64" i="71"/>
  <c r="AC63" i="71"/>
  <c r="AC62" i="71"/>
  <c r="AC61" i="71"/>
  <c r="AC60" i="71"/>
  <c r="AC59" i="71"/>
  <c r="AC58" i="71"/>
  <c r="AC57" i="71"/>
  <c r="AC56" i="71"/>
  <c r="AC55" i="71"/>
  <c r="AC54" i="71"/>
  <c r="AC52" i="71"/>
  <c r="AC51" i="71"/>
  <c r="AC50" i="71"/>
  <c r="AC49" i="71"/>
  <c r="AC48" i="71"/>
  <c r="AC47" i="71"/>
  <c r="AC46" i="71"/>
  <c r="AC45" i="71"/>
  <c r="AC44" i="71"/>
  <c r="AC43" i="71"/>
  <c r="AC42" i="71"/>
  <c r="AC41" i="71"/>
  <c r="AC39" i="71"/>
  <c r="AC38" i="71"/>
  <c r="AC37" i="71"/>
  <c r="AC36" i="71"/>
  <c r="AC35" i="71"/>
  <c r="AC34" i="71"/>
  <c r="AC33" i="71"/>
  <c r="AC32" i="71"/>
  <c r="AC31" i="71"/>
  <c r="AC30" i="71"/>
  <c r="AC29" i="71"/>
  <c r="AC28" i="71"/>
  <c r="AC26" i="71"/>
  <c r="AC25" i="71"/>
  <c r="AC24" i="71"/>
  <c r="AC23" i="71"/>
  <c r="AC22" i="71"/>
  <c r="AC21" i="71"/>
  <c r="AC20" i="71"/>
  <c r="AC19" i="71"/>
  <c r="AC18" i="71"/>
  <c r="AC17" i="71"/>
  <c r="AC16" i="71"/>
  <c r="AP67" i="72" l="1"/>
  <c r="AP40" i="71"/>
  <c r="AP27" i="71"/>
  <c r="AP53" i="71"/>
  <c r="AG5" i="71"/>
  <c r="AG3" i="71"/>
  <c r="AL8" i="71"/>
  <c r="AL7" i="71"/>
  <c r="AG6" i="71"/>
  <c r="AC4" i="71" l="1"/>
  <c r="C74" i="71" l="1"/>
  <c r="G73" i="71"/>
  <c r="AQ66" i="71"/>
  <c r="O7" i="71" s="1"/>
  <c r="AO66" i="71"/>
  <c r="N7" i="71" s="1"/>
  <c r="AN66" i="71"/>
  <c r="L7" i="71" s="1"/>
  <c r="AD66" i="71"/>
  <c r="O4" i="71" s="1"/>
  <c r="AB66" i="71"/>
  <c r="N4" i="71" s="1"/>
  <c r="AA66" i="71"/>
  <c r="L4" i="71" s="1"/>
  <c r="G56" i="71"/>
  <c r="L55" i="71"/>
  <c r="O55" i="71" s="1"/>
  <c r="G55" i="71"/>
  <c r="AD53" i="71"/>
  <c r="O10" i="71" s="1"/>
  <c r="AB53" i="71"/>
  <c r="N10" i="71" s="1"/>
  <c r="AA53" i="71"/>
  <c r="L10" i="71" s="1"/>
  <c r="AD40" i="71"/>
  <c r="O9" i="71" s="1"/>
  <c r="AB40" i="71"/>
  <c r="N9" i="71" s="1"/>
  <c r="AA40" i="71"/>
  <c r="L9" i="71" s="1"/>
  <c r="AD27" i="71"/>
  <c r="O6" i="71" s="1"/>
  <c r="AB27" i="71"/>
  <c r="N6" i="71" s="1"/>
  <c r="AA27" i="71"/>
  <c r="L6" i="71" s="1"/>
  <c r="AC15" i="71"/>
  <c r="B14" i="71"/>
  <c r="AK12" i="71"/>
  <c r="AJ12" i="71"/>
  <c r="AI12" i="71"/>
  <c r="AF12" i="71"/>
  <c r="AE12" i="71"/>
  <c r="AD12" i="71"/>
  <c r="M12" i="71"/>
  <c r="I12" i="71"/>
  <c r="H12" i="71"/>
  <c r="G12" i="71"/>
  <c r="AL11" i="71"/>
  <c r="J7" i="71"/>
  <c r="K7" i="71" s="1"/>
  <c r="AC40" i="71" l="1"/>
  <c r="AP66" i="71"/>
  <c r="AQ67" i="71"/>
  <c r="AC53" i="71"/>
  <c r="AC66" i="71"/>
  <c r="AC27" i="71"/>
  <c r="AO67" i="71"/>
  <c r="AC12" i="71"/>
  <c r="AL12" i="71" s="1"/>
  <c r="L12" i="71"/>
  <c r="N12" i="71"/>
  <c r="O12" i="71"/>
  <c r="AN67" i="71"/>
  <c r="AG4" i="71"/>
  <c r="AG11" i="71"/>
  <c r="AL4" i="71"/>
  <c r="AP67" i="71" l="1"/>
</calcChain>
</file>

<file path=xl/sharedStrings.xml><?xml version="1.0" encoding="utf-8"?>
<sst xmlns="http://schemas.openxmlformats.org/spreadsheetml/2006/main" count="5239" uniqueCount="421">
  <si>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</si>
  <si>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</si>
  <si>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</si>
  <si>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</si>
  <si>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</si>
  <si>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</si>
  <si>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</si>
  <si>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</si>
  <si>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</si>
  <si>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</si>
  <si>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</si>
  <si>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</si>
  <si>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</si>
  <si>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</si>
  <si>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John Kenny</t>
  </si>
  <si>
    <t>Bruins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</si>
  <si>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</si>
  <si>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</si>
  <si>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</si>
  <si>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</si>
  <si>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</si>
  <si>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</si>
  <si>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</si>
  <si>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Penalties:</t>
  </si>
  <si>
    <t>Game 1</t>
  </si>
  <si>
    <t xml:space="preserve"> </t>
  </si>
  <si>
    <t>Game 2</t>
  </si>
  <si>
    <t>Game 3</t>
  </si>
  <si>
    <t>Bruins/Subs</t>
  </si>
  <si>
    <t>Dave Kenny</t>
  </si>
  <si>
    <t>Game 4</t>
  </si>
  <si>
    <t>Neil Henriques</t>
  </si>
  <si>
    <t>Total Penalties</t>
  </si>
  <si>
    <t>Bruins Totals</t>
  </si>
  <si>
    <t>Leading Scorers</t>
  </si>
  <si>
    <t>Score</t>
  </si>
  <si>
    <t>PCT</t>
  </si>
  <si>
    <t>GA AVG</t>
  </si>
  <si>
    <t>Minutes</t>
  </si>
  <si>
    <t>Week</t>
  </si>
  <si>
    <t>Tim Kiefiuk</t>
  </si>
  <si>
    <t>Name</t>
  </si>
  <si>
    <t>Assist(s)</t>
  </si>
  <si>
    <t>Goal</t>
  </si>
  <si>
    <t>Craig Nilsen</t>
  </si>
  <si>
    <t>None</t>
  </si>
  <si>
    <t>Total Assists</t>
  </si>
  <si>
    <t>Total Goals</t>
  </si>
  <si>
    <t>Unassisted</t>
  </si>
  <si>
    <t>Larry Sterling</t>
  </si>
  <si>
    <t>Rtg</t>
  </si>
  <si>
    <t>No.</t>
  </si>
  <si>
    <t>USA MEN'S OVER 35 HOCKEY</t>
  </si>
  <si>
    <t>Stars</t>
  </si>
  <si>
    <t>Leafs</t>
  </si>
  <si>
    <t>Thrashers</t>
  </si>
  <si>
    <t>Blackhawks</t>
  </si>
  <si>
    <t>Flyers</t>
  </si>
  <si>
    <t>Islanders</t>
  </si>
  <si>
    <t>Flyers Totals</t>
  </si>
  <si>
    <t>Islanders Totals</t>
  </si>
  <si>
    <t>Blackhawks Totals</t>
  </si>
  <si>
    <t>Thrashers Totals</t>
  </si>
  <si>
    <t>Leafs Totals</t>
  </si>
  <si>
    <t>Stars Totals</t>
  </si>
  <si>
    <t>Stars/Subs</t>
  </si>
  <si>
    <t>Leafs/Subs</t>
  </si>
  <si>
    <t>Thrash/Subs</t>
  </si>
  <si>
    <t>Isles/Subs</t>
  </si>
  <si>
    <t>Flyers/Subs</t>
  </si>
  <si>
    <t>Hawks/Subs</t>
  </si>
  <si>
    <t>Dave Vigliotti</t>
  </si>
  <si>
    <t>James Hamele</t>
  </si>
  <si>
    <t>Doug Warner</t>
  </si>
  <si>
    <t>Rodney Heid</t>
  </si>
  <si>
    <t>Rob Blackburn</t>
  </si>
  <si>
    <t>John Roach</t>
  </si>
  <si>
    <t>Jeff Kaczmarek</t>
  </si>
  <si>
    <t>Chris Budzyn</t>
  </si>
  <si>
    <t>Bill Karges</t>
  </si>
  <si>
    <t>Joe Silveri</t>
  </si>
  <si>
    <t>Mike Izzi</t>
  </si>
  <si>
    <t>Fred Schwarze</t>
  </si>
  <si>
    <t>Dan Stevens</t>
  </si>
  <si>
    <t>Eric Jennings</t>
  </si>
  <si>
    <t>Brian Quarters</t>
  </si>
  <si>
    <t>Matt Donovan</t>
  </si>
  <si>
    <t>Mike Stan</t>
  </si>
  <si>
    <t>Chris Tremberth</t>
  </si>
  <si>
    <t>Steve Johnson</t>
  </si>
  <si>
    <t>LEAGUE TOTALS</t>
  </si>
  <si>
    <t>Matt Pappas</t>
  </si>
  <si>
    <t>Jeff Mueller</t>
  </si>
  <si>
    <t>Butch Erickson</t>
  </si>
  <si>
    <t>Marty Giddings</t>
  </si>
  <si>
    <t>Dave Kissel</t>
  </si>
  <si>
    <t>Kevin Price</t>
  </si>
  <si>
    <t>Randy Kazdan</t>
  </si>
  <si>
    <t>Boo Nilsen</t>
  </si>
  <si>
    <t>Keith Lutz</t>
  </si>
  <si>
    <t>Jason Lutz</t>
  </si>
  <si>
    <t>Brian Murphy</t>
  </si>
  <si>
    <t>Jason Kwiatowski</t>
  </si>
  <si>
    <t>Jack Priaulx</t>
  </si>
  <si>
    <t>John Skolas</t>
  </si>
  <si>
    <t>Jeff Elgert</t>
  </si>
  <si>
    <t>James Knight</t>
  </si>
  <si>
    <t>Jon Mullins</t>
  </si>
  <si>
    <t>Brian Mazzella</t>
  </si>
  <si>
    <t>Nathan Currie</t>
  </si>
  <si>
    <t>Sean Kelly</t>
  </si>
  <si>
    <t>Curt Lesnau</t>
  </si>
  <si>
    <t>Bobby Morris</t>
  </si>
  <si>
    <t>Don Turner</t>
  </si>
  <si>
    <t>Glenn Smith</t>
  </si>
  <si>
    <t>Bill Ciaramitaro</t>
  </si>
  <si>
    <t>Frank Jaramillo</t>
  </si>
  <si>
    <t>Tom Kokuba</t>
  </si>
  <si>
    <t>Tim Evans</t>
  </si>
  <si>
    <t>Dave Tremberth</t>
  </si>
  <si>
    <t>Jim Clairmont</t>
  </si>
  <si>
    <t>Weekly Totals</t>
  </si>
  <si>
    <t>Dave Krzysik</t>
  </si>
  <si>
    <t>Matt Trakul</t>
  </si>
  <si>
    <t>Penalty Leaders</t>
  </si>
  <si>
    <t>Capitals</t>
  </si>
  <si>
    <t>Gene Zyla</t>
  </si>
  <si>
    <t>Lee Klot</t>
  </si>
  <si>
    <t>George Kypros</t>
  </si>
  <si>
    <t>Mark Klott</t>
  </si>
  <si>
    <t>Kris Klott</t>
  </si>
  <si>
    <t>Tom Gallant</t>
  </si>
  <si>
    <t xml:space="preserve">Jim Pappas </t>
  </si>
  <si>
    <t>Caps/Subs</t>
  </si>
  <si>
    <t>Capitals Totals</t>
  </si>
  <si>
    <t>Paul Cipriano</t>
  </si>
  <si>
    <t>Mike Tesch</t>
  </si>
  <si>
    <t>RTG</t>
  </si>
  <si>
    <t>#1</t>
  </si>
  <si>
    <t>#2</t>
  </si>
  <si>
    <t>#3</t>
  </si>
  <si>
    <t>#4</t>
  </si>
  <si>
    <t>#5</t>
  </si>
  <si>
    <t>#7</t>
  </si>
  <si>
    <t>#6</t>
  </si>
  <si>
    <t>#8</t>
  </si>
  <si>
    <t>Brandon Stinet</t>
  </si>
  <si>
    <t>Dan Hull</t>
  </si>
  <si>
    <t>Jeff Young</t>
  </si>
  <si>
    <t>Don Kid</t>
  </si>
  <si>
    <t>Chuck Marchese</t>
  </si>
  <si>
    <t>Pat Taylor</t>
  </si>
  <si>
    <t>James Ruble</t>
  </si>
  <si>
    <t>Pete Smith</t>
  </si>
  <si>
    <t>#7  Stars</t>
  </si>
  <si>
    <t>Mike Tesch (sub)</t>
  </si>
  <si>
    <t>Harvey Lefkowitz</t>
  </si>
  <si>
    <t>Chris Tremberth &amp; Matt Donovan</t>
  </si>
  <si>
    <t>Tom Gallant (sub)</t>
  </si>
  <si>
    <t>Tim Tesch</t>
  </si>
  <si>
    <t>Dan Stevens  Hook</t>
  </si>
  <si>
    <t>2025/2026 SEASON</t>
  </si>
  <si>
    <t>Adam Tomlan</t>
  </si>
  <si>
    <t>Brian Lynch</t>
  </si>
  <si>
    <t>Dave Power</t>
  </si>
  <si>
    <t>Greg Wilis</t>
  </si>
  <si>
    <t>Mike Kuna</t>
  </si>
  <si>
    <t>Keven Warner</t>
  </si>
  <si>
    <t>Leo Freckelton</t>
  </si>
  <si>
    <t>Jonathan Nunley</t>
  </si>
  <si>
    <t>Jesse Balcovson</t>
  </si>
  <si>
    <t>Tim Schornack</t>
  </si>
  <si>
    <t>Mike Giusti</t>
  </si>
  <si>
    <t>Dave wilson</t>
  </si>
  <si>
    <t>#8  Leafs</t>
  </si>
  <si>
    <t>#5  Blackhawks</t>
  </si>
  <si>
    <t>#6  Islanders</t>
  </si>
  <si>
    <t>#3  Bruins</t>
  </si>
  <si>
    <t>#4  Flyers</t>
  </si>
  <si>
    <t>#1  Capitals</t>
  </si>
  <si>
    <t>#2  Thrashers</t>
  </si>
  <si>
    <t>Dave Power &amp; Rob Blackburn</t>
  </si>
  <si>
    <t>Dave Power &amp; John Roach</t>
  </si>
  <si>
    <t>Dave Power &amp; Greg Wills</t>
  </si>
  <si>
    <t>Jack Priaulx &amp; James Ruble</t>
  </si>
  <si>
    <t>Bill Ciaramitaro (sub)</t>
  </si>
  <si>
    <t>Greg Wills  Hook</t>
  </si>
  <si>
    <t>Dan Stevens (sub) &amp; Tom Kokuba</t>
  </si>
  <si>
    <t>Dan Hull &amp; Kris Klott</t>
  </si>
  <si>
    <t>Tom Kokuba &amp; Dan Stevens (sub)</t>
  </si>
  <si>
    <t>Brandon Stinet &amp; John Kenny</t>
  </si>
  <si>
    <t>Gene Zyla &amp; Mark Klott</t>
  </si>
  <si>
    <t>Gene Zyla  Hook</t>
  </si>
  <si>
    <t>Bob Lazarevich (sub)  Trip</t>
  </si>
  <si>
    <t>Bob Lazarevich (sub)</t>
  </si>
  <si>
    <t>James Rubble (sub)  Trip</t>
  </si>
  <si>
    <t>Dave Power (sub)</t>
  </si>
  <si>
    <t>Chris Tremberth &amp; Mike Tesch (sub)</t>
  </si>
  <si>
    <t>Mark Klott (sub)</t>
  </si>
  <si>
    <t>Keith Lutz &amp; Chris Tremberth</t>
  </si>
  <si>
    <t>Dave Power (sub) &amp; Keith Lutz</t>
  </si>
  <si>
    <t>Mike Stan &amp; Glenn Smith</t>
  </si>
  <si>
    <t>Craig Nilsen &amp; Bill Karges</t>
  </si>
  <si>
    <t>Mike Giusti  Hook</t>
  </si>
  <si>
    <t>Marty Giddings  Cross Check</t>
  </si>
  <si>
    <t>Harvey Lefkowitz &amp; Don Turner</t>
  </si>
  <si>
    <t>Matt Donovan &amp; Dave Tremberth</t>
  </si>
  <si>
    <t>Dave Wilson</t>
  </si>
  <si>
    <t>Rob Blackburn  Trip</t>
  </si>
  <si>
    <t>Greg Wills</t>
  </si>
  <si>
    <t>Tom Gallant &amp; Frank Jaramillo</t>
  </si>
  <si>
    <t>Frank Jaramillo &amp; Dave Power</t>
  </si>
  <si>
    <t>Mike Izzi (sub)</t>
  </si>
  <si>
    <t>Dan Stevens &amp; Brian Mazzella</t>
  </si>
  <si>
    <t>00</t>
  </si>
  <si>
    <t>James Knight Trip</t>
  </si>
  <si>
    <t>Chris Budzyn  Trip</t>
  </si>
  <si>
    <t>Empty Net Goal</t>
  </si>
  <si>
    <t>Jeff Kaczmarek &amp; Randy Kazdan</t>
  </si>
  <si>
    <t>Curt Lesnau &amp; Fred Schwarze</t>
  </si>
  <si>
    <t>Anthony Fleming (sub)</t>
  </si>
  <si>
    <t>Boo Nilsen &amp; Anthony Fleming (sub)</t>
  </si>
  <si>
    <t>John Skolas &amp; Marty Giddings</t>
  </si>
  <si>
    <t>Butch Erickson &amp; Brian Quarters</t>
  </si>
  <si>
    <t>Tom Schornack</t>
  </si>
  <si>
    <t>Matt Pappas &amp; Jim Pappas</t>
  </si>
  <si>
    <t>Matt Pappas &amp; Sean Kelly</t>
  </si>
  <si>
    <t>Mike Tesch &amp; Dave Power (sub)</t>
  </si>
  <si>
    <t>Dave Power (sub) &amp; Mike Tesch</t>
  </si>
  <si>
    <t>Jim Pappas &amp; Dave Power (sub)</t>
  </si>
  <si>
    <t>Jeff Kaczmarek  Hold</t>
  </si>
  <si>
    <t>Sean Kelly Trip</t>
  </si>
  <si>
    <t>Joe Silveri  Hook</t>
  </si>
  <si>
    <t>Fred Schwarze &amp; Keven Warner</t>
  </si>
  <si>
    <t>Don Kidd &amp; Sean Kelly</t>
  </si>
  <si>
    <t>Joe Silveri &amp; Jim Pappas</t>
  </si>
  <si>
    <t>Matt Pappas &amp; Jason Kwiatowski</t>
  </si>
  <si>
    <t>Gary Serdoz (sub)</t>
  </si>
  <si>
    <t>Gary Serdoz (sub) &amp; Dave Tremberth</t>
  </si>
  <si>
    <t>Gary Serdoz (sub) &amp; Keith Lutz</t>
  </si>
  <si>
    <t>Matt Donovan &amp; Jason Lutz</t>
  </si>
  <si>
    <t>Craig Nilsen &amp; Marty Giddings</t>
  </si>
  <si>
    <t>Adam Tomlan  Hook</t>
  </si>
  <si>
    <t>Bill Ciaramitaro  Hook</t>
  </si>
  <si>
    <t>Kris Klott  Hold</t>
  </si>
  <si>
    <t>Lee Klott  Slapshot</t>
  </si>
  <si>
    <t>Dan Hull &amp; John Kenny</t>
  </si>
  <si>
    <t>John Kenny &amp; Kris Klott</t>
  </si>
  <si>
    <t>Dan Hull &amp; Brandon Stinet</t>
  </si>
  <si>
    <t>Jim Clairmont  Trip</t>
  </si>
  <si>
    <t>Brian Murphy  Trip</t>
  </si>
  <si>
    <t>Dave Filarski (sub)</t>
  </si>
  <si>
    <t>Chris Budzyn &amp; Mike Izzi</t>
  </si>
  <si>
    <t>Jame Knight</t>
  </si>
  <si>
    <t>James Knight &amp; Pat Taylor</t>
  </si>
  <si>
    <t>Jon Mullins &amp; James Knight</t>
  </si>
  <si>
    <t>Jon Mullins &amp; Pat Taylor</t>
  </si>
  <si>
    <t>James Knight (sub)</t>
  </si>
  <si>
    <t>James Knight (sub) &amp; Chris Tremberth</t>
  </si>
  <si>
    <t>Dave Power &amp; Tom Gallant</t>
  </si>
  <si>
    <t>Greg Wills &amp; Adam Tomlan</t>
  </si>
  <si>
    <t>Joe Silveri  Interference</t>
  </si>
  <si>
    <t xml:space="preserve">Joe Silveri  </t>
  </si>
  <si>
    <t>Mike Izzi  Slash</t>
  </si>
  <si>
    <t>James Ruble &amp; Brian Quarters</t>
  </si>
  <si>
    <t>Mike Kuna (sub)</t>
  </si>
  <si>
    <t>Bob Lazarevich (sub) &amp; Brandon Stinet</t>
  </si>
  <si>
    <t>Paul Boulanger (sub) &amp; Dan Hull</t>
  </si>
  <si>
    <t>Gene Zyla &amp; Brandon Stinet</t>
  </si>
  <si>
    <t xml:space="preserve">Paul Boulanger (sub) </t>
  </si>
  <si>
    <t>Kevin Price  Hook</t>
  </si>
  <si>
    <t>Mike Stan  Hook</t>
  </si>
  <si>
    <t>Jeff Kaczmarek &amp; Mike Kuna</t>
  </si>
  <si>
    <t>Kevin Price &amp; Jeff Kaczmarek</t>
  </si>
  <si>
    <t>Dave Krzysik &amp; Dan Stevens</t>
  </si>
  <si>
    <t>Mike Tesch &amp; Sean Kelly</t>
  </si>
  <si>
    <t xml:space="preserve">In Memoriam - Curt Lesnau - Rest in Peace </t>
  </si>
  <si>
    <t>Butch Erickson (sub)</t>
  </si>
  <si>
    <t>Keven Warner &amp; Bob Lackie (sub)</t>
  </si>
  <si>
    <t>Bob Lackie (sub)  Hold</t>
  </si>
  <si>
    <t>Bob Lackie</t>
  </si>
  <si>
    <t>Brian Quarters &amp; Jack Priaulx</t>
  </si>
  <si>
    <t>John Kenny (sub) &amp; Bill Karges</t>
  </si>
  <si>
    <t>Jeff Kaczmarek &amp; Kevin Price</t>
  </si>
  <si>
    <t>Dave Krzysik (sub)</t>
  </si>
  <si>
    <t>Steve Johnson &amp; Dave Krzysik (sub)</t>
  </si>
  <si>
    <t>Fred Schwarze &amp; Kevin Price</t>
  </si>
  <si>
    <t>Randy Kazdan &amp; Dave Krzysik (sub)</t>
  </si>
  <si>
    <t>Mike Stan  Hold</t>
  </si>
  <si>
    <t>Dan Stevens  Elbow</t>
  </si>
  <si>
    <t>Bob Lazarevich (sub) &amp; Tom Kokuba</t>
  </si>
  <si>
    <t>Lee Klott &amp; Gene Zyla</t>
  </si>
  <si>
    <t>Brandon Stinet  Misconduct</t>
  </si>
  <si>
    <t>Brandon Stinet  Rough</t>
  </si>
  <si>
    <t>Eric Jennings &amp; Dave Krzysik</t>
  </si>
  <si>
    <t>Dan Stevens &amp; Eric Jennings</t>
  </si>
  <si>
    <t>Brandon Stinet  Head Contact</t>
  </si>
  <si>
    <t>Don Kidd  Hook</t>
  </si>
  <si>
    <t>Dave Vigliotti  Trip</t>
  </si>
  <si>
    <t>Greg Fleming (sub)  Too Many Men</t>
  </si>
  <si>
    <t>Paul Cipriano  Trip</t>
  </si>
  <si>
    <t>Pat Taylor (sub)  Trip</t>
  </si>
  <si>
    <t>Greg Fleming (sub) &amp; Dave Tremberth</t>
  </si>
  <si>
    <t>Dave Tremberth &amp; Chuck Marchese</t>
  </si>
  <si>
    <t>Don Kidd &amp; Joe Silveri</t>
  </si>
  <si>
    <t>Jim Pappas &amp; Jason Kwiatowski</t>
  </si>
  <si>
    <t>Pete Smith &amp; Jon Mullins</t>
  </si>
  <si>
    <t>Mike Izzi &amp; Jonathan Nunley</t>
  </si>
  <si>
    <t>Bill Ciaramitaro  Interference</t>
  </si>
  <si>
    <t>Jim Pappas  Bench Minor</t>
  </si>
  <si>
    <t>Mike Giusti &amp; Sean Kelly</t>
  </si>
  <si>
    <t>Matt Pappas &amp; Joe Silveri</t>
  </si>
  <si>
    <t xml:space="preserve">Matt Pappas </t>
  </si>
  <si>
    <t>Don Turner (sub) &amp; Matt Pappas</t>
  </si>
  <si>
    <t>Randy Blackburn (sub)</t>
  </si>
  <si>
    <t>Dave Tremberth (sub) &amp; Tom Gallant</t>
  </si>
  <si>
    <t>Greg Wills &amp; Dave Tremberth (sub)</t>
  </si>
  <si>
    <t>Dave Power &amp; Frank Jaramillo</t>
  </si>
  <si>
    <t>Mike Izzi  Hook</t>
  </si>
  <si>
    <t>Jeff Young  Check</t>
  </si>
  <si>
    <t>James Knight &amp; Randy Blackburn (sub)</t>
  </si>
  <si>
    <t>Darrell Amoe (sub) &amp; Chuck Marchese</t>
  </si>
  <si>
    <t>Mark Klott  Rough</t>
  </si>
  <si>
    <t>Mike Kuna &amp; Jeff Kaczmarek</t>
  </si>
  <si>
    <t>Mike Kuna &amp; Keven Warner</t>
  </si>
  <si>
    <t>Jesse Belcovson</t>
  </si>
  <si>
    <t>Mike Stan &amp; Brian Mazzella</t>
  </si>
  <si>
    <t>Dan Stevens &amp; Glenn Smith</t>
  </si>
  <si>
    <t xml:space="preserve">Dan Stevens </t>
  </si>
  <si>
    <t>Tommy Morris (sub)</t>
  </si>
  <si>
    <t>Boo Nilsen &amp; John Skolas</t>
  </si>
  <si>
    <t>Brian Lynch  Interference</t>
  </si>
  <si>
    <t>James Knight (sub) &amp; Dan Stevens</t>
  </si>
  <si>
    <t>Greg Fleming (sub) &amp; Fred Schwarze</t>
  </si>
  <si>
    <t>Dan Hull &amp; Dan Stevens (sub)</t>
  </si>
  <si>
    <t>Dave Kissel &amp; Brian Mazzella</t>
  </si>
  <si>
    <t>Dave Power (sub) &amp; Mike Tesch (sub)</t>
  </si>
  <si>
    <t>Lee Kott  Hook</t>
  </si>
  <si>
    <t>Paul Boulanger (sub)  Trip</t>
  </si>
  <si>
    <t>Donn Kidd</t>
  </si>
  <si>
    <t>Sean Kelly &amp; Jason Kwiatowski</t>
  </si>
  <si>
    <t>Lee Klott</t>
  </si>
  <si>
    <t>Lee Klott &amp; Kris Klott</t>
  </si>
  <si>
    <t>Kris Klott &amp; Mark Klott</t>
  </si>
  <si>
    <t>Craig Nilsen  Hook</t>
  </si>
  <si>
    <t>Butch Erickson &amp; Jack Priaulx</t>
  </si>
  <si>
    <t>John Skolas &amp; Jack Priaulx</t>
  </si>
  <si>
    <t>Nathan Currie &amp; Greg Wills</t>
  </si>
  <si>
    <t>Jim Clairmont  Elbow</t>
  </si>
  <si>
    <t>Mickey Moore (sub)</t>
  </si>
  <si>
    <t>Joe Silveri  Hold</t>
  </si>
  <si>
    <t>Joe Silver  Rough</t>
  </si>
  <si>
    <t>Jason Kwiatowski  Hook</t>
  </si>
  <si>
    <t>Dan Stevens &amp; Mike Stan</t>
  </si>
  <si>
    <t>Mike Giusti &amp; Tim Tesch</t>
  </si>
  <si>
    <t>Mike Gisusti</t>
  </si>
  <si>
    <t>Jim Pappas &amp; Tim Tesch</t>
  </si>
  <si>
    <t>Paul Boulanger (sub)</t>
  </si>
  <si>
    <t>John Kenny &amp; Brandon Stinet</t>
  </si>
  <si>
    <t>Matt Donovan &amp; Keith Lutz</t>
  </si>
  <si>
    <t>Dave Tremberth &amp; Chris Tremberth</t>
  </si>
  <si>
    <t>Chuck Marchese (sub)</t>
  </si>
  <si>
    <t>Bill Karges  Trip</t>
  </si>
  <si>
    <t>Brian Murphy &amp; Don Gardner (sub)</t>
  </si>
  <si>
    <t>Brian Quarters &amp; Mickey Moore (sub)</t>
  </si>
  <si>
    <t>Anthony Fleming (sub) &amp; Brian Quarters</t>
  </si>
  <si>
    <t>Rob Blackburn  High Stick</t>
  </si>
  <si>
    <t xml:space="preserve">Nathan Currie </t>
  </si>
  <si>
    <t>Rob Blackburn &amp; Nathan Currie</t>
  </si>
  <si>
    <t>Don Gardner (sub) &amp; Brian Murphy</t>
  </si>
  <si>
    <t>Nathan Currie &amp; Bill Ciaramitaro</t>
  </si>
  <si>
    <t>Tim Tesch  Trip</t>
  </si>
  <si>
    <t>Frank Jaramillo  High Stick</t>
  </si>
  <si>
    <t>John Roach  Trip</t>
  </si>
  <si>
    <t>Jon Mullins  Tripping</t>
  </si>
  <si>
    <t>Kris Klott &amp; Lee Klott</t>
  </si>
  <si>
    <t>Chris Bowles (sub)</t>
  </si>
  <si>
    <t>Dave Filarski (sub) &amp; Chris Budzyn</t>
  </si>
  <si>
    <t>Chris Bowles (sub) &amp; Jon Mullins</t>
  </si>
  <si>
    <t>Jeff Young &amp; Brian Murphy</t>
  </si>
  <si>
    <t>Joe Silveri  Slash</t>
  </si>
  <si>
    <t>Brian Quarters &amp; Butch Erickson</t>
  </si>
  <si>
    <t>Matt Pappas &amp; Mickey Moore (sub)</t>
  </si>
  <si>
    <t>Mike Giusti &amp; Tim Schornack</t>
  </si>
  <si>
    <t>Tim Schornack &amp; Joe Silveri</t>
  </si>
  <si>
    <t>John Kenny &amp; Frank Jaramillo (sub)</t>
  </si>
  <si>
    <t>Adam Tomlan &amp; Rob Blackburn</t>
  </si>
  <si>
    <t>Eric Jennings &amp; Matt Trakul</t>
  </si>
  <si>
    <t>Don Turner (sub)  Hook</t>
  </si>
  <si>
    <t>Brandon Stinet &amp; Dave Kenny</t>
  </si>
  <si>
    <t>Lee Klott &amp; Brandon Stinet</t>
  </si>
  <si>
    <t>John Kenny &amp; Bill Griffith (sub)</t>
  </si>
  <si>
    <t>Brandon Stinet &amp; Kris Klott</t>
  </si>
  <si>
    <t>Jamie Nack (sub)</t>
  </si>
  <si>
    <t>Jamie Nack (sub) &amp; Jim Clairmont</t>
  </si>
  <si>
    <t>Jonathan Nunley &amp; Jon Mullins</t>
  </si>
  <si>
    <t>Dan Hull (sub)</t>
  </si>
  <si>
    <t>Matt Trakul &amp; Eric Jennings</t>
  </si>
  <si>
    <t>Boo Nilsen &amp; Craig Nilsen</t>
  </si>
  <si>
    <t>Brian Quarters &amp; Boo Nilsen</t>
  </si>
  <si>
    <t>Brian Quarters &amp; Mike Tesch (sub)</t>
  </si>
  <si>
    <t>Brian Quarters &amp; Craig Nilsen</t>
  </si>
  <si>
    <t>Mike Tesch  Trip</t>
  </si>
  <si>
    <t>Don Kidd</t>
  </si>
  <si>
    <t>Jeff Kaczmarek &amp; Bob Lackie</t>
  </si>
  <si>
    <t>Jeff Kaczmarek &amp; Dave Power (sub)</t>
  </si>
  <si>
    <t>Bob Lackie &amp; Chuck Marchese (sub)</t>
  </si>
  <si>
    <t>Dave Tremberth (sub)</t>
  </si>
  <si>
    <t>Jack Priaulx &amp; Brian Quarters</t>
  </si>
  <si>
    <t>Craig Nilsen &amp; Brian Quarters</t>
  </si>
  <si>
    <t>Bill Karges &amp; Craig Nilsen</t>
  </si>
  <si>
    <t>Bill Griffith (sub)</t>
  </si>
  <si>
    <t>Fred Schwarze (sub)</t>
  </si>
  <si>
    <t>Mickey Moore (sub)  Hook</t>
  </si>
  <si>
    <t>Dan Stevens  Hold</t>
  </si>
  <si>
    <t>Mike Kuna &amp; Leo Freckelton</t>
  </si>
  <si>
    <t>Brian Mazzella &amp; Larry Sterling</t>
  </si>
  <si>
    <t>Joe Silveri  Rough</t>
  </si>
  <si>
    <t>Tom Gallant (sub) &amp; Matt Pappas</t>
  </si>
  <si>
    <t>Paul Cirpiano</t>
  </si>
  <si>
    <t>Brian Mazzella &amp; Mark Klott (sub)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</si>
</sst>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60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0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6" fillId="0" borderId="3" xfId="1" applyFont="1" applyBorder="1"/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6" fillId="3" borderId="4" xfId="0" applyFont="1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4" xfId="0" applyBorder="1"/>
    <xf numFmtId="0" fontId="6" fillId="5" borderId="1" xfId="0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164" fontId="2" fillId="0" borderId="0" xfId="0" applyNumberFormat="1" applyFont="1"/>
    <xf numFmtId="0" fontId="2" fillId="5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0" xfId="0" applyFont="1" applyFill="1"/>
  </cellXfs>
  <cellStyles count="3">
    <cellStyle name="Normal" xfId="0" builtinId="0"/>
    <cellStyle name="Normal 2" xfId="1" xr:uid="{E251F169-391B-4AC0-889B-2E2491414A02}"/>
    <cellStyle name="Normal 3" xfId="2" xr:uid="{4E1CBDB7-545A-400D-9A3C-84C1133AD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0EC1-7977-4145-BDA1-BA4688A923DD}">
  <dimension ref="A1:AQ124"/>
  <sheetViews>
    <sheetView tabSelected="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11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10</v>
      </c>
      <c r="AD3" s="21">
        <v>5</v>
      </c>
      <c r="AE3" s="21">
        <v>3</v>
      </c>
      <c r="AF3" s="21">
        <v>2</v>
      </c>
      <c r="AG3" s="56">
        <f t="shared" ref="AG3:AG11" si="1">+(AD3*2+AF3)/(2*AC3)</f>
        <v>0.6</v>
      </c>
      <c r="AH3" s="56"/>
      <c r="AI3" s="14">
        <v>28</v>
      </c>
      <c r="AJ3" s="14">
        <v>0</v>
      </c>
      <c r="AK3" s="14">
        <v>0</v>
      </c>
      <c r="AL3" s="50">
        <f t="shared" ref="AL3:AL12" si="2">+AI3/AC3</f>
        <v>2.8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1</v>
      </c>
      <c r="J4" s="4">
        <f t="shared" ref="J4:J5" si="3">2*G4+I4</f>
        <v>15</v>
      </c>
      <c r="K4" s="31">
        <f t="shared" ref="K4:K5" si="4">+J4/((G4+H4+I4)*2)</f>
        <v>0.68181818181818177</v>
      </c>
      <c r="L4" s="4">
        <f>+$AA$53</f>
        <v>57</v>
      </c>
      <c r="M4" s="4">
        <v>37</v>
      </c>
      <c r="N4" s="4">
        <f>+$AB$53</f>
        <v>62</v>
      </c>
      <c r="O4" s="4">
        <f>+$AD$53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11</v>
      </c>
      <c r="AD4" s="21">
        <v>7</v>
      </c>
      <c r="AE4" s="21">
        <v>3</v>
      </c>
      <c r="AF4" s="21">
        <v>1</v>
      </c>
      <c r="AG4" s="53">
        <f t="shared" si="1"/>
        <v>0.68181818181818177</v>
      </c>
      <c r="AH4" s="53"/>
      <c r="AI4" s="21">
        <v>37</v>
      </c>
      <c r="AJ4" s="21">
        <v>0</v>
      </c>
      <c r="AK4" s="21">
        <v>0</v>
      </c>
      <c r="AL4" s="26">
        <f t="shared" si="2"/>
        <v>3.3636363636363638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3</v>
      </c>
      <c r="I5" s="4">
        <v>2</v>
      </c>
      <c r="J5" s="4">
        <f t="shared" si="3"/>
        <v>14</v>
      </c>
      <c r="K5" s="31">
        <f t="shared" si="4"/>
        <v>0.63636363636363635</v>
      </c>
      <c r="L5" s="4">
        <f>+$AA$66</f>
        <v>38</v>
      </c>
      <c r="M5" s="4">
        <v>29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10</v>
      </c>
      <c r="AD5" s="21">
        <v>4</v>
      </c>
      <c r="AE5" s="21">
        <v>3</v>
      </c>
      <c r="AF5" s="21">
        <v>3</v>
      </c>
      <c r="AG5" s="53">
        <f t="shared" si="1"/>
        <v>0.55000000000000004</v>
      </c>
      <c r="AH5" s="53"/>
      <c r="AI5" s="21">
        <v>38</v>
      </c>
      <c r="AJ5" s="21">
        <v>1</v>
      </c>
      <c r="AK5" s="21">
        <v>0</v>
      </c>
      <c r="AL5" s="26">
        <f t="shared" si="2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5</v>
      </c>
      <c r="H6" s="4">
        <v>3</v>
      </c>
      <c r="I6" s="4">
        <v>3</v>
      </c>
      <c r="J6" s="4">
        <f>2*G6+I6</f>
        <v>13</v>
      </c>
      <c r="K6" s="31">
        <f>+J6/((G6+H6+I6)*2)</f>
        <v>0.59090909090909094</v>
      </c>
      <c r="L6" s="4">
        <f>+$AN$53</f>
        <v>43</v>
      </c>
      <c r="M6" s="4">
        <v>41</v>
      </c>
      <c r="N6" s="4">
        <f>+$AO$53</f>
        <v>57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0"/>
        <v>11</v>
      </c>
      <c r="AD6" s="21">
        <v>2</v>
      </c>
      <c r="AE6" s="21">
        <v>6</v>
      </c>
      <c r="AF6" s="21">
        <v>3</v>
      </c>
      <c r="AG6" s="53">
        <f t="shared" si="1"/>
        <v>0.31818181818181818</v>
      </c>
      <c r="AH6" s="53"/>
      <c r="AI6" s="21">
        <v>47</v>
      </c>
      <c r="AJ6" s="21">
        <v>2</v>
      </c>
      <c r="AK6" s="21">
        <v>0</v>
      </c>
      <c r="AL6" s="26">
        <f t="shared" si="2"/>
        <v>4.2727272727272725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4</v>
      </c>
      <c r="I7" s="4">
        <v>3</v>
      </c>
      <c r="J7" s="4">
        <f>2*G7+I7</f>
        <v>11</v>
      </c>
      <c r="K7" s="31">
        <f>+J7/((G7+H7+I7)*2)</f>
        <v>0.5</v>
      </c>
      <c r="L7" s="4">
        <f>+$AA$27</f>
        <v>39</v>
      </c>
      <c r="M7" s="4">
        <v>43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0"/>
        <v>10</v>
      </c>
      <c r="AD7" s="21">
        <v>4</v>
      </c>
      <c r="AE7" s="21">
        <v>4</v>
      </c>
      <c r="AF7" s="21">
        <v>2</v>
      </c>
      <c r="AG7" s="53">
        <f t="shared" si="1"/>
        <v>0.5</v>
      </c>
      <c r="AH7" s="53"/>
      <c r="AI7" s="21">
        <v>45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2</v>
      </c>
      <c r="J8" s="4">
        <f>2*G8+I8</f>
        <v>10</v>
      </c>
      <c r="K8" s="31">
        <f>+J8/((G8+H8+I8)*2)</f>
        <v>0.45454545454545453</v>
      </c>
      <c r="L8" s="4">
        <f>+$AN$27</f>
        <v>47</v>
      </c>
      <c r="M8" s="4">
        <v>50</v>
      </c>
      <c r="N8" s="4">
        <f>+$AO$27</f>
        <v>72</v>
      </c>
      <c r="O8" s="4">
        <f>+$AQ$27</f>
        <v>28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10</v>
      </c>
      <c r="AD8" s="21">
        <v>4</v>
      </c>
      <c r="AE8" s="21">
        <v>5</v>
      </c>
      <c r="AF8" s="21">
        <v>1</v>
      </c>
      <c r="AG8" s="53">
        <f>+(AD8*2+AF8)/(2*AC8)</f>
        <v>0.45</v>
      </c>
      <c r="AH8" s="53"/>
      <c r="AI8" s="21">
        <v>49</v>
      </c>
      <c r="AJ8" s="21">
        <v>3</v>
      </c>
      <c r="AK8" s="21">
        <v>0</v>
      </c>
      <c r="AL8" s="26">
        <f>+AI8/AC8</f>
        <v>4.9000000000000004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4</v>
      </c>
      <c r="H9" s="4">
        <v>5</v>
      </c>
      <c r="I9" s="4">
        <v>2</v>
      </c>
      <c r="J9" s="4">
        <f>2*G9+I9</f>
        <v>10</v>
      </c>
      <c r="K9" s="31">
        <f>+J9/((G9+H9+I9)*2)</f>
        <v>0.45454545454545453</v>
      </c>
      <c r="L9" s="4">
        <f>+$AN$40</f>
        <v>49</v>
      </c>
      <c r="M9" s="4">
        <v>56</v>
      </c>
      <c r="N9" s="4">
        <f>+$AO$40</f>
        <v>65</v>
      </c>
      <c r="O9" s="4">
        <f>+$AQ$40</f>
        <v>40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5</v>
      </c>
      <c r="AD9" s="21">
        <v>2</v>
      </c>
      <c r="AE9" s="21">
        <v>3</v>
      </c>
      <c r="AF9" s="21">
        <v>0</v>
      </c>
      <c r="AG9" s="53">
        <f>+(AD9*2+AF9)/(2*AC9)</f>
        <v>0.4</v>
      </c>
      <c r="AH9" s="53"/>
      <c r="AI9" s="21">
        <v>25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3</v>
      </c>
      <c r="H10" s="4">
        <v>6</v>
      </c>
      <c r="I10" s="4">
        <v>2</v>
      </c>
      <c r="J10" s="4">
        <f>2*G10+I10</f>
        <v>8</v>
      </c>
      <c r="K10" s="31">
        <f>+J10/((G10+H10+I10)*2)</f>
        <v>0.36363636363636365</v>
      </c>
      <c r="L10" s="4">
        <f>+$AA$40</f>
        <v>52</v>
      </c>
      <c r="M10" s="4">
        <v>60</v>
      </c>
      <c r="N10" s="4">
        <f>+$AB$40</f>
        <v>70</v>
      </c>
      <c r="O10" s="4">
        <f>+$AD$40</f>
        <v>10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9</v>
      </c>
      <c r="AD10" s="21">
        <v>1</v>
      </c>
      <c r="AE10" s="21">
        <v>6</v>
      </c>
      <c r="AF10" s="21">
        <v>2</v>
      </c>
      <c r="AG10" s="53">
        <f t="shared" si="1"/>
        <v>0.22222222222222221</v>
      </c>
      <c r="AH10" s="53"/>
      <c r="AI10" s="21">
        <v>54</v>
      </c>
      <c r="AJ10" s="21">
        <v>1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8</v>
      </c>
      <c r="C11" s="5" t="s">
        <v>54</v>
      </c>
      <c r="D11" s="10"/>
      <c r="E11" s="5"/>
      <c r="F11" s="10"/>
      <c r="G11" s="4">
        <v>2</v>
      </c>
      <c r="H11" s="4">
        <v>6</v>
      </c>
      <c r="I11" s="4">
        <v>3</v>
      </c>
      <c r="J11" s="4">
        <f>2*G11+I11</f>
        <v>7</v>
      </c>
      <c r="K11" s="31">
        <f>+J11/((G11+H11+I11)*2)</f>
        <v>0.31818181818181818</v>
      </c>
      <c r="L11" s="4">
        <f>+$AN$66</f>
        <v>40</v>
      </c>
      <c r="M11" s="4">
        <v>49</v>
      </c>
      <c r="N11" s="4">
        <f>+$AO$66</f>
        <v>55</v>
      </c>
      <c r="O11" s="4">
        <f>+$AQ$66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12</v>
      </c>
      <c r="AD11" s="21">
        <v>6</v>
      </c>
      <c r="AE11" s="21">
        <v>2</v>
      </c>
      <c r="AF11" s="21">
        <v>4</v>
      </c>
      <c r="AG11" s="53">
        <f t="shared" si="1"/>
        <v>0.66666666666666663</v>
      </c>
      <c r="AH11" s="53"/>
      <c r="AI11" s="21">
        <v>31</v>
      </c>
      <c r="AJ11" s="21">
        <v>2</v>
      </c>
      <c r="AK11" s="21">
        <v>1</v>
      </c>
      <c r="AL11" s="26">
        <f t="shared" si="2"/>
        <v>2.5833333333333335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35</v>
      </c>
      <c r="H12" s="8">
        <f>SUM(H4:H11)</f>
        <v>35</v>
      </c>
      <c r="I12" s="8">
        <f>SUM(I4:I11)</f>
        <v>18</v>
      </c>
      <c r="J12" s="8"/>
      <c r="K12" s="8"/>
      <c r="L12" s="8">
        <f>SUM(L4:L11)</f>
        <v>365</v>
      </c>
      <c r="M12" s="8">
        <f>SUM(M4:M11)</f>
        <v>365</v>
      </c>
      <c r="N12" s="8">
        <f>SUM(N4:N11)</f>
        <v>475</v>
      </c>
      <c r="O12" s="8">
        <f>SUM(O4:O11)</f>
        <v>152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88</v>
      </c>
      <c r="AD12" s="14">
        <f>SUM(AD3:AD11)</f>
        <v>35</v>
      </c>
      <c r="AE12" s="14">
        <f>SUM(AE3:AE11)</f>
        <v>35</v>
      </c>
      <c r="AF12" s="14">
        <f>SUM(AF3:AF11)</f>
        <v>18</v>
      </c>
      <c r="AG12" s="14"/>
      <c r="AH12" s="14"/>
      <c r="AI12" s="14">
        <f>SUM(AI3:AI11)</f>
        <v>354</v>
      </c>
      <c r="AJ12" s="14">
        <f>SUM(AJ3:AJ11)</f>
        <v>11</v>
      </c>
      <c r="AK12" s="14">
        <f>SUM(AK3:AK11)</f>
        <v>1</v>
      </c>
      <c r="AL12" s="29">
        <f t="shared" si="2"/>
        <v>4.0227272727272725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11 Summary:</v>
      </c>
      <c r="C14" s="37"/>
      <c r="D14" s="37"/>
      <c r="E14" s="57">
        <v>45984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8</v>
      </c>
      <c r="AO15" s="14">
        <v>9</v>
      </c>
      <c r="AP15" s="14">
        <f>+AN15+AO15</f>
        <v>17</v>
      </c>
      <c r="AQ15" s="14">
        <v>2</v>
      </c>
    </row>
    <row r="16" spans="1:43" ht="15.95" customHeight="1" x14ac:dyDescent="0.25">
      <c r="A16" s="30"/>
      <c r="C16" s="5" t="s">
        <v>174</v>
      </c>
      <c r="E16" s="20"/>
      <c r="F16" s="20"/>
      <c r="G16" s="4">
        <v>4</v>
      </c>
      <c r="H16" s="21">
        <v>1</v>
      </c>
      <c r="I16" s="59" t="s">
        <v>49</v>
      </c>
      <c r="J16" s="59"/>
      <c r="K16" s="59"/>
      <c r="L16" s="59" t="s">
        <v>420</v>
      </c>
      <c r="M16" s="59"/>
      <c r="N16" s="59"/>
      <c r="O16" s="59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414</v>
      </c>
      <c r="D17" s="20"/>
      <c r="E17" s="20"/>
      <c r="F17" s="20"/>
      <c r="G17" s="20"/>
      <c r="H17" s="21">
        <v>1</v>
      </c>
      <c r="I17" s="59" t="s">
        <v>84</v>
      </c>
      <c r="J17" s="59"/>
      <c r="K17" s="59"/>
      <c r="L17" s="59"/>
      <c r="M17" s="59" t="s">
        <v>48</v>
      </c>
      <c r="N17" s="59"/>
      <c r="O17" s="59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5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12</v>
      </c>
      <c r="AP17" s="21">
        <f t="shared" si="6"/>
        <v>17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20"/>
      <c r="H18" s="21">
        <v>2</v>
      </c>
      <c r="I18" s="59" t="s">
        <v>198</v>
      </c>
      <c r="J18" s="59"/>
      <c r="K18" s="59"/>
      <c r="L18" s="59" t="s">
        <v>416</v>
      </c>
      <c r="M18" s="59"/>
      <c r="N18" s="59"/>
      <c r="O18" s="59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5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11</v>
      </c>
      <c r="AO18" s="21">
        <v>9</v>
      </c>
      <c r="AP18" s="21">
        <f t="shared" si="6"/>
        <v>20</v>
      </c>
      <c r="AQ18" s="21">
        <v>0</v>
      </c>
    </row>
    <row r="19" spans="1:43" ht="15.75" customHeight="1" x14ac:dyDescent="0.25">
      <c r="C19" s="20"/>
      <c r="D19" s="20"/>
      <c r="E19" s="20"/>
      <c r="F19" s="20"/>
      <c r="G19" s="20"/>
      <c r="H19" s="21">
        <v>2</v>
      </c>
      <c r="I19" s="59" t="s">
        <v>84</v>
      </c>
      <c r="J19" s="59"/>
      <c r="K19" s="59"/>
      <c r="L19" s="59" t="s">
        <v>327</v>
      </c>
      <c r="M19" s="59"/>
      <c r="N19" s="59"/>
      <c r="O19" s="59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6"/>
        <v>9</v>
      </c>
      <c r="AQ19" s="21">
        <v>2</v>
      </c>
    </row>
    <row r="20" spans="1:43" ht="15.95" customHeight="1" x14ac:dyDescent="0.25">
      <c r="C20" s="20"/>
      <c r="D20" s="20"/>
      <c r="E20" s="20"/>
      <c r="F20" s="20"/>
      <c r="G20" s="20"/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5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5</v>
      </c>
      <c r="AP20" s="21">
        <f t="shared" si="6"/>
        <v>9</v>
      </c>
      <c r="AQ20" s="21">
        <v>2</v>
      </c>
    </row>
    <row r="21" spans="1:43" ht="15.95" customHeight="1" x14ac:dyDescent="0.25">
      <c r="C21" s="5" t="s">
        <v>177</v>
      </c>
      <c r="G21" s="4">
        <v>4</v>
      </c>
      <c r="H21" s="21">
        <v>1</v>
      </c>
      <c r="I21" s="20" t="s">
        <v>166</v>
      </c>
      <c r="J21" s="20"/>
      <c r="K21" s="20"/>
      <c r="L21" s="20"/>
      <c r="M21" s="20" t="s">
        <v>48</v>
      </c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5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13</v>
      </c>
      <c r="AP21" s="21">
        <f t="shared" si="6"/>
        <v>20</v>
      </c>
      <c r="AQ21" s="21">
        <v>0</v>
      </c>
    </row>
    <row r="22" spans="1:43" ht="15.95" customHeight="1" x14ac:dyDescent="0.25">
      <c r="B22" s="21" t="s">
        <v>23</v>
      </c>
      <c r="C22" s="20" t="s">
        <v>413</v>
      </c>
      <c r="D22" s="20"/>
      <c r="E22" s="20"/>
      <c r="F22" s="20"/>
      <c r="G22" s="15"/>
      <c r="H22" s="21">
        <v>1</v>
      </c>
      <c r="I22" s="20" t="s">
        <v>77</v>
      </c>
      <c r="J22" s="20"/>
      <c r="K22" s="20"/>
      <c r="L22" s="20" t="s">
        <v>415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6"/>
        <v>12</v>
      </c>
      <c r="AQ22" s="21">
        <v>2</v>
      </c>
    </row>
    <row r="23" spans="1:43" ht="15.95" customHeight="1" x14ac:dyDescent="0.25">
      <c r="C23" s="20" t="s">
        <v>230</v>
      </c>
      <c r="D23" s="20"/>
      <c r="E23" s="20"/>
      <c r="F23" s="20"/>
      <c r="G23" s="15"/>
      <c r="H23" s="21">
        <v>2</v>
      </c>
      <c r="I23" s="20" t="s">
        <v>89</v>
      </c>
      <c r="J23" s="20"/>
      <c r="K23" s="20"/>
      <c r="L23" s="20" t="s">
        <v>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5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5</v>
      </c>
      <c r="AO23" s="21">
        <v>5</v>
      </c>
      <c r="AP23" s="21">
        <f t="shared" si="6"/>
        <v>10</v>
      </c>
      <c r="AQ23" s="21">
        <v>4</v>
      </c>
    </row>
    <row r="24" spans="1:43" ht="15.95" customHeight="1" x14ac:dyDescent="0.25">
      <c r="H24" s="21">
        <v>2</v>
      </c>
      <c r="I24" s="20" t="s">
        <v>89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5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180</v>
      </c>
      <c r="D26" s="10"/>
      <c r="E26" s="20"/>
      <c r="F26" s="20"/>
      <c r="G26" s="4">
        <v>5</v>
      </c>
      <c r="H26" s="21">
        <v>1</v>
      </c>
      <c r="I26" s="20" t="s">
        <v>98</v>
      </c>
      <c r="J26" s="20"/>
      <c r="K26" s="20"/>
      <c r="L26" s="20" t="s">
        <v>408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6"/>
        <v>1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98</v>
      </c>
      <c r="J27" s="20"/>
      <c r="K27" s="20"/>
      <c r="L27" s="20" t="s">
        <v>409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47</v>
      </c>
      <c r="AO27" s="22">
        <f>SUM(AO15:AO26)+SUMIF($Z$3:$Z$10,"Canadiens",$AH$3:$AH$10)</f>
        <v>72</v>
      </c>
      <c r="AP27" s="22">
        <f>SUM(AP15:AP26)+SUMIF($Z$3:$Z$10,"Canadiens",$AH$3:$AH$10)</f>
        <v>119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85</v>
      </c>
      <c r="J28" s="20"/>
      <c r="K28" s="20"/>
      <c r="L28" s="20" t="s">
        <v>398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8</v>
      </c>
      <c r="AP28" s="14">
        <f>+AN28+AO28</f>
        <v>10</v>
      </c>
      <c r="AQ28" s="14">
        <v>4</v>
      </c>
    </row>
    <row r="29" spans="1:43" ht="15.95" customHeight="1" x14ac:dyDescent="0.25">
      <c r="H29" s="21">
        <v>3</v>
      </c>
      <c r="I29" s="20" t="s">
        <v>85</v>
      </c>
      <c r="J29" s="20"/>
      <c r="K29" s="20"/>
      <c r="L29" s="20" t="s">
        <v>410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152</v>
      </c>
      <c r="J30" s="20"/>
      <c r="K30" s="20"/>
      <c r="L30" s="20"/>
      <c r="M30" s="20" t="s">
        <v>48</v>
      </c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22</v>
      </c>
      <c r="AB30" s="21">
        <v>5</v>
      </c>
      <c r="AC30" s="21">
        <f t="shared" si="7"/>
        <v>27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17</v>
      </c>
      <c r="AO30" s="21">
        <v>5</v>
      </c>
      <c r="AP30" s="21">
        <f t="shared" si="8"/>
        <v>22</v>
      </c>
      <c r="AQ30" s="21">
        <v>16</v>
      </c>
    </row>
    <row r="31" spans="1:43" ht="15.95" customHeight="1" x14ac:dyDescent="0.25"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8</v>
      </c>
      <c r="AB31" s="21">
        <v>3</v>
      </c>
      <c r="AC31" s="21">
        <f t="shared" si="7"/>
        <v>11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14</v>
      </c>
      <c r="AP31" s="21">
        <f t="shared" si="8"/>
        <v>20</v>
      </c>
      <c r="AQ31" s="21">
        <v>0</v>
      </c>
    </row>
    <row r="32" spans="1:43" ht="15.95" customHeight="1" x14ac:dyDescent="0.25">
      <c r="B32" s="21" t="s">
        <v>25</v>
      </c>
      <c r="C32" s="5" t="s">
        <v>175</v>
      </c>
      <c r="D32" s="10"/>
      <c r="E32" s="20"/>
      <c r="F32" s="20"/>
      <c r="G32" s="4">
        <v>5</v>
      </c>
      <c r="H32" s="21">
        <v>1</v>
      </c>
      <c r="I32" s="20" t="s">
        <v>411</v>
      </c>
      <c r="J32" s="20"/>
      <c r="K32" s="20"/>
      <c r="L32" s="20" t="s">
        <v>129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7</v>
      </c>
      <c r="AC32" s="21">
        <f t="shared" si="7"/>
        <v>7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147</v>
      </c>
      <c r="J33" s="20"/>
      <c r="K33" s="20"/>
      <c r="L33" s="20" t="s">
        <v>14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5</v>
      </c>
      <c r="AB33" s="21">
        <v>14</v>
      </c>
      <c r="AC33" s="21">
        <f t="shared" si="7"/>
        <v>19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5</v>
      </c>
      <c r="AP33" s="21">
        <f t="shared" si="8"/>
        <v>6</v>
      </c>
      <c r="AQ33" s="21">
        <v>2</v>
      </c>
    </row>
    <row r="34" spans="1:43" ht="15.95" customHeight="1" x14ac:dyDescent="0.25">
      <c r="D34" s="20"/>
      <c r="E34" s="20"/>
      <c r="H34" s="21">
        <v>1</v>
      </c>
      <c r="I34" s="59" t="s">
        <v>341</v>
      </c>
      <c r="J34" s="59"/>
      <c r="K34" s="20"/>
      <c r="L34" s="20" t="s">
        <v>14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8"/>
        <v>16</v>
      </c>
      <c r="AQ34" s="21">
        <v>2</v>
      </c>
    </row>
    <row r="35" spans="1:43" ht="15.95" customHeight="1" x14ac:dyDescent="0.25">
      <c r="C35" s="20"/>
      <c r="D35" s="15"/>
      <c r="E35" s="20"/>
      <c r="H35" s="21">
        <v>2</v>
      </c>
      <c r="I35" s="59" t="s">
        <v>412</v>
      </c>
      <c r="J35" s="59"/>
      <c r="K35" s="20"/>
      <c r="L35" s="20" t="s">
        <v>129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10</v>
      </c>
      <c r="AC35" s="21">
        <f t="shared" si="7"/>
        <v>15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8"/>
        <v>8</v>
      </c>
      <c r="AQ35" s="21">
        <v>0</v>
      </c>
    </row>
    <row r="36" spans="1:43" ht="15.95" customHeight="1" x14ac:dyDescent="0.25">
      <c r="H36" s="21">
        <v>3</v>
      </c>
      <c r="I36" s="59" t="s">
        <v>341</v>
      </c>
      <c r="J36" s="59"/>
      <c r="K36" s="20"/>
      <c r="L36" s="20" t="s">
        <v>190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6</v>
      </c>
      <c r="AO36" s="21">
        <v>5</v>
      </c>
      <c r="AP36" s="21">
        <f t="shared" si="8"/>
        <v>11</v>
      </c>
      <c r="AQ36" s="21">
        <v>4</v>
      </c>
    </row>
    <row r="37" spans="1:43" ht="15.95" customHeight="1" x14ac:dyDescent="0.25">
      <c r="B37" s="44" t="s">
        <v>27</v>
      </c>
      <c r="C37" s="45"/>
      <c r="D37" s="45"/>
      <c r="E37" s="45"/>
      <c r="F37" s="45"/>
      <c r="G37" s="45"/>
      <c r="H37" s="46"/>
      <c r="I37" s="45"/>
      <c r="J37" s="45"/>
      <c r="K37" s="45"/>
      <c r="L37" s="45"/>
      <c r="M37" s="47"/>
      <c r="N37" s="45"/>
      <c r="O37" s="45"/>
      <c r="P37" s="45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7</v>
      </c>
      <c r="AC37" s="21">
        <f t="shared" si="7"/>
        <v>8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C38" s="5" t="s">
        <v>176</v>
      </c>
      <c r="G38" s="4">
        <v>2</v>
      </c>
      <c r="H38" s="21">
        <v>2</v>
      </c>
      <c r="I38" s="20" t="s">
        <v>172</v>
      </c>
      <c r="J38" s="20"/>
      <c r="K38" s="20"/>
      <c r="L38" s="20" t="s">
        <v>136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7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8"/>
        <v>5</v>
      </c>
      <c r="AQ38" s="21">
        <v>4</v>
      </c>
    </row>
    <row r="39" spans="1:43" ht="15.95" customHeight="1" x14ac:dyDescent="0.25">
      <c r="B39" s="21" t="s">
        <v>23</v>
      </c>
      <c r="C39" s="15" t="s">
        <v>417</v>
      </c>
      <c r="D39" s="20"/>
      <c r="E39" s="20"/>
      <c r="H39" s="21">
        <v>2</v>
      </c>
      <c r="I39" s="20" t="s">
        <v>80</v>
      </c>
      <c r="J39" s="20"/>
      <c r="K39" s="20"/>
      <c r="L39" s="20" t="s">
        <v>418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52</v>
      </c>
      <c r="AB40" s="22">
        <f>SUM(AB28:AB39)+SUMIF($Z$3:$Z$10,"SotF",$AH$3:$AH$10)</f>
        <v>70</v>
      </c>
      <c r="AC40" s="22">
        <f>SUM(AC28:AC39)+SUMIF($Z$3:$Z$10,"Canadiens",$AH$3:$AH$10)</f>
        <v>122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49</v>
      </c>
      <c r="AO40" s="22">
        <f>SUM(AO28:AO39)+SUMIF($Z$3:$Z$10,"SotF",$AH$3:$AH$10)</f>
        <v>65</v>
      </c>
      <c r="AP40" s="22">
        <f>SUM(AP28:AP39)+SUMIF($Z$3:$Z$10,"Canadiens",$AH$3:$AH$10)</f>
        <v>114</v>
      </c>
      <c r="AQ40" s="22">
        <f>SUM(AQ28:AQ39)</f>
        <v>40</v>
      </c>
    </row>
    <row r="41" spans="1:43" ht="15.95" customHeight="1" x14ac:dyDescent="0.25">
      <c r="C41" s="5" t="s">
        <v>178</v>
      </c>
      <c r="E41" s="20"/>
      <c r="F41" s="20"/>
      <c r="G41" s="4">
        <v>1</v>
      </c>
      <c r="H41" s="21">
        <v>3</v>
      </c>
      <c r="I41" s="20" t="s">
        <v>148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4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/>
      <c r="D42" s="15" t="s">
        <v>45</v>
      </c>
      <c r="H42" s="21"/>
      <c r="I42" s="20"/>
      <c r="J42" s="20"/>
      <c r="K42" s="20"/>
      <c r="L42" s="20"/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B43" s="44" t="s">
        <v>30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17</v>
      </c>
      <c r="AB43" s="21">
        <v>14</v>
      </c>
      <c r="AC43" s="21">
        <f t="shared" si="9"/>
        <v>31</v>
      </c>
      <c r="AD43" s="21">
        <v>4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10</v>
      </c>
      <c r="AO43" s="21">
        <v>11</v>
      </c>
      <c r="AP43" s="21">
        <f t="shared" si="10"/>
        <v>21</v>
      </c>
      <c r="AQ43" s="21">
        <v>0</v>
      </c>
    </row>
    <row r="44" spans="1:43" ht="15.95" customHeight="1" x14ac:dyDescent="0.25">
      <c r="C44" s="5" t="s">
        <v>179</v>
      </c>
      <c r="E44" s="10"/>
      <c r="F44" s="10"/>
      <c r="G44" s="4">
        <v>0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12</v>
      </c>
      <c r="AB44" s="21">
        <v>6</v>
      </c>
      <c r="AC44" s="21">
        <f t="shared" si="9"/>
        <v>18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0"/>
        <v>9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15" t="s">
        <v>45</v>
      </c>
      <c r="E45" s="1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7</v>
      </c>
      <c r="AC45" s="21">
        <f t="shared" si="9"/>
        <v>15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12</v>
      </c>
      <c r="AP45" s="21">
        <f t="shared" si="10"/>
        <v>14</v>
      </c>
      <c r="AQ45" s="21">
        <v>0</v>
      </c>
    </row>
    <row r="46" spans="1:43" ht="15.95" customHeight="1" x14ac:dyDescent="0.25">
      <c r="A46" s="3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9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0"/>
        <v>4</v>
      </c>
      <c r="AQ46" s="21">
        <v>0</v>
      </c>
    </row>
    <row r="47" spans="1:43" ht="15.95" customHeight="1" x14ac:dyDescent="0.25">
      <c r="B47" s="10"/>
      <c r="C47" s="5" t="s">
        <v>154</v>
      </c>
      <c r="D47" s="15"/>
      <c r="F47" s="10"/>
      <c r="G47" s="4">
        <v>4</v>
      </c>
      <c r="H47" s="21">
        <v>1</v>
      </c>
      <c r="I47" s="20" t="s">
        <v>207</v>
      </c>
      <c r="J47" s="20"/>
      <c r="K47" s="20"/>
      <c r="L47" s="20" t="s">
        <v>419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9</v>
      </c>
      <c r="AB47" s="21">
        <v>2</v>
      </c>
      <c r="AC47" s="21">
        <f t="shared" si="9"/>
        <v>11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2</v>
      </c>
      <c r="AP47" s="21">
        <f t="shared" si="10"/>
        <v>8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F48" s="15"/>
      <c r="G48" s="4"/>
      <c r="H48" s="21">
        <v>2</v>
      </c>
      <c r="I48" s="20" t="s">
        <v>86</v>
      </c>
      <c r="J48" s="20"/>
      <c r="K48" s="20"/>
      <c r="L48" s="20" t="s">
        <v>99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86</v>
      </c>
      <c r="J49" s="20"/>
      <c r="K49" s="20"/>
      <c r="L49" s="20" t="s">
        <v>88</v>
      </c>
      <c r="M49" s="20"/>
      <c r="N49" s="20"/>
      <c r="O49" s="20"/>
      <c r="P49" s="20" t="s">
        <v>217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1</v>
      </c>
      <c r="AO49" s="21">
        <v>0</v>
      </c>
      <c r="AP49" s="21">
        <f t="shared" si="10"/>
        <v>1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100</v>
      </c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2</v>
      </c>
      <c r="AC50" s="21">
        <f t="shared" si="9"/>
        <v>2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1</v>
      </c>
      <c r="AO50" s="21">
        <v>3</v>
      </c>
      <c r="AP50" s="21">
        <f t="shared" si="10"/>
        <v>4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5</v>
      </c>
      <c r="AP51" s="21">
        <f t="shared" si="10"/>
        <v>5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SUM(G14:G48)</f>
        <v>25</v>
      </c>
      <c r="H52" s="4"/>
      <c r="I52" s="19"/>
      <c r="J52" s="20" t="s">
        <v>32</v>
      </c>
      <c r="K52" s="19"/>
      <c r="L52" s="4">
        <f>COUNTA(C14:C51)-8</f>
        <v>4</v>
      </c>
      <c r="N52" s="20" t="s">
        <v>38</v>
      </c>
      <c r="O52" s="4">
        <f>+L52*2</f>
        <v>8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9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29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57</v>
      </c>
      <c r="AB53" s="22">
        <f>SUM(AB41:AB52)+SUMIF($Z$3:$Z$10,"Dive Shop",$AH$3:$AH$10)</f>
        <v>62</v>
      </c>
      <c r="AC53" s="22">
        <f>SUM(AC41:AC52)+SUMIF($Z$3:$Z$10,"Canadiens",$AH$3:$AH$10)</f>
        <v>119</v>
      </c>
      <c r="AD53" s="22">
        <f>SUM(AD41:AD52)</f>
        <v>10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43</v>
      </c>
      <c r="AO53" s="22">
        <f>SUM(AO41:AO52)+SUMIF($Z$3:$Z$10,"Dive Shop",$AH$3:$AH$10)</f>
        <v>57</v>
      </c>
      <c r="AP53" s="22">
        <f>SUM(AP41:AP52)+SUMIF($Z$3:$Z$10,"Canadiens",$AH$3:$AH$10)</f>
        <v>100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5</v>
      </c>
      <c r="AO54" s="14">
        <v>4</v>
      </c>
      <c r="AP54" s="14">
        <f>+AN54+AO54</f>
        <v>9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1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18</v>
      </c>
      <c r="AO56" s="21">
        <v>9</v>
      </c>
      <c r="AP56" s="21">
        <f t="shared" si="12"/>
        <v>27</v>
      </c>
      <c r="AQ56" s="21">
        <v>0</v>
      </c>
    </row>
    <row r="57" spans="1:43" ht="15.95" customHeight="1" x14ac:dyDescent="0.25">
      <c r="H57" s="21"/>
      <c r="I57" s="20"/>
      <c r="J57" s="20"/>
      <c r="K57" s="20"/>
      <c r="L57" s="20"/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1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H58" s="21"/>
      <c r="I58" s="20"/>
      <c r="J58" s="20"/>
      <c r="K58" s="20"/>
      <c r="L58" s="20"/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1</v>
      </c>
      <c r="AB58" s="21">
        <v>2</v>
      </c>
      <c r="AC58" s="21">
        <f t="shared" si="11"/>
        <v>3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14</v>
      </c>
      <c r="AP58" s="21">
        <f t="shared" si="12"/>
        <v>18</v>
      </c>
      <c r="AQ58" s="21">
        <v>8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1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7</v>
      </c>
      <c r="AP59" s="21">
        <f t="shared" si="12"/>
        <v>9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2"/>
        <v>3</v>
      </c>
      <c r="AQ60" s="21">
        <v>0</v>
      </c>
    </row>
    <row r="61" spans="1:43" ht="15.95" customHeight="1" x14ac:dyDescent="0.25">
      <c r="E61" s="20"/>
      <c r="F61" s="20"/>
      <c r="G61" s="4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1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4</v>
      </c>
      <c r="AP61" s="21">
        <f t="shared" si="12"/>
        <v>5</v>
      </c>
      <c r="AQ61" s="21">
        <v>0</v>
      </c>
    </row>
    <row r="62" spans="1:43" ht="15.95" customHeight="1" x14ac:dyDescent="0.25">
      <c r="H62" s="21"/>
      <c r="I62" s="20"/>
      <c r="J62" s="20"/>
      <c r="K62" s="20"/>
      <c r="L62" s="20"/>
      <c r="M62" s="20"/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1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2</v>
      </c>
      <c r="AO63" s="21">
        <v>2</v>
      </c>
      <c r="AP63" s="21">
        <f t="shared" si="12"/>
        <v>4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1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2"/>
        <v>3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1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38</v>
      </c>
      <c r="AB66" s="22">
        <f>SUM(AB54:AB65)+SUMIF($Z$3:$Z$10,"Eriton",$AH$3:$AH$10)</f>
        <v>46</v>
      </c>
      <c r="AC66" s="22">
        <f>SUM(AC54:AC65)+SUMIF($Z$3:$Z$10,"Canadiens",$AH$3:$AH$10)</f>
        <v>84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40</v>
      </c>
      <c r="AO66" s="22">
        <f>SUM(AO54:AO65)+SUMIF($Z$3:$Z$10,"Eriton",$AH$3:$AH$10)</f>
        <v>55</v>
      </c>
      <c r="AP66" s="22">
        <f>SUM(AP54:AP65)+SUMIF($Z$3:$Z$10,"Canadiens",$AH$3:$AH$10)</f>
        <v>95</v>
      </c>
      <c r="AQ66" s="22">
        <f>SUM(AQ54:AQ65)</f>
        <v>14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365</v>
      </c>
      <c r="AO67" s="21">
        <f>+AB27+AB40+AB53+AB66+AO27+AO40+AO53+AO66</f>
        <v>475</v>
      </c>
      <c r="AP67" s="21">
        <f>+AC27+AC40+AC53+AC66+AP27+AP40+AP53+AP66</f>
        <v>840</v>
      </c>
      <c r="AQ67" s="21">
        <f>+AD27+AD40+AD53+AD66+AQ27+AQ40+AQ53+AQ66</f>
        <v>152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11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17</v>
      </c>
      <c r="K79" s="21">
        <v>14</v>
      </c>
      <c r="L79" s="52">
        <f>+J79+K79</f>
        <v>31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22</v>
      </c>
      <c r="K80" s="21">
        <v>5</v>
      </c>
      <c r="L80" s="52">
        <f>+J80+K80</f>
        <v>27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18</v>
      </c>
      <c r="K81" s="21">
        <v>9</v>
      </c>
      <c r="L81" s="52">
        <f>+J81+K81</f>
        <v>27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17</v>
      </c>
      <c r="K82" s="21">
        <v>5</v>
      </c>
      <c r="L82" s="52">
        <f>+J82+K82</f>
        <v>22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10</v>
      </c>
      <c r="K83" s="21">
        <v>11</v>
      </c>
      <c r="L83" s="52">
        <f>+J83+K83</f>
        <v>21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75</v>
      </c>
      <c r="E84" s="20"/>
      <c r="F84" s="20"/>
      <c r="G84" s="20" t="s">
        <v>125</v>
      </c>
      <c r="H84" s="21"/>
      <c r="J84" s="21">
        <v>14</v>
      </c>
      <c r="K84" s="21">
        <v>6</v>
      </c>
      <c r="L84" s="52">
        <f>+J84+K84</f>
        <v>20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11</v>
      </c>
      <c r="K85" s="21">
        <v>9</v>
      </c>
      <c r="L85" s="52">
        <f>+J85+K85</f>
        <v>20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</v>
      </c>
      <c r="E86" s="20"/>
      <c r="F86" s="20"/>
      <c r="G86" s="20" t="s">
        <v>56</v>
      </c>
      <c r="H86" s="35"/>
      <c r="J86" s="21">
        <v>7</v>
      </c>
      <c r="K86" s="21">
        <v>13</v>
      </c>
      <c r="L86" s="52">
        <f>+J86+K86</f>
        <v>20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6</v>
      </c>
      <c r="K87" s="21">
        <v>14</v>
      </c>
      <c r="L87" s="52">
        <f>+J87+K87</f>
        <v>20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85</v>
      </c>
      <c r="E88" s="20"/>
      <c r="F88" s="20"/>
      <c r="G88" s="20" t="s">
        <v>55</v>
      </c>
      <c r="H88" s="21"/>
      <c r="J88" s="21">
        <v>5</v>
      </c>
      <c r="K88" s="21">
        <v>14</v>
      </c>
      <c r="L88" s="52">
        <f>+J88+K88</f>
        <v>19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166</v>
      </c>
      <c r="E89" s="20"/>
      <c r="F89" s="20"/>
      <c r="G89" s="15" t="s">
        <v>15</v>
      </c>
      <c r="H89" s="21"/>
      <c r="J89" s="21">
        <v>12</v>
      </c>
      <c r="K89" s="21">
        <v>6</v>
      </c>
      <c r="L89" s="52">
        <f>+J89+K89</f>
        <v>18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83</v>
      </c>
      <c r="E90" s="20"/>
      <c r="F90" s="20"/>
      <c r="G90" s="20" t="s">
        <v>54</v>
      </c>
      <c r="H90" s="35"/>
      <c r="J90" s="21">
        <v>4</v>
      </c>
      <c r="K90" s="21">
        <v>14</v>
      </c>
      <c r="L90" s="52">
        <f>+J90+K90</f>
        <v>18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146</v>
      </c>
      <c r="E91" s="20"/>
      <c r="F91" s="20"/>
      <c r="G91" s="20" t="s">
        <v>56</v>
      </c>
      <c r="H91" s="21"/>
      <c r="J91" s="21">
        <v>5</v>
      </c>
      <c r="K91" s="21">
        <v>12</v>
      </c>
      <c r="L91" s="52">
        <f>+J91+K91</f>
        <v>17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8</v>
      </c>
      <c r="K92" s="21">
        <v>8</v>
      </c>
      <c r="L92" s="52">
        <f>+J92+K92</f>
        <v>16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9</v>
      </c>
      <c r="K93" s="21">
        <v>6</v>
      </c>
      <c r="L93" s="52">
        <f>+J93+K93</f>
        <v>15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82</v>
      </c>
      <c r="E94" s="20"/>
      <c r="F94" s="20"/>
      <c r="G94" s="15" t="s">
        <v>15</v>
      </c>
      <c r="H94" s="21"/>
      <c r="J94" s="21">
        <v>8</v>
      </c>
      <c r="K94" s="21">
        <v>7</v>
      </c>
      <c r="L94" s="52">
        <f>+J94+K94</f>
        <v>15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164</v>
      </c>
      <c r="E95" s="20"/>
      <c r="F95" s="20"/>
      <c r="G95" s="20" t="s">
        <v>125</v>
      </c>
      <c r="H95" s="21"/>
      <c r="J95" s="21">
        <v>5</v>
      </c>
      <c r="K95" s="21">
        <v>10</v>
      </c>
      <c r="L95" s="52">
        <f>+J95+K95</f>
        <v>15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5</v>
      </c>
      <c r="K96" s="21">
        <v>10</v>
      </c>
      <c r="L96" s="52">
        <f>+J96+K96</f>
        <v>15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122</v>
      </c>
      <c r="E97" s="20"/>
      <c r="F97" s="20"/>
      <c r="G97" s="20" t="s">
        <v>54</v>
      </c>
      <c r="H97" s="21"/>
      <c r="J97" s="21">
        <v>7</v>
      </c>
      <c r="K97" s="21">
        <v>7</v>
      </c>
      <c r="L97" s="52">
        <f>+J97+K97</f>
        <v>14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2</v>
      </c>
      <c r="K98" s="21">
        <v>12</v>
      </c>
      <c r="L98" s="52">
        <f>+J98+K98</f>
        <v>14</v>
      </c>
      <c r="N98" s="21"/>
    </row>
    <row r="99" spans="4:31" ht="15.75" x14ac:dyDescent="0.25">
      <c r="D99" s="20" t="s">
        <v>106</v>
      </c>
      <c r="E99" s="20"/>
      <c r="F99" s="20"/>
      <c r="G99" s="20" t="s">
        <v>57</v>
      </c>
      <c r="H99" s="21"/>
      <c r="J99" s="21">
        <v>9</v>
      </c>
      <c r="K99" s="21">
        <v>4</v>
      </c>
      <c r="L99" s="52">
        <f>+J99+K99</f>
        <v>13</v>
      </c>
      <c r="N99" s="21"/>
    </row>
    <row r="100" spans="4:31" ht="15.75" x14ac:dyDescent="0.25">
      <c r="D100" s="20" t="s">
        <v>109</v>
      </c>
      <c r="E100" s="20"/>
      <c r="F100" s="20"/>
      <c r="G100" s="20" t="s">
        <v>125</v>
      </c>
      <c r="H100" s="21"/>
      <c r="J100" s="21">
        <v>7</v>
      </c>
      <c r="K100" s="21">
        <v>5</v>
      </c>
      <c r="L100" s="52">
        <f>+J100+K100</f>
        <v>12</v>
      </c>
      <c r="N100" s="21"/>
    </row>
    <row r="101" spans="4:31" ht="15.75" x14ac:dyDescent="0.25">
      <c r="D101" s="20" t="s">
        <v>130</v>
      </c>
      <c r="E101" s="20"/>
      <c r="F101" s="20"/>
      <c r="G101" s="20" t="s">
        <v>56</v>
      </c>
      <c r="H101" s="21"/>
      <c r="J101" s="21">
        <v>3</v>
      </c>
      <c r="K101" s="21">
        <v>9</v>
      </c>
      <c r="L101" s="52">
        <f>+J101+K101</f>
        <v>12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9</v>
      </c>
      <c r="K102" s="21">
        <v>2</v>
      </c>
      <c r="L102" s="52">
        <f>+J102+K102</f>
        <v>11</v>
      </c>
      <c r="N102" s="21"/>
    </row>
    <row r="103" spans="4:31" ht="15.75" x14ac:dyDescent="0.25">
      <c r="D103" s="20" t="s">
        <v>152</v>
      </c>
      <c r="E103" s="20"/>
      <c r="F103" s="20"/>
      <c r="G103" s="20" t="s">
        <v>55</v>
      </c>
      <c r="H103" s="21"/>
      <c r="J103" s="21">
        <v>8</v>
      </c>
      <c r="K103" s="21">
        <v>3</v>
      </c>
      <c r="L103" s="52">
        <f>+J103+K103</f>
        <v>11</v>
      </c>
      <c r="N103" s="21"/>
    </row>
    <row r="104" spans="4:31" ht="15.75" x14ac:dyDescent="0.25">
      <c r="D104" s="20" t="s">
        <v>172</v>
      </c>
      <c r="E104" s="20"/>
      <c r="F104" s="20"/>
      <c r="G104" s="20" t="s">
        <v>58</v>
      </c>
      <c r="H104" s="21"/>
      <c r="J104" s="21">
        <v>6</v>
      </c>
      <c r="K104" s="21">
        <v>5</v>
      </c>
      <c r="L104" s="52">
        <f>+J104+K104</f>
        <v>11</v>
      </c>
      <c r="N104" s="21"/>
    </row>
    <row r="105" spans="4:31" ht="15.75" x14ac:dyDescent="0.25">
      <c r="D105" s="20" t="s">
        <v>81</v>
      </c>
      <c r="E105" s="20"/>
      <c r="F105" s="20"/>
      <c r="G105" s="20" t="s">
        <v>57</v>
      </c>
      <c r="H105" s="21"/>
      <c r="J105" s="21">
        <v>7</v>
      </c>
      <c r="K105" s="21">
        <v>3</v>
      </c>
      <c r="L105" s="52">
        <f>+J105+K105</f>
        <v>10</v>
      </c>
      <c r="AE105" s="10"/>
    </row>
    <row r="106" spans="4:31" ht="15.75" x14ac:dyDescent="0.25">
      <c r="D106" s="20" t="s">
        <v>167</v>
      </c>
      <c r="E106" s="20"/>
      <c r="F106" s="20"/>
      <c r="G106" s="15" t="s">
        <v>15</v>
      </c>
      <c r="H106" s="21"/>
      <c r="J106" s="21">
        <v>5</v>
      </c>
      <c r="K106" s="21">
        <v>5</v>
      </c>
      <c r="L106" s="52">
        <f>+J106+K106</f>
        <v>10</v>
      </c>
      <c r="AE106" s="10"/>
    </row>
    <row r="107" spans="4:31" ht="15.75" x14ac:dyDescent="0.25">
      <c r="D107" s="20" t="s">
        <v>127</v>
      </c>
      <c r="E107" s="20"/>
      <c r="F107" s="20"/>
      <c r="G107" s="20" t="s">
        <v>56</v>
      </c>
      <c r="H107" s="21"/>
      <c r="J107" s="21">
        <v>5</v>
      </c>
      <c r="K107" s="21">
        <v>5</v>
      </c>
      <c r="L107" s="52">
        <f>+J107+K107</f>
        <v>10</v>
      </c>
    </row>
    <row r="108" spans="4:31" ht="15.75" x14ac:dyDescent="0.25">
      <c r="L108" s="21"/>
      <c r="M108" s="21"/>
      <c r="N108" s="21"/>
    </row>
    <row r="109" spans="4:31" ht="18.75" thickBot="1" x14ac:dyDescent="0.3">
      <c r="E109" s="1" t="s">
        <v>124</v>
      </c>
      <c r="F109" s="1"/>
      <c r="G109" s="1"/>
      <c r="H109" s="3" t="s">
        <v>1</v>
      </c>
      <c r="I109" s="3"/>
      <c r="J109" s="3"/>
      <c r="K109" s="49" t="s">
        <v>2</v>
      </c>
      <c r="L109" s="21"/>
      <c r="M109" s="21"/>
      <c r="N109" s="21"/>
    </row>
    <row r="110" spans="4:31" ht="15.75" x14ac:dyDescent="0.25">
      <c r="E110" s="20" t="s">
        <v>80</v>
      </c>
      <c r="F110" s="20"/>
      <c r="G110" s="20"/>
      <c r="H110" s="20" t="s">
        <v>58</v>
      </c>
      <c r="I110" s="21"/>
      <c r="K110" s="52">
        <v>16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8</v>
      </c>
      <c r="L112" s="21"/>
      <c r="M112" s="21"/>
      <c r="N112" s="21"/>
    </row>
    <row r="113" spans="5:14" ht="15.75" x14ac:dyDescent="0.25">
      <c r="E113" s="20" t="s">
        <v>83</v>
      </c>
      <c r="F113" s="20"/>
      <c r="G113" s="20"/>
      <c r="H113" s="20" t="s">
        <v>54</v>
      </c>
      <c r="I113" s="35"/>
      <c r="K113" s="52">
        <v>8</v>
      </c>
      <c r="L113" s="21"/>
      <c r="M113" s="21"/>
      <c r="N113" s="21"/>
    </row>
    <row r="114" spans="5:14" ht="15.75" x14ac:dyDescent="0.25">
      <c r="E114" s="20" t="s">
        <v>87</v>
      </c>
      <c r="F114" s="20"/>
      <c r="G114" s="20"/>
      <c r="H114" s="20" t="s">
        <v>54</v>
      </c>
      <c r="I114" s="21"/>
      <c r="K114" s="52">
        <v>6</v>
      </c>
      <c r="L114" s="21"/>
      <c r="M114" s="21"/>
      <c r="N114" s="21"/>
    </row>
    <row r="115" spans="5:14" ht="15.75" x14ac:dyDescent="0.25">
      <c r="E115" s="20" t="s">
        <v>77</v>
      </c>
      <c r="F115" s="20"/>
      <c r="G115" s="20"/>
      <c r="H115" s="15" t="s">
        <v>15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  <c r="L117" s="21"/>
      <c r="M117" s="21"/>
      <c r="N117" s="21"/>
    </row>
    <row r="118" spans="5:14" ht="15.75" x14ac:dyDescent="0.25">
      <c r="E118" s="20" t="s">
        <v>127</v>
      </c>
      <c r="F118" s="20"/>
      <c r="G118" s="20"/>
      <c r="H118" s="20" t="s">
        <v>56</v>
      </c>
      <c r="I118" s="21"/>
      <c r="K118" s="52">
        <v>4</v>
      </c>
      <c r="L118" s="21"/>
      <c r="M118" s="21"/>
      <c r="N118" s="21"/>
    </row>
    <row r="119" spans="5:14" ht="15.75" x14ac:dyDescent="0.25">
      <c r="E119" s="20" t="s">
        <v>135</v>
      </c>
      <c r="F119" s="20"/>
      <c r="G119" s="20"/>
      <c r="H119" s="20" t="s">
        <v>53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</row>
    <row r="121" spans="5:14" ht="15.75" x14ac:dyDescent="0.25">
      <c r="E121" s="20" t="s">
        <v>79</v>
      </c>
      <c r="F121" s="20"/>
      <c r="G121" s="20"/>
      <c r="H121" s="20" t="s">
        <v>55</v>
      </c>
      <c r="I121" s="21"/>
      <c r="K121" s="52">
        <v>4</v>
      </c>
    </row>
    <row r="122" spans="5:14" ht="15.75" x14ac:dyDescent="0.25">
      <c r="E122" s="20" t="s">
        <v>149</v>
      </c>
      <c r="F122" s="20"/>
      <c r="G122" s="20"/>
      <c r="H122" s="20" t="s">
        <v>58</v>
      </c>
      <c r="I122" s="21"/>
      <c r="K122" s="52">
        <v>4</v>
      </c>
    </row>
    <row r="123" spans="5:14" ht="15.75" x14ac:dyDescent="0.25">
      <c r="E123" s="20" t="s">
        <v>115</v>
      </c>
      <c r="F123" s="20"/>
      <c r="G123" s="20"/>
      <c r="H123" s="20" t="s">
        <v>125</v>
      </c>
      <c r="I123" s="21"/>
      <c r="K123" s="52">
        <v>4</v>
      </c>
    </row>
    <row r="124" spans="5:14" ht="15.75" x14ac:dyDescent="0.25">
      <c r="E124" s="20" t="s">
        <v>120</v>
      </c>
      <c r="F124" s="20"/>
      <c r="G124" s="20"/>
      <c r="H124" s="20" t="s">
        <v>57</v>
      </c>
      <c r="I124" s="21"/>
      <c r="K124" s="52">
        <v>4</v>
      </c>
    </row>
  </sheetData>
  <mergeCells count="17">
    <mergeCell ref="AG11:AH11"/>
    <mergeCell ref="E14:F14"/>
    <mergeCell ref="B72:P72"/>
    <mergeCell ref="G73:M73"/>
    <mergeCell ref="G74:M74"/>
    <mergeCell ref="AG5:AH5"/>
    <mergeCell ref="AG6:AH6"/>
    <mergeCell ref="AG7:AH7"/>
    <mergeCell ref="AG8:AH8"/>
    <mergeCell ref="AG9:AH9"/>
    <mergeCell ref="AG10:AH10"/>
    <mergeCell ref="B1:P1"/>
    <mergeCell ref="S1:AQ1"/>
    <mergeCell ref="G2:M2"/>
    <mergeCell ref="AG2:AH2"/>
    <mergeCell ref="AG3:AH3"/>
    <mergeCell ref="AG4:AH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426-BF9B-4758-981B-514F0101D429}">
  <dimension ref="A1:AQ109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2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1</v>
      </c>
      <c r="AD3" s="21">
        <v>0</v>
      </c>
      <c r="AE3" s="21">
        <v>0</v>
      </c>
      <c r="AF3" s="21">
        <v>1</v>
      </c>
      <c r="AG3" s="56">
        <f t="shared" ref="AG3:AG10" si="1">+(AD3*2+AF3)/(2*AC3)</f>
        <v>0.5</v>
      </c>
      <c r="AH3" s="56"/>
      <c r="AI3" s="14">
        <v>1</v>
      </c>
      <c r="AJ3" s="14">
        <v>0</v>
      </c>
      <c r="AK3" s="14">
        <v>0</v>
      </c>
      <c r="AL3" s="50">
        <f t="shared" ref="AL3:AL10" si="2">+AI3/AC3</f>
        <v>1</v>
      </c>
      <c r="AQ3" s="21"/>
    </row>
    <row r="4" spans="1:43" ht="18" x14ac:dyDescent="0.25">
      <c r="A4" s="34"/>
      <c r="B4" s="4">
        <v>1</v>
      </c>
      <c r="C4" s="5" t="s">
        <v>125</v>
      </c>
      <c r="D4" s="10"/>
      <c r="E4" s="5"/>
      <c r="F4" s="10"/>
      <c r="G4" s="4">
        <v>2</v>
      </c>
      <c r="H4" s="4">
        <v>0</v>
      </c>
      <c r="I4" s="4">
        <v>0</v>
      </c>
      <c r="J4" s="4">
        <f>2*G4+I4</f>
        <v>4</v>
      </c>
      <c r="K4" s="31">
        <f t="shared" ref="K4:K11" si="3">+J4/((G4+H4+I4)*2)</f>
        <v>1</v>
      </c>
      <c r="L4" s="4">
        <f>+$AA$27</f>
        <v>10</v>
      </c>
      <c r="M4" s="4">
        <v>5</v>
      </c>
      <c r="N4" s="4">
        <f>+$AB$27</f>
        <v>14</v>
      </c>
      <c r="O4" s="4">
        <f>+$AD$27</f>
        <v>6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2</v>
      </c>
      <c r="AD4" s="21">
        <v>1</v>
      </c>
      <c r="AE4" s="21">
        <v>0</v>
      </c>
      <c r="AF4" s="21">
        <v>1</v>
      </c>
      <c r="AG4" s="53">
        <f t="shared" si="1"/>
        <v>0.75</v>
      </c>
      <c r="AH4" s="53"/>
      <c r="AI4" s="21">
        <v>4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1</v>
      </c>
      <c r="H5" s="4">
        <v>0</v>
      </c>
      <c r="I5" s="4">
        <v>1</v>
      </c>
      <c r="J5" s="4">
        <f>2*G5+I5</f>
        <v>3</v>
      </c>
      <c r="K5" s="31">
        <f t="shared" si="3"/>
        <v>0.75</v>
      </c>
      <c r="L5" s="4">
        <f>+$AA$66</f>
        <v>4</v>
      </c>
      <c r="M5" s="4">
        <v>2</v>
      </c>
      <c r="N5" s="4">
        <f>+$AB$66</f>
        <v>3</v>
      </c>
      <c r="O5" s="4">
        <f>+$AD$66</f>
        <v>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2</v>
      </c>
      <c r="AD5" s="21">
        <v>2</v>
      </c>
      <c r="AE5" s="21">
        <v>0</v>
      </c>
      <c r="AF5" s="21">
        <v>0</v>
      </c>
      <c r="AG5" s="53">
        <f t="shared" si="1"/>
        <v>1</v>
      </c>
      <c r="AH5" s="53"/>
      <c r="AI5" s="21">
        <v>5</v>
      </c>
      <c r="AJ5" s="21">
        <v>0</v>
      </c>
      <c r="AK5" s="21">
        <v>0</v>
      </c>
      <c r="AL5" s="26">
        <f t="shared" si="2"/>
        <v>2.5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1</v>
      </c>
      <c r="H6" s="4">
        <v>0</v>
      </c>
      <c r="I6" s="4">
        <v>1</v>
      </c>
      <c r="J6" s="4">
        <f>2*G6+I6</f>
        <v>3</v>
      </c>
      <c r="K6" s="31">
        <f t="shared" si="3"/>
        <v>0.75</v>
      </c>
      <c r="L6" s="4">
        <f>+$AN$27</f>
        <v>7</v>
      </c>
      <c r="M6" s="4">
        <v>4</v>
      </c>
      <c r="N6" s="4">
        <f>+$AO$27</f>
        <v>11</v>
      </c>
      <c r="O6" s="4">
        <f>+$AQ$27</f>
        <v>2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2</v>
      </c>
      <c r="AD6" s="21">
        <v>1</v>
      </c>
      <c r="AE6" s="21">
        <v>1</v>
      </c>
      <c r="AF6" s="21">
        <v>0</v>
      </c>
      <c r="AG6" s="53">
        <f t="shared" si="1"/>
        <v>0.5</v>
      </c>
      <c r="AH6" s="53"/>
      <c r="AI6" s="21">
        <v>6</v>
      </c>
      <c r="AJ6" s="21">
        <v>0</v>
      </c>
      <c r="AK6" s="21">
        <v>0</v>
      </c>
      <c r="AL6" s="26">
        <f t="shared" si="2"/>
        <v>3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1</v>
      </c>
      <c r="H7" s="4">
        <v>1</v>
      </c>
      <c r="I7" s="4">
        <v>0</v>
      </c>
      <c r="J7" s="4">
        <f>2*G7+I7</f>
        <v>2</v>
      </c>
      <c r="K7" s="31">
        <f t="shared" si="3"/>
        <v>0.5</v>
      </c>
      <c r="L7" s="4">
        <f>+$AA$53</f>
        <v>8</v>
      </c>
      <c r="M7" s="4">
        <v>6</v>
      </c>
      <c r="N7" s="4">
        <f>+$AB$53</f>
        <v>7</v>
      </c>
      <c r="O7" s="4">
        <f>+$AD$53</f>
        <v>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2</v>
      </c>
      <c r="AD7" s="21">
        <v>0</v>
      </c>
      <c r="AE7" s="21">
        <v>1</v>
      </c>
      <c r="AF7" s="21">
        <v>1</v>
      </c>
      <c r="AG7" s="53">
        <f t="shared" si="1"/>
        <v>0.25</v>
      </c>
      <c r="AH7" s="53"/>
      <c r="AI7" s="21">
        <v>9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0</v>
      </c>
      <c r="H8" s="4">
        <v>1</v>
      </c>
      <c r="I8" s="4">
        <v>1</v>
      </c>
      <c r="J8" s="4">
        <f t="shared" ref="J8:J11" si="4">2*G8+I8</f>
        <v>1</v>
      </c>
      <c r="K8" s="31">
        <f t="shared" si="3"/>
        <v>0.25</v>
      </c>
      <c r="L8" s="4">
        <f>+$AN$66</f>
        <v>8</v>
      </c>
      <c r="M8" s="4">
        <v>10</v>
      </c>
      <c r="N8" s="4">
        <f>+$AO$66</f>
        <v>10</v>
      </c>
      <c r="O8" s="4">
        <f>+$AQ$66</f>
        <v>2</v>
      </c>
      <c r="P8" s="4"/>
      <c r="Q8" s="34"/>
      <c r="R8" s="21"/>
      <c r="U8" s="25">
        <v>7.5</v>
      </c>
      <c r="V8" s="20" t="s">
        <v>31</v>
      </c>
      <c r="X8" s="20"/>
      <c r="Y8" s="20"/>
      <c r="Z8" s="20" t="s">
        <v>55</v>
      </c>
      <c r="AB8" s="21"/>
      <c r="AC8" s="21">
        <f t="shared" si="0"/>
        <v>2</v>
      </c>
      <c r="AD8" s="21">
        <v>0</v>
      </c>
      <c r="AE8" s="21">
        <v>1</v>
      </c>
      <c r="AF8" s="21">
        <v>1</v>
      </c>
      <c r="AG8" s="53">
        <f t="shared" si="1"/>
        <v>0.25</v>
      </c>
      <c r="AH8" s="53"/>
      <c r="AI8" s="21">
        <v>12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0</v>
      </c>
      <c r="H9" s="4">
        <v>1</v>
      </c>
      <c r="I9" s="4">
        <v>1</v>
      </c>
      <c r="J9" s="4">
        <f t="shared" si="4"/>
        <v>1</v>
      </c>
      <c r="K9" s="31">
        <f t="shared" si="3"/>
        <v>0.25</v>
      </c>
      <c r="L9" s="4">
        <f>+$AN$53</f>
        <v>8</v>
      </c>
      <c r="M9" s="4">
        <v>12</v>
      </c>
      <c r="N9" s="4">
        <f>+$AO$53</f>
        <v>14</v>
      </c>
      <c r="O9" s="4">
        <f>+$AQ$53</f>
        <v>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2</v>
      </c>
      <c r="AD9" s="21">
        <v>0</v>
      </c>
      <c r="AE9" s="21">
        <v>1</v>
      </c>
      <c r="AF9" s="21">
        <v>1</v>
      </c>
      <c r="AG9" s="53">
        <f t="shared" si="1"/>
        <v>0.25</v>
      </c>
      <c r="AH9" s="53"/>
      <c r="AI9" s="21">
        <v>13</v>
      </c>
      <c r="AJ9" s="21">
        <v>0</v>
      </c>
      <c r="AK9" s="21">
        <v>0</v>
      </c>
      <c r="AL9" s="26">
        <f t="shared" si="2"/>
        <v>6.5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1</v>
      </c>
      <c r="I10" s="4">
        <v>1</v>
      </c>
      <c r="J10" s="4">
        <f t="shared" si="4"/>
        <v>1</v>
      </c>
      <c r="K10" s="31">
        <f t="shared" si="3"/>
        <v>0.25</v>
      </c>
      <c r="L10" s="4">
        <f>+$AA$40</f>
        <v>9</v>
      </c>
      <c r="M10" s="4">
        <v>12</v>
      </c>
      <c r="N10" s="4">
        <f>+$AB$40</f>
        <v>14</v>
      </c>
      <c r="O10" s="4">
        <f>+$AD$40</f>
        <v>2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1</v>
      </c>
      <c r="AD10" s="21">
        <v>0</v>
      </c>
      <c r="AE10" s="21">
        <v>1</v>
      </c>
      <c r="AF10" s="21">
        <v>0</v>
      </c>
      <c r="AG10" s="53">
        <f t="shared" si="1"/>
        <v>0</v>
      </c>
      <c r="AH10" s="53"/>
      <c r="AI10" s="21">
        <v>7</v>
      </c>
      <c r="AJ10" s="21">
        <v>0</v>
      </c>
      <c r="AK10" s="21">
        <v>0</v>
      </c>
      <c r="AL10" s="26">
        <f t="shared" si="2"/>
        <v>7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1</v>
      </c>
      <c r="J11" s="4">
        <f t="shared" si="4"/>
        <v>1</v>
      </c>
      <c r="K11" s="31">
        <f t="shared" si="3"/>
        <v>0.25</v>
      </c>
      <c r="L11" s="4">
        <f>+$AN$40</f>
        <v>10</v>
      </c>
      <c r="M11" s="4">
        <v>13</v>
      </c>
      <c r="N11" s="4">
        <f>+$AO$40</f>
        <v>14</v>
      </c>
      <c r="O11" s="4">
        <f>+$AQ$40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3">
        <f t="shared" ref="AG11" si="6">+(AD11*2+AF11)/(2*AC11)</f>
        <v>0.75</v>
      </c>
      <c r="AH11" s="53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</v>
      </c>
      <c r="H12" s="8">
        <f>SUM(H4:H11)</f>
        <v>5</v>
      </c>
      <c r="I12" s="8">
        <f>SUM(I4:I11)</f>
        <v>6</v>
      </c>
      <c r="J12" s="8"/>
      <c r="K12" s="8"/>
      <c r="L12" s="8">
        <f>SUM(L4:L11)</f>
        <v>64</v>
      </c>
      <c r="M12" s="8">
        <f>SUM(M4:M11)</f>
        <v>64</v>
      </c>
      <c r="N12" s="8">
        <f>SUM(N4:N11)</f>
        <v>87</v>
      </c>
      <c r="O12" s="8">
        <f>SUM(O4:O11)</f>
        <v>22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</v>
      </c>
      <c r="AD12" s="14">
        <f>SUM(AD3:AD11)</f>
        <v>5</v>
      </c>
      <c r="AE12" s="14">
        <f>SUM(AE3:AE11)</f>
        <v>5</v>
      </c>
      <c r="AF12" s="14">
        <f>SUM(AF3:AF11)</f>
        <v>6</v>
      </c>
      <c r="AG12" s="14"/>
      <c r="AH12" s="14"/>
      <c r="AI12" s="14">
        <f>SUM(AI3:AI11)</f>
        <v>63</v>
      </c>
      <c r="AJ12" s="14">
        <f>SUM(AJ3:AJ11)</f>
        <v>1</v>
      </c>
      <c r="AK12" s="14">
        <f>SUM(AK3:AK11)</f>
        <v>0</v>
      </c>
      <c r="AL12" s="29">
        <f t="shared" si="7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 Summary:</v>
      </c>
      <c r="C14" s="37"/>
      <c r="D14" s="37"/>
      <c r="E14" s="57">
        <v>45914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1</v>
      </c>
      <c r="H16" s="21">
        <v>1</v>
      </c>
      <c r="I16" s="20" t="s">
        <v>146</v>
      </c>
      <c r="J16" s="20"/>
      <c r="K16" s="20"/>
      <c r="L16" s="20" t="s">
        <v>14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/>
      <c r="I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9"/>
        <v>3</v>
      </c>
      <c r="AQ17" s="21">
        <v>0</v>
      </c>
    </row>
    <row r="18" spans="1:43" ht="15.95" customHeight="1" x14ac:dyDescent="0.25">
      <c r="A18" s="30"/>
      <c r="G18" s="4"/>
      <c r="H18" s="21"/>
      <c r="I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C19" s="5" t="s">
        <v>178</v>
      </c>
      <c r="G19" s="4">
        <v>1</v>
      </c>
      <c r="H19" s="21">
        <v>2</v>
      </c>
      <c r="I19" s="20" t="s">
        <v>81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B20" s="21" t="s">
        <v>23</v>
      </c>
      <c r="C20" s="15" t="s">
        <v>215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C21" s="15" t="s">
        <v>216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2</v>
      </c>
      <c r="AP21" s="21">
        <f t="shared" si="9"/>
        <v>3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2</v>
      </c>
      <c r="AC22" s="21">
        <f t="shared" si="8"/>
        <v>2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C23" s="5" t="s">
        <v>179</v>
      </c>
      <c r="D23" s="10"/>
      <c r="E23" s="20"/>
      <c r="F23" s="20"/>
      <c r="G23" s="4">
        <v>5</v>
      </c>
      <c r="H23" s="21">
        <v>2</v>
      </c>
      <c r="I23" s="20" t="s">
        <v>109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B24" s="21" t="s">
        <v>23</v>
      </c>
      <c r="C24" s="20" t="s">
        <v>208</v>
      </c>
      <c r="D24" s="20"/>
      <c r="E24" s="20"/>
      <c r="F24" s="20"/>
      <c r="G24" s="4"/>
      <c r="H24" s="21">
        <v>2</v>
      </c>
      <c r="I24" s="20" t="s">
        <v>75</v>
      </c>
      <c r="J24" s="20"/>
      <c r="K24" s="20"/>
      <c r="L24" s="20" t="s">
        <v>210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C25" s="20" t="s">
        <v>208</v>
      </c>
      <c r="D25" s="20"/>
      <c r="E25" s="20"/>
      <c r="F25" s="20"/>
      <c r="G25" s="20"/>
      <c r="H25" s="21">
        <v>2</v>
      </c>
      <c r="I25" s="20" t="s">
        <v>75</v>
      </c>
      <c r="J25" s="20"/>
      <c r="L25" s="20" t="s">
        <v>211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75</v>
      </c>
      <c r="J26" s="20"/>
      <c r="K26" s="20"/>
      <c r="L26" s="20" t="s">
        <v>164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155</v>
      </c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10</v>
      </c>
      <c r="AB27" s="22">
        <f>SUM(AB15:AB26)+SUMIF($Z$3:$Z$10,"Canadiens",$AH$3:$AH$10)</f>
        <v>14</v>
      </c>
      <c r="AC27" s="22">
        <f>SUM(AC15:AC26)+SUMIF($Z$3:$Z$10,"Canadiens",$AH$3:$AH$10)</f>
        <v>24</v>
      </c>
      <c r="AD27" s="22">
        <f>SUM(AD15:AD26)</f>
        <v>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</v>
      </c>
      <c r="AO27" s="22">
        <f>SUM(AO15:AO26)+SUMIF($Z$3:$Z$10,"Canadiens",$AH$3:$AH$10)</f>
        <v>11</v>
      </c>
      <c r="AP27" s="22">
        <f>SUM(AP15:AP26)+SUMIF($Z$3:$Z$10,"Canadiens",$AH$3:$AH$10)</f>
        <v>18</v>
      </c>
      <c r="AQ27" s="22">
        <f>SUM(AQ15:AQ26)</f>
        <v>2</v>
      </c>
    </row>
    <row r="28" spans="1:43" ht="15.95" customHeight="1" x14ac:dyDescent="0.25">
      <c r="H28" s="21"/>
      <c r="I28" s="20"/>
      <c r="L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25</v>
      </c>
      <c r="C29" s="5" t="s">
        <v>174</v>
      </c>
      <c r="D29" s="10"/>
      <c r="E29" s="20"/>
      <c r="F29" s="20"/>
      <c r="G29" s="4">
        <v>3</v>
      </c>
      <c r="H29" s="21">
        <v>1</v>
      </c>
      <c r="I29" s="20" t="s">
        <v>122</v>
      </c>
      <c r="J29" s="20"/>
      <c r="K29" s="20"/>
      <c r="L29" s="20" t="s">
        <v>83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B30" s="21" t="s">
        <v>23</v>
      </c>
      <c r="C30" s="20"/>
      <c r="D30" s="15" t="s">
        <v>45</v>
      </c>
      <c r="E30" s="20"/>
      <c r="F30" s="20"/>
      <c r="G30" s="4"/>
      <c r="H30" s="21">
        <v>2</v>
      </c>
      <c r="I30" s="20" t="s">
        <v>83</v>
      </c>
      <c r="J30" s="20"/>
      <c r="K30" s="20"/>
      <c r="L30" s="20" t="s">
        <v>212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6</v>
      </c>
      <c r="AB30" s="21">
        <v>1</v>
      </c>
      <c r="AC30" s="21">
        <f t="shared" si="10"/>
        <v>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5</v>
      </c>
      <c r="AO30" s="21">
        <v>0</v>
      </c>
      <c r="AP30" s="21">
        <f t="shared" si="11"/>
        <v>5</v>
      </c>
      <c r="AQ30" s="21">
        <v>0</v>
      </c>
    </row>
    <row r="31" spans="1:43" ht="15.95" customHeight="1" x14ac:dyDescent="0.25">
      <c r="C31" s="20"/>
      <c r="D31" s="15"/>
      <c r="E31" s="20"/>
      <c r="H31" s="21">
        <v>3</v>
      </c>
      <c r="I31" s="20" t="s">
        <v>212</v>
      </c>
      <c r="L31" s="20" t="s">
        <v>213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0</v>
      </c>
      <c r="AO31" s="21">
        <v>4</v>
      </c>
      <c r="AP31" s="21">
        <f t="shared" si="11"/>
        <v>4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C33" s="5" t="s">
        <v>154</v>
      </c>
      <c r="G33" s="4">
        <v>3</v>
      </c>
      <c r="H33" s="21">
        <v>1</v>
      </c>
      <c r="I33" s="20" t="s">
        <v>119</v>
      </c>
      <c r="J33" s="20"/>
      <c r="L33" s="20" t="s">
        <v>86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1</v>
      </c>
      <c r="AC33" s="21">
        <f t="shared" si="10"/>
        <v>1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2</v>
      </c>
      <c r="I34" s="20" t="s">
        <v>150</v>
      </c>
      <c r="J34" s="20"/>
      <c r="K34" s="20"/>
      <c r="L34" s="20" t="s">
        <v>205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1</v>
      </c>
      <c r="AC34" s="21">
        <f t="shared" si="10"/>
        <v>2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1</v>
      </c>
      <c r="AP34" s="21">
        <f t="shared" si="11"/>
        <v>3</v>
      </c>
      <c r="AQ34" s="21">
        <v>0</v>
      </c>
    </row>
    <row r="35" spans="1:43" ht="15.95" customHeight="1" x14ac:dyDescent="0.25">
      <c r="H35" s="21">
        <v>3</v>
      </c>
      <c r="I35" s="20" t="s">
        <v>156</v>
      </c>
      <c r="J35" s="20"/>
      <c r="K35" s="20"/>
      <c r="L35" s="20" t="s">
        <v>206</v>
      </c>
      <c r="M35" s="20"/>
      <c r="N35" s="20"/>
      <c r="O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1</v>
      </c>
      <c r="AC35" s="21">
        <f t="shared" si="10"/>
        <v>3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10"/>
        <v>1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2</v>
      </c>
    </row>
    <row r="37" spans="1:43" ht="15.95" customHeight="1" x14ac:dyDescent="0.25">
      <c r="C37" s="5" t="s">
        <v>177</v>
      </c>
      <c r="E37" s="20"/>
      <c r="F37" s="20"/>
      <c r="G37" s="4">
        <v>7</v>
      </c>
      <c r="H37" s="21">
        <v>1</v>
      </c>
      <c r="I37" s="20" t="s">
        <v>166</v>
      </c>
      <c r="L37" s="20" t="s">
        <v>218</v>
      </c>
      <c r="M37" s="20"/>
      <c r="N37" s="21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21" t="s">
        <v>23</v>
      </c>
      <c r="C38" s="15"/>
      <c r="D38" s="15" t="s">
        <v>45</v>
      </c>
      <c r="H38" s="21">
        <v>1</v>
      </c>
      <c r="I38" s="20" t="s">
        <v>89</v>
      </c>
      <c r="L38" s="20" t="s">
        <v>219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H39" s="21">
        <v>1</v>
      </c>
      <c r="I39" s="20" t="s">
        <v>77</v>
      </c>
      <c r="L39" s="20"/>
      <c r="M39" s="20" t="s">
        <v>48</v>
      </c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3</v>
      </c>
      <c r="AP39" s="21">
        <f t="shared" si="11"/>
        <v>3</v>
      </c>
      <c r="AQ39" s="21">
        <v>0</v>
      </c>
    </row>
    <row r="40" spans="1:43" ht="15.95" customHeight="1" thickBot="1" x14ac:dyDescent="0.3">
      <c r="H40" s="21">
        <v>2</v>
      </c>
      <c r="I40" s="20" t="s">
        <v>166</v>
      </c>
      <c r="L40" s="20" t="s">
        <v>77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</v>
      </c>
      <c r="AB40" s="22">
        <f>SUM(AB28:AB39)+SUMIF($Z$3:$Z$10,"SotF",$AH$3:$AH$10)</f>
        <v>14</v>
      </c>
      <c r="AC40" s="22">
        <f>SUM(AC28:AC39)+SUMIF($Z$3:$Z$10,"Canadiens",$AH$3:$AH$10)</f>
        <v>23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10</v>
      </c>
      <c r="AO40" s="22">
        <f>SUM(AO28:AO39)+SUMIF($Z$3:$Z$10,"SotF",$AH$3:$AH$10)</f>
        <v>14</v>
      </c>
      <c r="AP40" s="22">
        <f>SUM(AP28:AP39)+SUMIF($Z$3:$Z$10,"Canadiens",$AH$3:$AH$10)</f>
        <v>24</v>
      </c>
      <c r="AQ40" s="22">
        <f>SUM(AQ28:AQ39)</f>
        <v>6</v>
      </c>
    </row>
    <row r="41" spans="1:43" ht="15.95" customHeight="1" x14ac:dyDescent="0.25">
      <c r="H41" s="21">
        <v>2</v>
      </c>
      <c r="I41" s="20" t="s">
        <v>77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H42" s="21">
        <v>3</v>
      </c>
      <c r="I42" s="20" t="s">
        <v>166</v>
      </c>
      <c r="L42" s="20" t="s">
        <v>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</v>
      </c>
      <c r="AB43" s="21">
        <v>3</v>
      </c>
      <c r="AC43" s="21">
        <f t="shared" si="12"/>
        <v>6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3</v>
      </c>
      <c r="AP43" s="21">
        <f t="shared" si="13"/>
        <v>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3</v>
      </c>
      <c r="AB44" s="21">
        <v>0</v>
      </c>
      <c r="AC44" s="21">
        <f t="shared" si="12"/>
        <v>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7</v>
      </c>
      <c r="H45" s="21">
        <v>1</v>
      </c>
      <c r="I45" s="20" t="s">
        <v>98</v>
      </c>
      <c r="J45" s="20"/>
      <c r="K45" s="20"/>
      <c r="L45" s="20" t="s">
        <v>220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1</v>
      </c>
      <c r="AC45" s="21">
        <f t="shared" si="12"/>
        <v>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204</v>
      </c>
      <c r="D46" s="15"/>
      <c r="E46" s="15"/>
      <c r="H46" s="21">
        <v>1</v>
      </c>
      <c r="I46" s="20" t="s">
        <v>98</v>
      </c>
      <c r="J46" s="20"/>
      <c r="K46" s="20"/>
      <c r="L46" s="20" t="s">
        <v>220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H47" s="21">
        <v>1</v>
      </c>
      <c r="I47" s="20" t="s">
        <v>98</v>
      </c>
      <c r="J47" s="20"/>
      <c r="K47" s="20"/>
      <c r="L47" s="20" t="s">
        <v>79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</v>
      </c>
      <c r="AB47" s="21">
        <v>1</v>
      </c>
      <c r="AC47" s="21">
        <f t="shared" si="12"/>
        <v>2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98</v>
      </c>
      <c r="J48" s="20"/>
      <c r="K48" s="20"/>
      <c r="L48" s="20" t="s">
        <v>104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</v>
      </c>
      <c r="AO48" s="21">
        <v>1</v>
      </c>
      <c r="AP48" s="21">
        <f t="shared" si="13"/>
        <v>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44</v>
      </c>
      <c r="J49" s="20"/>
      <c r="K49" s="20"/>
      <c r="L49" s="20" t="s">
        <v>221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1</v>
      </c>
      <c r="AC49" s="21">
        <f t="shared" si="12"/>
        <v>1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44</v>
      </c>
      <c r="L50" s="20" t="s">
        <v>222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H51" s="21">
        <v>3</v>
      </c>
      <c r="I51" s="20" t="s">
        <v>98</v>
      </c>
      <c r="L51" s="20" t="s">
        <v>223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2</v>
      </c>
      <c r="AO52" s="21">
        <v>1</v>
      </c>
      <c r="AP52" s="21">
        <f t="shared" si="13"/>
        <v>3</v>
      </c>
      <c r="AQ52" s="21">
        <v>0</v>
      </c>
    </row>
    <row r="53" spans="1:43" ht="15.95" customHeight="1" thickBot="1" x14ac:dyDescent="0.3">
      <c r="B53" s="10"/>
      <c r="C53" s="5" t="s">
        <v>176</v>
      </c>
      <c r="D53" s="15"/>
      <c r="F53" s="10"/>
      <c r="G53" s="4">
        <v>7</v>
      </c>
      <c r="H53" s="21">
        <v>1</v>
      </c>
      <c r="I53" s="20" t="s">
        <v>110</v>
      </c>
      <c r="J53" s="20"/>
      <c r="K53" s="20"/>
      <c r="L53" s="20" t="s">
        <v>227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</v>
      </c>
      <c r="AB53" s="22">
        <f>SUM(AB41:AB52)+SUMIF($Z$3:$Z$10,"Dive Shop",$AH$3:$AH$10)</f>
        <v>7</v>
      </c>
      <c r="AC53" s="22">
        <f>SUM(AC41:AC52)+SUMIF($Z$3:$Z$10,"Canadiens",$AH$3:$AH$10)</f>
        <v>15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</v>
      </c>
      <c r="AO53" s="22">
        <f>SUM(AO41:AO52)+SUMIF($Z$3:$Z$10,"Dive Shop",$AH$3:$AH$10)</f>
        <v>14</v>
      </c>
      <c r="AP53" s="22">
        <f>SUM(AP41:AP52)+SUMIF($Z$3:$Z$10,"Canadiens",$AH$3:$AH$10)</f>
        <v>22</v>
      </c>
      <c r="AQ53" s="22">
        <f>SUM(AQ41:AQ52)</f>
        <v>0</v>
      </c>
    </row>
    <row r="54" spans="1:43" ht="15.95" customHeight="1" x14ac:dyDescent="0.25">
      <c r="B54" s="21" t="s">
        <v>23</v>
      </c>
      <c r="C54" s="15" t="s">
        <v>203</v>
      </c>
      <c r="D54" s="15"/>
      <c r="E54" s="15"/>
      <c r="F54" s="15"/>
      <c r="G54" s="4"/>
      <c r="H54" s="21">
        <v>1</v>
      </c>
      <c r="I54" s="20" t="s">
        <v>80</v>
      </c>
      <c r="J54" s="20"/>
      <c r="K54" s="20"/>
      <c r="L54" s="20" t="s">
        <v>91</v>
      </c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1</v>
      </c>
      <c r="I55" s="20" t="s">
        <v>80</v>
      </c>
      <c r="L55" s="20" t="s">
        <v>225</v>
      </c>
      <c r="N55" s="20"/>
      <c r="O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1</v>
      </c>
      <c r="I56" s="20" t="s">
        <v>224</v>
      </c>
      <c r="L56" s="20" t="s">
        <v>228</v>
      </c>
      <c r="N56" s="20"/>
      <c r="O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0</v>
      </c>
      <c r="AC56" s="21">
        <f t="shared" si="14"/>
        <v>1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A57" s="30"/>
      <c r="H57" s="21">
        <v>2</v>
      </c>
      <c r="I57" s="20" t="s">
        <v>80</v>
      </c>
      <c r="L57" s="20" t="s">
        <v>226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2</v>
      </c>
      <c r="I58" s="20" t="s">
        <v>224</v>
      </c>
      <c r="L58" s="20" t="s">
        <v>229</v>
      </c>
      <c r="N58" s="20"/>
      <c r="O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3</v>
      </c>
      <c r="AP58" s="21">
        <f t="shared" si="15"/>
        <v>5</v>
      </c>
      <c r="AQ58" s="21">
        <v>2</v>
      </c>
    </row>
    <row r="59" spans="1:43" ht="15.95" customHeight="1" x14ac:dyDescent="0.25">
      <c r="A59" s="30"/>
      <c r="H59" s="21">
        <v>2</v>
      </c>
      <c r="I59" s="20" t="s">
        <v>80</v>
      </c>
      <c r="L59" s="20" t="s">
        <v>225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2</v>
      </c>
      <c r="AP59" s="21">
        <f t="shared" si="15"/>
        <v>2</v>
      </c>
      <c r="AQ59" s="21">
        <v>0</v>
      </c>
    </row>
    <row r="60" spans="1:43" ht="15.95" customHeight="1" x14ac:dyDescent="0.25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47</v>
      </c>
      <c r="F61" s="20"/>
      <c r="G61" s="4">
        <f>SUM(G14:G55)</f>
        <v>34</v>
      </c>
      <c r="H61" s="4"/>
      <c r="I61" s="19"/>
      <c r="J61" s="20" t="s">
        <v>32</v>
      </c>
      <c r="K61" s="19"/>
      <c r="L61" s="4">
        <f>COUNTA(C14:C55)-8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E62" s="20" t="s">
        <v>46</v>
      </c>
      <c r="F62" s="20"/>
      <c r="G62" s="4">
        <f>COUNTA(L16:L60)+COUNTIF(L16:L60,"*&amp;*")</f>
        <v>45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</v>
      </c>
      <c r="AB66" s="22">
        <f>SUM(AB54:AB65)+SUMIF($Z$3:$Z$10,"Eriton",$AH$3:$AH$10)</f>
        <v>3</v>
      </c>
      <c r="AC66" s="22">
        <f>SUM(AC54:AC65)+SUMIF($Z$3:$Z$10,"Canadiens",$AH$3:$AH$10)</f>
        <v>7</v>
      </c>
      <c r="AD66" s="22">
        <f>SUM(AD54:AD65)</f>
        <v>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8</v>
      </c>
      <c r="AO66" s="22">
        <f>SUM(AO54:AO65)+SUMIF($Z$3:$Z$10,"Eriton",$AH$3:$AH$10)</f>
        <v>10</v>
      </c>
      <c r="AP66" s="22">
        <f>SUM(AP54:AP65)+SUMIF($Z$3:$Z$10,"Canadiens",$AH$3:$AH$10)</f>
        <v>18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64</v>
      </c>
      <c r="AO67" s="21">
        <f>+AB27+AB40+AB53+AB66+AO27+AO40+AO53+AO66</f>
        <v>87</v>
      </c>
      <c r="AP67" s="21">
        <f>+AC27+AC40+AC53+AC66+AP27+AP40+AP53+AP66</f>
        <v>151</v>
      </c>
      <c r="AQ67" s="21">
        <f>+AD27+AD40+AD53+AD66+AQ27+AQ40+AQ53+AQ66</f>
        <v>22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6</v>
      </c>
      <c r="K79" s="21">
        <v>1</v>
      </c>
      <c r="L79" s="52">
        <v>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6</v>
      </c>
      <c r="K80" s="21">
        <v>1</v>
      </c>
      <c r="L80" s="52">
        <v>7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20" t="s">
        <v>15</v>
      </c>
      <c r="H81" s="21"/>
      <c r="J81" s="21">
        <v>3</v>
      </c>
      <c r="K81" s="21">
        <v>3</v>
      </c>
      <c r="L81" s="52">
        <v>6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5</v>
      </c>
      <c r="K82" s="21">
        <v>0</v>
      </c>
      <c r="L82" s="52">
        <v>5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2</v>
      </c>
      <c r="K83" s="21">
        <v>3</v>
      </c>
      <c r="L83" s="52">
        <v>5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21"/>
      <c r="J84" s="21">
        <v>2</v>
      </c>
      <c r="K84" s="21">
        <v>3</v>
      </c>
      <c r="L84" s="52">
        <v>5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164</v>
      </c>
      <c r="E85" s="20"/>
      <c r="F85" s="20"/>
      <c r="G85" s="20" t="s">
        <v>125</v>
      </c>
      <c r="H85" s="21"/>
      <c r="J85" s="21">
        <v>0</v>
      </c>
      <c r="K85" s="21">
        <v>5</v>
      </c>
      <c r="L85" s="52">
        <v>5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0</v>
      </c>
      <c r="K86" s="21">
        <v>4</v>
      </c>
      <c r="L86" s="52">
        <v>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20" t="s">
        <v>15</v>
      </c>
      <c r="H87" s="21"/>
      <c r="J87" s="21">
        <v>3</v>
      </c>
      <c r="K87" s="21">
        <v>0</v>
      </c>
      <c r="L87" s="52">
        <v>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84</v>
      </c>
      <c r="E88" s="20"/>
      <c r="F88" s="20"/>
      <c r="G88" s="20" t="s">
        <v>54</v>
      </c>
      <c r="H88" s="21"/>
      <c r="J88" s="21">
        <v>3</v>
      </c>
      <c r="K88" s="21">
        <v>0</v>
      </c>
      <c r="L88" s="52">
        <v>3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44</v>
      </c>
      <c r="E89" s="20"/>
      <c r="F89" s="20"/>
      <c r="G89" s="20" t="s">
        <v>55</v>
      </c>
      <c r="H89" s="21"/>
      <c r="J89" s="21">
        <v>2</v>
      </c>
      <c r="K89" s="21">
        <v>1</v>
      </c>
      <c r="L89" s="52">
        <v>3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2</v>
      </c>
      <c r="K90" s="21">
        <v>1</v>
      </c>
      <c r="L90" s="52">
        <v>3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129</v>
      </c>
      <c r="E91" s="20"/>
      <c r="F91" s="20"/>
      <c r="G91" s="20" t="s">
        <v>56</v>
      </c>
      <c r="H91" s="35"/>
      <c r="J91" s="21">
        <v>2</v>
      </c>
      <c r="K91" s="21">
        <v>1</v>
      </c>
      <c r="L91" s="52">
        <v>3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2</v>
      </c>
      <c r="K92" s="21">
        <v>1</v>
      </c>
      <c r="L92" s="52">
        <v>3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156</v>
      </c>
      <c r="E93" s="20"/>
      <c r="F93" s="20"/>
      <c r="G93" s="20" t="s">
        <v>53</v>
      </c>
      <c r="H93" s="21"/>
      <c r="J93" s="21">
        <v>2</v>
      </c>
      <c r="K93" s="21">
        <v>1</v>
      </c>
      <c r="L93" s="52">
        <v>3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122</v>
      </c>
      <c r="E94" s="20"/>
      <c r="F94" s="20"/>
      <c r="G94" s="20" t="s">
        <v>54</v>
      </c>
      <c r="J94" s="21">
        <v>2</v>
      </c>
      <c r="K94" s="21">
        <v>1</v>
      </c>
      <c r="L94" s="52">
        <v>3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116</v>
      </c>
      <c r="E95" s="20"/>
      <c r="F95" s="20"/>
      <c r="G95" s="20" t="s">
        <v>125</v>
      </c>
      <c r="J95" s="21">
        <v>1</v>
      </c>
      <c r="K95" s="21">
        <v>2</v>
      </c>
      <c r="L95" s="52">
        <v>3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14</v>
      </c>
      <c r="E96" s="20"/>
      <c r="F96" s="20"/>
      <c r="G96" s="20" t="s">
        <v>56</v>
      </c>
      <c r="J96" s="21">
        <v>1</v>
      </c>
      <c r="K96" s="21">
        <v>2</v>
      </c>
      <c r="L96" s="52">
        <v>3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2" ht="15.75" x14ac:dyDescent="0.25">
      <c r="D97" s="20" t="s">
        <v>132</v>
      </c>
      <c r="E97" s="20"/>
      <c r="F97" s="20"/>
      <c r="G97" s="20" t="s">
        <v>58</v>
      </c>
      <c r="J97" s="21">
        <v>0</v>
      </c>
      <c r="K97" s="21">
        <v>3</v>
      </c>
      <c r="L97" s="52">
        <v>3</v>
      </c>
    </row>
    <row r="98" spans="4:12" ht="15.75" x14ac:dyDescent="0.25">
      <c r="D98" s="20" t="s">
        <v>88</v>
      </c>
      <c r="E98" s="20"/>
      <c r="F98" s="20"/>
      <c r="G98" s="20" t="s">
        <v>53</v>
      </c>
      <c r="J98" s="21">
        <v>0</v>
      </c>
      <c r="K98" s="21">
        <v>3</v>
      </c>
      <c r="L98" s="52">
        <v>3</v>
      </c>
    </row>
    <row r="101" spans="4:12" ht="18.75" thickBot="1" x14ac:dyDescent="0.3">
      <c r="E101" s="1" t="s">
        <v>124</v>
      </c>
      <c r="F101" s="1"/>
      <c r="G101" s="1"/>
      <c r="H101" s="3" t="s">
        <v>1</v>
      </c>
      <c r="I101" s="3"/>
      <c r="J101" s="3"/>
      <c r="K101" s="49" t="s">
        <v>2</v>
      </c>
    </row>
    <row r="102" spans="4:12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12" ht="15.75" x14ac:dyDescent="0.25">
      <c r="E103" s="20" t="s">
        <v>83</v>
      </c>
      <c r="F103" s="20"/>
      <c r="G103" s="20"/>
      <c r="H103" s="20" t="s">
        <v>54</v>
      </c>
      <c r="I103" s="35"/>
      <c r="K103" s="52">
        <v>2</v>
      </c>
    </row>
    <row r="104" spans="4:12" ht="15.75" x14ac:dyDescent="0.25">
      <c r="E104" s="20" t="s">
        <v>106</v>
      </c>
      <c r="F104" s="20"/>
      <c r="G104" s="20"/>
      <c r="H104" s="20" t="s">
        <v>57</v>
      </c>
      <c r="I104" s="21"/>
      <c r="K104" s="52">
        <v>2</v>
      </c>
    </row>
    <row r="105" spans="4:12" ht="15.75" x14ac:dyDescent="0.25">
      <c r="E105" s="20" t="s">
        <v>126</v>
      </c>
      <c r="F105" s="20"/>
      <c r="G105" s="20"/>
      <c r="H105" s="20" t="s">
        <v>56</v>
      </c>
      <c r="K105" s="52">
        <v>2</v>
      </c>
    </row>
    <row r="106" spans="4:12" ht="15.75" x14ac:dyDescent="0.25">
      <c r="E106" s="20" t="s">
        <v>165</v>
      </c>
      <c r="F106" s="20"/>
      <c r="G106" s="20"/>
      <c r="H106" s="20" t="s">
        <v>125</v>
      </c>
      <c r="K106" s="52">
        <v>2</v>
      </c>
    </row>
    <row r="107" spans="4:12" ht="15.75" x14ac:dyDescent="0.25">
      <c r="E107" s="20" t="s">
        <v>94</v>
      </c>
      <c r="F107" s="20"/>
      <c r="G107" s="20"/>
      <c r="H107" s="20" t="s">
        <v>55</v>
      </c>
      <c r="K107" s="52">
        <v>2</v>
      </c>
    </row>
    <row r="108" spans="4:12" ht="15.75" x14ac:dyDescent="0.25">
      <c r="E108" s="20" t="s">
        <v>78</v>
      </c>
      <c r="F108" s="20"/>
      <c r="G108" s="20"/>
      <c r="H108" s="20" t="s">
        <v>57</v>
      </c>
      <c r="K108" s="52">
        <v>2</v>
      </c>
    </row>
    <row r="109" spans="4:12" ht="15.75" x14ac:dyDescent="0.25">
      <c r="E109" s="20" t="s">
        <v>172</v>
      </c>
      <c r="F109" s="20"/>
      <c r="G109" s="20"/>
      <c r="H109" s="20" t="s">
        <v>58</v>
      </c>
      <c r="K109" s="52">
        <v>2</v>
      </c>
    </row>
  </sheetData>
  <mergeCells count="17">
    <mergeCell ref="B72:P72"/>
    <mergeCell ref="G73:M73"/>
    <mergeCell ref="G74:M74"/>
    <mergeCell ref="AG9:AH9"/>
    <mergeCell ref="AG10:AH10"/>
    <mergeCell ref="E14:F14"/>
    <mergeCell ref="AG5:AH5"/>
    <mergeCell ref="AG6:AH6"/>
    <mergeCell ref="AG7:AH7"/>
    <mergeCell ref="AG8:AH8"/>
    <mergeCell ref="AG11:AH11"/>
    <mergeCell ref="AG4:AH4"/>
    <mergeCell ref="B1:P1"/>
    <mergeCell ref="S1:AQ1"/>
    <mergeCell ref="G2:M2"/>
    <mergeCell ref="AG2:AH2"/>
    <mergeCell ref="AG3:AH3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D3A-AD3A-4B45-86E0-88854B54D959}">
  <dimension ref="A1:AQ99"/>
  <sheetViews>
    <sheetView topLeftCell="A9" zoomScale="70" zoomScaleNormal="70" zoomScaleSheetLayoutView="78" workbookViewId="0">
      <selection activeCell="AD9" sqref="AD9:AF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1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21">
        <f t="shared" ref="AC3:AC10" si="0">+AD3+AE3+AF3</f>
        <v>1</v>
      </c>
      <c r="AD3" s="21">
        <v>1</v>
      </c>
      <c r="AE3" s="21">
        <v>0</v>
      </c>
      <c r="AF3" s="21">
        <v>0</v>
      </c>
      <c r="AG3" s="56">
        <f t="shared" ref="AG3:AG8" si="1">+(AD3*2+AF3)/(2*AC3)</f>
        <v>1</v>
      </c>
      <c r="AH3" s="56"/>
      <c r="AI3" s="14">
        <v>2</v>
      </c>
      <c r="AJ3" s="14">
        <v>0</v>
      </c>
      <c r="AK3" s="14">
        <v>0</v>
      </c>
      <c r="AL3" s="50">
        <f t="shared" ref="AL3:AL8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1</v>
      </c>
      <c r="H4" s="4">
        <v>0</v>
      </c>
      <c r="I4" s="4">
        <v>0</v>
      </c>
      <c r="J4" s="4">
        <f t="shared" ref="J4:J11" si="3">2*G4+I4</f>
        <v>2</v>
      </c>
      <c r="K4" s="31">
        <f t="shared" ref="K4:K11" si="4">+J4/((G4+H4+I4)*2)</f>
        <v>1</v>
      </c>
      <c r="L4" s="4">
        <f>+$AA$66</f>
        <v>3</v>
      </c>
      <c r="M4" s="4">
        <v>1</v>
      </c>
      <c r="N4" s="4">
        <f>+$AB$66</f>
        <v>3</v>
      </c>
      <c r="O4" s="4">
        <f>+$AD$66</f>
        <v>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</v>
      </c>
      <c r="AD4" s="21">
        <v>0</v>
      </c>
      <c r="AE4" s="21">
        <v>1</v>
      </c>
      <c r="AF4" s="21">
        <v>0</v>
      </c>
      <c r="AG4" s="53">
        <f t="shared" si="1"/>
        <v>0</v>
      </c>
      <c r="AH4" s="53"/>
      <c r="AI4" s="21">
        <v>3</v>
      </c>
      <c r="AJ4" s="21">
        <v>0</v>
      </c>
      <c r="AK4" s="21">
        <v>0</v>
      </c>
      <c r="AL4" s="26">
        <f t="shared" si="2"/>
        <v>3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1</v>
      </c>
      <c r="H5" s="4">
        <v>0</v>
      </c>
      <c r="I5" s="4">
        <v>0</v>
      </c>
      <c r="J5" s="4">
        <f t="shared" si="3"/>
        <v>2</v>
      </c>
      <c r="K5" s="31">
        <f t="shared" si="4"/>
        <v>1</v>
      </c>
      <c r="L5" s="4">
        <f>+$AN$27</f>
        <v>6</v>
      </c>
      <c r="M5" s="4">
        <v>3</v>
      </c>
      <c r="N5" s="4">
        <f>+$AO$27</f>
        <v>10</v>
      </c>
      <c r="O5" s="4">
        <f>+$AQ$27</f>
        <v>2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0"/>
        <v>1</v>
      </c>
      <c r="AD5" s="21">
        <v>1</v>
      </c>
      <c r="AE5" s="21">
        <v>0</v>
      </c>
      <c r="AF5" s="21">
        <v>0</v>
      </c>
      <c r="AG5" s="53">
        <f t="shared" si="1"/>
        <v>1</v>
      </c>
      <c r="AH5" s="53"/>
      <c r="AI5" s="21">
        <v>3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1</v>
      </c>
      <c r="H6" s="4">
        <v>0</v>
      </c>
      <c r="I6" s="4">
        <v>0</v>
      </c>
      <c r="J6" s="4">
        <f t="shared" si="3"/>
        <v>2</v>
      </c>
      <c r="K6" s="31">
        <f t="shared" si="4"/>
        <v>1</v>
      </c>
      <c r="L6" s="4">
        <f>+$AA$27</f>
        <v>5</v>
      </c>
      <c r="M6" s="4">
        <v>2</v>
      </c>
      <c r="N6" s="4">
        <f>+$AB$27</f>
        <v>8</v>
      </c>
      <c r="O6" s="4">
        <f>+$AD$27</f>
        <v>2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1</v>
      </c>
      <c r="AD6" s="21">
        <v>0</v>
      </c>
      <c r="AE6" s="21">
        <v>1</v>
      </c>
      <c r="AF6" s="21">
        <v>0</v>
      </c>
      <c r="AG6" s="53">
        <f t="shared" si="1"/>
        <v>0</v>
      </c>
      <c r="AH6" s="53"/>
      <c r="AI6" s="21">
        <v>5</v>
      </c>
      <c r="AJ6" s="21">
        <v>0</v>
      </c>
      <c r="AK6" s="21">
        <v>0</v>
      </c>
      <c r="AL6" s="26">
        <f t="shared" si="2"/>
        <v>5</v>
      </c>
      <c r="AQ6" s="21"/>
    </row>
    <row r="7" spans="1:43" ht="18" x14ac:dyDescent="0.25">
      <c r="A7" s="34"/>
      <c r="B7" s="4">
        <v>8</v>
      </c>
      <c r="C7" s="5" t="s">
        <v>54</v>
      </c>
      <c r="D7" s="10"/>
      <c r="E7" s="5"/>
      <c r="F7" s="10"/>
      <c r="G7" s="4">
        <v>0</v>
      </c>
      <c r="H7" s="4">
        <v>0</v>
      </c>
      <c r="I7" s="4">
        <v>1</v>
      </c>
      <c r="J7" s="4">
        <f t="shared" si="3"/>
        <v>1</v>
      </c>
      <c r="K7" s="31">
        <f t="shared" si="4"/>
        <v>0.5</v>
      </c>
      <c r="L7" s="4">
        <f>+$AN$66</f>
        <v>5</v>
      </c>
      <c r="M7" s="4">
        <v>5</v>
      </c>
      <c r="N7" s="4">
        <f>+$AO$66</f>
        <v>6</v>
      </c>
      <c r="O7" s="4">
        <f>+$AQ$66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1</v>
      </c>
      <c r="AD7" s="21">
        <v>0</v>
      </c>
      <c r="AE7" s="21">
        <v>0</v>
      </c>
      <c r="AF7" s="21">
        <v>1</v>
      </c>
      <c r="AG7" s="53">
        <f t="shared" si="1"/>
        <v>0.5</v>
      </c>
      <c r="AH7" s="53"/>
      <c r="AI7" s="21">
        <v>5</v>
      </c>
      <c r="AJ7" s="21">
        <v>0</v>
      </c>
      <c r="AK7" s="21">
        <v>0</v>
      </c>
      <c r="AL7" s="26">
        <f t="shared" si="2"/>
        <v>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0</v>
      </c>
      <c r="H8" s="4">
        <v>0</v>
      </c>
      <c r="I8" s="4">
        <v>1</v>
      </c>
      <c r="J8" s="4">
        <f t="shared" si="3"/>
        <v>1</v>
      </c>
      <c r="K8" s="31">
        <f t="shared" si="4"/>
        <v>0.5</v>
      </c>
      <c r="L8" s="4">
        <f>+$AN$53</f>
        <v>5</v>
      </c>
      <c r="M8" s="4">
        <v>5</v>
      </c>
      <c r="N8" s="4">
        <f>+$AO$53</f>
        <v>9</v>
      </c>
      <c r="O8" s="4">
        <f>+$AQ$53</f>
        <v>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 t="shared" si="0"/>
        <v>1</v>
      </c>
      <c r="AD8" s="21">
        <v>0</v>
      </c>
      <c r="AE8" s="21">
        <v>1</v>
      </c>
      <c r="AF8" s="21">
        <v>0</v>
      </c>
      <c r="AG8" s="53">
        <f t="shared" si="1"/>
        <v>0</v>
      </c>
      <c r="AH8" s="53"/>
      <c r="AI8" s="21">
        <v>6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0</v>
      </c>
      <c r="H9" s="4">
        <v>1</v>
      </c>
      <c r="I9" s="4">
        <v>0</v>
      </c>
      <c r="J9" s="4">
        <f t="shared" si="3"/>
        <v>0</v>
      </c>
      <c r="K9" s="31">
        <f t="shared" si="4"/>
        <v>0</v>
      </c>
      <c r="L9" s="4">
        <f>+$AA$40</f>
        <v>2</v>
      </c>
      <c r="M9" s="4">
        <v>5</v>
      </c>
      <c r="N9" s="4">
        <f>+$AB$40</f>
        <v>4</v>
      </c>
      <c r="O9" s="4">
        <f>+$AD$40</f>
        <v>0</v>
      </c>
      <c r="P9" s="4"/>
      <c r="Q9" s="34"/>
      <c r="R9" s="21"/>
      <c r="U9" s="25">
        <v>8</v>
      </c>
      <c r="V9" s="20" t="s">
        <v>73</v>
      </c>
      <c r="X9" s="20"/>
      <c r="Y9" s="20"/>
      <c r="Z9" s="20" t="s">
        <v>57</v>
      </c>
      <c r="AB9" s="21"/>
      <c r="AC9" s="21">
        <f t="shared" si="0"/>
        <v>0</v>
      </c>
      <c r="AD9" s="21">
        <v>0</v>
      </c>
      <c r="AE9" s="21">
        <v>0</v>
      </c>
      <c r="AF9" s="21">
        <v>0</v>
      </c>
      <c r="AG9" s="51"/>
      <c r="AH9" s="51"/>
      <c r="AI9" s="21">
        <v>0</v>
      </c>
      <c r="AJ9" s="21">
        <v>0</v>
      </c>
      <c r="AK9" s="21">
        <v>0</v>
      </c>
      <c r="AL9" s="26"/>
      <c r="AQ9" s="21"/>
    </row>
    <row r="10" spans="1:43" ht="18" x14ac:dyDescent="0.25">
      <c r="A10" s="34"/>
      <c r="B10" s="4">
        <v>3</v>
      </c>
      <c r="C10" s="5" t="s">
        <v>15</v>
      </c>
      <c r="D10" s="10"/>
      <c r="E10" s="10"/>
      <c r="F10" s="10"/>
      <c r="G10" s="4">
        <v>0</v>
      </c>
      <c r="H10" s="4">
        <v>1</v>
      </c>
      <c r="I10" s="4">
        <v>0</v>
      </c>
      <c r="J10" s="4">
        <f t="shared" si="3"/>
        <v>0</v>
      </c>
      <c r="K10" s="31">
        <f t="shared" si="4"/>
        <v>0</v>
      </c>
      <c r="L10" s="4">
        <f>+$AA$53</f>
        <v>1</v>
      </c>
      <c r="M10" s="4">
        <v>3</v>
      </c>
      <c r="N10" s="4">
        <f>+$AB$53</f>
        <v>1</v>
      </c>
      <c r="O10" s="4">
        <f>+$AD$53</f>
        <v>0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51"/>
      <c r="AH10" s="5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0</v>
      </c>
      <c r="J11" s="4">
        <f t="shared" si="3"/>
        <v>0</v>
      </c>
      <c r="K11" s="31">
        <f t="shared" si="4"/>
        <v>0</v>
      </c>
      <c r="L11" s="4">
        <f>+$AN$40</f>
        <v>3</v>
      </c>
      <c r="M11" s="4">
        <v>6</v>
      </c>
      <c r="N11" s="4">
        <f>+$AO$40</f>
        <v>1</v>
      </c>
      <c r="O11" s="4">
        <f>+$AQ$40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3">
        <f t="shared" ref="AG11" si="6">+(AD11*2+AF11)/(2*AC11)</f>
        <v>0.75</v>
      </c>
      <c r="AH11" s="53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</v>
      </c>
      <c r="H12" s="8">
        <f>SUM(H4:H11)</f>
        <v>3</v>
      </c>
      <c r="I12" s="8">
        <f>SUM(I4:I11)</f>
        <v>2</v>
      </c>
      <c r="J12" s="8"/>
      <c r="K12" s="8"/>
      <c r="L12" s="8">
        <f>SUM(L4:L11)</f>
        <v>30</v>
      </c>
      <c r="M12" s="8">
        <f>SUM(M4:M11)</f>
        <v>30</v>
      </c>
      <c r="N12" s="8">
        <f>SUM(N4:N11)</f>
        <v>42</v>
      </c>
      <c r="O12" s="8">
        <f>SUM(O4:O11)</f>
        <v>10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</v>
      </c>
      <c r="AD12" s="14">
        <f>SUM(AD3:AD11)</f>
        <v>3</v>
      </c>
      <c r="AE12" s="14">
        <f>SUM(AE3:AE11)</f>
        <v>3</v>
      </c>
      <c r="AF12" s="14">
        <f>SUM(AF3:AF11)</f>
        <v>2</v>
      </c>
      <c r="AG12" s="14"/>
      <c r="AH12" s="14"/>
      <c r="AI12" s="14">
        <f>SUM(AI3:AI11)</f>
        <v>30</v>
      </c>
      <c r="AJ12" s="14">
        <f>SUM(AJ3:AJ11)</f>
        <v>0</v>
      </c>
      <c r="AK12" s="14">
        <f>SUM(AK3:AK11)</f>
        <v>0</v>
      </c>
      <c r="AL12" s="29">
        <f t="shared" si="7"/>
        <v>3.75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 Summary:</v>
      </c>
      <c r="C14" s="37"/>
      <c r="D14" s="37"/>
      <c r="E14" s="57">
        <v>45907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0</v>
      </c>
      <c r="AB15" s="14">
        <v>1</v>
      </c>
      <c r="AC15" s="14">
        <f>+AA15+AB15</f>
        <v>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86</v>
      </c>
      <c r="J16" s="20"/>
      <c r="K16" s="20"/>
      <c r="L16" s="20" t="s">
        <v>197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/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196</v>
      </c>
      <c r="L17" s="20" t="s">
        <v>198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/>
      <c r="Y17" s="20" t="s">
        <v>125</v>
      </c>
      <c r="Z17" s="21"/>
      <c r="AA17" s="21">
        <v>3</v>
      </c>
      <c r="AB17" s="21">
        <v>1</v>
      </c>
      <c r="AC17" s="21">
        <f t="shared" si="8"/>
        <v>4</v>
      </c>
      <c r="AD17" s="21">
        <v>0</v>
      </c>
      <c r="AE17" s="10"/>
      <c r="AF17" s="25">
        <v>10</v>
      </c>
      <c r="AG17" s="20" t="s">
        <v>146</v>
      </c>
      <c r="AH17" s="20"/>
      <c r="AI17" s="20"/>
      <c r="AJ17" s="20"/>
      <c r="AK17" s="21"/>
      <c r="AL17" s="20" t="s">
        <v>56</v>
      </c>
      <c r="AM17" s="21"/>
      <c r="AN17" s="21">
        <v>1</v>
      </c>
      <c r="AO17" s="21">
        <v>1</v>
      </c>
      <c r="AP17" s="21">
        <f t="shared" si="9"/>
        <v>2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86</v>
      </c>
      <c r="L18" s="20" t="s">
        <v>199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/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/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H19" s="21">
        <v>2</v>
      </c>
      <c r="I19" s="20" t="s">
        <v>135</v>
      </c>
      <c r="L19" s="20" t="s">
        <v>157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/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156</v>
      </c>
      <c r="L20" s="20" t="s">
        <v>200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/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/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/>
      <c r="Y21" s="20" t="s">
        <v>125</v>
      </c>
      <c r="Z21" s="21"/>
      <c r="AA21" s="21">
        <v>0</v>
      </c>
      <c r="AB21" s="21">
        <v>3</v>
      </c>
      <c r="AC21" s="21">
        <f t="shared" si="8"/>
        <v>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21"/>
      <c r="AL21" s="20" t="s">
        <v>56</v>
      </c>
      <c r="AM21" s="21"/>
      <c r="AN21" s="21">
        <v>1</v>
      </c>
      <c r="AO21" s="21">
        <v>1</v>
      </c>
      <c r="AP21" s="21">
        <f t="shared" si="9"/>
        <v>2</v>
      </c>
      <c r="AQ21" s="21">
        <v>0</v>
      </c>
    </row>
    <row r="22" spans="1:43" ht="15.95" customHeight="1" x14ac:dyDescent="0.25">
      <c r="C22" s="5" t="s">
        <v>174</v>
      </c>
      <c r="G22" s="4">
        <v>5</v>
      </c>
      <c r="H22" s="21">
        <v>1</v>
      </c>
      <c r="I22" s="20" t="s">
        <v>84</v>
      </c>
      <c r="L22" s="20" t="s">
        <v>108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/>
      <c r="Y22" s="20" t="s">
        <v>125</v>
      </c>
      <c r="Z22" s="21"/>
      <c r="AA22" s="21">
        <v>0</v>
      </c>
      <c r="AB22" s="21">
        <v>1</v>
      </c>
      <c r="AC22" s="21">
        <f t="shared" si="8"/>
        <v>1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/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B23" s="21" t="s">
        <v>23</v>
      </c>
      <c r="C23" s="15" t="s">
        <v>160</v>
      </c>
      <c r="D23" s="15"/>
      <c r="E23" s="20"/>
      <c r="F23" s="20"/>
      <c r="G23" s="4"/>
      <c r="H23" s="21">
        <v>2</v>
      </c>
      <c r="I23" s="20" t="s">
        <v>83</v>
      </c>
      <c r="L23" s="20" t="s">
        <v>122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/>
      <c r="Y23" s="20" t="s">
        <v>125</v>
      </c>
      <c r="Z23" s="21"/>
      <c r="AA23" s="21">
        <v>0</v>
      </c>
      <c r="AB23" s="21">
        <v>0</v>
      </c>
      <c r="AC23" s="21">
        <f t="shared" si="8"/>
        <v>0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/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H24" s="21">
        <v>2</v>
      </c>
      <c r="I24" s="20" t="s">
        <v>122</v>
      </c>
      <c r="L24" s="20" t="s">
        <v>83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/>
      <c r="Y24" s="20" t="s">
        <v>125</v>
      </c>
      <c r="Z24" s="21"/>
      <c r="AA24" s="21">
        <v>0</v>
      </c>
      <c r="AB24" s="21">
        <v>0</v>
      </c>
      <c r="AC24" s="21">
        <f t="shared" si="8"/>
        <v>0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/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84</v>
      </c>
      <c r="L25" s="20" t="s">
        <v>201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/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/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84</v>
      </c>
      <c r="L26" s="20" t="s">
        <v>123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/>
      <c r="Y26" s="20" t="s">
        <v>125</v>
      </c>
      <c r="Z26" s="21"/>
      <c r="AA26" s="21">
        <v>1</v>
      </c>
      <c r="AB26" s="21">
        <v>0</v>
      </c>
      <c r="AC26" s="21">
        <f t="shared" si="8"/>
        <v>1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/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</v>
      </c>
      <c r="AB27" s="22">
        <f>SUM(AB15:AB26)+SUMIF($Z$3:$Z$10,"Canadiens",$AH$3:$AH$10)</f>
        <v>8</v>
      </c>
      <c r="AC27" s="22">
        <f>SUM(AC15:AC26)+SUMIF($Z$3:$Z$10,"Canadiens",$AH$3:$AH$10)</f>
        <v>13</v>
      </c>
      <c r="AD27" s="22">
        <f>SUM(AD15:AD26)</f>
        <v>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</v>
      </c>
      <c r="AO27" s="22">
        <f>SUM(AO15:AO26)+SUMIF($Z$3:$Z$10,"Canadiens",$AH$3:$AH$10)</f>
        <v>10</v>
      </c>
      <c r="AP27" s="22">
        <f>SUM(AP15:AP26)+SUMIF($Z$3:$Z$10,"Canadiens",$AH$3:$AH$10)</f>
        <v>16</v>
      </c>
      <c r="AQ27" s="22">
        <f>SUM(AQ15:AQ26)</f>
        <v>2</v>
      </c>
    </row>
    <row r="28" spans="1:43" ht="15.95" customHeight="1" x14ac:dyDescent="0.25">
      <c r="C28" s="5" t="s">
        <v>175</v>
      </c>
      <c r="D28" s="10"/>
      <c r="E28" s="20"/>
      <c r="F28" s="20"/>
      <c r="G28" s="4">
        <v>6</v>
      </c>
      <c r="H28" s="21">
        <v>1</v>
      </c>
      <c r="I28" s="20" t="s">
        <v>126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1</v>
      </c>
      <c r="AP28" s="14">
        <f>+AN28+AO28</f>
        <v>2</v>
      </c>
      <c r="AQ28" s="14">
        <v>4</v>
      </c>
    </row>
    <row r="29" spans="1:43" ht="15.95" customHeight="1" x14ac:dyDescent="0.25">
      <c r="B29" s="21" t="s">
        <v>23</v>
      </c>
      <c r="C29" s="20" t="s">
        <v>192</v>
      </c>
      <c r="D29" s="20"/>
      <c r="E29" s="20"/>
      <c r="F29" s="20"/>
      <c r="G29" s="4"/>
      <c r="H29" s="21">
        <v>1</v>
      </c>
      <c r="I29" s="20" t="s">
        <v>147</v>
      </c>
      <c r="J29" s="20"/>
      <c r="K29" s="20"/>
      <c r="L29" s="20" t="s">
        <v>187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/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D30" s="20"/>
      <c r="E30" s="20"/>
      <c r="F30" s="20"/>
      <c r="G30" s="20"/>
      <c r="H30" s="21">
        <v>1</v>
      </c>
      <c r="I30" s="20" t="s">
        <v>146</v>
      </c>
      <c r="J30" s="20"/>
      <c r="L30" s="20" t="s">
        <v>188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/>
      <c r="Y30" s="20" t="s">
        <v>55</v>
      </c>
      <c r="Z30" s="21"/>
      <c r="AA30" s="21">
        <v>1</v>
      </c>
      <c r="AB30" s="21">
        <v>0</v>
      </c>
      <c r="AC30" s="21">
        <f t="shared" si="10"/>
        <v>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/>
      <c r="AL30" s="20" t="s">
        <v>58</v>
      </c>
      <c r="AM30" s="21"/>
      <c r="AN30" s="21">
        <v>1</v>
      </c>
      <c r="AO30" s="21">
        <v>0</v>
      </c>
      <c r="AP30" s="21">
        <f t="shared" si="11"/>
        <v>1</v>
      </c>
      <c r="AQ30" s="21">
        <v>0</v>
      </c>
    </row>
    <row r="31" spans="1:43" ht="15.95" customHeight="1" x14ac:dyDescent="0.25">
      <c r="H31" s="21">
        <v>2</v>
      </c>
      <c r="I31" s="20" t="s">
        <v>129</v>
      </c>
      <c r="J31" s="20"/>
      <c r="K31" s="20"/>
      <c r="L31" s="20" t="s">
        <v>189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/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/>
      <c r="AL31" s="20" t="s">
        <v>58</v>
      </c>
      <c r="AM31" s="21"/>
      <c r="AN31" s="21">
        <v>0</v>
      </c>
      <c r="AO31" s="21">
        <v>0</v>
      </c>
      <c r="AP31" s="21">
        <f t="shared" si="11"/>
        <v>0</v>
      </c>
      <c r="AQ31" s="21">
        <v>0</v>
      </c>
    </row>
    <row r="32" spans="1:43" ht="15.95" customHeight="1" x14ac:dyDescent="0.25">
      <c r="H32" s="21">
        <v>3</v>
      </c>
      <c r="I32" s="20" t="s">
        <v>129</v>
      </c>
      <c r="L32" s="20" t="s">
        <v>190</v>
      </c>
      <c r="R32" s="30"/>
      <c r="S32" s="25">
        <v>8.5</v>
      </c>
      <c r="T32" s="20" t="s">
        <v>79</v>
      </c>
      <c r="U32" s="20"/>
      <c r="V32" s="20"/>
      <c r="W32" s="25"/>
      <c r="X32" s="21"/>
      <c r="Y32" s="20" t="s">
        <v>55</v>
      </c>
      <c r="Z32" s="21"/>
      <c r="AA32" s="21">
        <v>0</v>
      </c>
      <c r="AB32" s="21">
        <v>1</v>
      </c>
      <c r="AC32" s="21">
        <f t="shared" si="10"/>
        <v>1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/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H33" s="21">
        <v>3</v>
      </c>
      <c r="I33" s="20" t="s">
        <v>14</v>
      </c>
      <c r="L33" s="20" t="s">
        <v>191</v>
      </c>
      <c r="R33" s="30"/>
      <c r="S33" s="25">
        <v>8</v>
      </c>
      <c r="T33" s="20" t="s">
        <v>85</v>
      </c>
      <c r="U33" s="20"/>
      <c r="V33" s="20"/>
      <c r="W33" s="25"/>
      <c r="X33" s="21"/>
      <c r="Y33" s="20" t="s">
        <v>55</v>
      </c>
      <c r="Z33" s="21"/>
      <c r="AA33" s="21">
        <v>0</v>
      </c>
      <c r="AB33" s="21">
        <v>0</v>
      </c>
      <c r="AC33" s="21">
        <f t="shared" si="10"/>
        <v>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/>
      <c r="AL33" s="20" t="s">
        <v>58</v>
      </c>
      <c r="AM33" s="21"/>
      <c r="AN33" s="21">
        <v>0</v>
      </c>
      <c r="AO33" s="21">
        <v>0</v>
      </c>
      <c r="AP33" s="21">
        <f t="shared" si="11"/>
        <v>0</v>
      </c>
      <c r="AQ33" s="21">
        <v>0</v>
      </c>
    </row>
    <row r="34" spans="1:43" ht="15.95" customHeight="1" x14ac:dyDescent="0.25">
      <c r="R34" s="30"/>
      <c r="S34" s="25">
        <v>8.5</v>
      </c>
      <c r="T34" s="20" t="s">
        <v>93</v>
      </c>
      <c r="U34" s="20"/>
      <c r="V34" s="20"/>
      <c r="W34" s="25"/>
      <c r="X34" s="21"/>
      <c r="Y34" s="20" t="s">
        <v>55</v>
      </c>
      <c r="Z34" s="21"/>
      <c r="AA34" s="21">
        <v>1</v>
      </c>
      <c r="AB34" s="21">
        <v>0</v>
      </c>
      <c r="AC34" s="21">
        <f t="shared" si="10"/>
        <v>1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/>
      <c r="AL34" s="20" t="s">
        <v>58</v>
      </c>
      <c r="AM34" s="21"/>
      <c r="AN34" s="21">
        <v>1</v>
      </c>
      <c r="AO34" s="21">
        <v>0</v>
      </c>
      <c r="AP34" s="21">
        <f t="shared" si="11"/>
        <v>1</v>
      </c>
      <c r="AQ34" s="21">
        <v>0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194</v>
      </c>
      <c r="J35" s="20"/>
      <c r="K35" s="20"/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/>
      <c r="Y35" s="20" t="s">
        <v>55</v>
      </c>
      <c r="Z35" s="21"/>
      <c r="AA35" s="21">
        <v>0</v>
      </c>
      <c r="AB35" s="21">
        <v>1</v>
      </c>
      <c r="AC35" s="21">
        <f t="shared" si="10"/>
        <v>1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/>
      <c r="AL35" s="20" t="s">
        <v>58</v>
      </c>
      <c r="AM35" s="21"/>
      <c r="AN35" s="21">
        <v>0</v>
      </c>
      <c r="AO35" s="21">
        <v>0</v>
      </c>
      <c r="AP35" s="21">
        <f t="shared" si="11"/>
        <v>0</v>
      </c>
      <c r="AQ35" s="21">
        <v>0</v>
      </c>
    </row>
    <row r="36" spans="1:43" ht="15.95" customHeight="1" x14ac:dyDescent="0.25">
      <c r="B36" s="21" t="s">
        <v>23</v>
      </c>
      <c r="C36" s="20" t="s">
        <v>193</v>
      </c>
      <c r="D36" s="15"/>
      <c r="E36" s="20"/>
      <c r="F36" s="20"/>
      <c r="G36" s="4"/>
      <c r="H36" s="21">
        <v>2</v>
      </c>
      <c r="I36" s="20" t="s">
        <v>110</v>
      </c>
      <c r="J36" s="20"/>
      <c r="K36" s="20"/>
      <c r="L36" s="20"/>
      <c r="M36" s="20" t="s">
        <v>48</v>
      </c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/>
      <c r="Y36" s="20" t="s">
        <v>55</v>
      </c>
      <c r="Z36" s="21"/>
      <c r="AA36" s="21">
        <v>0</v>
      </c>
      <c r="AB36" s="21">
        <v>0</v>
      </c>
      <c r="AC36" s="21">
        <f t="shared" si="10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/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0</v>
      </c>
    </row>
    <row r="37" spans="1:43" ht="15.95" customHeight="1" x14ac:dyDescent="0.25">
      <c r="C37" s="20" t="s">
        <v>195</v>
      </c>
      <c r="D37" s="15"/>
      <c r="E37" s="20"/>
      <c r="H37" s="21">
        <v>3</v>
      </c>
      <c r="I37" s="20" t="s">
        <v>80</v>
      </c>
      <c r="L37" s="20" t="s">
        <v>158</v>
      </c>
      <c r="R37" s="30"/>
      <c r="S37" s="25">
        <v>6.5</v>
      </c>
      <c r="T37" s="20" t="s">
        <v>103</v>
      </c>
      <c r="U37" s="20"/>
      <c r="V37" s="20"/>
      <c r="W37" s="25"/>
      <c r="X37" s="21"/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/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/>
      <c r="Y38" s="20" t="s">
        <v>55</v>
      </c>
      <c r="Z38" s="21"/>
      <c r="AA38" s="21">
        <v>0</v>
      </c>
      <c r="AB38" s="21">
        <v>0</v>
      </c>
      <c r="AC38" s="21">
        <f t="shared" si="10"/>
        <v>0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/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C39" s="5" t="s">
        <v>177</v>
      </c>
      <c r="G39" s="4">
        <v>1</v>
      </c>
      <c r="H39" s="21">
        <v>2</v>
      </c>
      <c r="I39" s="20" t="s">
        <v>82</v>
      </c>
      <c r="J39" s="20"/>
      <c r="L39" s="20" t="s">
        <v>89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/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/>
      <c r="AL39" s="20" t="s">
        <v>58</v>
      </c>
      <c r="AM39" s="21"/>
      <c r="AN39" s="21">
        <v>0</v>
      </c>
      <c r="AO39" s="21">
        <v>0</v>
      </c>
      <c r="AP39" s="21">
        <f t="shared" si="11"/>
        <v>0</v>
      </c>
      <c r="AQ39" s="21">
        <v>0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</v>
      </c>
      <c r="AB40" s="22">
        <f>SUM(AB28:AB39)+SUMIF($Z$3:$Z$10,"SotF",$AH$3:$AH$10)</f>
        <v>4</v>
      </c>
      <c r="AC40" s="22">
        <f>SUM(AC28:AC39)+SUMIF($Z$3:$Z$10,"Canadiens",$AH$3:$AH$10)</f>
        <v>6</v>
      </c>
      <c r="AD40" s="22">
        <f>SUM(AD28:AD39)</f>
        <v>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</v>
      </c>
      <c r="AO40" s="22">
        <f>SUM(AO28:AO39)+SUMIF($Z$3:$Z$10,"SotF",$AH$3:$AH$10)</f>
        <v>1</v>
      </c>
      <c r="AP40" s="22">
        <f>SUM(AP28:AP39)+SUMIF($Z$3:$Z$10,"Canadiens",$AH$3:$AH$10)</f>
        <v>4</v>
      </c>
      <c r="AQ40" s="22">
        <f>SUM(AQ28:AQ39)</f>
        <v>4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C42" s="5" t="s">
        <v>178</v>
      </c>
      <c r="E42" s="20"/>
      <c r="F42" s="20"/>
      <c r="G42" s="4">
        <v>3</v>
      </c>
      <c r="H42" s="21">
        <v>1</v>
      </c>
      <c r="I42" s="20" t="s">
        <v>153</v>
      </c>
      <c r="L42" s="20" t="s">
        <v>106</v>
      </c>
      <c r="M42" s="20"/>
      <c r="N42" s="21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/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/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2</v>
      </c>
      <c r="I43" s="20" t="s">
        <v>106</v>
      </c>
      <c r="L43" s="20" t="s">
        <v>185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/>
      <c r="Y43" s="15" t="s">
        <v>15</v>
      </c>
      <c r="Z43" s="21"/>
      <c r="AA43" s="21">
        <v>0</v>
      </c>
      <c r="AB43" s="21">
        <v>0</v>
      </c>
      <c r="AC43" s="21">
        <f t="shared" si="12"/>
        <v>0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/>
      <c r="AL43" s="20" t="s">
        <v>53</v>
      </c>
      <c r="AN43" s="21">
        <v>2</v>
      </c>
      <c r="AO43" s="21">
        <v>1</v>
      </c>
      <c r="AP43" s="21">
        <f t="shared" si="13"/>
        <v>3</v>
      </c>
      <c r="AQ43" s="21">
        <v>0</v>
      </c>
    </row>
    <row r="44" spans="1:43" ht="15.95" customHeight="1" x14ac:dyDescent="0.25">
      <c r="H44" s="21">
        <v>2</v>
      </c>
      <c r="I44" s="20" t="s">
        <v>185</v>
      </c>
      <c r="L44" s="20" t="s">
        <v>148</v>
      </c>
      <c r="R44" s="30"/>
      <c r="S44" s="25">
        <v>9</v>
      </c>
      <c r="T44" s="20" t="s">
        <v>166</v>
      </c>
      <c r="U44" s="20"/>
      <c r="V44" s="20"/>
      <c r="W44" s="20"/>
      <c r="X44" s="21"/>
      <c r="Y44" s="15" t="s">
        <v>15</v>
      </c>
      <c r="Z44" s="21"/>
      <c r="AA44" s="21">
        <v>0</v>
      </c>
      <c r="AB44" s="21">
        <v>0</v>
      </c>
      <c r="AC44" s="21">
        <f t="shared" si="12"/>
        <v>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/>
      <c r="AL44" s="20" t="s">
        <v>53</v>
      </c>
      <c r="AN44" s="21">
        <v>0</v>
      </c>
      <c r="AO44" s="21">
        <v>0</v>
      </c>
      <c r="AP44" s="21">
        <f t="shared" si="13"/>
        <v>0</v>
      </c>
      <c r="AQ44" s="21">
        <v>0</v>
      </c>
    </row>
    <row r="45" spans="1:43" ht="15.95" customHeight="1" x14ac:dyDescent="0.25">
      <c r="A45" s="30"/>
      <c r="B45" s="44" t="s">
        <v>30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/>
      <c r="Y45" s="15" t="s">
        <v>15</v>
      </c>
      <c r="Z45" s="21"/>
      <c r="AA45" s="21">
        <v>1</v>
      </c>
      <c r="AB45" s="21">
        <v>0</v>
      </c>
      <c r="AC45" s="21">
        <f t="shared" si="12"/>
        <v>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/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C46" s="5" t="s">
        <v>179</v>
      </c>
      <c r="E46" s="10"/>
      <c r="F46" s="10"/>
      <c r="G46" s="4">
        <v>5</v>
      </c>
      <c r="H46" s="21">
        <v>1</v>
      </c>
      <c r="I46" s="20" t="s">
        <v>116</v>
      </c>
      <c r="J46" s="20"/>
      <c r="K46" s="20"/>
      <c r="L46" s="20" t="s">
        <v>181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/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/>
      <c r="AL46" s="20" t="s">
        <v>53</v>
      </c>
      <c r="AN46" s="21">
        <v>0</v>
      </c>
      <c r="AO46" s="21">
        <v>0</v>
      </c>
      <c r="AP46" s="21">
        <f t="shared" si="13"/>
        <v>0</v>
      </c>
      <c r="AQ46" s="21">
        <v>0</v>
      </c>
    </row>
    <row r="47" spans="1:43" ht="15.95" customHeight="1" x14ac:dyDescent="0.25">
      <c r="B47" s="21" t="s">
        <v>23</v>
      </c>
      <c r="C47" s="15" t="s">
        <v>186</v>
      </c>
      <c r="D47" s="15"/>
      <c r="E47" s="15"/>
      <c r="H47" s="21">
        <v>1</v>
      </c>
      <c r="I47" s="20" t="s">
        <v>75</v>
      </c>
      <c r="J47" s="20"/>
      <c r="K47" s="20"/>
      <c r="L47" s="20" t="s">
        <v>182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/>
      <c r="Y47" s="15" t="s">
        <v>15</v>
      </c>
      <c r="Z47" s="21"/>
      <c r="AA47" s="21">
        <v>0</v>
      </c>
      <c r="AB47" s="21">
        <v>1</v>
      </c>
      <c r="AC47" s="21">
        <f t="shared" si="12"/>
        <v>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/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162</v>
      </c>
      <c r="J48" s="20"/>
      <c r="K48" s="20"/>
      <c r="L48" s="20" t="s">
        <v>183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/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/>
      <c r="AL48" s="20" t="s">
        <v>53</v>
      </c>
      <c r="AN48" s="21">
        <v>0</v>
      </c>
      <c r="AO48" s="21">
        <v>0</v>
      </c>
      <c r="AP48" s="21">
        <f t="shared" si="13"/>
        <v>0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75</v>
      </c>
      <c r="J49" s="20"/>
      <c r="K49" s="20"/>
      <c r="L49" s="20" t="s">
        <v>155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/>
      <c r="Y49" s="15" t="s">
        <v>15</v>
      </c>
      <c r="Z49" s="21"/>
      <c r="AA49" s="21">
        <v>0</v>
      </c>
      <c r="AB49" s="21">
        <v>0</v>
      </c>
      <c r="AC49" s="21">
        <f t="shared" si="12"/>
        <v>0</v>
      </c>
      <c r="AD49" s="21">
        <v>0</v>
      </c>
      <c r="AE49" s="10"/>
      <c r="AF49" s="25">
        <v>7.5</v>
      </c>
      <c r="AG49" s="20" t="s">
        <v>173</v>
      </c>
      <c r="AH49" s="20"/>
      <c r="AI49" s="20"/>
      <c r="AJ49" s="25"/>
      <c r="AK49" s="21"/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75</v>
      </c>
      <c r="J50" s="20"/>
      <c r="K50" s="20"/>
      <c r="L50" s="20" t="s">
        <v>72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/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/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/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/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A52" s="30"/>
      <c r="B52" s="10"/>
      <c r="C52" s="5" t="s">
        <v>180</v>
      </c>
      <c r="D52" s="15"/>
      <c r="F52" s="10"/>
      <c r="G52" s="4">
        <v>2</v>
      </c>
      <c r="H52" s="21">
        <v>1</v>
      </c>
      <c r="I52" s="20" t="s">
        <v>93</v>
      </c>
      <c r="J52" s="20"/>
      <c r="K52" s="20"/>
      <c r="L52" s="20" t="s">
        <v>184</v>
      </c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/>
      <c r="Y52" s="15" t="s">
        <v>15</v>
      </c>
      <c r="Z52" s="21"/>
      <c r="AA52" s="21">
        <v>0</v>
      </c>
      <c r="AB52" s="21">
        <v>0</v>
      </c>
      <c r="AC52" s="21">
        <f t="shared" si="12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/>
      <c r="AL52" s="20" t="s">
        <v>53</v>
      </c>
      <c r="AN52" s="21">
        <v>1</v>
      </c>
      <c r="AO52" s="21">
        <v>0</v>
      </c>
      <c r="AP52" s="21">
        <f t="shared" si="13"/>
        <v>1</v>
      </c>
      <c r="AQ52" s="21">
        <v>0</v>
      </c>
    </row>
    <row r="53" spans="1:43" ht="15.95" customHeight="1" thickBot="1" x14ac:dyDescent="0.3">
      <c r="A53" s="30"/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98</v>
      </c>
      <c r="J53" s="20"/>
      <c r="K53" s="20"/>
      <c r="L53" s="20" t="s">
        <v>202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</v>
      </c>
      <c r="AB53" s="22">
        <f>SUM(AB41:AB52)+SUMIF($Z$3:$Z$10,"Dive Shop",$AH$3:$AH$10)</f>
        <v>1</v>
      </c>
      <c r="AC53" s="22">
        <f>SUM(AC41:AC52)+SUMIF($Z$3:$Z$10,"Canadiens",$AH$3:$AH$10)</f>
        <v>2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</v>
      </c>
      <c r="AO53" s="22">
        <f>SUM(AO41:AO52)+SUMIF($Z$3:$Z$10,"Dive Shop",$AH$3:$AH$10)</f>
        <v>9</v>
      </c>
      <c r="AP53" s="22">
        <f>SUM(AP41:AP52)+SUMIF($Z$3:$Z$10,"Canadiens",$AH$3:$AH$10)</f>
        <v>14</v>
      </c>
      <c r="AQ53" s="22">
        <f>SUM(AQ41:AQ52)</f>
        <v>0</v>
      </c>
    </row>
    <row r="54" spans="1:43" ht="15.95" customHeight="1" x14ac:dyDescent="0.25">
      <c r="A54" s="30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COUNTA(C14:C53)-8</f>
        <v>5</v>
      </c>
      <c r="N55" s="20" t="s">
        <v>38</v>
      </c>
      <c r="O55" s="4">
        <f>+L55*2</f>
        <v>10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/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/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42</v>
      </c>
      <c r="R56" s="30"/>
      <c r="S56" s="25">
        <v>10</v>
      </c>
      <c r="T56" s="20" t="s">
        <v>81</v>
      </c>
      <c r="U56" s="20"/>
      <c r="V56" s="20"/>
      <c r="W56" s="25"/>
      <c r="X56" s="21"/>
      <c r="Y56" s="20" t="s">
        <v>57</v>
      </c>
      <c r="Z56" s="21"/>
      <c r="AA56" s="21">
        <v>0</v>
      </c>
      <c r="AB56" s="21">
        <v>0</v>
      </c>
      <c r="AC56" s="21">
        <f t="shared" si="14"/>
        <v>0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/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/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/>
      <c r="AL57" s="20" t="s">
        <v>54</v>
      </c>
      <c r="AN57" s="21">
        <v>1</v>
      </c>
      <c r="AO57" s="21">
        <v>1</v>
      </c>
      <c r="AP57" s="21">
        <f t="shared" si="15"/>
        <v>2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/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/>
      <c r="AL58" s="20" t="s">
        <v>54</v>
      </c>
      <c r="AN58" s="21">
        <v>1</v>
      </c>
      <c r="AO58" s="21">
        <v>1</v>
      </c>
      <c r="AP58" s="21">
        <f t="shared" si="15"/>
        <v>2</v>
      </c>
      <c r="AQ58" s="21">
        <v>2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/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/>
      <c r="AL59" s="20" t="s">
        <v>54</v>
      </c>
      <c r="AN59" s="21">
        <v>0</v>
      </c>
      <c r="AO59" s="21">
        <v>1</v>
      </c>
      <c r="AP59" s="21">
        <f t="shared" si="15"/>
        <v>1</v>
      </c>
      <c r="AQ59" s="21">
        <v>0</v>
      </c>
    </row>
    <row r="60" spans="1:43" ht="15.95" customHeight="1" x14ac:dyDescent="0.25">
      <c r="S60" s="25">
        <v>8</v>
      </c>
      <c r="T60" s="20" t="s">
        <v>106</v>
      </c>
      <c r="U60" s="20"/>
      <c r="V60" s="20"/>
      <c r="W60" s="25"/>
      <c r="X60" s="21"/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/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A61" s="30"/>
      <c r="S61" s="25">
        <v>7.5</v>
      </c>
      <c r="T61" s="20" t="s">
        <v>151</v>
      </c>
      <c r="U61" s="20"/>
      <c r="V61" s="20"/>
      <c r="W61" s="25"/>
      <c r="X61" s="21"/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/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A62" s="30"/>
      <c r="R62" s="21"/>
      <c r="S62" s="25">
        <v>7.5</v>
      </c>
      <c r="T62" s="20" t="s">
        <v>153</v>
      </c>
      <c r="U62" s="20"/>
      <c r="V62" s="20"/>
      <c r="W62" s="25"/>
      <c r="X62" s="21"/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/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A63" s="21"/>
      <c r="Q63" s="30"/>
      <c r="R63" s="30"/>
      <c r="S63" s="25">
        <v>7</v>
      </c>
      <c r="T63" s="20" t="s">
        <v>107</v>
      </c>
      <c r="U63" s="20"/>
      <c r="V63" s="20"/>
      <c r="W63" s="25"/>
      <c r="X63" s="21"/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/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A64" s="30"/>
      <c r="Q64" s="21"/>
      <c r="R64" s="21"/>
      <c r="S64" s="25">
        <v>6.5</v>
      </c>
      <c r="T64" s="20" t="s">
        <v>120</v>
      </c>
      <c r="U64" s="20"/>
      <c r="V64" s="20"/>
      <c r="W64" s="25"/>
      <c r="X64" s="21"/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/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A65" s="21"/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/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</v>
      </c>
      <c r="AB66" s="22">
        <f>SUM(AB54:AB65)+SUMIF($Z$3:$Z$10,"Eriton",$AH$3:$AH$10)</f>
        <v>3</v>
      </c>
      <c r="AC66" s="22">
        <f>SUM(AC54:AC65)+SUMIF($Z$3:$Z$10,"Canadiens",$AH$3:$AH$10)</f>
        <v>6</v>
      </c>
      <c r="AD66" s="22">
        <f>SUM(AD54:AD65)</f>
        <v>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</v>
      </c>
      <c r="AO66" s="22">
        <f>SUM(AO54:AO65)+SUMIF($Z$3:$Z$10,"Eriton",$AH$3:$AH$10)</f>
        <v>6</v>
      </c>
      <c r="AP66" s="22">
        <f>SUM(AP54:AP65)+SUMIF($Z$3:$Z$10,"Canadiens",$AH$3:$AH$10)</f>
        <v>11</v>
      </c>
      <c r="AQ66" s="22">
        <f>SUM(AQ54:AQ65)</f>
        <v>2</v>
      </c>
    </row>
    <row r="67" spans="1:43" ht="15.95" customHeight="1" x14ac:dyDescent="0.25">
      <c r="A67" s="21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30</v>
      </c>
      <c r="AO67" s="21">
        <f>+AB27+AB40+AB53+AB66+AO27+AO40+AO53+AO66</f>
        <v>42</v>
      </c>
      <c r="AP67" s="21">
        <f>+AC27+AC40+AC53+AC66+AP27+AP40+AP53+AP66</f>
        <v>72</v>
      </c>
      <c r="AQ67" s="21">
        <f>+AD27+AD40+AD53+AD66+AQ27+AQ40+AQ53+AQ66</f>
        <v>10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21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3</v>
      </c>
      <c r="K79" s="21">
        <v>1</v>
      </c>
      <c r="L79" s="52">
        <f t="shared" ref="L79:L93" si="16">+J79+K79</f>
        <v>4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3</v>
      </c>
      <c r="K80" s="21">
        <v>0</v>
      </c>
      <c r="L80" s="52">
        <f t="shared" si="16"/>
        <v>3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129</v>
      </c>
      <c r="E81" s="20"/>
      <c r="F81" s="20"/>
      <c r="G81" s="20" t="s">
        <v>56</v>
      </c>
      <c r="H81" s="21"/>
      <c r="J81" s="21">
        <v>2</v>
      </c>
      <c r="K81" s="21">
        <v>1</v>
      </c>
      <c r="L81" s="52">
        <f t="shared" si="16"/>
        <v>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2</v>
      </c>
      <c r="K82" s="21">
        <v>1</v>
      </c>
      <c r="L82" s="52">
        <f t="shared" si="16"/>
        <v>3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164</v>
      </c>
      <c r="E83" s="20"/>
      <c r="F83" s="20"/>
      <c r="G83" s="20" t="s">
        <v>125</v>
      </c>
      <c r="H83" s="21"/>
      <c r="J83" s="21">
        <v>0</v>
      </c>
      <c r="K83" s="21">
        <v>3</v>
      </c>
      <c r="L83" s="52">
        <f t="shared" si="16"/>
        <v>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88</v>
      </c>
      <c r="E84" s="20"/>
      <c r="F84" s="20"/>
      <c r="G84" s="20" t="s">
        <v>53</v>
      </c>
      <c r="H84" s="21"/>
      <c r="J84" s="21">
        <v>0</v>
      </c>
      <c r="K84" s="21">
        <v>3</v>
      </c>
      <c r="L84" s="52">
        <f t="shared" si="16"/>
        <v>3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106</v>
      </c>
      <c r="E85" s="20"/>
      <c r="F85" s="20"/>
      <c r="G85" s="20" t="s">
        <v>57</v>
      </c>
      <c r="H85" s="21"/>
      <c r="J85" s="21">
        <v>1</v>
      </c>
      <c r="K85" s="21">
        <v>1</v>
      </c>
      <c r="L85" s="52">
        <f t="shared" si="16"/>
        <v>2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146</v>
      </c>
      <c r="E86" s="20"/>
      <c r="F86" s="20"/>
      <c r="G86" s="20" t="s">
        <v>56</v>
      </c>
      <c r="H86" s="21"/>
      <c r="J86" s="21">
        <v>1</v>
      </c>
      <c r="K86" s="21">
        <v>1</v>
      </c>
      <c r="L86" s="52">
        <f t="shared" si="16"/>
        <v>2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147</v>
      </c>
      <c r="E87" s="20"/>
      <c r="F87" s="20"/>
      <c r="G87" s="20" t="s">
        <v>56</v>
      </c>
      <c r="H87" s="21"/>
      <c r="J87" s="21">
        <v>1</v>
      </c>
      <c r="K87" s="21">
        <v>1</v>
      </c>
      <c r="L87" s="52">
        <f t="shared" si="16"/>
        <v>2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126</v>
      </c>
      <c r="E88" s="20"/>
      <c r="F88" s="20"/>
      <c r="G88" s="20" t="s">
        <v>56</v>
      </c>
      <c r="H88" s="21"/>
      <c r="J88" s="21">
        <v>1</v>
      </c>
      <c r="K88" s="21">
        <v>1</v>
      </c>
      <c r="L88" s="52">
        <f t="shared" si="16"/>
        <v>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1</v>
      </c>
      <c r="K89" s="21">
        <v>1</v>
      </c>
      <c r="L89" s="52">
        <f t="shared" si="16"/>
        <v>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H90" s="21"/>
      <c r="J90" s="21">
        <v>1</v>
      </c>
      <c r="K90" s="21">
        <v>1</v>
      </c>
      <c r="L90" s="52">
        <f t="shared" si="16"/>
        <v>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1</v>
      </c>
      <c r="K91" s="21">
        <v>1</v>
      </c>
      <c r="L91" s="52">
        <f t="shared" si="16"/>
        <v>2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117</v>
      </c>
      <c r="E92" s="20"/>
      <c r="F92" s="20"/>
      <c r="G92" s="20" t="s">
        <v>56</v>
      </c>
      <c r="H92" s="21"/>
      <c r="J92" s="21">
        <v>0</v>
      </c>
      <c r="K92" s="21">
        <v>2</v>
      </c>
      <c r="L92" s="52">
        <f t="shared" si="16"/>
        <v>2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99</v>
      </c>
      <c r="E93" s="20"/>
      <c r="F93" s="20"/>
      <c r="G93" s="20" t="s">
        <v>53</v>
      </c>
      <c r="H93" s="21"/>
      <c r="J93" s="21">
        <v>0</v>
      </c>
      <c r="K93" s="21">
        <v>2</v>
      </c>
      <c r="L93" s="52">
        <f t="shared" si="16"/>
        <v>2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8" x14ac:dyDescent="0.25">
      <c r="I95" s="4"/>
      <c r="K95" s="4"/>
      <c r="L95" s="4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8.75" thickBot="1" x14ac:dyDescent="0.3">
      <c r="E96" s="1" t="s">
        <v>124</v>
      </c>
      <c r="F96" s="1"/>
      <c r="G96" s="1"/>
      <c r="H96" s="3" t="s">
        <v>1</v>
      </c>
      <c r="I96" s="3"/>
      <c r="J96" s="3"/>
      <c r="K96" s="49" t="s">
        <v>2</v>
      </c>
      <c r="L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5:12" ht="15.75" x14ac:dyDescent="0.25">
      <c r="E97" s="20" t="s">
        <v>126</v>
      </c>
      <c r="F97" s="20"/>
      <c r="G97" s="20"/>
      <c r="H97" s="20" t="s">
        <v>56</v>
      </c>
      <c r="I97" s="21"/>
      <c r="K97" s="52">
        <v>2</v>
      </c>
      <c r="L97" s="21"/>
    </row>
    <row r="98" spans="5:12" ht="15.75" x14ac:dyDescent="0.25">
      <c r="E98" s="20" t="s">
        <v>83</v>
      </c>
      <c r="F98" s="20"/>
      <c r="G98" s="20"/>
      <c r="H98" s="20" t="s">
        <v>54</v>
      </c>
      <c r="I98" s="35"/>
      <c r="J98" s="21"/>
      <c r="K98" s="52">
        <v>2</v>
      </c>
      <c r="L98" s="21"/>
    </row>
    <row r="99" spans="5:12" ht="15.75" x14ac:dyDescent="0.25">
      <c r="E99" s="20" t="s">
        <v>165</v>
      </c>
      <c r="F99" s="20"/>
      <c r="G99" s="20"/>
      <c r="H99" s="20" t="s">
        <v>125</v>
      </c>
      <c r="I99" s="21"/>
      <c r="K99" s="52">
        <v>2</v>
      </c>
    </row>
  </sheetData>
  <mergeCells count="15">
    <mergeCell ref="AG4:AH4"/>
    <mergeCell ref="AG5:AH5"/>
    <mergeCell ref="AG6:AH6"/>
    <mergeCell ref="AG7:AH7"/>
    <mergeCell ref="AG8:AH8"/>
    <mergeCell ref="B1:P1"/>
    <mergeCell ref="S1:AQ1"/>
    <mergeCell ref="G2:M2"/>
    <mergeCell ref="AG2:AH2"/>
    <mergeCell ref="AG3:AH3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3AAC-7CD7-4A02-A9C9-52E56F866F6B}">
  <dimension ref="A1:AQ133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10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9</v>
      </c>
      <c r="AD3" s="21">
        <v>5</v>
      </c>
      <c r="AE3" s="21">
        <v>2</v>
      </c>
      <c r="AF3" s="21">
        <v>2</v>
      </c>
      <c r="AG3" s="56">
        <f t="shared" ref="AG3:AG11" si="1">+(AD3*2+AF3)/(2*AC3)</f>
        <v>0.66666666666666663</v>
      </c>
      <c r="AH3" s="56"/>
      <c r="AI3" s="14">
        <v>26</v>
      </c>
      <c r="AJ3" s="14">
        <v>0</v>
      </c>
      <c r="AK3" s="14">
        <v>0</v>
      </c>
      <c r="AL3" s="50">
        <f t="shared" ref="AL3:AL12" si="2">+AI3/AC3</f>
        <v>2.8888888888888888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7</v>
      </c>
      <c r="H4" s="4">
        <v>3</v>
      </c>
      <c r="I4" s="4">
        <v>0</v>
      </c>
      <c r="J4" s="4">
        <f t="shared" ref="J4:J11" si="3">2*G4+I4</f>
        <v>14</v>
      </c>
      <c r="K4" s="31">
        <f t="shared" ref="K4:K11" si="4">+J4/((G4+H4+I4)*2)</f>
        <v>0.7</v>
      </c>
      <c r="L4" s="4">
        <f>+$AA$53</f>
        <v>53</v>
      </c>
      <c r="M4" s="4">
        <v>33</v>
      </c>
      <c r="N4" s="4">
        <f>+$AB$53</f>
        <v>59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9" si="5">+AD4+AE4+AF4</f>
        <v>10</v>
      </c>
      <c r="AD4" s="21">
        <v>7</v>
      </c>
      <c r="AE4" s="21">
        <v>3</v>
      </c>
      <c r="AF4" s="21">
        <v>0</v>
      </c>
      <c r="AG4" s="53">
        <f t="shared" ref="AG4:AG9" si="6">+(AD4*2+AF4)/(2*AC4)</f>
        <v>0.7</v>
      </c>
      <c r="AH4" s="53"/>
      <c r="AI4" s="21">
        <v>33</v>
      </c>
      <c r="AJ4" s="21">
        <v>0</v>
      </c>
      <c r="AK4" s="21">
        <v>0</v>
      </c>
      <c r="AL4" s="26">
        <f t="shared" ref="AL4:AL9" si="7">+AI4/AC4</f>
        <v>3.3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6</v>
      </c>
      <c r="H5" s="4">
        <v>2</v>
      </c>
      <c r="I5" s="4">
        <v>2</v>
      </c>
      <c r="J5" s="4">
        <f t="shared" si="3"/>
        <v>14</v>
      </c>
      <c r="K5" s="31">
        <f t="shared" si="4"/>
        <v>0.7</v>
      </c>
      <c r="L5" s="4">
        <f>+$AA$66</f>
        <v>37</v>
      </c>
      <c r="M5" s="4">
        <v>27</v>
      </c>
      <c r="N5" s="4">
        <f>+$AB$66</f>
        <v>46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5"/>
        <v>10</v>
      </c>
      <c r="AD5" s="21">
        <v>4</v>
      </c>
      <c r="AE5" s="21">
        <v>3</v>
      </c>
      <c r="AF5" s="21">
        <v>3</v>
      </c>
      <c r="AG5" s="53">
        <f t="shared" si="6"/>
        <v>0.55000000000000004</v>
      </c>
      <c r="AH5" s="53"/>
      <c r="AI5" s="21">
        <v>38</v>
      </c>
      <c r="AJ5" s="21">
        <v>1</v>
      </c>
      <c r="AK5" s="21">
        <v>0</v>
      </c>
      <c r="AL5" s="26">
        <f t="shared" si="7"/>
        <v>3.8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3</v>
      </c>
      <c r="I6" s="4">
        <v>3</v>
      </c>
      <c r="J6" s="4">
        <f>2*G6+I6</f>
        <v>11</v>
      </c>
      <c r="K6" s="31">
        <f>+J6/((G6+H6+I6)*2)</f>
        <v>0.55000000000000004</v>
      </c>
      <c r="L6" s="4">
        <f>+$AN$53</f>
        <v>39</v>
      </c>
      <c r="M6" s="4">
        <v>41</v>
      </c>
      <c r="N6" s="4">
        <f>+$AO$53</f>
        <v>54</v>
      </c>
      <c r="O6" s="4">
        <f>+$AQ$53</f>
        <v>8</v>
      </c>
      <c r="P6" s="4"/>
      <c r="Q6" s="34"/>
      <c r="R6" s="21"/>
      <c r="U6" s="25">
        <v>7.5</v>
      </c>
      <c r="V6" s="20" t="s">
        <v>40</v>
      </c>
      <c r="X6" s="20"/>
      <c r="Y6" s="20"/>
      <c r="Z6" s="20" t="s">
        <v>54</v>
      </c>
      <c r="AB6" s="21"/>
      <c r="AC6" s="21">
        <f t="shared" si="5"/>
        <v>10</v>
      </c>
      <c r="AD6" s="21">
        <v>2</v>
      </c>
      <c r="AE6" s="21">
        <v>6</v>
      </c>
      <c r="AF6" s="21">
        <v>2</v>
      </c>
      <c r="AG6" s="53">
        <f t="shared" si="6"/>
        <v>0.3</v>
      </c>
      <c r="AH6" s="53"/>
      <c r="AI6" s="21">
        <v>43</v>
      </c>
      <c r="AJ6" s="21">
        <v>2</v>
      </c>
      <c r="AK6" s="21">
        <v>0</v>
      </c>
      <c r="AL6" s="26">
        <f t="shared" si="7"/>
        <v>4.3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4</v>
      </c>
      <c r="H7" s="4">
        <v>3</v>
      </c>
      <c r="I7" s="4">
        <v>3</v>
      </c>
      <c r="J7" s="4">
        <f>2*G7+I7</f>
        <v>11</v>
      </c>
      <c r="K7" s="31">
        <f>+J7/((G7+H7+I7)*2)</f>
        <v>0.55000000000000004</v>
      </c>
      <c r="L7" s="4">
        <f>+$AA$27</f>
        <v>39</v>
      </c>
      <c r="M7" s="4">
        <v>39</v>
      </c>
      <c r="N7" s="4">
        <f>+$AB$27</f>
        <v>48</v>
      </c>
      <c r="O7" s="4">
        <f>+$AD$27</f>
        <v>24</v>
      </c>
      <c r="P7" s="4"/>
      <c r="Q7" s="34"/>
      <c r="R7" s="21"/>
      <c r="U7" s="25">
        <v>7.5</v>
      </c>
      <c r="V7" s="20" t="s">
        <v>118</v>
      </c>
      <c r="X7" s="20"/>
      <c r="Y7" s="20"/>
      <c r="Z7" s="20" t="s">
        <v>56</v>
      </c>
      <c r="AB7" s="21"/>
      <c r="AC7" s="21">
        <f t="shared" si="5"/>
        <v>9</v>
      </c>
      <c r="AD7" s="21">
        <v>4</v>
      </c>
      <c r="AE7" s="21">
        <v>4</v>
      </c>
      <c r="AF7" s="21">
        <v>1</v>
      </c>
      <c r="AG7" s="53">
        <f t="shared" si="6"/>
        <v>0.5</v>
      </c>
      <c r="AH7" s="53"/>
      <c r="AI7" s="21">
        <v>40</v>
      </c>
      <c r="AJ7" s="21">
        <v>1</v>
      </c>
      <c r="AK7" s="21">
        <v>0</v>
      </c>
      <c r="AL7" s="26">
        <f t="shared" si="7"/>
        <v>4.4444444444444446</v>
      </c>
      <c r="AQ7" s="21"/>
    </row>
    <row r="8" spans="1:43" ht="18" x14ac:dyDescent="0.25">
      <c r="A8" s="34"/>
      <c r="B8" s="4">
        <v>5</v>
      </c>
      <c r="C8" s="5" t="s">
        <v>56</v>
      </c>
      <c r="D8" s="10"/>
      <c r="E8" s="5"/>
      <c r="F8" s="10"/>
      <c r="G8" s="4">
        <v>4</v>
      </c>
      <c r="H8" s="4">
        <v>5</v>
      </c>
      <c r="I8" s="4">
        <v>1</v>
      </c>
      <c r="J8" s="4">
        <f>2*G8+I8</f>
        <v>9</v>
      </c>
      <c r="K8" s="31">
        <f>+J8/((G8+H8+I8)*2)</f>
        <v>0.45</v>
      </c>
      <c r="L8" s="4">
        <f>+$AN$27</f>
        <v>42</v>
      </c>
      <c r="M8" s="4">
        <v>45</v>
      </c>
      <c r="N8" s="4">
        <f>+$AO$27</f>
        <v>66</v>
      </c>
      <c r="O8" s="4">
        <f>+$AQ$27</f>
        <v>28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5</v>
      </c>
      <c r="AD8" s="21">
        <v>2</v>
      </c>
      <c r="AE8" s="21">
        <v>3</v>
      </c>
      <c r="AF8" s="21">
        <v>0</v>
      </c>
      <c r="AG8" s="53">
        <f t="shared" si="6"/>
        <v>0.4</v>
      </c>
      <c r="AH8" s="53"/>
      <c r="AI8" s="21">
        <v>25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5</v>
      </c>
      <c r="I9" s="4">
        <v>2</v>
      </c>
      <c r="J9" s="4">
        <f>2*G9+I9</f>
        <v>8</v>
      </c>
      <c r="K9" s="31">
        <f>+J9/((G9+H9+I9)*2)</f>
        <v>0.4</v>
      </c>
      <c r="L9" s="4">
        <f>+$AN$40</f>
        <v>47</v>
      </c>
      <c r="M9" s="4">
        <v>55</v>
      </c>
      <c r="N9" s="4">
        <f>+$AO$40</f>
        <v>62</v>
      </c>
      <c r="O9" s="4">
        <f>+$AQ$40</f>
        <v>38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9</v>
      </c>
      <c r="AD9" s="21">
        <v>3</v>
      </c>
      <c r="AE9" s="21">
        <v>5</v>
      </c>
      <c r="AF9" s="21">
        <v>1</v>
      </c>
      <c r="AG9" s="53">
        <f t="shared" si="6"/>
        <v>0.3888888888888889</v>
      </c>
      <c r="AH9" s="53"/>
      <c r="AI9" s="21">
        <v>48</v>
      </c>
      <c r="AJ9" s="21">
        <v>3</v>
      </c>
      <c r="AK9" s="21">
        <v>0</v>
      </c>
      <c r="AL9" s="26">
        <f t="shared" si="7"/>
        <v>5.333333333333333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6</v>
      </c>
      <c r="I10" s="4">
        <v>2</v>
      </c>
      <c r="J10" s="4">
        <f>2*G10+I10</f>
        <v>6</v>
      </c>
      <c r="K10" s="31">
        <f>+J10/((G10+H10+I10)*2)</f>
        <v>0.3</v>
      </c>
      <c r="L10" s="4">
        <f>+$AN$66</f>
        <v>36</v>
      </c>
      <c r="M10" s="4">
        <v>45</v>
      </c>
      <c r="N10" s="4">
        <f>+$AO$66</f>
        <v>49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8</v>
      </c>
      <c r="AD10" s="21">
        <v>1</v>
      </c>
      <c r="AE10" s="21">
        <v>6</v>
      </c>
      <c r="AF10" s="21">
        <v>1</v>
      </c>
      <c r="AG10" s="53">
        <f t="shared" si="1"/>
        <v>0.1875</v>
      </c>
      <c r="AH10" s="53"/>
      <c r="AI10" s="21">
        <v>49</v>
      </c>
      <c r="AJ10" s="21">
        <v>1</v>
      </c>
      <c r="AK10" s="21">
        <v>0</v>
      </c>
      <c r="AL10" s="26">
        <f t="shared" si="2"/>
        <v>6.125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3</v>
      </c>
      <c r="H11" s="4">
        <v>6</v>
      </c>
      <c r="I11" s="4">
        <v>1</v>
      </c>
      <c r="J11" s="4">
        <f t="shared" si="3"/>
        <v>7</v>
      </c>
      <c r="K11" s="31">
        <f t="shared" si="4"/>
        <v>0.35</v>
      </c>
      <c r="L11" s="4">
        <f>+$AA$40</f>
        <v>47</v>
      </c>
      <c r="M11" s="4">
        <v>55</v>
      </c>
      <c r="N11" s="4">
        <f>+$AB$40</f>
        <v>62</v>
      </c>
      <c r="O11" s="4">
        <f>+$AD$40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53">
        <f t="shared" si="1"/>
        <v>0.7</v>
      </c>
      <c r="AH11" s="53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33</v>
      </c>
      <c r="H12" s="8">
        <f>SUM(H4:H11)</f>
        <v>33</v>
      </c>
      <c r="I12" s="8">
        <f>SUM(I4:I11)</f>
        <v>14</v>
      </c>
      <c r="J12" s="8"/>
      <c r="K12" s="8"/>
      <c r="L12" s="8">
        <f>SUM(L4:L11)</f>
        <v>340</v>
      </c>
      <c r="M12" s="8">
        <f>SUM(M4:M11)</f>
        <v>340</v>
      </c>
      <c r="N12" s="8">
        <f>SUM(N4:N11)</f>
        <v>446</v>
      </c>
      <c r="O12" s="8">
        <f>SUM(O4:O11)</f>
        <v>144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80</v>
      </c>
      <c r="AD12" s="14">
        <f>SUM(AD3:AD11)</f>
        <v>33</v>
      </c>
      <c r="AE12" s="14">
        <f>SUM(AE3:AE11)</f>
        <v>33</v>
      </c>
      <c r="AF12" s="14">
        <f>SUM(AF3:AF11)</f>
        <v>14</v>
      </c>
      <c r="AG12" s="14"/>
      <c r="AH12" s="14"/>
      <c r="AI12" s="14">
        <f>SUM(AI3:AI11)</f>
        <v>331</v>
      </c>
      <c r="AJ12" s="14">
        <f>SUM(AJ3:AJ11)</f>
        <v>9</v>
      </c>
      <c r="AK12" s="14">
        <f>SUM(AK3:AK11)</f>
        <v>0</v>
      </c>
      <c r="AL12" s="29">
        <f t="shared" si="2"/>
        <v>4.1375000000000002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10 Summary:</v>
      </c>
      <c r="C14" s="37"/>
      <c r="D14" s="37"/>
      <c r="E14" s="57">
        <v>45977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9</v>
      </c>
      <c r="AP15" s="14">
        <f>+AN15+AO15</f>
        <v>15</v>
      </c>
      <c r="AQ15" s="14">
        <v>2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6</v>
      </c>
      <c r="H16" s="21">
        <v>1</v>
      </c>
      <c r="I16" s="20" t="s">
        <v>147</v>
      </c>
      <c r="J16" s="20"/>
      <c r="K16" s="20"/>
      <c r="L16" s="20" t="s">
        <v>389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>
        <v>2</v>
      </c>
      <c r="I17" s="20" t="s">
        <v>341</v>
      </c>
      <c r="J17" s="20"/>
      <c r="K17" s="20"/>
      <c r="L17" s="20" t="s">
        <v>130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14</v>
      </c>
      <c r="AB17" s="21">
        <v>6</v>
      </c>
      <c r="AC17" s="21">
        <f t="shared" si="8"/>
        <v>20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11</v>
      </c>
      <c r="AP17" s="21">
        <f t="shared" si="9"/>
        <v>16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>
        <v>2</v>
      </c>
      <c r="I18" s="20" t="s">
        <v>129</v>
      </c>
      <c r="J18" s="20"/>
      <c r="K18" s="20"/>
      <c r="L18" s="20" t="s">
        <v>390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8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10</v>
      </c>
      <c r="AO18" s="21">
        <v>9</v>
      </c>
      <c r="AP18" s="21">
        <f t="shared" si="9"/>
        <v>19</v>
      </c>
      <c r="AQ18" s="21">
        <v>0</v>
      </c>
    </row>
    <row r="19" spans="1:43" ht="15.75" customHeight="1" x14ac:dyDescent="0.25">
      <c r="H19" s="21">
        <v>3</v>
      </c>
      <c r="I19" s="20" t="s">
        <v>130</v>
      </c>
      <c r="J19" s="20"/>
      <c r="K19" s="20"/>
      <c r="L19" s="20" t="s">
        <v>391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9"/>
        <v>9</v>
      </c>
      <c r="AQ19" s="21">
        <v>2</v>
      </c>
    </row>
    <row r="20" spans="1:43" ht="15.95" customHeight="1" x14ac:dyDescent="0.25">
      <c r="H20" s="21">
        <v>3</v>
      </c>
      <c r="I20" s="20" t="s">
        <v>130</v>
      </c>
      <c r="J20" s="20"/>
      <c r="K20" s="20"/>
      <c r="L20" s="20" t="s">
        <v>190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2</v>
      </c>
      <c r="AC20" s="21">
        <f t="shared" si="8"/>
        <v>2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4</v>
      </c>
      <c r="AO20" s="21">
        <v>3</v>
      </c>
      <c r="AP20" s="21">
        <f t="shared" si="9"/>
        <v>7</v>
      </c>
      <c r="AQ20" s="21">
        <v>2</v>
      </c>
    </row>
    <row r="21" spans="1:43" ht="15.95" customHeight="1" x14ac:dyDescent="0.25">
      <c r="H21" s="21">
        <v>3</v>
      </c>
      <c r="I21" s="20" t="s">
        <v>147</v>
      </c>
      <c r="J21" s="20"/>
      <c r="K21" s="20"/>
      <c r="L21" s="20" t="s">
        <v>392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5</v>
      </c>
      <c r="AB21" s="21">
        <v>10</v>
      </c>
      <c r="AC21" s="21">
        <f t="shared" si="8"/>
        <v>15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10</v>
      </c>
      <c r="AP21" s="21">
        <f t="shared" si="9"/>
        <v>17</v>
      </c>
      <c r="AQ21" s="21">
        <v>0</v>
      </c>
    </row>
    <row r="22" spans="1:43" ht="15.95" customHeight="1" x14ac:dyDescent="0.25">
      <c r="I22" s="20"/>
      <c r="J22" s="20"/>
      <c r="K22" s="20"/>
      <c r="L22" s="20"/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8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3</v>
      </c>
      <c r="AO22" s="21">
        <v>9</v>
      </c>
      <c r="AP22" s="21">
        <f t="shared" si="9"/>
        <v>12</v>
      </c>
      <c r="AQ22" s="21">
        <v>2</v>
      </c>
    </row>
    <row r="23" spans="1:43" ht="15.95" customHeight="1" x14ac:dyDescent="0.25">
      <c r="C23" s="5" t="s">
        <v>179</v>
      </c>
      <c r="G23" s="4">
        <v>8</v>
      </c>
      <c r="H23" s="21">
        <v>1</v>
      </c>
      <c r="I23" s="20" t="s">
        <v>75</v>
      </c>
      <c r="J23" s="20"/>
      <c r="K23" s="20"/>
      <c r="L23" s="20" t="s">
        <v>131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7</v>
      </c>
      <c r="AB23" s="21">
        <v>5</v>
      </c>
      <c r="AC23" s="21">
        <f t="shared" si="8"/>
        <v>12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3</v>
      </c>
      <c r="AO23" s="21">
        <v>5</v>
      </c>
      <c r="AP23" s="21">
        <f t="shared" si="9"/>
        <v>8</v>
      </c>
      <c r="AQ23" s="21">
        <v>4</v>
      </c>
    </row>
    <row r="24" spans="1:43" ht="15.95" customHeight="1" x14ac:dyDescent="0.25">
      <c r="B24" s="21" t="s">
        <v>23</v>
      </c>
      <c r="C24" s="20"/>
      <c r="D24" s="20" t="s">
        <v>45</v>
      </c>
      <c r="E24" s="20"/>
      <c r="F24" s="20"/>
      <c r="G24" s="15"/>
      <c r="H24" s="21">
        <v>1</v>
      </c>
      <c r="I24" s="20" t="s">
        <v>75</v>
      </c>
      <c r="J24" s="20"/>
      <c r="K24" s="20"/>
      <c r="L24" s="20"/>
      <c r="M24" s="20" t="s">
        <v>48</v>
      </c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5</v>
      </c>
      <c r="AC24" s="21">
        <f t="shared" si="8"/>
        <v>5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9"/>
        <v>1</v>
      </c>
      <c r="AQ24" s="21">
        <v>0</v>
      </c>
    </row>
    <row r="25" spans="1:43" ht="15.95" customHeight="1" x14ac:dyDescent="0.25">
      <c r="A25" s="30"/>
      <c r="C25" s="20"/>
      <c r="D25" s="20"/>
      <c r="E25" s="20"/>
      <c r="F25" s="20"/>
      <c r="G25" s="15"/>
      <c r="H25" s="21">
        <v>1</v>
      </c>
      <c r="I25" s="20" t="s">
        <v>164</v>
      </c>
      <c r="J25" s="20"/>
      <c r="K25" s="20"/>
      <c r="L25" s="20" t="s">
        <v>109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8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1</v>
      </c>
      <c r="I26" s="20" t="s">
        <v>109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8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1</v>
      </c>
      <c r="AP26" s="21">
        <f t="shared" si="9"/>
        <v>1</v>
      </c>
      <c r="AQ26" s="21">
        <v>0</v>
      </c>
    </row>
    <row r="27" spans="1:43" ht="15.95" customHeight="1" thickBot="1" x14ac:dyDescent="0.3">
      <c r="A27" s="30"/>
      <c r="H27" s="21">
        <v>1</v>
      </c>
      <c r="I27" s="20" t="s">
        <v>75</v>
      </c>
      <c r="J27" s="20"/>
      <c r="K27" s="20"/>
      <c r="L27" s="20" t="s">
        <v>76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39</v>
      </c>
      <c r="AB27" s="22">
        <f>SUM(AB15:AB26)+SUMIF($Z$3:$Z$10,"Canadiens",$AH$3:$AH$10)</f>
        <v>48</v>
      </c>
      <c r="AC27" s="22">
        <f>SUM(AC15:AC26)+SUMIF($Z$3:$Z$10,"Canadiens",$AH$3:$AH$10)</f>
        <v>87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42</v>
      </c>
      <c r="AO27" s="22">
        <f>SUM(AO15:AO26)+SUMIF($Z$3:$Z$10,"Canadiens",$AH$3:$AH$10)</f>
        <v>66</v>
      </c>
      <c r="AP27" s="22">
        <f>SUM(AP15:AP26)+SUMIF($Z$3:$Z$10,"Canadiens",$AH$3:$AH$10)</f>
        <v>108</v>
      </c>
      <c r="AQ27" s="22">
        <f>SUM(AQ15:AQ26)</f>
        <v>28</v>
      </c>
    </row>
    <row r="28" spans="1:43" ht="15.95" customHeight="1" x14ac:dyDescent="0.25">
      <c r="H28" s="21">
        <v>1</v>
      </c>
      <c r="I28" s="20" t="s">
        <v>164</v>
      </c>
      <c r="J28" s="20"/>
      <c r="K28" s="20"/>
      <c r="L28" s="20" t="s">
        <v>75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4</v>
      </c>
      <c r="AB28" s="14">
        <v>9</v>
      </c>
      <c r="AC28" s="14">
        <f>+AA28+AB28</f>
        <v>13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2</v>
      </c>
      <c r="AO28" s="14">
        <v>7</v>
      </c>
      <c r="AP28" s="14">
        <f>+AN28+AO28</f>
        <v>9</v>
      </c>
      <c r="AQ28" s="14">
        <v>4</v>
      </c>
    </row>
    <row r="29" spans="1:43" ht="15.95" customHeight="1" x14ac:dyDescent="0.25">
      <c r="H29" s="21">
        <v>2</v>
      </c>
      <c r="I29" s="20" t="s">
        <v>164</v>
      </c>
      <c r="J29" s="20"/>
      <c r="K29" s="20"/>
      <c r="L29" s="20" t="s">
        <v>75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H30" s="21">
        <v>3</v>
      </c>
      <c r="I30" s="20" t="s">
        <v>109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20</v>
      </c>
      <c r="AB30" s="21">
        <v>4</v>
      </c>
      <c r="AC30" s="21">
        <f t="shared" si="10"/>
        <v>24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11"/>
        <v>21</v>
      </c>
      <c r="AQ30" s="21">
        <v>14</v>
      </c>
    </row>
    <row r="31" spans="1:43" ht="15.95" customHeight="1" x14ac:dyDescent="0.25">
      <c r="B31" s="44" t="s">
        <v>26</v>
      </c>
      <c r="C31" s="45"/>
      <c r="D31" s="45"/>
      <c r="E31" s="45"/>
      <c r="F31" s="45"/>
      <c r="G31" s="45"/>
      <c r="H31" s="46"/>
      <c r="I31" s="45"/>
      <c r="J31" s="45"/>
      <c r="K31" s="45"/>
      <c r="L31" s="45"/>
      <c r="M31" s="47"/>
      <c r="N31" s="45"/>
      <c r="O31" s="45"/>
      <c r="P31" s="45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10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6</v>
      </c>
      <c r="AO31" s="21">
        <v>13</v>
      </c>
      <c r="AP31" s="21">
        <f t="shared" si="11"/>
        <v>19</v>
      </c>
      <c r="AQ31" s="21">
        <v>0</v>
      </c>
    </row>
    <row r="32" spans="1:43" ht="15.95" customHeight="1" x14ac:dyDescent="0.25">
      <c r="C32" s="5" t="s">
        <v>178</v>
      </c>
      <c r="D32" s="10"/>
      <c r="E32" s="20"/>
      <c r="F32" s="20"/>
      <c r="G32" s="4">
        <v>7</v>
      </c>
      <c r="H32" s="21">
        <v>1</v>
      </c>
      <c r="I32" s="20" t="s">
        <v>196</v>
      </c>
      <c r="J32" s="20"/>
      <c r="K32" s="20"/>
      <c r="L32" s="20" t="s">
        <v>394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10"/>
        <v>6</v>
      </c>
      <c r="AD32" s="21">
        <v>4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11"/>
        <v>6</v>
      </c>
      <c r="AQ32" s="21">
        <v>2</v>
      </c>
    </row>
    <row r="33" spans="1:43" ht="15.95" customHeight="1" x14ac:dyDescent="0.25">
      <c r="B33" s="21" t="s">
        <v>23</v>
      </c>
      <c r="D33" s="20" t="s">
        <v>45</v>
      </c>
      <c r="E33" s="20"/>
      <c r="F33" s="20"/>
      <c r="G33" s="4"/>
      <c r="H33" s="21">
        <v>1</v>
      </c>
      <c r="I33" s="20" t="s">
        <v>81</v>
      </c>
      <c r="J33" s="20"/>
      <c r="K33" s="20"/>
      <c r="L33" s="20" t="s">
        <v>169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3</v>
      </c>
      <c r="AB33" s="21">
        <v>12</v>
      </c>
      <c r="AC33" s="21">
        <f t="shared" si="10"/>
        <v>15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11"/>
        <v>5</v>
      </c>
      <c r="AQ33" s="21">
        <v>2</v>
      </c>
    </row>
    <row r="34" spans="1:43" ht="15.95" customHeight="1" x14ac:dyDescent="0.25">
      <c r="D34" s="20"/>
      <c r="E34" s="20"/>
      <c r="F34" s="20"/>
      <c r="G34" s="20"/>
      <c r="H34" s="21">
        <v>1</v>
      </c>
      <c r="I34" s="20" t="s">
        <v>196</v>
      </c>
      <c r="J34" s="20"/>
      <c r="K34" s="20"/>
      <c r="L34" s="20" t="s">
        <v>151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10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8</v>
      </c>
      <c r="AO34" s="21">
        <v>8</v>
      </c>
      <c r="AP34" s="21">
        <f t="shared" si="11"/>
        <v>16</v>
      </c>
      <c r="AQ34" s="21">
        <v>2</v>
      </c>
    </row>
    <row r="35" spans="1:43" ht="15.95" customHeight="1" x14ac:dyDescent="0.25">
      <c r="H35" s="21">
        <v>1</v>
      </c>
      <c r="I35" s="20" t="s">
        <v>393</v>
      </c>
      <c r="J35" s="20"/>
      <c r="K35" s="20"/>
      <c r="L35" s="20" t="s">
        <v>101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5</v>
      </c>
      <c r="AB35" s="21">
        <v>7</v>
      </c>
      <c r="AC35" s="21">
        <f t="shared" si="10"/>
        <v>12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5</v>
      </c>
      <c r="AO35" s="21">
        <v>3</v>
      </c>
      <c r="AP35" s="21">
        <f t="shared" si="11"/>
        <v>8</v>
      </c>
      <c r="AQ35" s="21">
        <v>0</v>
      </c>
    </row>
    <row r="36" spans="1:43" ht="15.95" customHeight="1" x14ac:dyDescent="0.25">
      <c r="H36" s="21">
        <v>2</v>
      </c>
      <c r="I36" s="20" t="s">
        <v>81</v>
      </c>
      <c r="J36" s="20"/>
      <c r="K36" s="20"/>
      <c r="L36" s="20" t="s">
        <v>395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10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11"/>
        <v>10</v>
      </c>
      <c r="AQ36" s="21">
        <v>4</v>
      </c>
    </row>
    <row r="37" spans="1:43" ht="15.95" customHeight="1" x14ac:dyDescent="0.25">
      <c r="H37" s="21">
        <v>3</v>
      </c>
      <c r="I37" s="20" t="s">
        <v>81</v>
      </c>
      <c r="J37" s="20"/>
      <c r="K37" s="20"/>
      <c r="L37" s="20" t="s">
        <v>101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6</v>
      </c>
      <c r="AC37" s="21">
        <f t="shared" si="10"/>
        <v>7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11"/>
        <v>4</v>
      </c>
      <c r="AQ37" s="21">
        <v>2</v>
      </c>
    </row>
    <row r="38" spans="1:43" ht="15.95" customHeight="1" x14ac:dyDescent="0.25">
      <c r="H38" s="21">
        <v>3</v>
      </c>
      <c r="I38" s="20" t="s">
        <v>393</v>
      </c>
      <c r="J38" s="20"/>
      <c r="K38" s="20"/>
      <c r="L38" s="20"/>
      <c r="M38" s="20" t="s">
        <v>48</v>
      </c>
      <c r="N38" s="20"/>
      <c r="O38" s="20"/>
      <c r="P38" s="20" t="s">
        <v>217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2</v>
      </c>
      <c r="AB38" s="21">
        <v>4</v>
      </c>
      <c r="AC38" s="21">
        <f t="shared" si="10"/>
        <v>6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4</v>
      </c>
      <c r="AP38" s="21">
        <f t="shared" si="11"/>
        <v>5</v>
      </c>
      <c r="AQ38" s="21">
        <v>4</v>
      </c>
    </row>
    <row r="39" spans="1:43" ht="15.95" customHeight="1" x14ac:dyDescent="0.25">
      <c r="H39" s="21"/>
      <c r="I39" s="20"/>
      <c r="J39" s="20"/>
      <c r="K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10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11"/>
        <v>6</v>
      </c>
      <c r="AQ39" s="21">
        <v>2</v>
      </c>
    </row>
    <row r="40" spans="1:43" ht="15.95" customHeight="1" thickBot="1" x14ac:dyDescent="0.3">
      <c r="B40" s="21" t="s">
        <v>25</v>
      </c>
      <c r="C40" s="5" t="s">
        <v>174</v>
      </c>
      <c r="D40" s="10"/>
      <c r="E40" s="20"/>
      <c r="F40" s="20"/>
      <c r="G40" s="4">
        <v>5</v>
      </c>
      <c r="H40" s="21">
        <v>1</v>
      </c>
      <c r="I40" s="20" t="s">
        <v>84</v>
      </c>
      <c r="J40" s="20"/>
      <c r="K40" s="20"/>
      <c r="L40" s="20" t="s">
        <v>95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47</v>
      </c>
      <c r="AB40" s="22">
        <f>SUM(AB28:AB39)+SUMIF($Z$3:$Z$10,"SotF",$AH$3:$AH$10)</f>
        <v>62</v>
      </c>
      <c r="AC40" s="22">
        <f>SUM(AC28:AC39)+SUMIF($Z$3:$Z$10,"Canadiens",$AH$3:$AH$10)</f>
        <v>109</v>
      </c>
      <c r="AD40" s="22">
        <f>SUM(AD28:AD39)</f>
        <v>10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47</v>
      </c>
      <c r="AO40" s="22">
        <f>SUM(AO28:AO39)+SUMIF($Z$3:$Z$10,"SotF",$AH$3:$AH$10)</f>
        <v>62</v>
      </c>
      <c r="AP40" s="22">
        <f>SUM(AP28:AP39)+SUMIF($Z$3:$Z$10,"Canadiens",$AH$3:$AH$10)</f>
        <v>109</v>
      </c>
      <c r="AQ40" s="22">
        <f>SUM(AQ28:AQ39)</f>
        <v>38</v>
      </c>
    </row>
    <row r="41" spans="1:43" ht="15.95" customHeight="1" x14ac:dyDescent="0.25">
      <c r="B41" s="21" t="s">
        <v>23</v>
      </c>
      <c r="C41" s="20"/>
      <c r="D41" s="15" t="s">
        <v>45</v>
      </c>
      <c r="E41" s="20"/>
      <c r="F41" s="20"/>
      <c r="G41" s="4"/>
      <c r="H41" s="21">
        <v>1</v>
      </c>
      <c r="I41" s="20" t="s">
        <v>84</v>
      </c>
      <c r="J41" s="20"/>
      <c r="K41" s="20"/>
      <c r="L41" s="20" t="s">
        <v>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3</v>
      </c>
      <c r="AB41" s="14">
        <v>10</v>
      </c>
      <c r="AC41" s="14">
        <f>+AA41+AB41</f>
        <v>13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D42" s="20"/>
      <c r="E42" s="20"/>
      <c r="H42" s="21">
        <v>1</v>
      </c>
      <c r="I42" s="20" t="s">
        <v>95</v>
      </c>
      <c r="J42" s="20"/>
      <c r="K42" s="20"/>
      <c r="L42" s="20" t="s">
        <v>84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C43" s="20"/>
      <c r="D43" s="15"/>
      <c r="E43" s="20"/>
      <c r="H43" s="21">
        <v>2</v>
      </c>
      <c r="I43" s="20" t="s">
        <v>84</v>
      </c>
      <c r="J43" s="20"/>
      <c r="K43" s="20"/>
      <c r="L43" s="20" t="s">
        <v>83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16</v>
      </c>
      <c r="AB43" s="21">
        <v>14</v>
      </c>
      <c r="AC43" s="21">
        <f t="shared" si="12"/>
        <v>30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8</v>
      </c>
      <c r="AO43" s="21">
        <v>11</v>
      </c>
      <c r="AP43" s="21">
        <f t="shared" si="13"/>
        <v>19</v>
      </c>
      <c r="AQ43" s="21">
        <v>0</v>
      </c>
    </row>
    <row r="44" spans="1:43" ht="15.95" customHeight="1" x14ac:dyDescent="0.25">
      <c r="H44" s="21">
        <v>3</v>
      </c>
      <c r="I44" s="20" t="s">
        <v>396</v>
      </c>
      <c r="J44" s="20"/>
      <c r="K44" s="20"/>
      <c r="L44" s="20" t="s">
        <v>397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12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3"/>
        <v>9</v>
      </c>
      <c r="AQ44" s="21">
        <v>0</v>
      </c>
    </row>
    <row r="45" spans="1:43" ht="15.95" customHeight="1" x14ac:dyDescent="0.25">
      <c r="A45" s="30"/>
      <c r="B45" s="44" t="s">
        <v>27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8</v>
      </c>
      <c r="AB45" s="21">
        <v>6</v>
      </c>
      <c r="AC45" s="21">
        <f t="shared" si="12"/>
        <v>14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3"/>
        <v>13</v>
      </c>
      <c r="AQ45" s="21">
        <v>0</v>
      </c>
    </row>
    <row r="46" spans="1:43" ht="15.95" customHeight="1" x14ac:dyDescent="0.25">
      <c r="A46" s="30"/>
      <c r="C46" s="5" t="s">
        <v>180</v>
      </c>
      <c r="G46" s="4">
        <v>9</v>
      </c>
      <c r="H46" s="21">
        <v>1</v>
      </c>
      <c r="I46" s="20" t="s">
        <v>98</v>
      </c>
      <c r="J46" s="20"/>
      <c r="K46" s="20"/>
      <c r="L46" s="20" t="s">
        <v>155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6</v>
      </c>
      <c r="AC46" s="21">
        <f t="shared" si="12"/>
        <v>7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2</v>
      </c>
      <c r="AP46" s="21">
        <f t="shared" si="13"/>
        <v>4</v>
      </c>
      <c r="AQ46" s="21">
        <v>0</v>
      </c>
    </row>
    <row r="47" spans="1:43" ht="15.95" customHeight="1" x14ac:dyDescent="0.25">
      <c r="B47" s="21" t="s">
        <v>23</v>
      </c>
      <c r="C47" s="15" t="s">
        <v>362</v>
      </c>
      <c r="D47" s="20"/>
      <c r="E47" s="20"/>
      <c r="H47" s="21">
        <v>1</v>
      </c>
      <c r="I47" s="20" t="s">
        <v>85</v>
      </c>
      <c r="J47" s="20"/>
      <c r="K47" s="20"/>
      <c r="L47" s="20" t="s">
        <v>398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7</v>
      </c>
      <c r="AB47" s="21">
        <v>2</v>
      </c>
      <c r="AC47" s="21">
        <f t="shared" si="12"/>
        <v>9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6</v>
      </c>
      <c r="AO47" s="21">
        <v>1</v>
      </c>
      <c r="AP47" s="21">
        <f t="shared" si="13"/>
        <v>7</v>
      </c>
      <c r="AQ47" s="21">
        <v>4</v>
      </c>
    </row>
    <row r="48" spans="1:43" ht="15.95" customHeight="1" x14ac:dyDescent="0.25">
      <c r="H48" s="21">
        <v>1</v>
      </c>
      <c r="I48" s="20" t="s">
        <v>44</v>
      </c>
      <c r="J48" s="20"/>
      <c r="K48" s="20"/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2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3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155</v>
      </c>
      <c r="J49" s="20"/>
      <c r="K49" s="20"/>
      <c r="L49" s="20" t="s">
        <v>399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12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2</v>
      </c>
      <c r="I50" s="20" t="s">
        <v>98</v>
      </c>
      <c r="J50" s="20"/>
      <c r="K50" s="20"/>
      <c r="L50" s="20" t="s">
        <v>400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1</v>
      </c>
      <c r="AC50" s="21">
        <f t="shared" si="12"/>
        <v>1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3"/>
        <v>3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104</v>
      </c>
      <c r="J51" s="20"/>
      <c r="K51" s="20"/>
      <c r="L51" s="20"/>
      <c r="M51" s="20" t="s">
        <v>48</v>
      </c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12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3"/>
        <v>4</v>
      </c>
      <c r="AQ51" s="21">
        <v>0</v>
      </c>
    </row>
    <row r="52" spans="1:43" ht="15.95" customHeight="1" x14ac:dyDescent="0.25">
      <c r="H52" s="21">
        <v>2</v>
      </c>
      <c r="I52" s="20" t="s">
        <v>98</v>
      </c>
      <c r="J52" s="20"/>
      <c r="K52" s="20"/>
      <c r="L52" s="20" t="s">
        <v>103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3</v>
      </c>
      <c r="AC52" s="21">
        <f t="shared" si="12"/>
        <v>3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98</v>
      </c>
      <c r="J53" s="20"/>
      <c r="K53" s="20"/>
      <c r="L53" s="20" t="s">
        <v>401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53</v>
      </c>
      <c r="AB53" s="22">
        <f>SUM(AB41:AB52)+SUMIF($Z$3:$Z$10,"Dive Shop",$AH$3:$AH$10)</f>
        <v>59</v>
      </c>
      <c r="AC53" s="22">
        <f>SUM(AC41:AC52)+SUMIF($Z$3:$Z$10,"Canadiens",$AH$3:$AH$10)</f>
        <v>112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39</v>
      </c>
      <c r="AO53" s="22">
        <f>SUM(AO41:AO52)+SUMIF($Z$3:$Z$10,"Dive Shop",$AH$3:$AH$10)</f>
        <v>54</v>
      </c>
      <c r="AP53" s="22">
        <f>SUM(AP41:AP52)+SUMIF($Z$3:$Z$10,"Canadiens",$AH$3:$AH$10)</f>
        <v>93</v>
      </c>
      <c r="AQ53" s="22">
        <f>SUM(AQ41:AQ52)</f>
        <v>8</v>
      </c>
    </row>
    <row r="54" spans="1:43" ht="15.95" customHeight="1" x14ac:dyDescent="0.25">
      <c r="H54" s="21">
        <v>3</v>
      </c>
      <c r="I54" s="20" t="s">
        <v>44</v>
      </c>
      <c r="J54" s="20"/>
      <c r="K54" s="20"/>
      <c r="L54" s="20" t="s">
        <v>85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13</v>
      </c>
      <c r="AB54" s="14">
        <v>10</v>
      </c>
      <c r="AC54" s="14">
        <f>+AA54+AB54</f>
        <v>23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4</v>
      </c>
      <c r="AO54" s="14">
        <v>3</v>
      </c>
      <c r="AP54" s="14">
        <f>+AN54+AO54</f>
        <v>7</v>
      </c>
      <c r="AQ54" s="14">
        <v>0</v>
      </c>
    </row>
    <row r="55" spans="1:43" ht="15.95" customHeight="1" x14ac:dyDescent="0.25">
      <c r="I55" s="20"/>
      <c r="J55" s="20"/>
      <c r="K55" s="20"/>
      <c r="L55" s="20"/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C56" s="5" t="s">
        <v>154</v>
      </c>
      <c r="E56" s="20"/>
      <c r="F56" s="20"/>
      <c r="G56" s="4">
        <v>2</v>
      </c>
      <c r="H56" s="21">
        <v>1</v>
      </c>
      <c r="I56" s="20" t="s">
        <v>86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7</v>
      </c>
      <c r="AB56" s="21">
        <v>3</v>
      </c>
      <c r="AC56" s="21">
        <f t="shared" si="14"/>
        <v>10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16</v>
      </c>
      <c r="AO56" s="21">
        <v>9</v>
      </c>
      <c r="AP56" s="21">
        <f t="shared" si="15"/>
        <v>25</v>
      </c>
      <c r="AQ56" s="21">
        <v>0</v>
      </c>
    </row>
    <row r="57" spans="1:43" ht="15.95" customHeight="1" x14ac:dyDescent="0.25">
      <c r="B57" s="21" t="s">
        <v>23</v>
      </c>
      <c r="C57" s="20"/>
      <c r="D57" s="15" t="s">
        <v>45</v>
      </c>
      <c r="H57" s="21">
        <v>2</v>
      </c>
      <c r="I57" s="20" t="s">
        <v>135</v>
      </c>
      <c r="J57" s="20"/>
      <c r="K57" s="20"/>
      <c r="L57" s="20" t="s">
        <v>113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8</v>
      </c>
      <c r="AC57" s="21">
        <f t="shared" si="14"/>
        <v>9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5"/>
        <v>14</v>
      </c>
      <c r="AQ57" s="21">
        <v>0</v>
      </c>
    </row>
    <row r="58" spans="1:43" ht="15.95" customHeight="1" x14ac:dyDescent="0.25">
      <c r="B58" s="44" t="s">
        <v>30</v>
      </c>
      <c r="C58" s="45"/>
      <c r="D58" s="45"/>
      <c r="E58" s="45"/>
      <c r="F58" s="45"/>
      <c r="G58" s="45"/>
      <c r="H58" s="46"/>
      <c r="I58" s="45"/>
      <c r="J58" s="45"/>
      <c r="K58" s="45"/>
      <c r="L58" s="45"/>
      <c r="M58" s="47"/>
      <c r="N58" s="45"/>
      <c r="O58" s="45"/>
      <c r="P58" s="45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4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13</v>
      </c>
      <c r="AP58" s="21">
        <f t="shared" si="15"/>
        <v>17</v>
      </c>
      <c r="AQ58" s="21">
        <v>6</v>
      </c>
    </row>
    <row r="59" spans="1:43" ht="15.95" customHeight="1" x14ac:dyDescent="0.25">
      <c r="C59" s="5" t="s">
        <v>176</v>
      </c>
      <c r="E59" s="10"/>
      <c r="F59" s="10"/>
      <c r="G59" s="4">
        <v>4</v>
      </c>
      <c r="H59" s="21">
        <v>1</v>
      </c>
      <c r="I59" s="20" t="s">
        <v>91</v>
      </c>
      <c r="J59" s="20"/>
      <c r="K59" s="20"/>
      <c r="L59" s="20" t="s">
        <v>403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4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5"/>
        <v>7</v>
      </c>
      <c r="AQ59" s="21">
        <v>0</v>
      </c>
    </row>
    <row r="60" spans="1:43" ht="15.95" customHeight="1" x14ac:dyDescent="0.25">
      <c r="A60" s="30"/>
      <c r="B60" s="21" t="s">
        <v>23</v>
      </c>
      <c r="C60" s="15" t="s">
        <v>402</v>
      </c>
      <c r="D60" s="15"/>
      <c r="E60" s="15"/>
      <c r="H60" s="21">
        <v>1</v>
      </c>
      <c r="I60" s="20" t="s">
        <v>171</v>
      </c>
      <c r="J60" s="20"/>
      <c r="K60" s="20"/>
      <c r="L60" s="20" t="s">
        <v>110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4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3</v>
      </c>
      <c r="AP60" s="21">
        <f t="shared" si="15"/>
        <v>3</v>
      </c>
      <c r="AQ60" s="21">
        <v>0</v>
      </c>
    </row>
    <row r="61" spans="1:43" ht="15.95" customHeight="1" x14ac:dyDescent="0.25">
      <c r="C61" s="15"/>
      <c r="H61" s="21">
        <v>2</v>
      </c>
      <c r="I61" s="20" t="s">
        <v>110</v>
      </c>
      <c r="J61" s="20"/>
      <c r="K61" s="20"/>
      <c r="L61" s="20" t="s">
        <v>171</v>
      </c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4</v>
      </c>
      <c r="AC61" s="21">
        <f t="shared" si="14"/>
        <v>4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5"/>
        <v>4</v>
      </c>
      <c r="AQ61" s="21">
        <v>0</v>
      </c>
    </row>
    <row r="62" spans="1:43" ht="15.95" customHeight="1" x14ac:dyDescent="0.25">
      <c r="H62" s="21">
        <v>3</v>
      </c>
      <c r="I62" s="20" t="s">
        <v>407</v>
      </c>
      <c r="J62" s="20"/>
      <c r="K62" s="20"/>
      <c r="L62" s="20"/>
      <c r="M62" s="20" t="s">
        <v>48</v>
      </c>
      <c r="N62" s="20"/>
      <c r="O62" s="20"/>
      <c r="P62" s="2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5"/>
        <v>3</v>
      </c>
      <c r="AQ62" s="21">
        <v>6</v>
      </c>
    </row>
    <row r="63" spans="1:43" ht="15.95" customHeight="1" x14ac:dyDescent="0.25">
      <c r="H63" s="21"/>
      <c r="I63" s="20"/>
      <c r="J63" s="20"/>
      <c r="K63" s="20"/>
      <c r="L63" s="20"/>
      <c r="M63" s="20"/>
      <c r="N63" s="20"/>
      <c r="O63" s="20"/>
      <c r="P63" s="20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6</v>
      </c>
      <c r="AC63" s="21">
        <f t="shared" si="14"/>
        <v>7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1</v>
      </c>
      <c r="AP63" s="21">
        <f t="shared" si="15"/>
        <v>2</v>
      </c>
      <c r="AQ63" s="21">
        <v>0</v>
      </c>
    </row>
    <row r="64" spans="1:43" ht="15.95" customHeight="1" x14ac:dyDescent="0.25">
      <c r="B64" s="10"/>
      <c r="C64" s="5" t="s">
        <v>177</v>
      </c>
      <c r="D64" s="15"/>
      <c r="F64" s="10"/>
      <c r="G64" s="4">
        <v>9</v>
      </c>
      <c r="H64" s="21">
        <v>1</v>
      </c>
      <c r="I64" s="20" t="s">
        <v>77</v>
      </c>
      <c r="J64" s="20"/>
      <c r="K64" s="20"/>
      <c r="L64" s="20"/>
      <c r="M64" s="20" t="s">
        <v>48</v>
      </c>
      <c r="N64" s="20"/>
      <c r="O64" s="20"/>
      <c r="P64" s="2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1</v>
      </c>
      <c r="AC64" s="21">
        <f t="shared" si="14"/>
        <v>1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1</v>
      </c>
      <c r="AO64" s="21">
        <v>2</v>
      </c>
      <c r="AP64" s="21">
        <f t="shared" si="15"/>
        <v>3</v>
      </c>
      <c r="AQ64" s="21">
        <v>0</v>
      </c>
    </row>
    <row r="65" spans="1:43" ht="15.95" customHeight="1" x14ac:dyDescent="0.25">
      <c r="B65" s="21" t="s">
        <v>23</v>
      </c>
      <c r="C65" s="15"/>
      <c r="D65" s="15" t="s">
        <v>45</v>
      </c>
      <c r="E65" s="15"/>
      <c r="F65" s="15"/>
      <c r="G65" s="4"/>
      <c r="H65" s="21">
        <v>1</v>
      </c>
      <c r="I65" s="20" t="s">
        <v>82</v>
      </c>
      <c r="J65" s="20"/>
      <c r="K65" s="20"/>
      <c r="L65" s="20" t="s">
        <v>96</v>
      </c>
      <c r="M65" s="20"/>
      <c r="N65" s="20"/>
      <c r="O65" s="20"/>
      <c r="P65" s="20"/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4</v>
      </c>
      <c r="AC65" s="21">
        <f t="shared" si="14"/>
        <v>4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H66" s="21">
        <v>1</v>
      </c>
      <c r="I66" s="20" t="s">
        <v>89</v>
      </c>
      <c r="J66" s="20"/>
      <c r="K66" s="20"/>
      <c r="L66" s="20"/>
      <c r="M66" s="20" t="s">
        <v>48</v>
      </c>
      <c r="N66" s="20"/>
      <c r="O66" s="20"/>
      <c r="P66" s="2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37</v>
      </c>
      <c r="AB66" s="22">
        <f>SUM(AB54:AB65)+SUMIF($Z$3:$Z$10,"Eriton",$AH$3:$AH$10)</f>
        <v>46</v>
      </c>
      <c r="AC66" s="22">
        <f>SUM(AC54:AC65)+SUMIF($Z$3:$Z$10,"Canadiens",$AH$3:$AH$10)</f>
        <v>83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36</v>
      </c>
      <c r="AO66" s="22">
        <f>SUM(AO54:AO65)+SUMIF($Z$3:$Z$10,"Eriton",$AH$3:$AH$10)</f>
        <v>49</v>
      </c>
      <c r="AP66" s="22">
        <f>SUM(AP54:AP65)+SUMIF($Z$3:$Z$10,"Canadiens",$AH$3:$AH$10)</f>
        <v>85</v>
      </c>
      <c r="AQ66" s="22">
        <f>SUM(AQ54:AQ65)</f>
        <v>12</v>
      </c>
    </row>
    <row r="67" spans="1:43" ht="15.95" customHeight="1" x14ac:dyDescent="0.25">
      <c r="A67" s="30"/>
      <c r="H67" s="21">
        <v>1</v>
      </c>
      <c r="I67" s="20" t="s">
        <v>82</v>
      </c>
      <c r="J67" s="20"/>
      <c r="K67" s="20"/>
      <c r="L67" s="20" t="s">
        <v>406</v>
      </c>
      <c r="M67" s="20"/>
      <c r="N67" s="20"/>
      <c r="O67" s="20"/>
      <c r="P67" s="2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340</v>
      </c>
      <c r="AO67" s="21">
        <f>+AB27+AB40+AB53+AB66+AO27+AO40+AO53+AO66</f>
        <v>446</v>
      </c>
      <c r="AP67" s="21">
        <f>+AC27+AC40+AC53+AC66+AP27+AP40+AP53+AP66</f>
        <v>786</v>
      </c>
      <c r="AQ67" s="21">
        <f>+AD27+AD40+AD53+AD66+AQ27+AQ40+AQ53+AQ66</f>
        <v>144</v>
      </c>
    </row>
    <row r="68" spans="1:43" ht="15.95" customHeight="1" x14ac:dyDescent="0.25">
      <c r="A68" s="21"/>
      <c r="H68" s="21">
        <v>2</v>
      </c>
      <c r="I68" s="20" t="s">
        <v>361</v>
      </c>
      <c r="J68" s="20"/>
      <c r="K68" s="20"/>
      <c r="L68" s="20" t="s">
        <v>404</v>
      </c>
      <c r="M68" s="20"/>
      <c r="N68" s="20"/>
      <c r="O68" s="20"/>
      <c r="P68" s="20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H69" s="21">
        <v>2</v>
      </c>
      <c r="I69" s="20" t="s">
        <v>82</v>
      </c>
      <c r="J69" s="20"/>
      <c r="K69" s="20"/>
      <c r="L69" s="20"/>
      <c r="M69" s="20" t="s">
        <v>48</v>
      </c>
      <c r="N69" s="20"/>
      <c r="O69" s="20"/>
      <c r="P69" s="2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H70" s="21">
        <v>3</v>
      </c>
      <c r="I70" s="20" t="s">
        <v>77</v>
      </c>
      <c r="J70" s="20"/>
      <c r="K70" s="20"/>
      <c r="L70" s="20" t="s">
        <v>168</v>
      </c>
      <c r="M70" s="20"/>
      <c r="N70" s="20"/>
      <c r="O70" s="20"/>
      <c r="P70" s="20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H71" s="21">
        <v>3</v>
      </c>
      <c r="I71" s="20" t="s">
        <v>89</v>
      </c>
      <c r="J71" s="20"/>
      <c r="K71" s="20"/>
      <c r="L71" s="20" t="s">
        <v>405</v>
      </c>
      <c r="M71" s="20"/>
      <c r="N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15.95" customHeight="1" x14ac:dyDescent="0.25">
      <c r="A72" s="21"/>
      <c r="H72" s="21">
        <v>3</v>
      </c>
      <c r="I72" s="20" t="s">
        <v>361</v>
      </c>
      <c r="J72" s="20"/>
      <c r="K72" s="20"/>
      <c r="L72" s="20"/>
      <c r="M72" s="20" t="s">
        <v>48</v>
      </c>
      <c r="N72" s="20"/>
      <c r="O72" s="20"/>
      <c r="P72" s="20"/>
      <c r="Q72" s="21"/>
      <c r="R72" s="2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20"/>
      <c r="AG72" s="10"/>
      <c r="AH72" s="10"/>
      <c r="AI72" s="10"/>
      <c r="AJ72" s="20"/>
      <c r="AK72" s="20"/>
      <c r="AL72" s="10"/>
      <c r="AM72" s="10"/>
      <c r="AN72" s="21"/>
      <c r="AO72" s="21"/>
      <c r="AP72" s="30"/>
      <c r="AQ72" s="21"/>
    </row>
    <row r="73" spans="1:43" ht="15.95" customHeight="1" x14ac:dyDescent="0.25">
      <c r="A73" s="21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15.95" customHeight="1" x14ac:dyDescent="0.25">
      <c r="A74" s="21"/>
      <c r="B74" s="20" t="s">
        <v>121</v>
      </c>
      <c r="C74" s="10"/>
      <c r="D74" s="10"/>
      <c r="E74" s="20" t="s">
        <v>47</v>
      </c>
      <c r="F74" s="20"/>
      <c r="G74" s="4">
        <f>SUM(G14:G65)</f>
        <v>50</v>
      </c>
      <c r="H74" s="4"/>
      <c r="I74" s="19"/>
      <c r="J74" s="20" t="s">
        <v>32</v>
      </c>
      <c r="K74" s="19"/>
      <c r="L74" s="4">
        <f>COUNTA(C14:C73)-8</f>
        <v>2</v>
      </c>
      <c r="N74" s="20" t="s">
        <v>38</v>
      </c>
      <c r="O74" s="4">
        <f>+L74*2</f>
        <v>4</v>
      </c>
      <c r="P74" s="10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5.95" customHeight="1" x14ac:dyDescent="0.25">
      <c r="A75" s="21"/>
      <c r="E75" s="20" t="s">
        <v>46</v>
      </c>
      <c r="F75" s="20"/>
      <c r="G75" s="4">
        <f>COUNTA(L16:L73)+COUNTIF(L16:L73,"*&amp;*")</f>
        <v>54</v>
      </c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95" customHeight="1" x14ac:dyDescent="0.25">
      <c r="A76" s="21"/>
      <c r="E76" s="20"/>
      <c r="F76" s="20"/>
      <c r="G76" s="4"/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95" customHeight="1" x14ac:dyDescent="0.25">
      <c r="A77" s="21"/>
      <c r="E77" s="20"/>
      <c r="F77" s="20"/>
      <c r="G77" s="4"/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95" customHeight="1" x14ac:dyDescent="0.25">
      <c r="A78" s="21"/>
      <c r="C78" s="20"/>
      <c r="F78" s="20"/>
      <c r="I78" s="20"/>
      <c r="L78" s="20"/>
      <c r="O78" s="20"/>
      <c r="P78" s="20"/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20.25" x14ac:dyDescent="0.3">
      <c r="B79" s="54" t="s">
        <v>52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</row>
    <row r="80" spans="1:43" ht="20.25" x14ac:dyDescent="0.3">
      <c r="B80" s="24"/>
      <c r="C80" s="24"/>
      <c r="D80" s="23"/>
      <c r="E80" s="23"/>
      <c r="F80" s="23"/>
      <c r="G80" s="54" t="str">
        <f>+G2</f>
        <v>2025/2026 SEASON</v>
      </c>
      <c r="H80" s="54"/>
      <c r="I80" s="54"/>
      <c r="J80" s="54"/>
      <c r="K80" s="54"/>
      <c r="L80" s="54"/>
      <c r="M80" s="54"/>
      <c r="N80" s="23"/>
      <c r="O80" s="23"/>
      <c r="P80" s="23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20.25" x14ac:dyDescent="0.3">
      <c r="B81" s="24" t="s">
        <v>39</v>
      </c>
      <c r="C81" s="24">
        <f>+C2</f>
        <v>10</v>
      </c>
      <c r="D81" s="23"/>
      <c r="E81" s="23"/>
      <c r="F81" s="23"/>
      <c r="G81" s="54"/>
      <c r="H81" s="54"/>
      <c r="I81" s="54"/>
      <c r="J81" s="54"/>
      <c r="K81" s="54"/>
      <c r="L81" s="54"/>
      <c r="M81" s="54"/>
      <c r="N81" s="23"/>
      <c r="O81" s="23"/>
      <c r="P81" s="23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8.600000000000001" customHeight="1" x14ac:dyDescent="0.3">
      <c r="A82" s="21"/>
      <c r="N82" s="23"/>
      <c r="O82" s="23"/>
      <c r="P82" s="23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x14ac:dyDescent="0.25"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thickBot="1" x14ac:dyDescent="0.3">
      <c r="A85" s="21"/>
      <c r="D85" s="1" t="s">
        <v>34</v>
      </c>
      <c r="E85" s="1"/>
      <c r="F85" s="1"/>
      <c r="G85" s="3" t="s">
        <v>1</v>
      </c>
      <c r="H85" s="3"/>
      <c r="I85" s="3"/>
      <c r="J85" s="3" t="s">
        <v>19</v>
      </c>
      <c r="K85" s="3" t="s">
        <v>20</v>
      </c>
      <c r="L85" s="49" t="s">
        <v>21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77</v>
      </c>
      <c r="E86" s="20"/>
      <c r="F86" s="20"/>
      <c r="G86" s="15" t="s">
        <v>15</v>
      </c>
      <c r="H86" s="21"/>
      <c r="J86" s="21">
        <v>16</v>
      </c>
      <c r="K86" s="21">
        <v>14</v>
      </c>
      <c r="L86" s="52">
        <f t="shared" ref="L86:L116" si="16">+J86+K86</f>
        <v>30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84</v>
      </c>
      <c r="E87" s="20"/>
      <c r="F87" s="20"/>
      <c r="G87" s="20" t="s">
        <v>54</v>
      </c>
      <c r="H87" s="21"/>
      <c r="J87" s="21">
        <v>16</v>
      </c>
      <c r="K87" s="21">
        <v>9</v>
      </c>
      <c r="L87" s="52">
        <f t="shared" si="16"/>
        <v>25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98</v>
      </c>
      <c r="E88" s="20"/>
      <c r="F88" s="20"/>
      <c r="G88" s="20" t="s">
        <v>55</v>
      </c>
      <c r="H88" s="21"/>
      <c r="J88" s="21">
        <v>20</v>
      </c>
      <c r="K88" s="21">
        <v>4</v>
      </c>
      <c r="L88" s="52">
        <f t="shared" si="16"/>
        <v>24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80</v>
      </c>
      <c r="E89" s="20"/>
      <c r="F89" s="20"/>
      <c r="G89" s="20" t="s">
        <v>58</v>
      </c>
      <c r="H89" s="21"/>
      <c r="J89" s="21">
        <v>16</v>
      </c>
      <c r="K89" s="21">
        <v>5</v>
      </c>
      <c r="L89" s="52">
        <f t="shared" si="16"/>
        <v>21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75</v>
      </c>
      <c r="E90" s="20"/>
      <c r="F90" s="20"/>
      <c r="G90" s="20" t="s">
        <v>125</v>
      </c>
      <c r="H90" s="21"/>
      <c r="J90" s="21">
        <v>14</v>
      </c>
      <c r="K90" s="21">
        <v>6</v>
      </c>
      <c r="L90" s="52">
        <f t="shared" si="16"/>
        <v>20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147</v>
      </c>
      <c r="E91" s="20"/>
      <c r="F91" s="20"/>
      <c r="G91" s="20" t="s">
        <v>56</v>
      </c>
      <c r="H91" s="21"/>
      <c r="J91" s="21">
        <v>10</v>
      </c>
      <c r="K91" s="21">
        <v>9</v>
      </c>
      <c r="L91" s="52">
        <f t="shared" si="16"/>
        <v>19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86</v>
      </c>
      <c r="E92" s="20"/>
      <c r="F92" s="20"/>
      <c r="G92" s="20" t="s">
        <v>53</v>
      </c>
      <c r="H92" s="21"/>
      <c r="J92" s="21">
        <v>8</v>
      </c>
      <c r="K92" s="21">
        <v>11</v>
      </c>
      <c r="L92" s="52">
        <f t="shared" si="16"/>
        <v>19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91</v>
      </c>
      <c r="E93" s="20"/>
      <c r="F93" s="20"/>
      <c r="G93" s="20" t="s">
        <v>58</v>
      </c>
      <c r="H93" s="21"/>
      <c r="J93" s="21">
        <v>6</v>
      </c>
      <c r="K93" s="21">
        <v>13</v>
      </c>
      <c r="L93" s="52">
        <f t="shared" si="16"/>
        <v>19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customHeight="1" x14ac:dyDescent="0.25">
      <c r="A94" s="21"/>
      <c r="D94" s="20" t="s">
        <v>14</v>
      </c>
      <c r="E94" s="20"/>
      <c r="F94" s="20"/>
      <c r="G94" s="20" t="s">
        <v>56</v>
      </c>
      <c r="H94" s="35"/>
      <c r="J94" s="21">
        <v>7</v>
      </c>
      <c r="K94" s="21">
        <v>10</v>
      </c>
      <c r="L94" s="52">
        <f t="shared" si="16"/>
        <v>17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customHeight="1" x14ac:dyDescent="0.25">
      <c r="A95" s="21"/>
      <c r="D95" s="20" t="s">
        <v>83</v>
      </c>
      <c r="E95" s="20"/>
      <c r="F95" s="20"/>
      <c r="G95" s="20" t="s">
        <v>54</v>
      </c>
      <c r="H95" s="35"/>
      <c r="J95" s="21">
        <v>4</v>
      </c>
      <c r="K95" s="21">
        <v>13</v>
      </c>
      <c r="L95" s="52">
        <f t="shared" si="16"/>
        <v>17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customHeight="1" x14ac:dyDescent="0.25">
      <c r="A96" s="21"/>
      <c r="D96" s="20" t="s">
        <v>166</v>
      </c>
      <c r="E96" s="20"/>
      <c r="F96" s="20"/>
      <c r="G96" s="15" t="s">
        <v>15</v>
      </c>
      <c r="H96" s="21"/>
      <c r="J96" s="21">
        <v>11</v>
      </c>
      <c r="K96" s="21">
        <v>5</v>
      </c>
      <c r="L96" s="52">
        <f t="shared" si="16"/>
        <v>16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1:43" ht="15.75" customHeight="1" x14ac:dyDescent="0.25">
      <c r="A97" s="21"/>
      <c r="D97" s="20" t="s">
        <v>110</v>
      </c>
      <c r="E97" s="20"/>
      <c r="F97" s="20"/>
      <c r="G97" s="20" t="s">
        <v>58</v>
      </c>
      <c r="H97" s="21"/>
      <c r="J97" s="21">
        <v>8</v>
      </c>
      <c r="K97" s="21">
        <v>8</v>
      </c>
      <c r="L97" s="52">
        <f t="shared" si="16"/>
        <v>16</v>
      </c>
      <c r="N97" s="21"/>
      <c r="Q97" s="21"/>
      <c r="R97" s="2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20"/>
      <c r="AG97" s="10"/>
      <c r="AH97" s="10"/>
      <c r="AI97" s="10"/>
      <c r="AJ97" s="20"/>
      <c r="AK97" s="20"/>
      <c r="AL97" s="10"/>
      <c r="AM97" s="10"/>
      <c r="AN97" s="21"/>
      <c r="AO97" s="21"/>
      <c r="AP97" s="30"/>
      <c r="AQ97" s="21"/>
    </row>
    <row r="98" spans="1:43" ht="15.75" customHeight="1" x14ac:dyDescent="0.25">
      <c r="A98" s="21"/>
      <c r="D98" s="20" t="s">
        <v>146</v>
      </c>
      <c r="E98" s="20"/>
      <c r="F98" s="20"/>
      <c r="G98" s="20" t="s">
        <v>56</v>
      </c>
      <c r="H98" s="21"/>
      <c r="J98" s="21">
        <v>5</v>
      </c>
      <c r="K98" s="21">
        <v>11</v>
      </c>
      <c r="L98" s="52">
        <f t="shared" si="16"/>
        <v>16</v>
      </c>
      <c r="N98" s="21"/>
      <c r="Q98" s="21"/>
      <c r="R98" s="2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20"/>
      <c r="AG98" s="10"/>
      <c r="AH98" s="10"/>
      <c r="AI98" s="10"/>
      <c r="AJ98" s="20"/>
      <c r="AK98" s="20"/>
      <c r="AL98" s="10"/>
      <c r="AM98" s="10"/>
      <c r="AN98" s="21"/>
      <c r="AO98" s="21"/>
      <c r="AP98" s="30"/>
      <c r="AQ98" s="21"/>
    </row>
    <row r="99" spans="1:43" ht="15.75" customHeight="1" x14ac:dyDescent="0.25">
      <c r="A99" s="21"/>
      <c r="D99" s="20" t="s">
        <v>119</v>
      </c>
      <c r="E99" s="20"/>
      <c r="F99" s="20"/>
      <c r="G99" s="20" t="s">
        <v>53</v>
      </c>
      <c r="H99" s="21"/>
      <c r="J99" s="21">
        <v>9</v>
      </c>
      <c r="K99" s="21">
        <v>6</v>
      </c>
      <c r="L99" s="52">
        <f t="shared" si="16"/>
        <v>15</v>
      </c>
      <c r="N99" s="21"/>
      <c r="Q99" s="21"/>
      <c r="R99" s="2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20"/>
      <c r="AG99" s="10"/>
      <c r="AH99" s="10"/>
      <c r="AI99" s="10"/>
      <c r="AJ99" s="20"/>
      <c r="AK99" s="20"/>
      <c r="AL99" s="10"/>
      <c r="AM99" s="10"/>
      <c r="AN99" s="21"/>
      <c r="AO99" s="21"/>
      <c r="AP99" s="30"/>
      <c r="AQ99" s="21"/>
    </row>
    <row r="100" spans="1:43" ht="15.75" customHeight="1" x14ac:dyDescent="0.25">
      <c r="A100" s="21"/>
      <c r="D100" s="20" t="s">
        <v>164</v>
      </c>
      <c r="E100" s="20"/>
      <c r="F100" s="20"/>
      <c r="G100" s="20" t="s">
        <v>125</v>
      </c>
      <c r="H100" s="21"/>
      <c r="J100" s="21">
        <v>5</v>
      </c>
      <c r="K100" s="21">
        <v>10</v>
      </c>
      <c r="L100" s="52">
        <f t="shared" si="16"/>
        <v>15</v>
      </c>
      <c r="N100" s="21"/>
      <c r="Q100" s="21"/>
      <c r="R100" s="2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20"/>
      <c r="AG100" s="10"/>
      <c r="AH100" s="10"/>
      <c r="AI100" s="10"/>
      <c r="AJ100" s="20"/>
      <c r="AK100" s="20"/>
      <c r="AL100" s="10"/>
      <c r="AM100" s="10"/>
      <c r="AN100" s="21"/>
      <c r="AO100" s="21"/>
      <c r="AP100" s="30"/>
      <c r="AQ100" s="21"/>
    </row>
    <row r="101" spans="1:43" ht="15.75" x14ac:dyDescent="0.25">
      <c r="D101" s="20" t="s">
        <v>85</v>
      </c>
      <c r="E101" s="20"/>
      <c r="F101" s="20"/>
      <c r="G101" s="20" t="s">
        <v>55</v>
      </c>
      <c r="H101" s="21"/>
      <c r="J101" s="21">
        <v>3</v>
      </c>
      <c r="K101" s="21">
        <v>12</v>
      </c>
      <c r="L101" s="52">
        <f t="shared" si="16"/>
        <v>15</v>
      </c>
      <c r="N101" s="21"/>
      <c r="Q101" s="21"/>
      <c r="R101" s="2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20"/>
      <c r="AG101" s="10"/>
      <c r="AH101" s="10"/>
      <c r="AI101" s="10"/>
      <c r="AJ101" s="20"/>
      <c r="AK101" s="20"/>
      <c r="AL101" s="10"/>
      <c r="AM101" s="10"/>
      <c r="AN101" s="21"/>
      <c r="AO101" s="21"/>
      <c r="AP101" s="30"/>
      <c r="AQ101" s="21"/>
    </row>
    <row r="102" spans="1:43" ht="15.75" x14ac:dyDescent="0.25">
      <c r="D102" s="20" t="s">
        <v>82</v>
      </c>
      <c r="E102" s="20"/>
      <c r="F102" s="20"/>
      <c r="G102" s="15" t="s">
        <v>15</v>
      </c>
      <c r="H102" s="21"/>
      <c r="J102" s="21">
        <v>8</v>
      </c>
      <c r="K102" s="21">
        <v>6</v>
      </c>
      <c r="L102" s="52">
        <f t="shared" si="16"/>
        <v>14</v>
      </c>
      <c r="N102" s="21"/>
      <c r="Q102" s="21"/>
      <c r="R102" s="2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20"/>
      <c r="AG102" s="10"/>
      <c r="AH102" s="10"/>
      <c r="AI102" s="10"/>
      <c r="AJ102" s="20"/>
      <c r="AK102" s="20"/>
      <c r="AL102" s="10"/>
      <c r="AM102" s="10"/>
      <c r="AN102" s="21"/>
      <c r="AO102" s="21"/>
      <c r="AP102" s="30"/>
      <c r="AQ102" s="21"/>
    </row>
    <row r="103" spans="1:43" ht="15.75" x14ac:dyDescent="0.25">
      <c r="D103" s="20" t="s">
        <v>122</v>
      </c>
      <c r="E103" s="20"/>
      <c r="F103" s="20"/>
      <c r="G103" s="20" t="s">
        <v>54</v>
      </c>
      <c r="H103" s="21"/>
      <c r="J103" s="21">
        <v>7</v>
      </c>
      <c r="K103" s="21">
        <v>7</v>
      </c>
      <c r="L103" s="52">
        <f t="shared" si="16"/>
        <v>14</v>
      </c>
      <c r="N103" s="21"/>
      <c r="Q103" s="21"/>
      <c r="R103" s="2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20"/>
      <c r="AG103" s="10"/>
      <c r="AH103" s="10"/>
      <c r="AI103" s="10"/>
      <c r="AJ103" s="20"/>
      <c r="AK103" s="20"/>
      <c r="AL103" s="10"/>
      <c r="AM103" s="10"/>
      <c r="AN103" s="21"/>
      <c r="AO103" s="21"/>
      <c r="AP103" s="30"/>
      <c r="AQ103" s="21"/>
    </row>
    <row r="104" spans="1:43" ht="15.75" x14ac:dyDescent="0.25">
      <c r="D104" s="20" t="s">
        <v>106</v>
      </c>
      <c r="E104" s="20"/>
      <c r="F104" s="20"/>
      <c r="G104" s="20" t="s">
        <v>57</v>
      </c>
      <c r="H104" s="21"/>
      <c r="J104" s="21">
        <v>9</v>
      </c>
      <c r="K104" s="21">
        <v>4</v>
      </c>
      <c r="L104" s="52">
        <f t="shared" si="16"/>
        <v>13</v>
      </c>
      <c r="N104" s="21"/>
    </row>
    <row r="105" spans="1:43" ht="15.75" x14ac:dyDescent="0.25">
      <c r="D105" s="20" t="s">
        <v>88</v>
      </c>
      <c r="E105" s="20"/>
      <c r="F105" s="20"/>
      <c r="G105" s="20" t="s">
        <v>53</v>
      </c>
      <c r="H105" s="21"/>
      <c r="J105" s="21">
        <v>2</v>
      </c>
      <c r="K105" s="21">
        <v>11</v>
      </c>
      <c r="L105" s="52">
        <f t="shared" si="16"/>
        <v>13</v>
      </c>
      <c r="N105" s="21"/>
    </row>
    <row r="106" spans="1:43" ht="15.75" x14ac:dyDescent="0.25">
      <c r="D106" s="20" t="s">
        <v>109</v>
      </c>
      <c r="E106" s="20"/>
      <c r="F106" s="20"/>
      <c r="G106" s="20" t="s">
        <v>125</v>
      </c>
      <c r="H106" s="21"/>
      <c r="J106" s="21">
        <v>7</v>
      </c>
      <c r="K106" s="21">
        <v>5</v>
      </c>
      <c r="L106" s="52">
        <f t="shared" si="16"/>
        <v>12</v>
      </c>
      <c r="N106" s="21"/>
    </row>
    <row r="107" spans="1:43" ht="15.75" x14ac:dyDescent="0.25">
      <c r="D107" s="20" t="s">
        <v>44</v>
      </c>
      <c r="E107" s="20"/>
      <c r="F107" s="20"/>
      <c r="G107" s="20" t="s">
        <v>55</v>
      </c>
      <c r="H107" s="21"/>
      <c r="J107" s="21">
        <v>5</v>
      </c>
      <c r="K107" s="21">
        <v>7</v>
      </c>
      <c r="L107" s="52">
        <f t="shared" si="16"/>
        <v>12</v>
      </c>
      <c r="N107" s="21"/>
    </row>
    <row r="108" spans="1:43" ht="15.75" x14ac:dyDescent="0.25">
      <c r="D108" s="20" t="s">
        <v>130</v>
      </c>
      <c r="E108" s="20"/>
      <c r="F108" s="20"/>
      <c r="G108" s="20" t="s">
        <v>56</v>
      </c>
      <c r="H108" s="21"/>
      <c r="J108" s="21">
        <v>3</v>
      </c>
      <c r="K108" s="21">
        <v>9</v>
      </c>
      <c r="L108" s="52">
        <f t="shared" si="16"/>
        <v>12</v>
      </c>
      <c r="N108" s="21"/>
    </row>
    <row r="109" spans="1:43" ht="15.75" x14ac:dyDescent="0.25">
      <c r="D109" s="20" t="s">
        <v>152</v>
      </c>
      <c r="E109" s="20"/>
      <c r="F109" s="20"/>
      <c r="G109" s="20" t="s">
        <v>55</v>
      </c>
      <c r="H109" s="21"/>
      <c r="J109" s="21">
        <v>7</v>
      </c>
      <c r="K109" s="21">
        <v>3</v>
      </c>
      <c r="L109" s="52">
        <f t="shared" si="16"/>
        <v>10</v>
      </c>
      <c r="N109" s="21"/>
    </row>
    <row r="110" spans="1:43" ht="15.75" x14ac:dyDescent="0.25">
      <c r="D110" s="20" t="s">
        <v>81</v>
      </c>
      <c r="E110" s="20"/>
      <c r="F110" s="20"/>
      <c r="G110" s="20" t="s">
        <v>57</v>
      </c>
      <c r="H110" s="21"/>
      <c r="J110" s="21">
        <v>7</v>
      </c>
      <c r="K110" s="21">
        <v>3</v>
      </c>
      <c r="L110" s="52">
        <f t="shared" si="16"/>
        <v>10</v>
      </c>
      <c r="N110" s="21"/>
    </row>
    <row r="111" spans="1:43" ht="15.75" x14ac:dyDescent="0.25">
      <c r="D111" s="20" t="s">
        <v>167</v>
      </c>
      <c r="E111" s="20"/>
      <c r="F111" s="20"/>
      <c r="G111" s="15" t="s">
        <v>15</v>
      </c>
      <c r="H111" s="21"/>
      <c r="J111" s="21">
        <v>5</v>
      </c>
      <c r="K111" s="21">
        <v>5</v>
      </c>
      <c r="L111" s="52">
        <f t="shared" si="16"/>
        <v>10</v>
      </c>
      <c r="N111" s="21"/>
    </row>
    <row r="112" spans="1:43" ht="15.75" x14ac:dyDescent="0.25">
      <c r="D112" s="20" t="s">
        <v>172</v>
      </c>
      <c r="E112" s="20"/>
      <c r="F112" s="20"/>
      <c r="G112" s="20" t="s">
        <v>58</v>
      </c>
      <c r="H112" s="21"/>
      <c r="J112" s="21">
        <v>5</v>
      </c>
      <c r="K112" s="21">
        <v>5</v>
      </c>
      <c r="L112" s="52">
        <f t="shared" si="16"/>
        <v>10</v>
      </c>
      <c r="AE112" s="10"/>
    </row>
    <row r="113" spans="4:31" ht="15.75" x14ac:dyDescent="0.25">
      <c r="D113" s="20" t="s">
        <v>89</v>
      </c>
      <c r="E113" s="20"/>
      <c r="F113" s="20"/>
      <c r="G113" s="15" t="s">
        <v>15</v>
      </c>
      <c r="H113" s="21"/>
      <c r="J113" s="21">
        <v>7</v>
      </c>
      <c r="K113" s="21">
        <v>2</v>
      </c>
      <c r="L113" s="52">
        <f t="shared" si="16"/>
        <v>9</v>
      </c>
      <c r="AE113" s="10"/>
    </row>
    <row r="114" spans="4:31" ht="15.75" x14ac:dyDescent="0.25">
      <c r="D114" s="20" t="s">
        <v>150</v>
      </c>
      <c r="E114" s="20"/>
      <c r="F114" s="20"/>
      <c r="G114" s="20" t="s">
        <v>53</v>
      </c>
      <c r="H114" s="21"/>
      <c r="J114" s="21">
        <v>7</v>
      </c>
      <c r="K114" s="21">
        <v>2</v>
      </c>
      <c r="L114" s="52">
        <f t="shared" si="16"/>
        <v>9</v>
      </c>
    </row>
    <row r="115" spans="4:31" ht="15.75" x14ac:dyDescent="0.25">
      <c r="D115" s="20" t="s">
        <v>126</v>
      </c>
      <c r="E115" s="20"/>
      <c r="F115" s="20"/>
      <c r="G115" s="20" t="s">
        <v>56</v>
      </c>
      <c r="H115" s="21"/>
      <c r="J115" s="21">
        <v>4</v>
      </c>
      <c r="K115" s="21">
        <v>5</v>
      </c>
      <c r="L115" s="52">
        <f t="shared" si="16"/>
        <v>9</v>
      </c>
      <c r="N115" s="21"/>
    </row>
    <row r="116" spans="4:31" ht="15.75" x14ac:dyDescent="0.25">
      <c r="D116" s="20" t="s">
        <v>101</v>
      </c>
      <c r="E116" s="20"/>
      <c r="F116" s="20"/>
      <c r="G116" s="20" t="s">
        <v>57</v>
      </c>
      <c r="H116" s="21"/>
      <c r="J116" s="21">
        <v>1</v>
      </c>
      <c r="K116" s="21">
        <v>8</v>
      </c>
      <c r="L116" s="52">
        <f t="shared" si="16"/>
        <v>9</v>
      </c>
      <c r="N116" s="21"/>
    </row>
    <row r="117" spans="4:31" ht="15.75" x14ac:dyDescent="0.25">
      <c r="L117" s="21"/>
      <c r="M117" s="21"/>
      <c r="N117" s="21"/>
    </row>
    <row r="118" spans="4:31" ht="15.75" x14ac:dyDescent="0.25">
      <c r="L118" s="21"/>
      <c r="M118" s="21"/>
      <c r="N118" s="21"/>
    </row>
    <row r="119" spans="4:31" ht="18.75" thickBot="1" x14ac:dyDescent="0.3">
      <c r="E119" s="1" t="s">
        <v>124</v>
      </c>
      <c r="F119" s="1"/>
      <c r="G119" s="1"/>
      <c r="H119" s="3" t="s">
        <v>1</v>
      </c>
      <c r="I119" s="3"/>
      <c r="J119" s="3"/>
      <c r="K119" s="49" t="s">
        <v>2</v>
      </c>
      <c r="L119" s="21"/>
      <c r="M119" s="21"/>
      <c r="N119" s="21"/>
    </row>
    <row r="120" spans="4:31" ht="15.75" x14ac:dyDescent="0.25">
      <c r="E120" s="20" t="s">
        <v>146</v>
      </c>
      <c r="F120" s="20"/>
      <c r="G120" s="20"/>
      <c r="H120" s="20" t="s">
        <v>56</v>
      </c>
      <c r="I120" s="21"/>
      <c r="K120" s="52">
        <v>16</v>
      </c>
      <c r="L120" s="21"/>
      <c r="M120" s="21"/>
      <c r="N120" s="21"/>
    </row>
    <row r="121" spans="4:31" ht="15.75" x14ac:dyDescent="0.25">
      <c r="E121" s="20" t="s">
        <v>80</v>
      </c>
      <c r="F121" s="20"/>
      <c r="G121" s="20"/>
      <c r="H121" s="20" t="s">
        <v>58</v>
      </c>
      <c r="I121" s="21"/>
      <c r="K121" s="52">
        <v>14</v>
      </c>
      <c r="L121" s="21"/>
      <c r="M121" s="21"/>
      <c r="N121" s="21"/>
    </row>
    <row r="122" spans="4:31" ht="15.75" x14ac:dyDescent="0.25">
      <c r="E122" s="20" t="s">
        <v>75</v>
      </c>
      <c r="F122" s="20"/>
      <c r="G122" s="20"/>
      <c r="H122" s="20" t="s">
        <v>125</v>
      </c>
      <c r="I122" s="21"/>
      <c r="K122" s="52">
        <v>8</v>
      </c>
      <c r="L122" s="21"/>
      <c r="M122" s="21"/>
      <c r="N122" s="21"/>
    </row>
    <row r="123" spans="4:31" ht="15.75" x14ac:dyDescent="0.25">
      <c r="E123" s="20" t="s">
        <v>83</v>
      </c>
      <c r="F123" s="20"/>
      <c r="G123" s="20"/>
      <c r="H123" s="20" t="s">
        <v>54</v>
      </c>
      <c r="I123" s="35"/>
      <c r="K123" s="52">
        <v>6</v>
      </c>
      <c r="L123" s="21"/>
      <c r="M123" s="21"/>
      <c r="N123" s="21"/>
    </row>
    <row r="124" spans="4:31" ht="15.75" x14ac:dyDescent="0.25">
      <c r="E124" s="20" t="s">
        <v>87</v>
      </c>
      <c r="F124" s="20"/>
      <c r="G124" s="20"/>
      <c r="H124" s="20" t="s">
        <v>54</v>
      </c>
      <c r="I124" s="21"/>
      <c r="K124" s="52">
        <v>6</v>
      </c>
      <c r="L124" s="21"/>
      <c r="M124" s="21"/>
      <c r="N124" s="21"/>
    </row>
    <row r="125" spans="4:31" ht="15.75" x14ac:dyDescent="0.25">
      <c r="E125" s="20" t="s">
        <v>81</v>
      </c>
      <c r="F125" s="20"/>
      <c r="G125" s="20"/>
      <c r="H125" s="20" t="s">
        <v>57</v>
      </c>
      <c r="I125" s="21"/>
      <c r="K125" s="52">
        <v>4</v>
      </c>
      <c r="L125" s="21"/>
      <c r="M125" s="21"/>
      <c r="N125" s="21"/>
    </row>
    <row r="126" spans="4:31" ht="15.75" x14ac:dyDescent="0.25">
      <c r="E126" s="20" t="s">
        <v>172</v>
      </c>
      <c r="F126" s="20"/>
      <c r="G126" s="20"/>
      <c r="H126" s="20" t="s">
        <v>58</v>
      </c>
      <c r="I126" s="21"/>
      <c r="K126" s="52">
        <v>4</v>
      </c>
      <c r="L126" s="21"/>
      <c r="M126" s="21"/>
      <c r="N126" s="21"/>
    </row>
    <row r="127" spans="4:31" ht="15.75" x14ac:dyDescent="0.25">
      <c r="E127" s="20" t="s">
        <v>127</v>
      </c>
      <c r="F127" s="20"/>
      <c r="G127" s="20"/>
      <c r="H127" s="20" t="s">
        <v>56</v>
      </c>
      <c r="I127" s="21"/>
      <c r="K127" s="52">
        <v>4</v>
      </c>
      <c r="L127" s="21"/>
      <c r="M127" s="21"/>
      <c r="N127" s="21"/>
    </row>
    <row r="128" spans="4:31" ht="15.75" x14ac:dyDescent="0.25">
      <c r="E128" s="20" t="s">
        <v>165</v>
      </c>
      <c r="F128" s="20"/>
      <c r="G128" s="20"/>
      <c r="H128" s="20" t="s">
        <v>125</v>
      </c>
      <c r="I128" s="21"/>
      <c r="K128" s="52">
        <v>4</v>
      </c>
      <c r="L128" s="21"/>
      <c r="M128" s="21"/>
      <c r="N128" s="21"/>
    </row>
    <row r="129" spans="5:14" ht="15.75" x14ac:dyDescent="0.25">
      <c r="E129" s="20" t="s">
        <v>135</v>
      </c>
      <c r="F129" s="20"/>
      <c r="G129" s="20"/>
      <c r="H129" s="20" t="s">
        <v>53</v>
      </c>
      <c r="I129" s="21"/>
      <c r="K129" s="52">
        <v>4</v>
      </c>
      <c r="L129" s="21"/>
      <c r="M129" s="21"/>
      <c r="N129" s="21"/>
    </row>
    <row r="130" spans="5:14" ht="15.75" x14ac:dyDescent="0.25">
      <c r="E130" s="20" t="s">
        <v>79</v>
      </c>
      <c r="F130" s="20"/>
      <c r="G130" s="20"/>
      <c r="H130" s="20" t="s">
        <v>55</v>
      </c>
      <c r="I130" s="21"/>
      <c r="K130" s="52">
        <v>4</v>
      </c>
      <c r="L130" s="21"/>
      <c r="M130" s="21"/>
      <c r="N130" s="21"/>
    </row>
    <row r="131" spans="5:14" ht="15.75" x14ac:dyDescent="0.25">
      <c r="E131" s="20" t="s">
        <v>149</v>
      </c>
      <c r="F131" s="20"/>
      <c r="G131" s="20"/>
      <c r="H131" s="20" t="s">
        <v>58</v>
      </c>
      <c r="I131" s="21"/>
      <c r="K131" s="52">
        <v>4</v>
      </c>
      <c r="L131" s="21"/>
      <c r="M131" s="21"/>
      <c r="N131" s="21"/>
    </row>
    <row r="132" spans="5:14" ht="15.75" x14ac:dyDescent="0.25">
      <c r="E132" s="20" t="s">
        <v>115</v>
      </c>
      <c r="F132" s="20"/>
      <c r="G132" s="20"/>
      <c r="H132" s="20" t="s">
        <v>125</v>
      </c>
      <c r="I132" s="21"/>
      <c r="K132" s="52">
        <v>4</v>
      </c>
      <c r="L132" s="21"/>
      <c r="M132" s="21"/>
      <c r="N132" s="21"/>
    </row>
    <row r="133" spans="5:14" ht="15.75" x14ac:dyDescent="0.25">
      <c r="E133" s="20" t="s">
        <v>120</v>
      </c>
      <c r="F133" s="20"/>
      <c r="G133" s="20"/>
      <c r="H133" s="20" t="s">
        <v>57</v>
      </c>
      <c r="I133" s="21"/>
      <c r="K133" s="52">
        <v>4</v>
      </c>
      <c r="L133" s="21"/>
      <c r="M133" s="21"/>
      <c r="N133" s="21"/>
    </row>
  </sheetData>
  <mergeCells count="17">
    <mergeCell ref="AG11:AH11"/>
    <mergeCell ref="E14:F14"/>
    <mergeCell ref="B79:P79"/>
    <mergeCell ref="G80:M80"/>
    <mergeCell ref="G81:M81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A7E3B-25C0-4595-B08F-D63360B41B06}">
  <dimension ref="A1:AQ126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9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8</v>
      </c>
      <c r="AD3" s="21">
        <v>4</v>
      </c>
      <c r="AE3" s="21">
        <v>2</v>
      </c>
      <c r="AF3" s="21">
        <v>2</v>
      </c>
      <c r="AG3" s="56">
        <f t="shared" ref="AG3:AG11" si="1">+(AD3*2+AF3)/(2*AC3)</f>
        <v>0.625</v>
      </c>
      <c r="AH3" s="56"/>
      <c r="AI3" s="14">
        <v>21</v>
      </c>
      <c r="AJ3" s="14">
        <v>0</v>
      </c>
      <c r="AK3" s="14">
        <v>0</v>
      </c>
      <c r="AL3" s="50">
        <f t="shared" ref="AL3:AL12" si="2">+AI3/AC3</f>
        <v>2.625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3</v>
      </c>
      <c r="I4" s="4">
        <v>0</v>
      </c>
      <c r="J4" s="4">
        <f t="shared" ref="J4:J11" si="3">2*G4+I4</f>
        <v>12</v>
      </c>
      <c r="K4" s="31">
        <f t="shared" ref="K4:K11" si="4">+J4/((G4+H4+I4)*2)</f>
        <v>0.66666666666666663</v>
      </c>
      <c r="L4" s="4">
        <f>+$AA$53</f>
        <v>44</v>
      </c>
      <c r="M4" s="4">
        <v>29</v>
      </c>
      <c r="N4" s="4">
        <f>+$AB$53</f>
        <v>51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9</v>
      </c>
      <c r="AD4" s="21">
        <v>6</v>
      </c>
      <c r="AE4" s="21">
        <v>3</v>
      </c>
      <c r="AF4" s="21">
        <v>0</v>
      </c>
      <c r="AG4" s="53">
        <f t="shared" si="1"/>
        <v>0.66666666666666663</v>
      </c>
      <c r="AH4" s="53"/>
      <c r="AI4" s="21">
        <v>29</v>
      </c>
      <c r="AJ4" s="21">
        <v>0</v>
      </c>
      <c r="AK4" s="21">
        <v>0</v>
      </c>
      <c r="AL4" s="26">
        <f t="shared" si="2"/>
        <v>3.2222222222222223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5</v>
      </c>
      <c r="H5" s="4">
        <v>2</v>
      </c>
      <c r="I5" s="4">
        <v>2</v>
      </c>
      <c r="J5" s="4">
        <f t="shared" si="3"/>
        <v>12</v>
      </c>
      <c r="K5" s="31">
        <f t="shared" si="4"/>
        <v>0.66666666666666663</v>
      </c>
      <c r="L5" s="4">
        <f>+$AA$66</f>
        <v>30</v>
      </c>
      <c r="M5" s="4">
        <v>22</v>
      </c>
      <c r="N5" s="4">
        <f>+$AB$66</f>
        <v>38</v>
      </c>
      <c r="O5" s="4">
        <f>+$AD$66</f>
        <v>18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9</v>
      </c>
      <c r="AD5" s="21">
        <v>3</v>
      </c>
      <c r="AE5" s="21">
        <v>3</v>
      </c>
      <c r="AF5" s="21">
        <v>3</v>
      </c>
      <c r="AG5" s="53">
        <f>+(AD5*2+AF5)/(2*AC5)</f>
        <v>0.5</v>
      </c>
      <c r="AH5" s="53"/>
      <c r="AI5" s="21">
        <v>32</v>
      </c>
      <c r="AJ5" s="21">
        <v>1</v>
      </c>
      <c r="AK5" s="21">
        <v>0</v>
      </c>
      <c r="AL5" s="26">
        <f>+AI5/AC5</f>
        <v>3.5555555555555554</v>
      </c>
      <c r="AQ5" s="21"/>
    </row>
    <row r="6" spans="1:43" ht="18" x14ac:dyDescent="0.25">
      <c r="A6" s="34"/>
      <c r="B6" s="4">
        <v>7</v>
      </c>
      <c r="C6" s="5" t="s">
        <v>53</v>
      </c>
      <c r="D6" s="10"/>
      <c r="E6" s="10"/>
      <c r="F6" s="10"/>
      <c r="G6" s="4">
        <v>4</v>
      </c>
      <c r="H6" s="4">
        <v>2</v>
      </c>
      <c r="I6" s="4">
        <v>3</v>
      </c>
      <c r="J6" s="4">
        <f>2*G6+I6</f>
        <v>11</v>
      </c>
      <c r="K6" s="31">
        <f>+J6/((G6+H6+I6)*2)</f>
        <v>0.61111111111111116</v>
      </c>
      <c r="L6" s="4">
        <f>+$AN$53</f>
        <v>37</v>
      </c>
      <c r="M6" s="4">
        <v>32</v>
      </c>
      <c r="N6" s="4">
        <f>+$AO$53</f>
        <v>53</v>
      </c>
      <c r="O6" s="4">
        <f>+$AQ$53</f>
        <v>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8</v>
      </c>
      <c r="AD6" s="21">
        <v>4</v>
      </c>
      <c r="AE6" s="21">
        <v>3</v>
      </c>
      <c r="AF6" s="21">
        <v>1</v>
      </c>
      <c r="AG6" s="53">
        <f>+(AD6*2+AF6)/(2*AC6)</f>
        <v>0.5625</v>
      </c>
      <c r="AH6" s="53"/>
      <c r="AI6" s="21">
        <v>32</v>
      </c>
      <c r="AJ6" s="21">
        <v>1</v>
      </c>
      <c r="AK6" s="21">
        <v>0</v>
      </c>
      <c r="AL6" s="26">
        <f>+AI6/AC6</f>
        <v>4</v>
      </c>
      <c r="AQ6" s="21"/>
    </row>
    <row r="7" spans="1:43" ht="18" x14ac:dyDescent="0.25">
      <c r="A7" s="34"/>
      <c r="B7" s="4">
        <v>5</v>
      </c>
      <c r="C7" s="5" t="s">
        <v>56</v>
      </c>
      <c r="D7" s="10"/>
      <c r="E7" s="5"/>
      <c r="F7" s="10"/>
      <c r="G7" s="4">
        <v>4</v>
      </c>
      <c r="H7" s="4">
        <v>4</v>
      </c>
      <c r="I7" s="4">
        <v>1</v>
      </c>
      <c r="J7" s="4">
        <f>2*G7+I7</f>
        <v>9</v>
      </c>
      <c r="K7" s="31">
        <f>+J7/((G7+H7+I7)*2)</f>
        <v>0.5</v>
      </c>
      <c r="L7" s="4">
        <f>+$AN$27</f>
        <v>36</v>
      </c>
      <c r="M7" s="4">
        <v>37</v>
      </c>
      <c r="N7" s="4">
        <f>+$AO$27</f>
        <v>55</v>
      </c>
      <c r="O7" s="4">
        <f>+$AQ$27</f>
        <v>28</v>
      </c>
      <c r="P7" s="4"/>
      <c r="Q7" s="34"/>
      <c r="R7" s="21"/>
      <c r="U7" s="25">
        <v>8</v>
      </c>
      <c r="V7" s="20" t="s">
        <v>74</v>
      </c>
      <c r="X7" s="20"/>
      <c r="Y7" s="20"/>
      <c r="Z7" s="20" t="s">
        <v>53</v>
      </c>
      <c r="AB7" s="21"/>
      <c r="AC7" s="21">
        <f>+AD7+AE7+AF7</f>
        <v>4</v>
      </c>
      <c r="AD7" s="21">
        <v>2</v>
      </c>
      <c r="AE7" s="21">
        <v>2</v>
      </c>
      <c r="AF7" s="21">
        <v>0</v>
      </c>
      <c r="AG7" s="53">
        <f>+(AD7*2+AF7)/(2*AC7)</f>
        <v>0.5</v>
      </c>
      <c r="AH7" s="53"/>
      <c r="AI7" s="21">
        <v>16</v>
      </c>
      <c r="AJ7" s="21">
        <v>1</v>
      </c>
      <c r="AK7" s="21">
        <v>0</v>
      </c>
      <c r="AL7" s="26">
        <f>+AI7/AC7</f>
        <v>4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3</v>
      </c>
      <c r="J8" s="4">
        <f>2*G8+I8</f>
        <v>9</v>
      </c>
      <c r="K8" s="31">
        <f>+J8/((G8+H8+I8)*2)</f>
        <v>0.5</v>
      </c>
      <c r="L8" s="4">
        <f>+$AA$27</f>
        <v>31</v>
      </c>
      <c r="M8" s="4">
        <v>33</v>
      </c>
      <c r="N8" s="4">
        <f>+$AB$27</f>
        <v>42</v>
      </c>
      <c r="O8" s="4">
        <f>+$AD$27</f>
        <v>24</v>
      </c>
      <c r="P8" s="4"/>
      <c r="Q8" s="34"/>
      <c r="R8" s="21"/>
      <c r="U8" s="25">
        <v>7.5</v>
      </c>
      <c r="V8" s="20" t="s">
        <v>40</v>
      </c>
      <c r="X8" s="20"/>
      <c r="Y8" s="20"/>
      <c r="Z8" s="20" t="s">
        <v>54</v>
      </c>
      <c r="AB8" s="21"/>
      <c r="AC8" s="21">
        <f>+AD8+AE8+AF8</f>
        <v>9</v>
      </c>
      <c r="AD8" s="21">
        <v>2</v>
      </c>
      <c r="AE8" s="21">
        <v>5</v>
      </c>
      <c r="AF8" s="21">
        <v>2</v>
      </c>
      <c r="AG8" s="53">
        <f>+(AD8*2+AF8)/(2*AC8)</f>
        <v>0.33333333333333331</v>
      </c>
      <c r="AH8" s="53"/>
      <c r="AI8" s="21">
        <v>37</v>
      </c>
      <c r="AJ8" s="21">
        <v>1</v>
      </c>
      <c r="AK8" s="21">
        <v>0</v>
      </c>
      <c r="AL8" s="26">
        <f>+AI8/AC8</f>
        <v>4.1111111111111107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3</v>
      </c>
      <c r="H9" s="4">
        <v>4</v>
      </c>
      <c r="I9" s="4">
        <v>2</v>
      </c>
      <c r="J9" s="4">
        <f>2*G9+I9</f>
        <v>8</v>
      </c>
      <c r="K9" s="31">
        <f>+J9/((G9+H9+I9)*2)</f>
        <v>0.44444444444444442</v>
      </c>
      <c r="L9" s="4">
        <f>+$AN$40</f>
        <v>43</v>
      </c>
      <c r="M9" s="4">
        <v>46</v>
      </c>
      <c r="N9" s="4">
        <f>+$AO$40</f>
        <v>59</v>
      </c>
      <c r="O9" s="4">
        <f>+$AQ$40</f>
        <v>36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8</v>
      </c>
      <c r="AD9" s="21">
        <v>3</v>
      </c>
      <c r="AE9" s="21">
        <v>4</v>
      </c>
      <c r="AF9" s="21">
        <v>1</v>
      </c>
      <c r="AG9" s="53">
        <f>+(AD9*2+AF9)/(2*AC9)</f>
        <v>0.4375</v>
      </c>
      <c r="AH9" s="53"/>
      <c r="AI9" s="21">
        <v>39</v>
      </c>
      <c r="AJ9" s="21">
        <v>3</v>
      </c>
      <c r="AK9" s="21">
        <v>0</v>
      </c>
      <c r="AL9" s="26">
        <f>+AI9/AC9</f>
        <v>4.875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2</v>
      </c>
      <c r="J10" s="4">
        <f>2*G10+I10</f>
        <v>6</v>
      </c>
      <c r="K10" s="31">
        <f>+J10/((G10+H10+I10)*2)</f>
        <v>0.33333333333333331</v>
      </c>
      <c r="L10" s="4">
        <f>+$AN$66</f>
        <v>31</v>
      </c>
      <c r="M10" s="4">
        <v>38</v>
      </c>
      <c r="N10" s="4">
        <f>+$AO$66</f>
        <v>43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7</v>
      </c>
      <c r="AD10" s="21">
        <v>0</v>
      </c>
      <c r="AE10" s="21">
        <v>6</v>
      </c>
      <c r="AF10" s="21">
        <v>1</v>
      </c>
      <c r="AG10" s="53">
        <f t="shared" si="1"/>
        <v>7.1428571428571425E-2</v>
      </c>
      <c r="AH10" s="53"/>
      <c r="AI10" s="21">
        <v>47</v>
      </c>
      <c r="AJ10" s="21">
        <v>1</v>
      </c>
      <c r="AK10" s="21">
        <v>0</v>
      </c>
      <c r="AL10" s="26">
        <f t="shared" si="2"/>
        <v>6.7142857142857144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6</v>
      </c>
      <c r="I11" s="4">
        <v>1</v>
      </c>
      <c r="J11" s="4">
        <f t="shared" si="3"/>
        <v>5</v>
      </c>
      <c r="K11" s="31">
        <f t="shared" si="4"/>
        <v>0.27777777777777779</v>
      </c>
      <c r="L11" s="4">
        <f>+$AA$40</f>
        <v>38</v>
      </c>
      <c r="M11" s="4">
        <v>53</v>
      </c>
      <c r="N11" s="4">
        <f>+$AB$40</f>
        <v>51</v>
      </c>
      <c r="O11" s="4">
        <f>+$AD$40</f>
        <v>8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53">
        <f t="shared" si="1"/>
        <v>0.7</v>
      </c>
      <c r="AH11" s="53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29</v>
      </c>
      <c r="H12" s="8">
        <f>SUM(H4:H11)</f>
        <v>29</v>
      </c>
      <c r="I12" s="8">
        <f>SUM(I4:I11)</f>
        <v>14</v>
      </c>
      <c r="J12" s="8"/>
      <c r="K12" s="8"/>
      <c r="L12" s="8">
        <f>SUM(L4:L11)</f>
        <v>290</v>
      </c>
      <c r="M12" s="8">
        <f>SUM(M4:M11)</f>
        <v>290</v>
      </c>
      <c r="N12" s="8">
        <f>SUM(N4:N11)</f>
        <v>392</v>
      </c>
      <c r="O12" s="8">
        <f>SUM(O4:O11)</f>
        <v>140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72</v>
      </c>
      <c r="AD12" s="14">
        <f>SUM(AD3:AD11)</f>
        <v>29</v>
      </c>
      <c r="AE12" s="14">
        <f>SUM(AE3:AE11)</f>
        <v>29</v>
      </c>
      <c r="AF12" s="14">
        <f>SUM(AF3:AF11)</f>
        <v>14</v>
      </c>
      <c r="AG12" s="14"/>
      <c r="AH12" s="14"/>
      <c r="AI12" s="14">
        <f>SUM(AI3:AI11)</f>
        <v>282</v>
      </c>
      <c r="AJ12" s="14">
        <f>SUM(AJ3:AJ11)</f>
        <v>8</v>
      </c>
      <c r="AK12" s="14">
        <f>SUM(AK3:AK11)</f>
        <v>0</v>
      </c>
      <c r="AL12" s="29">
        <f t="shared" si="2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9 Summary:</v>
      </c>
      <c r="C14" s="37"/>
      <c r="D14" s="37"/>
      <c r="E14" s="57">
        <v>45970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8</v>
      </c>
      <c r="AP15" s="14">
        <f>+AN15+AO15</f>
        <v>14</v>
      </c>
      <c r="AQ15" s="14">
        <v>2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1</v>
      </c>
      <c r="H16" s="21">
        <v>3</v>
      </c>
      <c r="I16" s="20" t="s">
        <v>166</v>
      </c>
      <c r="J16" s="20"/>
      <c r="K16" s="20"/>
      <c r="L16" s="20" t="s">
        <v>273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D17" s="20" t="s">
        <v>45</v>
      </c>
      <c r="E17" s="20"/>
      <c r="F17" s="20"/>
      <c r="G17" s="4"/>
      <c r="H17" s="21"/>
      <c r="I17" s="20"/>
      <c r="J17" s="20"/>
      <c r="K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11</v>
      </c>
      <c r="AB17" s="21">
        <v>4</v>
      </c>
      <c r="AC17" s="21">
        <f t="shared" si="5"/>
        <v>15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3</v>
      </c>
      <c r="AC18" s="21">
        <f t="shared" si="5"/>
        <v>6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8</v>
      </c>
      <c r="AO18" s="21">
        <v>9</v>
      </c>
      <c r="AP18" s="21">
        <f t="shared" si="6"/>
        <v>17</v>
      </c>
      <c r="AQ18" s="21">
        <v>0</v>
      </c>
    </row>
    <row r="19" spans="1:43" ht="15.75" customHeight="1" x14ac:dyDescent="0.25">
      <c r="C19" s="5" t="s">
        <v>154</v>
      </c>
      <c r="G19" s="4">
        <v>3</v>
      </c>
      <c r="H19" s="21">
        <v>1</v>
      </c>
      <c r="I19" s="20" t="s">
        <v>113</v>
      </c>
      <c r="J19" s="20"/>
      <c r="K19" s="20"/>
      <c r="L19" s="20" t="s">
        <v>157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4</v>
      </c>
      <c r="AO19" s="21">
        <v>5</v>
      </c>
      <c r="AP19" s="21">
        <f t="shared" si="6"/>
        <v>9</v>
      </c>
      <c r="AQ19" s="21">
        <v>2</v>
      </c>
    </row>
    <row r="20" spans="1:43" ht="15.95" customHeight="1" x14ac:dyDescent="0.25">
      <c r="B20" s="21" t="s">
        <v>23</v>
      </c>
      <c r="C20" s="20"/>
      <c r="D20" s="20" t="s">
        <v>45</v>
      </c>
      <c r="E20" s="20"/>
      <c r="F20" s="20"/>
      <c r="G20" s="15"/>
      <c r="H20" s="21">
        <v>1</v>
      </c>
      <c r="I20" s="20" t="s">
        <v>150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2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20"/>
      <c r="D21" s="20"/>
      <c r="E21" s="20"/>
      <c r="F21" s="20"/>
      <c r="G21" s="15"/>
      <c r="H21" s="21">
        <v>3</v>
      </c>
      <c r="I21" s="20" t="s">
        <v>150</v>
      </c>
      <c r="J21" s="20"/>
      <c r="K21" s="20"/>
      <c r="L21" s="20" t="s">
        <v>135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8</v>
      </c>
      <c r="AP21" s="21">
        <f t="shared" si="6"/>
        <v>15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7</v>
      </c>
      <c r="AP22" s="21">
        <f t="shared" si="6"/>
        <v>8</v>
      </c>
      <c r="AQ22" s="21">
        <v>2</v>
      </c>
    </row>
    <row r="23" spans="1:43" ht="15.95" customHeight="1" x14ac:dyDescent="0.25">
      <c r="C23" s="5" t="s">
        <v>176</v>
      </c>
      <c r="D23" s="10"/>
      <c r="E23" s="20"/>
      <c r="F23" s="20"/>
      <c r="G23" s="4">
        <v>7</v>
      </c>
      <c r="H23" s="21">
        <v>1</v>
      </c>
      <c r="I23" s="20" t="s">
        <v>172</v>
      </c>
      <c r="J23" s="20"/>
      <c r="K23" s="20"/>
      <c r="L23" s="20" t="s">
        <v>382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5</v>
      </c>
      <c r="AB23" s="21">
        <v>4</v>
      </c>
      <c r="AC23" s="21">
        <f t="shared" si="5"/>
        <v>9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4</v>
      </c>
      <c r="AP23" s="21">
        <f t="shared" si="6"/>
        <v>6</v>
      </c>
      <c r="AQ23" s="21">
        <v>4</v>
      </c>
    </row>
    <row r="24" spans="1:43" ht="15.95" customHeight="1" x14ac:dyDescent="0.25">
      <c r="B24" s="21" t="s">
        <v>23</v>
      </c>
      <c r="C24" s="20" t="s">
        <v>297</v>
      </c>
      <c r="D24" s="20"/>
      <c r="E24" s="20"/>
      <c r="F24" s="20"/>
      <c r="G24" s="4"/>
      <c r="H24" s="21">
        <v>1</v>
      </c>
      <c r="I24" s="20" t="s">
        <v>80</v>
      </c>
      <c r="J24" s="20"/>
      <c r="K24" s="20"/>
      <c r="L24" s="20" t="s">
        <v>349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C25" s="20" t="s">
        <v>380</v>
      </c>
      <c r="D25" s="20"/>
      <c r="E25" s="20"/>
      <c r="F25" s="20"/>
      <c r="G25" s="20"/>
      <c r="H25" s="21">
        <v>2</v>
      </c>
      <c r="I25" s="20" t="s">
        <v>80</v>
      </c>
      <c r="J25" s="20"/>
      <c r="K25" s="20"/>
      <c r="L25" s="20" t="s">
        <v>136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91</v>
      </c>
      <c r="L26" s="20" t="s">
        <v>80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5</v>
      </c>
      <c r="AC26" s="21">
        <f t="shared" si="5"/>
        <v>6</v>
      </c>
      <c r="AD26" s="21">
        <v>2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M27" s="20" t="s">
        <v>48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31</v>
      </c>
      <c r="AB27" s="22">
        <f>SUM(AB15:AB26)+SUMIF($Z$3:$Z$10,"Canadiens",$AH$3:$AH$10)</f>
        <v>42</v>
      </c>
      <c r="AC27" s="22">
        <f>SUM(AC15:AC26)+SUMIF($Z$3:$Z$10,"Canadiens",$AH$3:$AH$10)</f>
        <v>73</v>
      </c>
      <c r="AD27" s="22">
        <f>SUM(AD15:AD26)</f>
        <v>24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36</v>
      </c>
      <c r="AO27" s="22">
        <f>SUM(AO15:AO26)+SUMIF($Z$3:$Z$10,"Canadiens",$AH$3:$AH$10)</f>
        <v>55</v>
      </c>
      <c r="AP27" s="22">
        <f>SUM(AP15:AP26)+SUMIF($Z$3:$Z$10,"Canadiens",$AH$3:$AH$10)</f>
        <v>91</v>
      </c>
      <c r="AQ27" s="22">
        <f>SUM(AQ15:AQ26)</f>
        <v>28</v>
      </c>
    </row>
    <row r="28" spans="1:43" ht="15.95" customHeight="1" x14ac:dyDescent="0.25">
      <c r="H28" s="21">
        <v>3</v>
      </c>
      <c r="I28" s="20" t="s">
        <v>110</v>
      </c>
      <c r="L28" s="20" t="s">
        <v>383</v>
      </c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2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7</v>
      </c>
      <c r="AP28" s="14">
        <f>+AN28+AO28</f>
        <v>8</v>
      </c>
      <c r="AQ28" s="14">
        <v>4</v>
      </c>
    </row>
    <row r="29" spans="1:43" ht="15.95" customHeight="1" x14ac:dyDescent="0.25">
      <c r="H29" s="21">
        <v>3</v>
      </c>
      <c r="I29" s="20" t="s">
        <v>110</v>
      </c>
      <c r="L29" s="20" t="s">
        <v>384</v>
      </c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16</v>
      </c>
      <c r="AB30" s="21">
        <v>2</v>
      </c>
      <c r="AC30" s="21">
        <f t="shared" si="7"/>
        <v>18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16</v>
      </c>
      <c r="AO30" s="21">
        <v>5</v>
      </c>
      <c r="AP30" s="21">
        <f t="shared" si="8"/>
        <v>21</v>
      </c>
      <c r="AQ30" s="21">
        <v>14</v>
      </c>
    </row>
    <row r="31" spans="1:43" ht="15.95" customHeight="1" x14ac:dyDescent="0.25">
      <c r="B31" s="21" t="s">
        <v>25</v>
      </c>
      <c r="C31" s="5" t="s">
        <v>180</v>
      </c>
      <c r="D31" s="10"/>
      <c r="E31" s="20"/>
      <c r="F31" s="20"/>
      <c r="G31" s="4">
        <v>5</v>
      </c>
      <c r="H31" s="21">
        <v>1</v>
      </c>
      <c r="I31" s="20" t="s">
        <v>98</v>
      </c>
      <c r="J31" s="20"/>
      <c r="K31" s="20"/>
      <c r="L31" s="20" t="s">
        <v>44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5</v>
      </c>
      <c r="AO31" s="21">
        <v>13</v>
      </c>
      <c r="AP31" s="21">
        <f t="shared" si="8"/>
        <v>18</v>
      </c>
      <c r="AQ31" s="21">
        <v>0</v>
      </c>
    </row>
    <row r="32" spans="1:43" ht="15.95" customHeight="1" x14ac:dyDescent="0.25">
      <c r="B32" s="21" t="s">
        <v>23</v>
      </c>
      <c r="C32" s="20" t="s">
        <v>388</v>
      </c>
      <c r="D32" s="15"/>
      <c r="E32" s="20"/>
      <c r="F32" s="20"/>
      <c r="G32" s="4"/>
      <c r="H32" s="21">
        <v>2</v>
      </c>
      <c r="I32" s="20" t="s">
        <v>93</v>
      </c>
      <c r="J32" s="20"/>
      <c r="K32" s="20"/>
      <c r="L32" s="20"/>
      <c r="M32" s="20" t="s">
        <v>48</v>
      </c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D33" s="20"/>
      <c r="E33" s="20"/>
      <c r="H33" s="21">
        <v>2</v>
      </c>
      <c r="I33" s="20" t="s">
        <v>98</v>
      </c>
      <c r="L33" s="20" t="s">
        <v>93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8</v>
      </c>
      <c r="AC33" s="21">
        <f t="shared" si="7"/>
        <v>10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4</v>
      </c>
      <c r="AP33" s="21">
        <f t="shared" si="8"/>
        <v>5</v>
      </c>
      <c r="AQ33" s="21">
        <v>0</v>
      </c>
    </row>
    <row r="34" spans="1:43" ht="15.95" customHeight="1" x14ac:dyDescent="0.25">
      <c r="C34" s="20"/>
      <c r="D34" s="15"/>
      <c r="E34" s="20"/>
      <c r="H34" s="21">
        <v>2</v>
      </c>
      <c r="I34" s="20" t="s">
        <v>103</v>
      </c>
      <c r="L34" s="20" t="s">
        <v>85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2</v>
      </c>
      <c r="AB34" s="21">
        <v>6</v>
      </c>
      <c r="AC34" s="21">
        <f t="shared" si="7"/>
        <v>8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7</v>
      </c>
      <c r="AO34" s="21">
        <v>7</v>
      </c>
      <c r="AP34" s="21">
        <f t="shared" si="8"/>
        <v>14</v>
      </c>
      <c r="AQ34" s="21">
        <v>2</v>
      </c>
    </row>
    <row r="35" spans="1:43" ht="15.95" customHeight="1" x14ac:dyDescent="0.25">
      <c r="H35" s="21">
        <v>3</v>
      </c>
      <c r="I35" s="20" t="s">
        <v>98</v>
      </c>
      <c r="L35" s="20" t="s">
        <v>381</v>
      </c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5</v>
      </c>
      <c r="AC35" s="21">
        <f t="shared" si="7"/>
        <v>8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2</v>
      </c>
      <c r="AP35" s="21">
        <f t="shared" si="8"/>
        <v>6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5</v>
      </c>
      <c r="AO36" s="21">
        <v>5</v>
      </c>
      <c r="AP36" s="21">
        <f t="shared" si="8"/>
        <v>10</v>
      </c>
      <c r="AQ36" s="21">
        <v>4</v>
      </c>
    </row>
    <row r="37" spans="1:43" ht="15.95" customHeight="1" x14ac:dyDescent="0.25">
      <c r="C37" s="5" t="s">
        <v>174</v>
      </c>
      <c r="G37" s="4">
        <v>3</v>
      </c>
      <c r="H37" s="21">
        <v>2</v>
      </c>
      <c r="I37" s="20" t="s">
        <v>84</v>
      </c>
      <c r="J37" s="20"/>
      <c r="K37" s="20"/>
      <c r="L37" s="20" t="s">
        <v>265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1</v>
      </c>
      <c r="AB37" s="21">
        <v>5</v>
      </c>
      <c r="AC37" s="21">
        <f t="shared" si="7"/>
        <v>6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B38" s="21" t="s">
        <v>23</v>
      </c>
      <c r="C38" s="15"/>
      <c r="D38" s="20" t="s">
        <v>45</v>
      </c>
      <c r="E38" s="20"/>
      <c r="H38" s="21">
        <v>2</v>
      </c>
      <c r="I38" s="20" t="s">
        <v>265</v>
      </c>
      <c r="J38" s="20"/>
      <c r="K38" s="20"/>
      <c r="L38" s="20" t="s">
        <v>387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4</v>
      </c>
    </row>
    <row r="39" spans="1:43" ht="15.95" customHeight="1" x14ac:dyDescent="0.25">
      <c r="H39" s="21">
        <v>3</v>
      </c>
      <c r="I39" s="20" t="s">
        <v>84</v>
      </c>
      <c r="J39" s="20"/>
      <c r="K39" s="20"/>
      <c r="L39" s="20" t="s">
        <v>114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38</v>
      </c>
      <c r="AB40" s="22">
        <f>SUM(AB28:AB39)+SUMIF($Z$3:$Z$10,"SotF",$AH$3:$AH$10)</f>
        <v>51</v>
      </c>
      <c r="AC40" s="22">
        <f>SUM(AC28:AC39)+SUMIF($Z$3:$Z$10,"Canadiens",$AH$3:$AH$10)</f>
        <v>89</v>
      </c>
      <c r="AD40" s="22">
        <f>SUM(AD28:AD39)</f>
        <v>8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43</v>
      </c>
      <c r="AO40" s="22">
        <f>SUM(AO28:AO39)+SUMIF($Z$3:$Z$10,"SotF",$AH$3:$AH$10)</f>
        <v>59</v>
      </c>
      <c r="AP40" s="22">
        <f>SUM(AP28:AP39)+SUMIF($Z$3:$Z$10,"Canadiens",$AH$3:$AH$10)</f>
        <v>102</v>
      </c>
      <c r="AQ40" s="22">
        <f>SUM(AQ28:AQ39)</f>
        <v>36</v>
      </c>
    </row>
    <row r="41" spans="1:43" ht="15.95" customHeight="1" x14ac:dyDescent="0.25">
      <c r="C41" s="5" t="s">
        <v>179</v>
      </c>
      <c r="E41" s="20"/>
      <c r="F41" s="20"/>
      <c r="G41" s="4">
        <v>3</v>
      </c>
      <c r="H41" s="21">
        <v>1</v>
      </c>
      <c r="I41" s="20" t="s">
        <v>75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21" t="s">
        <v>23</v>
      </c>
      <c r="C42" s="20" t="s">
        <v>372</v>
      </c>
      <c r="D42" s="15"/>
      <c r="H42" s="21">
        <v>2</v>
      </c>
      <c r="I42" s="20" t="s">
        <v>109</v>
      </c>
      <c r="L42" s="20" t="s">
        <v>116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20" t="s">
        <v>373</v>
      </c>
      <c r="H43" s="21">
        <v>3</v>
      </c>
      <c r="I43" s="20" t="s">
        <v>109</v>
      </c>
      <c r="J43" s="20"/>
      <c r="K43" s="20"/>
      <c r="L43" s="20" t="s">
        <v>386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12</v>
      </c>
      <c r="AC43" s="21">
        <f t="shared" si="9"/>
        <v>26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11</v>
      </c>
      <c r="AP43" s="21">
        <f t="shared" si="10"/>
        <v>18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11</v>
      </c>
      <c r="AB44" s="21">
        <v>5</v>
      </c>
      <c r="AC44" s="21">
        <f t="shared" si="9"/>
        <v>16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7</v>
      </c>
      <c r="AO44" s="21">
        <v>2</v>
      </c>
      <c r="AP44" s="21">
        <f t="shared" si="10"/>
        <v>9</v>
      </c>
      <c r="AQ44" s="21">
        <v>0</v>
      </c>
    </row>
    <row r="45" spans="1:43" ht="15.95" customHeight="1" x14ac:dyDescent="0.25">
      <c r="A45" s="30"/>
      <c r="C45" s="5" t="s">
        <v>178</v>
      </c>
      <c r="E45" s="10"/>
      <c r="F45" s="10"/>
      <c r="G45" s="4">
        <v>6</v>
      </c>
      <c r="H45" s="21">
        <v>1</v>
      </c>
      <c r="I45" s="20" t="s">
        <v>376</v>
      </c>
      <c r="J45" s="20"/>
      <c r="K45" s="20"/>
      <c r="L45" s="20" t="s">
        <v>377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11</v>
      </c>
      <c r="AP45" s="21">
        <f t="shared" si="10"/>
        <v>13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374</v>
      </c>
      <c r="D46" s="15"/>
      <c r="E46" s="15"/>
      <c r="H46" s="21">
        <v>1</v>
      </c>
      <c r="I46" s="20" t="s">
        <v>78</v>
      </c>
      <c r="J46" s="20"/>
      <c r="K46" s="20"/>
      <c r="L46" s="20" t="s">
        <v>378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5</v>
      </c>
      <c r="AC46" s="21">
        <f t="shared" si="9"/>
        <v>6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2</v>
      </c>
      <c r="AO46" s="21">
        <v>1</v>
      </c>
      <c r="AP46" s="21">
        <f t="shared" si="10"/>
        <v>3</v>
      </c>
      <c r="AQ46" s="21">
        <v>0</v>
      </c>
    </row>
    <row r="47" spans="1:43" ht="15.95" customHeight="1" x14ac:dyDescent="0.25">
      <c r="C47" s="15"/>
      <c r="H47" s="21">
        <v>2</v>
      </c>
      <c r="I47" s="20" t="s">
        <v>376</v>
      </c>
      <c r="J47" s="20"/>
      <c r="K47" s="20"/>
      <c r="L47" s="20" t="s">
        <v>78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1</v>
      </c>
      <c r="AP47" s="21">
        <f t="shared" si="10"/>
        <v>6</v>
      </c>
      <c r="AQ47" s="21">
        <v>4</v>
      </c>
    </row>
    <row r="48" spans="1:43" ht="15.95" customHeight="1" x14ac:dyDescent="0.25">
      <c r="H48" s="21">
        <v>2</v>
      </c>
      <c r="I48" s="20" t="s">
        <v>106</v>
      </c>
      <c r="L48" s="20" t="s">
        <v>251</v>
      </c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106</v>
      </c>
      <c r="L49" s="20" t="s">
        <v>101</v>
      </c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/>
      <c r="H50" s="21">
        <v>3</v>
      </c>
      <c r="I50" s="20" t="s">
        <v>106</v>
      </c>
      <c r="L50" s="20" t="s">
        <v>379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175</v>
      </c>
      <c r="D52" s="15"/>
      <c r="F52" s="10"/>
      <c r="G52" s="4">
        <v>2</v>
      </c>
      <c r="H52" s="21">
        <v>2</v>
      </c>
      <c r="I52" s="20" t="s">
        <v>126</v>
      </c>
      <c r="J52" s="20"/>
      <c r="K52" s="20"/>
      <c r="L52" s="20" t="s">
        <v>375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147</v>
      </c>
      <c r="J53" s="20"/>
      <c r="K53" s="20"/>
      <c r="L53" s="20" t="s">
        <v>385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44</v>
      </c>
      <c r="AB53" s="22">
        <f>SUM(AB41:AB52)+SUMIF($Z$3:$Z$10,"Dive Shop",$AH$3:$AH$10)</f>
        <v>51</v>
      </c>
      <c r="AC53" s="22">
        <f>SUM(AC41:AC52)+SUMIF($Z$3:$Z$10,"Canadiens",$AH$3:$AH$10)</f>
        <v>95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37</v>
      </c>
      <c r="AO53" s="22">
        <f>SUM(AO41:AO52)+SUMIF($Z$3:$Z$10,"Dive Shop",$AH$3:$AH$10)</f>
        <v>53</v>
      </c>
      <c r="AP53" s="22">
        <f>SUM(AP41:AP52)+SUMIF($Z$3:$Z$10,"Canadiens",$AH$3:$AH$10)</f>
        <v>90</v>
      </c>
      <c r="AQ53" s="22">
        <f>SUM(AQ41:AQ52)</f>
        <v>8</v>
      </c>
    </row>
    <row r="54" spans="1:43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9</v>
      </c>
      <c r="AB54" s="14">
        <v>9</v>
      </c>
      <c r="AC54" s="14">
        <f>+AA54+AB54</f>
        <v>18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3</v>
      </c>
      <c r="AO54" s="14">
        <v>3</v>
      </c>
      <c r="AP54" s="14">
        <f>+AN54+AO54</f>
        <v>6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COUNTA(C14:C54)-8</f>
        <v>6</v>
      </c>
      <c r="N55" s="20" t="s">
        <v>38</v>
      </c>
      <c r="O55" s="4">
        <f>+L55*2</f>
        <v>12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39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13</v>
      </c>
      <c r="AO56" s="21">
        <v>7</v>
      </c>
      <c r="AP56" s="21">
        <f t="shared" si="12"/>
        <v>20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6</v>
      </c>
      <c r="AC57" s="21">
        <f t="shared" si="11"/>
        <v>7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2</v>
      </c>
      <c r="AC58" s="21">
        <f t="shared" si="11"/>
        <v>2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5</v>
      </c>
      <c r="AB59" s="21">
        <v>3</v>
      </c>
      <c r="AC59" s="21">
        <f t="shared" si="11"/>
        <v>8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9</v>
      </c>
      <c r="AB60" s="21">
        <v>4</v>
      </c>
      <c r="AC60" s="21">
        <f t="shared" si="11"/>
        <v>13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2</v>
      </c>
      <c r="AP60" s="21">
        <f t="shared" si="12"/>
        <v>2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3</v>
      </c>
      <c r="AP61" s="21">
        <f t="shared" si="12"/>
        <v>4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5</v>
      </c>
      <c r="AC63" s="21">
        <f t="shared" si="11"/>
        <v>6</v>
      </c>
      <c r="AD63" s="21">
        <v>2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30</v>
      </c>
      <c r="AB66" s="22">
        <f>SUM(AB54:AB65)+SUMIF($Z$3:$Z$10,"Eriton",$AH$3:$AH$10)</f>
        <v>38</v>
      </c>
      <c r="AC66" s="22">
        <f>SUM(AC54:AC65)+SUMIF($Z$3:$Z$10,"Canadiens",$AH$3:$AH$10)</f>
        <v>68</v>
      </c>
      <c r="AD66" s="22">
        <f>SUM(AD54:AD65)</f>
        <v>18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31</v>
      </c>
      <c r="AO66" s="22">
        <f>SUM(AO54:AO65)+SUMIF($Z$3:$Z$10,"Eriton",$AH$3:$AH$10)</f>
        <v>43</v>
      </c>
      <c r="AP66" s="22">
        <f>SUM(AP54:AP65)+SUMIF($Z$3:$Z$10,"Canadiens",$AH$3:$AH$10)</f>
        <v>74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290</v>
      </c>
      <c r="AO67" s="21">
        <f>+AB27+AB40+AB53+AB66+AO27+AO40+AO53+AO66</f>
        <v>392</v>
      </c>
      <c r="AP67" s="21">
        <f>+AC27+AC40+AC53+AC66+AP27+AP40+AP53+AP66</f>
        <v>682</v>
      </c>
      <c r="AQ67" s="21">
        <f>+AD27+AD40+AD53+AD66+AQ27+AQ40+AQ53+AQ66</f>
        <v>140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9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12</v>
      </c>
      <c r="L79" s="52">
        <f t="shared" ref="L79:L110" si="13">+J79+K79</f>
        <v>26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16</v>
      </c>
      <c r="K80" s="21">
        <v>5</v>
      </c>
      <c r="L80" s="52">
        <f t="shared" si="13"/>
        <v>21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13</v>
      </c>
      <c r="K81" s="21">
        <v>7</v>
      </c>
      <c r="L81" s="52">
        <f t="shared" si="13"/>
        <v>20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16</v>
      </c>
      <c r="K82" s="21">
        <v>2</v>
      </c>
      <c r="L82" s="52">
        <f t="shared" si="13"/>
        <v>18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7</v>
      </c>
      <c r="K83" s="21">
        <v>11</v>
      </c>
      <c r="L83" s="52">
        <f t="shared" si="13"/>
        <v>18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5</v>
      </c>
      <c r="K84" s="21">
        <v>13</v>
      </c>
      <c r="L84" s="52">
        <f t="shared" si="13"/>
        <v>18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8</v>
      </c>
      <c r="K85" s="21">
        <v>9</v>
      </c>
      <c r="L85" s="52">
        <f t="shared" si="13"/>
        <v>17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166</v>
      </c>
      <c r="E86" s="20"/>
      <c r="F86" s="20"/>
      <c r="G86" s="15" t="s">
        <v>15</v>
      </c>
      <c r="H86" s="21"/>
      <c r="J86" s="21">
        <v>11</v>
      </c>
      <c r="K86" s="21">
        <v>5</v>
      </c>
      <c r="L86" s="52">
        <f t="shared" si="13"/>
        <v>16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12</v>
      </c>
      <c r="L87" s="52">
        <f t="shared" si="13"/>
        <v>16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75</v>
      </c>
      <c r="E88" s="20"/>
      <c r="F88" s="20"/>
      <c r="G88" s="20" t="s">
        <v>125</v>
      </c>
      <c r="H88" s="21"/>
      <c r="J88" s="21">
        <v>11</v>
      </c>
      <c r="K88" s="21">
        <v>4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9</v>
      </c>
      <c r="K89" s="21">
        <v>6</v>
      </c>
      <c r="L89" s="52">
        <f t="shared" si="13"/>
        <v>15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7</v>
      </c>
      <c r="K90" s="21">
        <v>8</v>
      </c>
      <c r="L90" s="52">
        <f t="shared" si="13"/>
        <v>15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7</v>
      </c>
      <c r="K91" s="21">
        <v>7</v>
      </c>
      <c r="L91" s="52">
        <f t="shared" si="13"/>
        <v>14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7</v>
      </c>
      <c r="K92" s="21">
        <v>7</v>
      </c>
      <c r="L92" s="52">
        <f t="shared" si="13"/>
        <v>14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106</v>
      </c>
      <c r="E93" s="20"/>
      <c r="F93" s="20"/>
      <c r="G93" s="20" t="s">
        <v>57</v>
      </c>
      <c r="H93" s="21"/>
      <c r="J93" s="21">
        <v>9</v>
      </c>
      <c r="K93" s="21">
        <v>4</v>
      </c>
      <c r="L93" s="52">
        <f t="shared" si="13"/>
        <v>13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2</v>
      </c>
      <c r="K94" s="21">
        <v>11</v>
      </c>
      <c r="L94" s="52">
        <f t="shared" si="13"/>
        <v>13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146</v>
      </c>
      <c r="E95" s="20"/>
      <c r="F95" s="20"/>
      <c r="G95" s="20" t="s">
        <v>56</v>
      </c>
      <c r="H95" s="21"/>
      <c r="J95" s="21">
        <v>5</v>
      </c>
      <c r="K95" s="21">
        <v>7</v>
      </c>
      <c r="L95" s="52">
        <f t="shared" si="13"/>
        <v>12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5</v>
      </c>
      <c r="K96" s="21">
        <v>6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2</v>
      </c>
      <c r="K97" s="21">
        <v>9</v>
      </c>
      <c r="L97" s="52">
        <f t="shared" si="13"/>
        <v>11</v>
      </c>
      <c r="N97" s="21"/>
    </row>
    <row r="98" spans="4:31" ht="15.75" x14ac:dyDescent="0.25">
      <c r="D98" s="20" t="s">
        <v>152</v>
      </c>
      <c r="E98" s="20"/>
      <c r="F98" s="20"/>
      <c r="G98" s="20" t="s">
        <v>55</v>
      </c>
      <c r="H98" s="21"/>
      <c r="J98" s="21">
        <v>7</v>
      </c>
      <c r="K98" s="21">
        <v>3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172</v>
      </c>
      <c r="E100" s="20"/>
      <c r="F100" s="20"/>
      <c r="G100" s="20" t="s">
        <v>58</v>
      </c>
      <c r="H100" s="21"/>
      <c r="J100" s="21">
        <v>5</v>
      </c>
      <c r="K100" s="21">
        <v>5</v>
      </c>
      <c r="L100" s="52">
        <f t="shared" si="13"/>
        <v>10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8</v>
      </c>
      <c r="L101" s="52">
        <f t="shared" si="13"/>
        <v>10</v>
      </c>
      <c r="N101" s="21"/>
    </row>
    <row r="102" spans="4:31" ht="15.75" x14ac:dyDescent="0.25">
      <c r="D102" s="20" t="s">
        <v>150</v>
      </c>
      <c r="E102" s="20"/>
      <c r="F102" s="20"/>
      <c r="G102" s="20" t="s">
        <v>53</v>
      </c>
      <c r="H102" s="21"/>
      <c r="J102" s="21">
        <v>7</v>
      </c>
      <c r="K102" s="21">
        <v>2</v>
      </c>
      <c r="L102" s="52">
        <f t="shared" si="13"/>
        <v>9</v>
      </c>
      <c r="N102" s="21"/>
    </row>
    <row r="103" spans="4:31" ht="15.75" x14ac:dyDescent="0.25">
      <c r="D103" s="20" t="s">
        <v>109</v>
      </c>
      <c r="E103" s="20"/>
      <c r="F103" s="20"/>
      <c r="G103" s="20" t="s">
        <v>125</v>
      </c>
      <c r="H103" s="21"/>
      <c r="J103" s="21">
        <v>5</v>
      </c>
      <c r="K103" s="21">
        <v>4</v>
      </c>
      <c r="L103" s="52">
        <f t="shared" si="13"/>
        <v>9</v>
      </c>
      <c r="N103" s="21"/>
    </row>
    <row r="104" spans="4:31" ht="15.75" x14ac:dyDescent="0.25">
      <c r="D104" s="20" t="s">
        <v>126</v>
      </c>
      <c r="E104" s="20"/>
      <c r="F104" s="20"/>
      <c r="G104" s="20" t="s">
        <v>56</v>
      </c>
      <c r="H104" s="21"/>
      <c r="J104" s="21">
        <v>4</v>
      </c>
      <c r="K104" s="21">
        <v>5</v>
      </c>
      <c r="L104" s="52">
        <f t="shared" si="13"/>
        <v>9</v>
      </c>
      <c r="N104" s="21"/>
    </row>
    <row r="105" spans="4:31" ht="15.75" x14ac:dyDescent="0.25">
      <c r="D105" s="20" t="s">
        <v>78</v>
      </c>
      <c r="E105" s="20"/>
      <c r="F105" s="20"/>
      <c r="G105" s="20" t="s">
        <v>57</v>
      </c>
      <c r="H105" s="21"/>
      <c r="J105" s="21">
        <v>5</v>
      </c>
      <c r="K105" s="21">
        <v>3</v>
      </c>
      <c r="L105" s="52">
        <f t="shared" si="13"/>
        <v>8</v>
      </c>
      <c r="AE105" s="10"/>
    </row>
    <row r="106" spans="4:31" ht="15.75" x14ac:dyDescent="0.25">
      <c r="D106" s="20" t="s">
        <v>44</v>
      </c>
      <c r="E106" s="20"/>
      <c r="F106" s="20"/>
      <c r="G106" s="20" t="s">
        <v>55</v>
      </c>
      <c r="H106" s="21"/>
      <c r="J106" s="21">
        <v>3</v>
      </c>
      <c r="K106" s="21">
        <v>5</v>
      </c>
      <c r="L106" s="52">
        <f t="shared" si="13"/>
        <v>8</v>
      </c>
      <c r="AE106" s="10"/>
    </row>
    <row r="107" spans="4:31" ht="15.75" x14ac:dyDescent="0.25">
      <c r="D107" s="20" t="s">
        <v>93</v>
      </c>
      <c r="E107" s="20"/>
      <c r="F107" s="20"/>
      <c r="G107" s="20" t="s">
        <v>55</v>
      </c>
      <c r="H107" s="21"/>
      <c r="J107" s="21">
        <v>2</v>
      </c>
      <c r="K107" s="21">
        <v>6</v>
      </c>
      <c r="L107" s="52">
        <f t="shared" si="13"/>
        <v>8</v>
      </c>
    </row>
    <row r="108" spans="4:31" ht="15.75" x14ac:dyDescent="0.25">
      <c r="D108" s="20" t="s">
        <v>165</v>
      </c>
      <c r="E108" s="20"/>
      <c r="F108" s="20"/>
      <c r="G108" s="20" t="s">
        <v>125</v>
      </c>
      <c r="H108" s="21"/>
      <c r="J108" s="21">
        <v>1</v>
      </c>
      <c r="K108" s="21">
        <v>7</v>
      </c>
      <c r="L108" s="52">
        <f t="shared" si="13"/>
        <v>8</v>
      </c>
      <c r="N108" s="21"/>
    </row>
    <row r="109" spans="4:31" ht="15.75" x14ac:dyDescent="0.25">
      <c r="D109" s="20" t="s">
        <v>97</v>
      </c>
      <c r="E109" s="20"/>
      <c r="F109" s="20"/>
      <c r="G109" s="15" t="s">
        <v>15</v>
      </c>
      <c r="H109" s="21"/>
      <c r="J109" s="21">
        <v>1</v>
      </c>
      <c r="K109" s="21">
        <v>7</v>
      </c>
      <c r="L109" s="52">
        <f t="shared" si="13"/>
        <v>8</v>
      </c>
      <c r="N109" s="21"/>
    </row>
    <row r="110" spans="4:31" ht="15.75" x14ac:dyDescent="0.25">
      <c r="D110" s="20" t="s">
        <v>130</v>
      </c>
      <c r="E110" s="20"/>
      <c r="F110" s="20"/>
      <c r="G110" s="20" t="s">
        <v>56</v>
      </c>
      <c r="H110" s="21"/>
      <c r="J110" s="21">
        <v>1</v>
      </c>
      <c r="K110" s="21">
        <v>7</v>
      </c>
      <c r="L110" s="52">
        <f t="shared" si="13"/>
        <v>8</v>
      </c>
      <c r="N110" s="21"/>
    </row>
    <row r="112" spans="4:31" ht="15.75" x14ac:dyDescent="0.25">
      <c r="L112" s="21"/>
      <c r="M112" s="21"/>
      <c r="N112" s="21"/>
    </row>
    <row r="113" spans="5:14" ht="18.75" thickBot="1" x14ac:dyDescent="0.3">
      <c r="E113" s="1" t="s">
        <v>124</v>
      </c>
      <c r="F113" s="1"/>
      <c r="G113" s="1"/>
      <c r="H113" s="3" t="s">
        <v>1</v>
      </c>
      <c r="I113" s="3"/>
      <c r="J113" s="3"/>
      <c r="K113" s="49" t="s">
        <v>2</v>
      </c>
      <c r="L113" s="21"/>
      <c r="M113" s="21"/>
      <c r="N113" s="21"/>
    </row>
    <row r="114" spans="5:14" ht="15.75" x14ac:dyDescent="0.25">
      <c r="E114" s="20" t="s">
        <v>146</v>
      </c>
      <c r="F114" s="20"/>
      <c r="G114" s="20"/>
      <c r="H114" s="20" t="s">
        <v>56</v>
      </c>
      <c r="I114" s="21"/>
      <c r="K114" s="52">
        <v>16</v>
      </c>
      <c r="L114" s="21"/>
      <c r="M114" s="21"/>
      <c r="N114" s="21"/>
    </row>
    <row r="115" spans="5:14" ht="15.75" x14ac:dyDescent="0.25">
      <c r="E115" s="20" t="s">
        <v>80</v>
      </c>
      <c r="F115" s="20"/>
      <c r="G115" s="20"/>
      <c r="H115" s="20" t="s">
        <v>58</v>
      </c>
      <c r="I115" s="21"/>
      <c r="K115" s="52">
        <v>14</v>
      </c>
      <c r="L115" s="21"/>
      <c r="M115" s="21"/>
      <c r="N115" s="21"/>
    </row>
    <row r="116" spans="5:14" ht="15.75" x14ac:dyDescent="0.25">
      <c r="E116" s="20" t="s">
        <v>75</v>
      </c>
      <c r="F116" s="20"/>
      <c r="G116" s="20"/>
      <c r="H116" s="20" t="s">
        <v>125</v>
      </c>
      <c r="I116" s="21"/>
      <c r="K116" s="52">
        <v>8</v>
      </c>
      <c r="L116" s="21"/>
      <c r="M116" s="21"/>
      <c r="N116" s="21"/>
    </row>
    <row r="117" spans="5:14" ht="15.75" x14ac:dyDescent="0.25">
      <c r="E117" s="20" t="s">
        <v>83</v>
      </c>
      <c r="F117" s="20"/>
      <c r="G117" s="20"/>
      <c r="H117" s="20" t="s">
        <v>54</v>
      </c>
      <c r="I117" s="35"/>
      <c r="K117" s="52">
        <v>6</v>
      </c>
      <c r="L117" s="21"/>
      <c r="M117" s="21"/>
      <c r="N117" s="21"/>
    </row>
    <row r="118" spans="5:14" ht="15.75" x14ac:dyDescent="0.25">
      <c r="E118" s="20" t="s">
        <v>87</v>
      </c>
      <c r="F118" s="20"/>
      <c r="G118" s="20"/>
      <c r="H118" s="20" t="s">
        <v>54</v>
      </c>
      <c r="I118" s="21"/>
      <c r="K118" s="52">
        <v>6</v>
      </c>
      <c r="L118" s="21"/>
      <c r="M118" s="21"/>
      <c r="N118" s="21"/>
    </row>
    <row r="119" spans="5:14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135</v>
      </c>
      <c r="F122" s="20"/>
      <c r="G122" s="20"/>
      <c r="H122" s="20" t="s">
        <v>53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127</v>
      </c>
      <c r="F123" s="20"/>
      <c r="G123" s="20"/>
      <c r="H123" s="20" t="s">
        <v>56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149</v>
      </c>
      <c r="F124" s="20"/>
      <c r="G124" s="20"/>
      <c r="H124" s="20" t="s">
        <v>58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sortState xmlns:xlrd2="http://schemas.microsoft.com/office/spreadsheetml/2017/richdata2" ref="U7:AL9">
    <sortCondition ref="AL7:AL9"/>
  </sortState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C036-6B7D-4964-84CA-259FDEBD0602}">
  <dimension ref="A1:AQ126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8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7</v>
      </c>
      <c r="AD3" s="21">
        <v>3</v>
      </c>
      <c r="AE3" s="21">
        <v>2</v>
      </c>
      <c r="AF3" s="21">
        <v>2</v>
      </c>
      <c r="AG3" s="56">
        <f t="shared" ref="AG3:AG11" si="1">+(AD3*2+AF3)/(2*AC3)</f>
        <v>0.5714285714285714</v>
      </c>
      <c r="AH3" s="56"/>
      <c r="AI3" s="14">
        <v>19</v>
      </c>
      <c r="AJ3" s="14">
        <v>0</v>
      </c>
      <c r="AK3" s="14">
        <v>0</v>
      </c>
      <c r="AL3" s="50">
        <f t="shared" ref="AL3:AL12" si="2">+AI3/AC3</f>
        <v>2.7142857142857144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2</v>
      </c>
      <c r="I4" s="4">
        <v>0</v>
      </c>
      <c r="J4" s="4">
        <f t="shared" ref="J4:J11" si="3">2*G4+I4</f>
        <v>12</v>
      </c>
      <c r="K4" s="31">
        <f t="shared" ref="K4:K11" si="4">+J4/((G4+H4+I4)*2)</f>
        <v>0.75</v>
      </c>
      <c r="L4" s="4">
        <f>+$AA$53</f>
        <v>43</v>
      </c>
      <c r="M4" s="4">
        <v>26</v>
      </c>
      <c r="N4" s="4">
        <f>+$AB$53</f>
        <v>49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8</v>
      </c>
      <c r="AD4" s="21">
        <v>6</v>
      </c>
      <c r="AE4" s="21">
        <v>2</v>
      </c>
      <c r="AF4" s="21">
        <v>0</v>
      </c>
      <c r="AG4" s="53">
        <f t="shared" si="1"/>
        <v>0.75</v>
      </c>
      <c r="AH4" s="53"/>
      <c r="AI4" s="21">
        <v>26</v>
      </c>
      <c r="AJ4" s="21">
        <v>0</v>
      </c>
      <c r="AK4" s="21">
        <v>0</v>
      </c>
      <c r="AL4" s="26">
        <f t="shared" si="2"/>
        <v>3.25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2</v>
      </c>
      <c r="I5" s="4">
        <v>2</v>
      </c>
      <c r="J5" s="4">
        <f t="shared" si="3"/>
        <v>10</v>
      </c>
      <c r="K5" s="31">
        <f t="shared" si="4"/>
        <v>0.625</v>
      </c>
      <c r="L5" s="4">
        <f>+$AA$66</f>
        <v>24</v>
      </c>
      <c r="M5" s="4">
        <v>20</v>
      </c>
      <c r="N5" s="4">
        <f>+$AB$66</f>
        <v>29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8</v>
      </c>
      <c r="AD5" s="21">
        <v>3</v>
      </c>
      <c r="AE5" s="21">
        <v>3</v>
      </c>
      <c r="AF5" s="21">
        <v>2</v>
      </c>
      <c r="AG5" s="53">
        <f>+(AD5*2+AF5)/(2*AC5)</f>
        <v>0.5</v>
      </c>
      <c r="AH5" s="53"/>
      <c r="AI5" s="21">
        <v>29</v>
      </c>
      <c r="AJ5" s="21">
        <v>1</v>
      </c>
      <c r="AK5" s="21">
        <v>0</v>
      </c>
      <c r="AL5" s="26">
        <f>+AI5/AC5</f>
        <v>3.625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3</v>
      </c>
      <c r="I6" s="4">
        <v>1</v>
      </c>
      <c r="J6" s="4">
        <f t="shared" si="3"/>
        <v>9</v>
      </c>
      <c r="K6" s="31">
        <f t="shared" si="4"/>
        <v>0.5625</v>
      </c>
      <c r="L6" s="4">
        <f>+$AN$27</f>
        <v>34</v>
      </c>
      <c r="M6" s="4">
        <v>31</v>
      </c>
      <c r="N6" s="4">
        <f>+$AO$27</f>
        <v>51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53">
        <f>+(AD6*2+AF6)/(2*AC6)</f>
        <v>0.6428571428571429</v>
      </c>
      <c r="AH6" s="53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3</v>
      </c>
      <c r="H7" s="4">
        <v>2</v>
      </c>
      <c r="I7" s="4">
        <v>3</v>
      </c>
      <c r="J7" s="4">
        <f>2*G7+I7</f>
        <v>9</v>
      </c>
      <c r="K7" s="31">
        <f>+J7/((G7+H7+I7)*2)</f>
        <v>0.5625</v>
      </c>
      <c r="L7" s="4">
        <f>+$AN$53</f>
        <v>34</v>
      </c>
      <c r="M7" s="4">
        <v>31</v>
      </c>
      <c r="N7" s="4">
        <f>+$AO$53</f>
        <v>50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8</v>
      </c>
      <c r="AD7" s="21">
        <v>2</v>
      </c>
      <c r="AE7" s="21">
        <v>5</v>
      </c>
      <c r="AF7" s="21">
        <v>1</v>
      </c>
      <c r="AG7" s="53">
        <f t="shared" si="1"/>
        <v>0.3125</v>
      </c>
      <c r="AH7" s="53"/>
      <c r="AI7" s="21">
        <v>34</v>
      </c>
      <c r="AJ7" s="21">
        <v>1</v>
      </c>
      <c r="AK7" s="21">
        <v>0</v>
      </c>
      <c r="AL7" s="26">
        <f t="shared" si="2"/>
        <v>4.25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3</v>
      </c>
      <c r="H8" s="4">
        <v>3</v>
      </c>
      <c r="I8" s="4">
        <v>2</v>
      </c>
      <c r="J8" s="4">
        <f>2*G8+I8</f>
        <v>8</v>
      </c>
      <c r="K8" s="31">
        <f>+J8/((G8+H8+I8)*2)</f>
        <v>0.5</v>
      </c>
      <c r="L8" s="4">
        <f>+$AA$27</f>
        <v>28</v>
      </c>
      <c r="M8" s="4">
        <v>30</v>
      </c>
      <c r="N8" s="4">
        <f>+$AB$27</f>
        <v>39</v>
      </c>
      <c r="O8" s="4">
        <f>+$AD$27</f>
        <v>20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>+AD8+AE8+AF8</f>
        <v>7</v>
      </c>
      <c r="AD8" s="21">
        <v>2</v>
      </c>
      <c r="AE8" s="21">
        <v>4</v>
      </c>
      <c r="AF8" s="21">
        <v>1</v>
      </c>
      <c r="AG8" s="53">
        <f>+(AD8*2+AF8)/(2*AC8)</f>
        <v>0.35714285714285715</v>
      </c>
      <c r="AH8" s="53"/>
      <c r="AI8" s="21">
        <v>34</v>
      </c>
      <c r="AJ8" s="21">
        <v>3</v>
      </c>
      <c r="AK8" s="21">
        <v>0</v>
      </c>
      <c r="AL8" s="26">
        <f>+AI8/AC8</f>
        <v>4.8571428571428568</v>
      </c>
      <c r="AQ8" s="21"/>
    </row>
    <row r="9" spans="1:43" ht="18" x14ac:dyDescent="0.25">
      <c r="A9" s="34"/>
      <c r="B9" s="4">
        <v>6</v>
      </c>
      <c r="C9" s="5" t="s">
        <v>58</v>
      </c>
      <c r="D9" s="10"/>
      <c r="E9" s="5"/>
      <c r="F9" s="10"/>
      <c r="G9" s="4">
        <v>2</v>
      </c>
      <c r="H9" s="4">
        <v>4</v>
      </c>
      <c r="I9" s="4">
        <v>2</v>
      </c>
      <c r="J9" s="4">
        <f>2*G9+I9</f>
        <v>6</v>
      </c>
      <c r="K9" s="31">
        <f>+J9/((G9+H9+I9)*2)</f>
        <v>0.375</v>
      </c>
      <c r="L9" s="4">
        <f>+$AN$40</f>
        <v>36</v>
      </c>
      <c r="M9" s="4">
        <v>41</v>
      </c>
      <c r="N9" s="4">
        <f>+$AO$40</f>
        <v>50</v>
      </c>
      <c r="O9" s="4">
        <f>+$AQ$40</f>
        <v>32</v>
      </c>
      <c r="P9" s="4"/>
      <c r="Q9" s="34"/>
      <c r="R9" s="21"/>
      <c r="U9" s="25">
        <v>8</v>
      </c>
      <c r="V9" s="20" t="s">
        <v>74</v>
      </c>
      <c r="X9" s="20"/>
      <c r="Y9" s="20"/>
      <c r="Z9" s="20" t="s">
        <v>53</v>
      </c>
      <c r="AB9" s="21"/>
      <c r="AC9" s="21">
        <f>+AD9+AE9+AF9</f>
        <v>3</v>
      </c>
      <c r="AD9" s="21">
        <v>1</v>
      </c>
      <c r="AE9" s="21">
        <v>2</v>
      </c>
      <c r="AF9" s="21">
        <v>0</v>
      </c>
      <c r="AG9" s="53">
        <f>+(AD9*2+AF9)/(2*AC9)</f>
        <v>0.33333333333333331</v>
      </c>
      <c r="AH9" s="53"/>
      <c r="AI9" s="21">
        <v>15</v>
      </c>
      <c r="AJ9" s="21">
        <v>1</v>
      </c>
      <c r="AK9" s="21">
        <v>0</v>
      </c>
      <c r="AL9" s="26">
        <f>+AI9/AC9</f>
        <v>5</v>
      </c>
      <c r="AQ9" s="21"/>
    </row>
    <row r="10" spans="1:43" ht="18" x14ac:dyDescent="0.25">
      <c r="A10" s="34"/>
      <c r="B10" s="4">
        <v>8</v>
      </c>
      <c r="C10" s="5" t="s">
        <v>54</v>
      </c>
      <c r="D10" s="10"/>
      <c r="E10" s="5"/>
      <c r="F10" s="10"/>
      <c r="G10" s="4">
        <v>2</v>
      </c>
      <c r="H10" s="4">
        <v>5</v>
      </c>
      <c r="I10" s="4">
        <v>1</v>
      </c>
      <c r="J10" s="4">
        <f>2*G10+I10</f>
        <v>5</v>
      </c>
      <c r="K10" s="31">
        <f>+J10/((G10+H10+I10)*2)</f>
        <v>0.3125</v>
      </c>
      <c r="L10" s="4">
        <f>+$AN$66</f>
        <v>28</v>
      </c>
      <c r="M10" s="4">
        <v>35</v>
      </c>
      <c r="N10" s="4">
        <f>+$AO$66</f>
        <v>39</v>
      </c>
      <c r="O10" s="4">
        <f>+$AQ$66</f>
        <v>12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53">
        <f t="shared" si="1"/>
        <v>8.3333333333333329E-2</v>
      </c>
      <c r="AH10" s="53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2</v>
      </c>
      <c r="H11" s="4">
        <v>5</v>
      </c>
      <c r="I11" s="4">
        <v>1</v>
      </c>
      <c r="J11" s="4">
        <f t="shared" si="3"/>
        <v>5</v>
      </c>
      <c r="K11" s="31">
        <f t="shared" si="4"/>
        <v>0.3125</v>
      </c>
      <c r="L11" s="4">
        <f>+$AA$40</f>
        <v>33</v>
      </c>
      <c r="M11" s="4">
        <v>46</v>
      </c>
      <c r="N11" s="4">
        <f>+$AB$40</f>
        <v>46</v>
      </c>
      <c r="O11" s="4">
        <f>+$AD$40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10</v>
      </c>
      <c r="AD11" s="21">
        <v>5</v>
      </c>
      <c r="AE11" s="21">
        <v>1</v>
      </c>
      <c r="AF11" s="21">
        <v>4</v>
      </c>
      <c r="AG11" s="53">
        <f t="shared" si="1"/>
        <v>0.7</v>
      </c>
      <c r="AH11" s="53"/>
      <c r="AI11" s="21">
        <v>29</v>
      </c>
      <c r="AJ11" s="21">
        <v>0</v>
      </c>
      <c r="AK11" s="21">
        <v>0</v>
      </c>
      <c r="AL11" s="26">
        <f t="shared" si="2"/>
        <v>2.9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26</v>
      </c>
      <c r="H12" s="8">
        <f>SUM(H4:H11)</f>
        <v>26</v>
      </c>
      <c r="I12" s="8">
        <f>SUM(I4:I11)</f>
        <v>12</v>
      </c>
      <c r="J12" s="8"/>
      <c r="K12" s="8"/>
      <c r="L12" s="8">
        <f>SUM(L4:L11)</f>
        <v>260</v>
      </c>
      <c r="M12" s="8">
        <f>SUM(M4:M11)</f>
        <v>260</v>
      </c>
      <c r="N12" s="8">
        <f>SUM(N4:N11)</f>
        <v>353</v>
      </c>
      <c r="O12" s="8">
        <f>SUM(O4:O11)</f>
        <v>128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64</v>
      </c>
      <c r="AD12" s="14">
        <f>SUM(AD3:AD11)</f>
        <v>26</v>
      </c>
      <c r="AE12" s="14">
        <f>SUM(AE3:AE11)</f>
        <v>26</v>
      </c>
      <c r="AF12" s="14">
        <f>SUM(AF3:AF11)</f>
        <v>12</v>
      </c>
      <c r="AG12" s="14"/>
      <c r="AH12" s="14"/>
      <c r="AI12" s="14">
        <f>SUM(AI3:AI11)</f>
        <v>252</v>
      </c>
      <c r="AJ12" s="14">
        <f>SUM(AJ3:AJ11)</f>
        <v>8</v>
      </c>
      <c r="AK12" s="14">
        <f>SUM(AK3:AK11)</f>
        <v>0</v>
      </c>
      <c r="AL12" s="29">
        <f t="shared" si="2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8 Summary:</v>
      </c>
      <c r="C14" s="37"/>
      <c r="D14" s="37"/>
      <c r="E14" s="57">
        <v>45956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8</v>
      </c>
      <c r="AB15" s="14">
        <v>3</v>
      </c>
      <c r="AC15" s="14">
        <f>+AA15+AB15</f>
        <v>11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6</v>
      </c>
      <c r="AO15" s="14">
        <v>7</v>
      </c>
      <c r="AP15" s="14">
        <f>+AN15+AO15</f>
        <v>13</v>
      </c>
      <c r="AQ15" s="14">
        <v>2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2</v>
      </c>
      <c r="H16" s="21">
        <v>1</v>
      </c>
      <c r="I16" s="20" t="s">
        <v>196</v>
      </c>
      <c r="J16" s="20"/>
      <c r="K16" s="20"/>
      <c r="L16" s="20" t="s">
        <v>369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/>
      <c r="D17" s="20" t="s">
        <v>45</v>
      </c>
      <c r="E17" s="20"/>
      <c r="F17" s="20"/>
      <c r="G17" s="4"/>
      <c r="H17" s="21">
        <v>1</v>
      </c>
      <c r="I17" s="20" t="s">
        <v>196</v>
      </c>
      <c r="J17" s="20"/>
      <c r="K17" s="20"/>
      <c r="L17" s="20" t="s">
        <v>363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10</v>
      </c>
      <c r="AB17" s="21">
        <v>3</v>
      </c>
      <c r="AC17" s="21">
        <f t="shared" si="5"/>
        <v>13</v>
      </c>
      <c r="AD17" s="21">
        <v>8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7</v>
      </c>
      <c r="AP17" s="21">
        <f t="shared" si="6"/>
        <v>12</v>
      </c>
      <c r="AQ17" s="21">
        <v>16</v>
      </c>
    </row>
    <row r="18" spans="1:43" ht="15.95" customHeight="1" x14ac:dyDescent="0.25">
      <c r="A18" s="30"/>
      <c r="D18" s="20"/>
      <c r="E18" s="20"/>
      <c r="F18" s="20"/>
      <c r="G18" s="4"/>
      <c r="H18" s="21"/>
      <c r="I18" s="20"/>
      <c r="J18" s="20"/>
      <c r="K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3</v>
      </c>
      <c r="AB18" s="21">
        <v>2</v>
      </c>
      <c r="AC18" s="21">
        <f t="shared" si="5"/>
        <v>5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/>
      <c r="I19" s="20"/>
      <c r="J19" s="20"/>
      <c r="K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C20" s="5" t="s">
        <v>180</v>
      </c>
      <c r="G20" s="4">
        <v>5</v>
      </c>
      <c r="H20" s="21">
        <v>1</v>
      </c>
      <c r="I20" s="20" t="s">
        <v>349</v>
      </c>
      <c r="J20" s="20"/>
      <c r="K20" s="20"/>
      <c r="L20" s="20" t="s">
        <v>365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B21" s="21" t="s">
        <v>23</v>
      </c>
      <c r="C21" s="20" t="s">
        <v>362</v>
      </c>
      <c r="D21" s="20"/>
      <c r="E21" s="20"/>
      <c r="F21" s="20"/>
      <c r="G21" s="15"/>
      <c r="H21" s="21">
        <v>1</v>
      </c>
      <c r="I21" s="20" t="s">
        <v>220</v>
      </c>
      <c r="J21" s="20"/>
      <c r="K21" s="20"/>
      <c r="L21" s="20" t="s">
        <v>345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2</v>
      </c>
      <c r="AB21" s="21">
        <v>9</v>
      </c>
      <c r="AC21" s="21">
        <f t="shared" si="5"/>
        <v>11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7</v>
      </c>
      <c r="AP21" s="21">
        <f t="shared" si="6"/>
        <v>14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152</v>
      </c>
      <c r="J22" s="20"/>
      <c r="K22" s="20"/>
      <c r="L22" s="20"/>
      <c r="M22" s="20" t="s">
        <v>48</v>
      </c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H23" s="21">
        <v>3</v>
      </c>
      <c r="I23" s="20" t="s">
        <v>152</v>
      </c>
      <c r="J23" s="20"/>
      <c r="K23" s="20"/>
      <c r="L23" s="20" t="s">
        <v>112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4</v>
      </c>
      <c r="AC23" s="21">
        <f t="shared" si="5"/>
        <v>7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3</v>
      </c>
      <c r="I24" s="20" t="s">
        <v>220</v>
      </c>
      <c r="J24" s="20"/>
      <c r="K24" s="20"/>
      <c r="L24" s="20" t="s">
        <v>364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B25" s="44" t="s">
        <v>26</v>
      </c>
      <c r="C25" s="45"/>
      <c r="D25" s="45"/>
      <c r="E25" s="45"/>
      <c r="F25" s="45"/>
      <c r="G25" s="45"/>
      <c r="H25" s="46"/>
      <c r="I25" s="45"/>
      <c r="J25" s="45"/>
      <c r="K25" s="45"/>
      <c r="L25" s="45"/>
      <c r="M25" s="47"/>
      <c r="N25" s="45"/>
      <c r="O25" s="45"/>
      <c r="P25" s="45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1</v>
      </c>
      <c r="AC25" s="21">
        <f t="shared" si="5"/>
        <v>1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C26" s="5" t="s">
        <v>177</v>
      </c>
      <c r="D26" s="10"/>
      <c r="E26" s="20"/>
      <c r="F26" s="20"/>
      <c r="G26" s="4">
        <v>3</v>
      </c>
      <c r="H26" s="21">
        <v>1</v>
      </c>
      <c r="I26" s="20" t="s">
        <v>92</v>
      </c>
      <c r="J26" s="20"/>
      <c r="K26" s="20"/>
      <c r="L26" s="20" t="s">
        <v>97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21" t="s">
        <v>23</v>
      </c>
      <c r="D27" s="20" t="s">
        <v>45</v>
      </c>
      <c r="E27" s="20"/>
      <c r="F27" s="20"/>
      <c r="G27" s="4"/>
      <c r="H27" s="21">
        <v>1</v>
      </c>
      <c r="I27" s="20" t="s">
        <v>166</v>
      </c>
      <c r="J27" s="20"/>
      <c r="K27" s="20"/>
      <c r="L27" s="20" t="s">
        <v>218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28</v>
      </c>
      <c r="AB27" s="22">
        <f>SUM(AB15:AB26)+SUMIF($Z$3:$Z$10,"Canadiens",$AH$3:$AH$10)</f>
        <v>39</v>
      </c>
      <c r="AC27" s="22">
        <f>SUM(AC15:AC26)+SUMIF($Z$3:$Z$10,"Canadiens",$AH$3:$AH$10)</f>
        <v>67</v>
      </c>
      <c r="AD27" s="22">
        <f>SUM(AD15:AD26)</f>
        <v>20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34</v>
      </c>
      <c r="AO27" s="22">
        <f>SUM(AO15:AO26)+SUMIF($Z$3:$Z$10,"Canadiens",$AH$3:$AH$10)</f>
        <v>51</v>
      </c>
      <c r="AP27" s="22">
        <f>SUM(AP15:AP26)+SUMIF($Z$3:$Z$10,"Canadiens",$AH$3:$AH$10)</f>
        <v>85</v>
      </c>
      <c r="AQ27" s="22">
        <f>SUM(AQ15:AQ26)</f>
        <v>28</v>
      </c>
    </row>
    <row r="28" spans="1:43" ht="15.95" customHeight="1" x14ac:dyDescent="0.25">
      <c r="D28" s="20"/>
      <c r="E28" s="20"/>
      <c r="F28" s="20"/>
      <c r="G28" s="20"/>
      <c r="H28" s="21">
        <v>2</v>
      </c>
      <c r="I28" s="20" t="s">
        <v>166</v>
      </c>
      <c r="J28" s="20"/>
      <c r="K28" s="20"/>
      <c r="L28" s="20" t="s">
        <v>218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3</v>
      </c>
      <c r="AB28" s="14">
        <v>7</v>
      </c>
      <c r="AC28" s="14">
        <f>+AA28+AB28</f>
        <v>10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25</v>
      </c>
      <c r="C30" s="5" t="s">
        <v>179</v>
      </c>
      <c r="D30" s="10"/>
      <c r="E30" s="20"/>
      <c r="F30" s="20"/>
      <c r="G30" s="4">
        <v>4</v>
      </c>
      <c r="H30" s="21">
        <v>1</v>
      </c>
      <c r="I30" s="20" t="s">
        <v>155</v>
      </c>
      <c r="J30" s="20"/>
      <c r="K30" s="20"/>
      <c r="L30" s="20" t="s">
        <v>370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14</v>
      </c>
      <c r="AO30" s="21">
        <v>3</v>
      </c>
      <c r="AP30" s="21">
        <f t="shared" si="8"/>
        <v>17</v>
      </c>
      <c r="AQ30" s="21">
        <v>12</v>
      </c>
    </row>
    <row r="31" spans="1:43" ht="15.95" customHeight="1" x14ac:dyDescent="0.25">
      <c r="B31" s="21" t="s">
        <v>23</v>
      </c>
      <c r="C31" s="20" t="s">
        <v>366</v>
      </c>
      <c r="D31" s="15"/>
      <c r="E31" s="20"/>
      <c r="F31" s="20"/>
      <c r="G31" s="4"/>
      <c r="H31" s="21">
        <v>2</v>
      </c>
      <c r="I31" s="20" t="s">
        <v>75</v>
      </c>
      <c r="J31" s="20"/>
      <c r="K31" s="20"/>
      <c r="L31" s="20" t="s">
        <v>367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7</v>
      </c>
      <c r="AB31" s="21">
        <v>3</v>
      </c>
      <c r="AC31" s="21">
        <f t="shared" si="7"/>
        <v>10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4</v>
      </c>
      <c r="AO31" s="21">
        <v>12</v>
      </c>
      <c r="AP31" s="21">
        <f t="shared" si="8"/>
        <v>16</v>
      </c>
      <c r="AQ31" s="21">
        <v>0</v>
      </c>
    </row>
    <row r="32" spans="1:43" ht="15.95" customHeight="1" x14ac:dyDescent="0.25">
      <c r="C32" s="20" t="s">
        <v>208</v>
      </c>
      <c r="D32" s="20"/>
      <c r="E32" s="20"/>
      <c r="H32" s="21">
        <v>2</v>
      </c>
      <c r="I32" s="20" t="s">
        <v>164</v>
      </c>
      <c r="L32" s="20" t="s">
        <v>368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2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2</v>
      </c>
    </row>
    <row r="33" spans="1:43" ht="15.95" customHeight="1" x14ac:dyDescent="0.25">
      <c r="C33" s="20"/>
      <c r="D33" s="15"/>
      <c r="E33" s="20"/>
      <c r="H33" s="21">
        <v>3</v>
      </c>
      <c r="I33" s="20" t="s">
        <v>162</v>
      </c>
      <c r="L33" s="20" t="s">
        <v>181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6</v>
      </c>
      <c r="AC33" s="21">
        <f t="shared" si="7"/>
        <v>8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B34" s="44" t="s">
        <v>27</v>
      </c>
      <c r="C34" s="45"/>
      <c r="D34" s="45"/>
      <c r="E34" s="45"/>
      <c r="F34" s="45"/>
      <c r="G34" s="45"/>
      <c r="H34" s="46"/>
      <c r="I34" s="45"/>
      <c r="J34" s="45"/>
      <c r="K34" s="45"/>
      <c r="L34" s="45"/>
      <c r="M34" s="47"/>
      <c r="N34" s="45"/>
      <c r="O34" s="45"/>
      <c r="P34" s="45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4</v>
      </c>
      <c r="AC34" s="21">
        <f t="shared" si="7"/>
        <v>5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5" t="s">
        <v>154</v>
      </c>
      <c r="G35" s="4">
        <v>4</v>
      </c>
      <c r="H35" s="21">
        <v>2</v>
      </c>
      <c r="I35" s="20" t="s">
        <v>86</v>
      </c>
      <c r="J35" s="20"/>
      <c r="K35" s="20"/>
      <c r="L35" s="20" t="s">
        <v>360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21" t="s">
        <v>23</v>
      </c>
      <c r="C36" s="15"/>
      <c r="D36" s="20" t="s">
        <v>45</v>
      </c>
      <c r="E36" s="20"/>
      <c r="H36" s="21">
        <v>3</v>
      </c>
      <c r="I36" s="20" t="s">
        <v>119</v>
      </c>
      <c r="J36" s="20"/>
      <c r="K36" s="20"/>
      <c r="L36" s="20" t="s">
        <v>157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4</v>
      </c>
      <c r="AP36" s="21">
        <f t="shared" si="8"/>
        <v>7</v>
      </c>
      <c r="AQ36" s="21">
        <v>4</v>
      </c>
    </row>
    <row r="37" spans="1:43" ht="15.95" customHeight="1" x14ac:dyDescent="0.25">
      <c r="H37" s="21">
        <v>3</v>
      </c>
      <c r="I37" s="20" t="s">
        <v>88</v>
      </c>
      <c r="J37" s="20"/>
      <c r="K37" s="20"/>
      <c r="L37" s="20" t="s">
        <v>359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5</v>
      </c>
      <c r="AC37" s="21">
        <f t="shared" si="7"/>
        <v>5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2</v>
      </c>
      <c r="AO37" s="21">
        <v>2</v>
      </c>
      <c r="AP37" s="21">
        <f t="shared" si="8"/>
        <v>4</v>
      </c>
      <c r="AQ37" s="21">
        <v>2</v>
      </c>
    </row>
    <row r="38" spans="1:43" ht="15.95" customHeight="1" x14ac:dyDescent="0.25">
      <c r="H38" s="21">
        <v>3</v>
      </c>
      <c r="I38" s="20" t="s">
        <v>119</v>
      </c>
      <c r="J38" s="20"/>
      <c r="K38" s="20"/>
      <c r="L38" s="20" t="s">
        <v>99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2</v>
      </c>
      <c r="AC39" s="21">
        <f t="shared" si="7"/>
        <v>5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6</v>
      </c>
      <c r="AP39" s="21">
        <f t="shared" si="8"/>
        <v>6</v>
      </c>
      <c r="AQ39" s="21">
        <v>2</v>
      </c>
    </row>
    <row r="40" spans="1:43" ht="15.95" customHeight="1" thickBot="1" x14ac:dyDescent="0.3">
      <c r="C40" s="5" t="s">
        <v>175</v>
      </c>
      <c r="E40" s="20"/>
      <c r="F40" s="20"/>
      <c r="G40" s="4">
        <v>1</v>
      </c>
      <c r="H40" s="21">
        <v>2</v>
      </c>
      <c r="I40" s="20" t="s">
        <v>357</v>
      </c>
      <c r="L40" s="20" t="s">
        <v>358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33</v>
      </c>
      <c r="AB40" s="22">
        <f>SUM(AB28:AB39)+SUMIF($Z$3:$Z$10,"SotF",$AH$3:$AH$10)</f>
        <v>46</v>
      </c>
      <c r="AC40" s="22">
        <f>SUM(AC28:AC39)+SUMIF($Z$3:$Z$10,"Canadiens",$AH$3:$AH$10)</f>
        <v>79</v>
      </c>
      <c r="AD40" s="22">
        <f>SUM(AD28:AD39)</f>
        <v>6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36</v>
      </c>
      <c r="AO40" s="22">
        <f>SUM(AO28:AO39)+SUMIF($Z$3:$Z$10,"SotF",$AH$3:$AH$10)</f>
        <v>50</v>
      </c>
      <c r="AP40" s="22">
        <f>SUM(AP28:AP39)+SUMIF($Z$3:$Z$10,"Canadiens",$AH$3:$AH$10)</f>
        <v>86</v>
      </c>
      <c r="AQ40" s="22">
        <f>SUM(AQ28:AQ39)</f>
        <v>32</v>
      </c>
    </row>
    <row r="41" spans="1:43" ht="15.95" customHeight="1" x14ac:dyDescent="0.25">
      <c r="B41" s="21" t="s">
        <v>23</v>
      </c>
      <c r="D41" s="15" t="s">
        <v>45</v>
      </c>
      <c r="H41" s="21"/>
      <c r="I41" s="20"/>
      <c r="L41" s="20"/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B42" s="44" t="s">
        <v>30</v>
      </c>
      <c r="C42" s="45"/>
      <c r="D42" s="45"/>
      <c r="E42" s="45"/>
      <c r="F42" s="45"/>
      <c r="G42" s="45"/>
      <c r="H42" s="46"/>
      <c r="I42" s="45"/>
      <c r="J42" s="45"/>
      <c r="K42" s="45"/>
      <c r="L42" s="45"/>
      <c r="M42" s="47"/>
      <c r="N42" s="45"/>
      <c r="O42" s="45"/>
      <c r="P42" s="45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C43" s="5" t="s">
        <v>174</v>
      </c>
      <c r="E43" s="10"/>
      <c r="F43" s="10"/>
      <c r="G43" s="4">
        <v>1</v>
      </c>
      <c r="H43" s="21">
        <v>1</v>
      </c>
      <c r="I43" s="20" t="s">
        <v>361</v>
      </c>
      <c r="J43" s="20"/>
      <c r="K43" s="20"/>
      <c r="L43" s="20" t="s">
        <v>353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11</v>
      </c>
      <c r="AC43" s="21">
        <f t="shared" si="9"/>
        <v>25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7</v>
      </c>
      <c r="AO43" s="21">
        <v>10</v>
      </c>
      <c r="AP43" s="21">
        <f t="shared" si="10"/>
        <v>17</v>
      </c>
      <c r="AQ43" s="21">
        <v>0</v>
      </c>
    </row>
    <row r="44" spans="1:43" ht="15.95" customHeight="1" x14ac:dyDescent="0.25">
      <c r="B44" s="21" t="s">
        <v>23</v>
      </c>
      <c r="C44" s="15" t="s">
        <v>160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10</v>
      </c>
      <c r="AB44" s="21">
        <v>5</v>
      </c>
      <c r="AC44" s="21">
        <f t="shared" si="9"/>
        <v>15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15"/>
      <c r="H45" s="21"/>
      <c r="I45" s="20"/>
      <c r="J45" s="20"/>
      <c r="K45" s="20"/>
      <c r="L45" s="20"/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2</v>
      </c>
      <c r="AO45" s="21">
        <v>10</v>
      </c>
      <c r="AP45" s="21">
        <f t="shared" si="10"/>
        <v>12</v>
      </c>
      <c r="AQ45" s="21">
        <v>0</v>
      </c>
    </row>
    <row r="46" spans="1:43" ht="15.95" customHeight="1" x14ac:dyDescent="0.25">
      <c r="A46" s="30"/>
      <c r="B46" s="10"/>
      <c r="C46" s="5" t="s">
        <v>176</v>
      </c>
      <c r="D46" s="15"/>
      <c r="F46" s="10"/>
      <c r="G46" s="4">
        <v>4</v>
      </c>
      <c r="H46" s="21">
        <v>2</v>
      </c>
      <c r="I46" s="20" t="s">
        <v>159</v>
      </c>
      <c r="J46" s="20"/>
      <c r="K46" s="20"/>
      <c r="L46" s="20" t="s">
        <v>355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B47" s="21" t="s">
        <v>23</v>
      </c>
      <c r="C47" s="15" t="s">
        <v>350</v>
      </c>
      <c r="D47" s="15"/>
      <c r="E47" s="15"/>
      <c r="F47" s="15"/>
      <c r="G47" s="4"/>
      <c r="H47" s="21">
        <v>2</v>
      </c>
      <c r="I47" s="20" t="s">
        <v>80</v>
      </c>
      <c r="J47" s="20"/>
      <c r="K47" s="20"/>
      <c r="L47" s="20" t="s">
        <v>356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 t="s">
        <v>351</v>
      </c>
      <c r="H48" s="21">
        <v>3</v>
      </c>
      <c r="I48" s="20" t="s">
        <v>91</v>
      </c>
      <c r="L48" s="20" t="s">
        <v>354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9</v>
      </c>
      <c r="AO48" s="21">
        <v>6</v>
      </c>
      <c r="AP48" s="21">
        <f t="shared" si="10"/>
        <v>15</v>
      </c>
      <c r="AQ48" s="21">
        <v>0</v>
      </c>
    </row>
    <row r="49" spans="1:43" ht="15.95" customHeight="1" x14ac:dyDescent="0.25">
      <c r="A49" s="30"/>
      <c r="C49" s="15" t="s">
        <v>371</v>
      </c>
      <c r="H49" s="21">
        <v>3</v>
      </c>
      <c r="I49" s="20" t="s">
        <v>80</v>
      </c>
      <c r="L49" s="20" t="s">
        <v>91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7</v>
      </c>
      <c r="AC49" s="21">
        <f t="shared" si="9"/>
        <v>8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C50" s="15" t="s">
        <v>352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3</v>
      </c>
      <c r="AP50" s="21">
        <f t="shared" si="10"/>
        <v>3</v>
      </c>
      <c r="AQ50" s="21">
        <v>0</v>
      </c>
    </row>
    <row r="51" spans="1:43" ht="15.95" customHeight="1" x14ac:dyDescent="0.25">
      <c r="A51" s="30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1</v>
      </c>
      <c r="AB51" s="21">
        <v>0</v>
      </c>
      <c r="AC51" s="21">
        <f t="shared" si="9"/>
        <v>1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20" t="s">
        <v>121</v>
      </c>
      <c r="C52" s="10"/>
      <c r="D52" s="10"/>
      <c r="E52" s="20" t="s">
        <v>47</v>
      </c>
      <c r="F52" s="20"/>
      <c r="G52" s="4">
        <f>SUM(G14:G50)</f>
        <v>24</v>
      </c>
      <c r="H52" s="4"/>
      <c r="I52" s="19"/>
      <c r="J52" s="20" t="s">
        <v>32</v>
      </c>
      <c r="K52" s="19"/>
      <c r="L52" s="4">
        <f>COUNTA(C14:C51)-8</f>
        <v>8</v>
      </c>
      <c r="N52" s="20" t="s">
        <v>38</v>
      </c>
      <c r="O52" s="4">
        <f>+L52*2</f>
        <v>16</v>
      </c>
      <c r="P52" s="1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E53" s="20" t="s">
        <v>46</v>
      </c>
      <c r="F53" s="20"/>
      <c r="G53" s="4">
        <f>COUNTA(L16:L51)+COUNTIF(L16:L51,"*&amp;*")</f>
        <v>40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43</v>
      </c>
      <c r="AB53" s="22">
        <f>SUM(AB41:AB52)+SUMIF($Z$3:$Z$10,"Dive Shop",$AH$3:$AH$10)</f>
        <v>49</v>
      </c>
      <c r="AC53" s="22">
        <f>SUM(AC41:AC52)+SUMIF($Z$3:$Z$10,"Canadiens",$AH$3:$AH$10)</f>
        <v>92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34</v>
      </c>
      <c r="AO53" s="22">
        <f>SUM(AO41:AO52)+SUMIF($Z$3:$Z$10,"Dive Shop",$AH$3:$AH$10)</f>
        <v>50</v>
      </c>
      <c r="AP53" s="22">
        <f>SUM(AP41:AP52)+SUMIF($Z$3:$Z$10,"Canadiens",$AH$3:$AH$10)</f>
        <v>84</v>
      </c>
      <c r="AQ53" s="22">
        <f>SUM(AQ41:AQ52)</f>
        <v>8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7</v>
      </c>
      <c r="AB54" s="14">
        <v>6</v>
      </c>
      <c r="AC54" s="14">
        <f>+AA54+AB54</f>
        <v>13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2</v>
      </c>
      <c r="AO54" s="14">
        <v>2</v>
      </c>
      <c r="AP54" s="14">
        <f>+AN54+AO54</f>
        <v>4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4</v>
      </c>
      <c r="AC57" s="21">
        <f t="shared" si="11"/>
        <v>5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12</v>
      </c>
      <c r="AP58" s="21">
        <f t="shared" si="12"/>
        <v>16</v>
      </c>
      <c r="AQ58" s="21">
        <v>6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3</v>
      </c>
      <c r="AP62" s="21">
        <f t="shared" si="12"/>
        <v>3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24</v>
      </c>
      <c r="AB66" s="22">
        <f>SUM(AB54:AB65)+SUMIF($Z$3:$Z$10,"Eriton",$AH$3:$AH$10)</f>
        <v>29</v>
      </c>
      <c r="AC66" s="22">
        <f>SUM(AC54:AC65)+SUMIF($Z$3:$Z$10,"Canadiens",$AH$3:$AH$10)</f>
        <v>53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28</v>
      </c>
      <c r="AO66" s="22">
        <f>SUM(AO54:AO65)+SUMIF($Z$3:$Z$10,"Eriton",$AH$3:$AH$10)</f>
        <v>39</v>
      </c>
      <c r="AP66" s="22">
        <f>SUM(AP54:AP65)+SUMIF($Z$3:$Z$10,"Canadiens",$AH$3:$AH$10)</f>
        <v>67</v>
      </c>
      <c r="AQ66" s="22">
        <f>SUM(AQ54:AQ65)</f>
        <v>12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260</v>
      </c>
      <c r="AO67" s="21">
        <f>+AB27+AB40+AB53+AB66+AO27+AO40+AO53+AO66</f>
        <v>353</v>
      </c>
      <c r="AP67" s="21">
        <f>+AC27+AC40+AC53+AC66+AP27+AP40+AP53+AP66</f>
        <v>613</v>
      </c>
      <c r="AQ67" s="21">
        <f>+AD27+AD40+AD53+AD66+AQ27+AQ40+AQ53+AQ66</f>
        <v>128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8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11</v>
      </c>
      <c r="L79" s="52">
        <f t="shared" ref="L79:L111" si="13">+J79+K79</f>
        <v>25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14</v>
      </c>
      <c r="K80" s="21">
        <v>3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J81" s="21">
        <v>11</v>
      </c>
      <c r="K81" s="21">
        <v>6</v>
      </c>
      <c r="L81" s="52">
        <f t="shared" si="13"/>
        <v>17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J82" s="21">
        <v>7</v>
      </c>
      <c r="K82" s="21">
        <v>10</v>
      </c>
      <c r="L82" s="52">
        <f t="shared" si="13"/>
        <v>17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7</v>
      </c>
      <c r="K83" s="21">
        <v>9</v>
      </c>
      <c r="L83" s="52">
        <f t="shared" si="13"/>
        <v>16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4</v>
      </c>
      <c r="K84" s="21">
        <v>12</v>
      </c>
      <c r="L84" s="52">
        <f t="shared" si="13"/>
        <v>16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83</v>
      </c>
      <c r="E85" s="20"/>
      <c r="F85" s="20"/>
      <c r="G85" s="20" t="s">
        <v>54</v>
      </c>
      <c r="J85" s="21">
        <v>4</v>
      </c>
      <c r="K85" s="21">
        <v>12</v>
      </c>
      <c r="L85" s="52">
        <f t="shared" si="13"/>
        <v>16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98</v>
      </c>
      <c r="E86" s="20"/>
      <c r="F86" s="20"/>
      <c r="G86" s="20" t="s">
        <v>55</v>
      </c>
      <c r="H86" s="21"/>
      <c r="J86" s="21">
        <v>13</v>
      </c>
      <c r="K86" s="21">
        <v>2</v>
      </c>
      <c r="L86" s="52">
        <f t="shared" si="13"/>
        <v>15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10</v>
      </c>
      <c r="K87" s="21">
        <v>5</v>
      </c>
      <c r="L87" s="52">
        <f t="shared" si="13"/>
        <v>15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119</v>
      </c>
      <c r="E88" s="20"/>
      <c r="F88" s="20"/>
      <c r="G88" s="20" t="s">
        <v>53</v>
      </c>
      <c r="J88" s="21">
        <v>9</v>
      </c>
      <c r="K88" s="21">
        <v>6</v>
      </c>
      <c r="L88" s="52">
        <f t="shared" si="13"/>
        <v>15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7</v>
      </c>
      <c r="K89" s="21">
        <v>7</v>
      </c>
      <c r="L89" s="52">
        <f t="shared" si="13"/>
        <v>14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J90" s="21">
        <v>7</v>
      </c>
      <c r="K90" s="21">
        <v>7</v>
      </c>
      <c r="L90" s="52">
        <f t="shared" si="13"/>
        <v>14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75</v>
      </c>
      <c r="E91" s="20"/>
      <c r="F91" s="20"/>
      <c r="G91" s="20" t="s">
        <v>125</v>
      </c>
      <c r="H91" s="21"/>
      <c r="J91" s="21">
        <v>10</v>
      </c>
      <c r="K91" s="21">
        <v>3</v>
      </c>
      <c r="L91" s="52">
        <f t="shared" si="13"/>
        <v>13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7</v>
      </c>
      <c r="L92" s="52">
        <f t="shared" si="13"/>
        <v>12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110</v>
      </c>
      <c r="E93" s="20"/>
      <c r="F93" s="20"/>
      <c r="G93" s="20" t="s">
        <v>58</v>
      </c>
      <c r="H93" s="21"/>
      <c r="J93" s="21">
        <v>5</v>
      </c>
      <c r="K93" s="21">
        <v>7</v>
      </c>
      <c r="L93" s="52">
        <f t="shared" si="13"/>
        <v>12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J94" s="21">
        <v>2</v>
      </c>
      <c r="K94" s="21">
        <v>10</v>
      </c>
      <c r="L94" s="52">
        <f t="shared" si="13"/>
        <v>12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82</v>
      </c>
      <c r="E95" s="20"/>
      <c r="F95" s="20"/>
      <c r="G95" s="15" t="s">
        <v>15</v>
      </c>
      <c r="H95" s="21"/>
      <c r="J95" s="21">
        <v>5</v>
      </c>
      <c r="K95" s="21">
        <v>6</v>
      </c>
      <c r="L95" s="52">
        <f t="shared" si="13"/>
        <v>11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164</v>
      </c>
      <c r="E96" s="20"/>
      <c r="F96" s="20"/>
      <c r="G96" s="20" t="s">
        <v>125</v>
      </c>
      <c r="H96" s="21"/>
      <c r="J96" s="21">
        <v>2</v>
      </c>
      <c r="K96" s="21">
        <v>9</v>
      </c>
      <c r="L96" s="52">
        <f t="shared" si="13"/>
        <v>11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152</v>
      </c>
      <c r="E97" s="20"/>
      <c r="F97" s="20"/>
      <c r="G97" s="20" t="s">
        <v>55</v>
      </c>
      <c r="H97" s="21"/>
      <c r="J97" s="21">
        <v>7</v>
      </c>
      <c r="K97" s="21">
        <v>3</v>
      </c>
      <c r="L97" s="52">
        <f t="shared" si="13"/>
        <v>10</v>
      </c>
      <c r="N97" s="21"/>
    </row>
    <row r="98" spans="4:31" ht="15.75" x14ac:dyDescent="0.25">
      <c r="D98" s="20" t="s">
        <v>106</v>
      </c>
      <c r="E98" s="20"/>
      <c r="F98" s="20"/>
      <c r="G98" s="20" t="s">
        <v>57</v>
      </c>
      <c r="H98" s="21"/>
      <c r="J98" s="21">
        <v>6</v>
      </c>
      <c r="K98" s="21">
        <v>4</v>
      </c>
      <c r="L98" s="52">
        <f t="shared" si="13"/>
        <v>10</v>
      </c>
      <c r="N98" s="21"/>
    </row>
    <row r="99" spans="4:31" ht="15.75" x14ac:dyDescent="0.25">
      <c r="D99" s="20" t="s">
        <v>167</v>
      </c>
      <c r="E99" s="20"/>
      <c r="F99" s="20"/>
      <c r="G99" s="15" t="s">
        <v>15</v>
      </c>
      <c r="H99" s="21"/>
      <c r="J99" s="21">
        <v>5</v>
      </c>
      <c r="K99" s="21">
        <v>5</v>
      </c>
      <c r="L99" s="52">
        <f t="shared" si="13"/>
        <v>10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85</v>
      </c>
      <c r="E101" s="20"/>
      <c r="F101" s="20"/>
      <c r="G101" s="20" t="s">
        <v>55</v>
      </c>
      <c r="H101" s="21"/>
      <c r="J101" s="21">
        <v>2</v>
      </c>
      <c r="K101" s="21">
        <v>6</v>
      </c>
      <c r="L101" s="52">
        <f t="shared" si="13"/>
        <v>8</v>
      </c>
      <c r="N101" s="21"/>
    </row>
    <row r="102" spans="4:31" ht="15.75" x14ac:dyDescent="0.25">
      <c r="D102" s="20" t="s">
        <v>165</v>
      </c>
      <c r="E102" s="20"/>
      <c r="F102" s="20"/>
      <c r="G102" s="20" t="s">
        <v>125</v>
      </c>
      <c r="H102" s="21"/>
      <c r="J102" s="21">
        <v>1</v>
      </c>
      <c r="K102" s="21">
        <v>7</v>
      </c>
      <c r="L102" s="52">
        <f t="shared" si="13"/>
        <v>8</v>
      </c>
      <c r="N102" s="21"/>
    </row>
    <row r="103" spans="4:31" ht="15.75" x14ac:dyDescent="0.25">
      <c r="D103" s="20" t="s">
        <v>97</v>
      </c>
      <c r="E103" s="20"/>
      <c r="F103" s="20"/>
      <c r="G103" s="15" t="s">
        <v>15</v>
      </c>
      <c r="H103" s="21"/>
      <c r="J103" s="21">
        <v>1</v>
      </c>
      <c r="K103" s="21">
        <v>7</v>
      </c>
      <c r="L103" s="52">
        <f t="shared" si="13"/>
        <v>8</v>
      </c>
      <c r="N103" s="21"/>
    </row>
    <row r="104" spans="4:31" ht="15.75" x14ac:dyDescent="0.25">
      <c r="D104" s="20" t="s">
        <v>89</v>
      </c>
      <c r="E104" s="20"/>
      <c r="F104" s="20"/>
      <c r="G104" s="15" t="s">
        <v>15</v>
      </c>
      <c r="H104" s="21"/>
      <c r="J104" s="21">
        <v>5</v>
      </c>
      <c r="K104" s="21">
        <v>2</v>
      </c>
      <c r="L104" s="52">
        <f t="shared" si="13"/>
        <v>7</v>
      </c>
      <c r="N104" s="21"/>
    </row>
    <row r="105" spans="4:31" ht="15.75" x14ac:dyDescent="0.25">
      <c r="D105" s="20" t="s">
        <v>150</v>
      </c>
      <c r="E105" s="20"/>
      <c r="F105" s="20"/>
      <c r="G105" s="20" t="s">
        <v>53</v>
      </c>
      <c r="J105" s="21">
        <v>5</v>
      </c>
      <c r="K105" s="21">
        <v>2</v>
      </c>
      <c r="L105" s="52">
        <f t="shared" si="13"/>
        <v>7</v>
      </c>
      <c r="AE105" s="10"/>
    </row>
    <row r="106" spans="4:31" ht="15.75" x14ac:dyDescent="0.25">
      <c r="D106" s="20" t="s">
        <v>81</v>
      </c>
      <c r="E106" s="20"/>
      <c r="F106" s="20"/>
      <c r="G106" s="20" t="s">
        <v>57</v>
      </c>
      <c r="H106" s="21"/>
      <c r="J106" s="21">
        <v>4</v>
      </c>
      <c r="K106" s="21">
        <v>3</v>
      </c>
      <c r="L106" s="52">
        <f t="shared" si="13"/>
        <v>7</v>
      </c>
      <c r="AE106" s="10"/>
    </row>
    <row r="107" spans="4:31" ht="15.75" x14ac:dyDescent="0.25">
      <c r="D107" s="20" t="s">
        <v>109</v>
      </c>
      <c r="E107" s="20"/>
      <c r="F107" s="20"/>
      <c r="G107" s="20" t="s">
        <v>125</v>
      </c>
      <c r="H107" s="21"/>
      <c r="J107" s="21">
        <v>3</v>
      </c>
      <c r="K107" s="21">
        <v>4</v>
      </c>
      <c r="L107" s="52">
        <f t="shared" si="13"/>
        <v>7</v>
      </c>
    </row>
    <row r="108" spans="4:31" ht="15.75" x14ac:dyDescent="0.25">
      <c r="D108" s="20" t="s">
        <v>44</v>
      </c>
      <c r="E108" s="20"/>
      <c r="F108" s="20"/>
      <c r="G108" s="20" t="s">
        <v>55</v>
      </c>
      <c r="H108" s="21"/>
      <c r="J108" s="21">
        <v>3</v>
      </c>
      <c r="K108" s="21">
        <v>4</v>
      </c>
      <c r="L108" s="52">
        <f t="shared" si="13"/>
        <v>7</v>
      </c>
      <c r="N108" s="21"/>
    </row>
    <row r="109" spans="4:31" ht="15.75" x14ac:dyDescent="0.25">
      <c r="D109" s="20" t="s">
        <v>172</v>
      </c>
      <c r="E109" s="20"/>
      <c r="F109" s="20"/>
      <c r="G109" s="20" t="s">
        <v>58</v>
      </c>
      <c r="H109" s="21"/>
      <c r="J109" s="21">
        <v>3</v>
      </c>
      <c r="K109" s="21">
        <v>4</v>
      </c>
      <c r="L109" s="52">
        <f t="shared" si="13"/>
        <v>7</v>
      </c>
      <c r="N109" s="21"/>
    </row>
    <row r="110" spans="4:31" ht="15.75" x14ac:dyDescent="0.25">
      <c r="D110" s="20" t="s">
        <v>108</v>
      </c>
      <c r="E110" s="20"/>
      <c r="F110" s="20"/>
      <c r="G110" s="20" t="s">
        <v>54</v>
      </c>
      <c r="J110" s="21">
        <v>2</v>
      </c>
      <c r="K110" s="21">
        <v>5</v>
      </c>
      <c r="L110" s="52">
        <f t="shared" si="13"/>
        <v>7</v>
      </c>
      <c r="N110" s="21"/>
    </row>
    <row r="111" spans="4:31" ht="15.75" x14ac:dyDescent="0.25">
      <c r="D111" s="20" t="s">
        <v>130</v>
      </c>
      <c r="E111" s="20"/>
      <c r="F111" s="20"/>
      <c r="G111" s="20" t="s">
        <v>56</v>
      </c>
      <c r="H111" s="21"/>
      <c r="J111" s="21">
        <v>1</v>
      </c>
      <c r="K111" s="21">
        <v>6</v>
      </c>
      <c r="L111" s="52">
        <f t="shared" si="13"/>
        <v>7</v>
      </c>
      <c r="N111" s="21"/>
    </row>
    <row r="114" spans="5:14" ht="18.75" thickBot="1" x14ac:dyDescent="0.3">
      <c r="E114" s="1" t="s">
        <v>124</v>
      </c>
      <c r="F114" s="1"/>
      <c r="G114" s="1"/>
      <c r="H114" s="3" t="s">
        <v>1</v>
      </c>
      <c r="I114" s="3"/>
      <c r="J114" s="3"/>
      <c r="K114" s="49" t="s">
        <v>2</v>
      </c>
    </row>
    <row r="115" spans="5:14" ht="15.75" x14ac:dyDescent="0.25">
      <c r="E115" s="20" t="s">
        <v>146</v>
      </c>
      <c r="F115" s="20"/>
      <c r="G115" s="20"/>
      <c r="H115" s="20" t="s">
        <v>56</v>
      </c>
      <c r="I115" s="21"/>
      <c r="K115" s="52">
        <v>16</v>
      </c>
      <c r="L115" s="21"/>
      <c r="M115" s="21"/>
      <c r="N115" s="21"/>
    </row>
    <row r="116" spans="5:14" ht="15.75" x14ac:dyDescent="0.25">
      <c r="E116" s="20" t="s">
        <v>80</v>
      </c>
      <c r="F116" s="20"/>
      <c r="G116" s="20"/>
      <c r="H116" s="20" t="s">
        <v>58</v>
      </c>
      <c r="I116" s="21"/>
      <c r="K116" s="52">
        <v>12</v>
      </c>
      <c r="L116" s="21"/>
      <c r="M116" s="21"/>
      <c r="N116" s="21"/>
    </row>
    <row r="117" spans="5:14" ht="15.75" x14ac:dyDescent="0.25">
      <c r="E117" s="20" t="s">
        <v>75</v>
      </c>
      <c r="F117" s="20"/>
      <c r="G117" s="20"/>
      <c r="H117" s="20" t="s">
        <v>125</v>
      </c>
      <c r="I117" s="21"/>
      <c r="K117" s="52">
        <v>8</v>
      </c>
      <c r="L117" s="21"/>
      <c r="M117" s="21"/>
      <c r="N117" s="21"/>
    </row>
    <row r="118" spans="5:14" ht="15.75" x14ac:dyDescent="0.25">
      <c r="E118" s="20" t="s">
        <v>83</v>
      </c>
      <c r="F118" s="20"/>
      <c r="G118" s="20"/>
      <c r="H118" s="20" t="s">
        <v>54</v>
      </c>
      <c r="I118" s="35"/>
      <c r="K118" s="52">
        <v>6</v>
      </c>
      <c r="L118" s="21"/>
      <c r="M118" s="21"/>
      <c r="N118" s="21"/>
    </row>
    <row r="119" spans="5:14" ht="15.75" x14ac:dyDescent="0.25">
      <c r="E119" s="20" t="s">
        <v>87</v>
      </c>
      <c r="F119" s="20"/>
      <c r="G119" s="20"/>
      <c r="H119" s="20" t="s">
        <v>54</v>
      </c>
      <c r="I119" s="21"/>
      <c r="K119" s="52">
        <v>6</v>
      </c>
      <c r="L119" s="21"/>
      <c r="M119" s="21"/>
      <c r="N119" s="21"/>
    </row>
    <row r="120" spans="5:14" ht="15.75" x14ac:dyDescent="0.25">
      <c r="E120" s="20" t="s">
        <v>165</v>
      </c>
      <c r="F120" s="20"/>
      <c r="G120" s="20"/>
      <c r="H120" s="20" t="s">
        <v>125</v>
      </c>
      <c r="I120" s="21"/>
      <c r="K120" s="52">
        <v>4</v>
      </c>
      <c r="L120" s="21"/>
      <c r="M120" s="21"/>
      <c r="N120" s="21"/>
    </row>
    <row r="121" spans="5:14" ht="15.75" x14ac:dyDescent="0.25">
      <c r="E121" s="20" t="s">
        <v>81</v>
      </c>
      <c r="F121" s="20"/>
      <c r="G121" s="20"/>
      <c r="H121" s="20" t="s">
        <v>57</v>
      </c>
      <c r="I121" s="21"/>
      <c r="K121" s="52">
        <v>4</v>
      </c>
      <c r="L121" s="21"/>
      <c r="M121" s="21"/>
      <c r="N121" s="21"/>
    </row>
    <row r="122" spans="5:14" ht="15.75" x14ac:dyDescent="0.25">
      <c r="E122" s="20" t="s">
        <v>172</v>
      </c>
      <c r="F122" s="20"/>
      <c r="G122" s="20"/>
      <c r="H122" s="20" t="s">
        <v>58</v>
      </c>
      <c r="I122" s="21"/>
      <c r="K122" s="52">
        <v>4</v>
      </c>
      <c r="L122" s="21"/>
      <c r="M122" s="21"/>
      <c r="N122" s="21"/>
    </row>
    <row r="123" spans="5:14" ht="15.75" x14ac:dyDescent="0.25">
      <c r="E123" s="20" t="s">
        <v>135</v>
      </c>
      <c r="F123" s="20"/>
      <c r="G123" s="20"/>
      <c r="H123" s="20" t="s">
        <v>53</v>
      </c>
      <c r="I123" s="21"/>
      <c r="K123" s="52">
        <v>4</v>
      </c>
      <c r="L123" s="21"/>
      <c r="M123" s="21"/>
      <c r="N123" s="21"/>
    </row>
    <row r="124" spans="5:14" ht="15.75" x14ac:dyDescent="0.25">
      <c r="E124" s="20" t="s">
        <v>127</v>
      </c>
      <c r="F124" s="20"/>
      <c r="G124" s="20"/>
      <c r="H124" s="20" t="s">
        <v>56</v>
      </c>
      <c r="I124" s="21"/>
      <c r="K124" s="52">
        <v>4</v>
      </c>
      <c r="L124" s="21"/>
      <c r="M124" s="21"/>
      <c r="N124" s="21"/>
    </row>
    <row r="125" spans="5:14" ht="15.75" x14ac:dyDescent="0.25">
      <c r="E125" s="20" t="s">
        <v>115</v>
      </c>
      <c r="F125" s="20"/>
      <c r="G125" s="20"/>
      <c r="H125" s="20" t="s">
        <v>125</v>
      </c>
      <c r="I125" s="21"/>
      <c r="K125" s="52">
        <v>4</v>
      </c>
      <c r="L125" s="21"/>
      <c r="M125" s="21"/>
      <c r="N125" s="21"/>
    </row>
    <row r="126" spans="5:14" ht="15.75" x14ac:dyDescent="0.25">
      <c r="E126" s="20" t="s">
        <v>120</v>
      </c>
      <c r="F126" s="20"/>
      <c r="G126" s="20"/>
      <c r="H126" s="20" t="s">
        <v>57</v>
      </c>
      <c r="I126" s="21"/>
      <c r="K126" s="52">
        <v>4</v>
      </c>
      <c r="L126" s="21"/>
      <c r="M126" s="21"/>
      <c r="N126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7F13-115D-476B-8871-BC5EFE064DB9}">
  <dimension ref="A1:AQ122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7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6</v>
      </c>
      <c r="AD3" s="21">
        <v>3</v>
      </c>
      <c r="AE3" s="21">
        <v>1</v>
      </c>
      <c r="AF3" s="21">
        <v>2</v>
      </c>
      <c r="AG3" s="56">
        <f t="shared" ref="AG3:AG11" si="1">+(AD3*2+AF3)/(2*AC3)</f>
        <v>0.66666666666666663</v>
      </c>
      <c r="AH3" s="56"/>
      <c r="AI3" s="14">
        <v>14</v>
      </c>
      <c r="AJ3" s="14">
        <v>0</v>
      </c>
      <c r="AK3" s="14">
        <v>0</v>
      </c>
      <c r="AL3" s="50">
        <f t="shared" ref="AL3:AL12" si="2">+AI3/AC3</f>
        <v>2.3333333333333335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6</v>
      </c>
      <c r="H4" s="4">
        <v>1</v>
      </c>
      <c r="I4" s="4">
        <v>0</v>
      </c>
      <c r="J4" s="4">
        <f t="shared" ref="J4:J11" si="3">2*G4+I4</f>
        <v>12</v>
      </c>
      <c r="K4" s="31">
        <f t="shared" ref="K4:K11" si="4">+J4/((G4+H4+I4)*2)</f>
        <v>0.8571428571428571</v>
      </c>
      <c r="L4" s="4">
        <f>+$AA$53</f>
        <v>40</v>
      </c>
      <c r="M4" s="4">
        <v>22</v>
      </c>
      <c r="N4" s="4">
        <f>+$AB$53</f>
        <v>44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7</v>
      </c>
      <c r="AD4" s="21">
        <v>6</v>
      </c>
      <c r="AE4" s="21">
        <v>1</v>
      </c>
      <c r="AF4" s="21">
        <v>0</v>
      </c>
      <c r="AG4" s="53">
        <f t="shared" si="1"/>
        <v>0.8571428571428571</v>
      </c>
      <c r="AH4" s="53"/>
      <c r="AI4" s="21">
        <v>22</v>
      </c>
      <c r="AJ4" s="21">
        <v>0</v>
      </c>
      <c r="AK4" s="21">
        <v>0</v>
      </c>
      <c r="AL4" s="26">
        <f t="shared" si="2"/>
        <v>3.1428571428571428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1</v>
      </c>
      <c r="I5" s="4">
        <v>2</v>
      </c>
      <c r="J5" s="4">
        <f t="shared" si="3"/>
        <v>10</v>
      </c>
      <c r="K5" s="31">
        <f t="shared" si="4"/>
        <v>0.7142857142857143</v>
      </c>
      <c r="L5" s="4">
        <f>+$AA$66</f>
        <v>22</v>
      </c>
      <c r="M5" s="4">
        <v>15</v>
      </c>
      <c r="N5" s="4">
        <f>+$AB$66</f>
        <v>25</v>
      </c>
      <c r="O5" s="4">
        <f>+$AD$66</f>
        <v>16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7</v>
      </c>
      <c r="AD5" s="21">
        <v>2</v>
      </c>
      <c r="AE5" s="21">
        <v>3</v>
      </c>
      <c r="AF5" s="21">
        <v>2</v>
      </c>
      <c r="AG5" s="53">
        <f>+(AD5*2+AF5)/(2*AC5)</f>
        <v>0.42857142857142855</v>
      </c>
      <c r="AH5" s="53"/>
      <c r="AI5" s="21">
        <v>26</v>
      </c>
      <c r="AJ5" s="21">
        <v>1</v>
      </c>
      <c r="AK5" s="21">
        <v>0</v>
      </c>
      <c r="AL5" s="26">
        <f>+AI5/AC5</f>
        <v>3.7142857142857144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4</v>
      </c>
      <c r="H6" s="4">
        <v>2</v>
      </c>
      <c r="I6" s="4">
        <v>1</v>
      </c>
      <c r="J6" s="4">
        <f t="shared" si="3"/>
        <v>9</v>
      </c>
      <c r="K6" s="31">
        <f t="shared" si="4"/>
        <v>0.6428571428571429</v>
      </c>
      <c r="L6" s="4">
        <f>+$AN$27</f>
        <v>33</v>
      </c>
      <c r="M6" s="4">
        <v>27</v>
      </c>
      <c r="N6" s="4">
        <f>+$AO$27</f>
        <v>49</v>
      </c>
      <c r="O6" s="4">
        <f>+$AQ$27</f>
        <v>28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7</v>
      </c>
      <c r="AD6" s="21">
        <v>4</v>
      </c>
      <c r="AE6" s="21">
        <v>2</v>
      </c>
      <c r="AF6" s="21">
        <v>1</v>
      </c>
      <c r="AG6" s="53">
        <f>+(AD6*2+AF6)/(2*AC6)</f>
        <v>0.6428571428571429</v>
      </c>
      <c r="AH6" s="53"/>
      <c r="AI6" s="21">
        <v>26</v>
      </c>
      <c r="AJ6" s="21">
        <v>1</v>
      </c>
      <c r="AK6" s="21">
        <v>0</v>
      </c>
      <c r="AL6" s="26">
        <f>+AI6/AC6</f>
        <v>3.7142857142857144</v>
      </c>
      <c r="AQ6" s="21"/>
    </row>
    <row r="7" spans="1:43" ht="18" x14ac:dyDescent="0.25">
      <c r="A7" s="34"/>
      <c r="B7" s="4">
        <v>7</v>
      </c>
      <c r="C7" s="5" t="s">
        <v>53</v>
      </c>
      <c r="D7" s="10"/>
      <c r="E7" s="10"/>
      <c r="F7" s="10"/>
      <c r="G7" s="4">
        <v>2</v>
      </c>
      <c r="H7" s="4">
        <v>2</v>
      </c>
      <c r="I7" s="4">
        <v>3</v>
      </c>
      <c r="J7" s="4">
        <f>2*G7+I7</f>
        <v>7</v>
      </c>
      <c r="K7" s="31">
        <f>+J7/((G7+H7+I7)*2)</f>
        <v>0.5</v>
      </c>
      <c r="L7" s="4">
        <f>+$AN$53</f>
        <v>30</v>
      </c>
      <c r="M7" s="4">
        <v>30</v>
      </c>
      <c r="N7" s="4">
        <f>+$AO$53</f>
        <v>43</v>
      </c>
      <c r="O7" s="4">
        <f>+$AQ$53</f>
        <v>8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7</v>
      </c>
      <c r="AD7" s="21">
        <v>2</v>
      </c>
      <c r="AE7" s="21">
        <v>4</v>
      </c>
      <c r="AF7" s="21">
        <v>1</v>
      </c>
      <c r="AG7" s="53">
        <f t="shared" si="1"/>
        <v>0.35714285714285715</v>
      </c>
      <c r="AH7" s="53"/>
      <c r="AI7" s="21">
        <v>30</v>
      </c>
      <c r="AJ7" s="21">
        <v>1</v>
      </c>
      <c r="AK7" s="21">
        <v>0</v>
      </c>
      <c r="AL7" s="26">
        <f t="shared" si="2"/>
        <v>4.2857142857142856</v>
      </c>
      <c r="AQ7" s="21"/>
    </row>
    <row r="8" spans="1:43" ht="18" x14ac:dyDescent="0.25">
      <c r="A8" s="34"/>
      <c r="B8" s="4">
        <v>1</v>
      </c>
      <c r="C8" s="5" t="s">
        <v>125</v>
      </c>
      <c r="D8" s="10"/>
      <c r="E8" s="5"/>
      <c r="F8" s="10"/>
      <c r="G8" s="4">
        <v>2</v>
      </c>
      <c r="H8" s="4">
        <v>3</v>
      </c>
      <c r="I8" s="4">
        <v>2</v>
      </c>
      <c r="J8" s="4">
        <f>2*G8+I8</f>
        <v>6</v>
      </c>
      <c r="K8" s="31">
        <f>+J8/((G8+H8+I8)*2)</f>
        <v>0.42857142857142855</v>
      </c>
      <c r="L8" s="4">
        <f>+$AA$27</f>
        <v>24</v>
      </c>
      <c r="M8" s="4">
        <v>27</v>
      </c>
      <c r="N8" s="4">
        <f>+$AB$27</f>
        <v>32</v>
      </c>
      <c r="O8" s="4">
        <f>+$AD$27</f>
        <v>16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53">
        <f t="shared" si="1"/>
        <v>0.33333333333333331</v>
      </c>
      <c r="AH8" s="53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2</v>
      </c>
      <c r="H9" s="4">
        <v>4</v>
      </c>
      <c r="I9" s="4">
        <v>1</v>
      </c>
      <c r="J9" s="4">
        <f>2*G9+I9</f>
        <v>5</v>
      </c>
      <c r="K9" s="31">
        <f>+J9/((G9+H9+I9)*2)</f>
        <v>0.35714285714285715</v>
      </c>
      <c r="L9" s="4">
        <f>+$AN$66</f>
        <v>27</v>
      </c>
      <c r="M9" s="4">
        <v>31</v>
      </c>
      <c r="N9" s="4">
        <f>+$AO$66</f>
        <v>37</v>
      </c>
      <c r="O9" s="4">
        <f>+$AQ$66</f>
        <v>10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6</v>
      </c>
      <c r="AD9" s="21">
        <v>1</v>
      </c>
      <c r="AE9" s="21">
        <v>4</v>
      </c>
      <c r="AF9" s="21">
        <v>1</v>
      </c>
      <c r="AG9" s="53">
        <f t="shared" si="1"/>
        <v>0.25</v>
      </c>
      <c r="AH9" s="53"/>
      <c r="AI9" s="21">
        <v>33</v>
      </c>
      <c r="AJ9" s="21">
        <v>3</v>
      </c>
      <c r="AK9" s="21">
        <v>0</v>
      </c>
      <c r="AL9" s="26">
        <f t="shared" si="2"/>
        <v>5.5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4</v>
      </c>
      <c r="I10" s="4">
        <v>2</v>
      </c>
      <c r="J10" s="4">
        <f t="shared" si="3"/>
        <v>4</v>
      </c>
      <c r="K10" s="31">
        <f t="shared" si="4"/>
        <v>0.2857142857142857</v>
      </c>
      <c r="L10" s="4">
        <f>+$AN$40</f>
        <v>32</v>
      </c>
      <c r="M10" s="4">
        <v>40</v>
      </c>
      <c r="N10" s="4">
        <f>+$AO$40</f>
        <v>44</v>
      </c>
      <c r="O10" s="4">
        <f>+$AQ$40</f>
        <v>24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53">
        <f t="shared" si="1"/>
        <v>8.3333333333333329E-2</v>
      </c>
      <c r="AH10" s="53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1</v>
      </c>
      <c r="H11" s="4">
        <v>5</v>
      </c>
      <c r="I11" s="4">
        <v>1</v>
      </c>
      <c r="J11" s="4">
        <f t="shared" si="3"/>
        <v>3</v>
      </c>
      <c r="K11" s="31">
        <f t="shared" si="4"/>
        <v>0.21428571428571427</v>
      </c>
      <c r="L11" s="4">
        <f>+$AA$40</f>
        <v>28</v>
      </c>
      <c r="M11" s="4">
        <v>44</v>
      </c>
      <c r="N11" s="4">
        <f>+$AB$40</f>
        <v>39</v>
      </c>
      <c r="O11" s="4">
        <f>+$AD$40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7</v>
      </c>
      <c r="AD11" s="21">
        <v>3</v>
      </c>
      <c r="AE11" s="21">
        <v>0</v>
      </c>
      <c r="AF11" s="21">
        <v>4</v>
      </c>
      <c r="AG11" s="53">
        <f t="shared" si="1"/>
        <v>0.7142857142857143</v>
      </c>
      <c r="AH11" s="53"/>
      <c r="AI11" s="21">
        <v>22</v>
      </c>
      <c r="AJ11" s="21">
        <v>0</v>
      </c>
      <c r="AK11" s="21">
        <v>0</v>
      </c>
      <c r="AL11" s="26">
        <f t="shared" si="2"/>
        <v>3.1428571428571428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22</v>
      </c>
      <c r="H12" s="8">
        <f>SUM(H4:H11)</f>
        <v>22</v>
      </c>
      <c r="I12" s="8">
        <f>SUM(I4:I11)</f>
        <v>12</v>
      </c>
      <c r="J12" s="8"/>
      <c r="K12" s="8"/>
      <c r="L12" s="8">
        <f>SUM(L4:L11)</f>
        <v>236</v>
      </c>
      <c r="M12" s="8">
        <f>SUM(M4:M11)</f>
        <v>236</v>
      </c>
      <c r="N12" s="8">
        <f>SUM(N4:N11)</f>
        <v>313</v>
      </c>
      <c r="O12" s="8">
        <f>SUM(O4:O11)</f>
        <v>112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56</v>
      </c>
      <c r="AD12" s="14">
        <f>SUM(AD3:AD11)</f>
        <v>22</v>
      </c>
      <c r="AE12" s="14">
        <f>SUM(AE3:AE11)</f>
        <v>22</v>
      </c>
      <c r="AF12" s="14">
        <f>SUM(AF3:AF11)</f>
        <v>12</v>
      </c>
      <c r="AG12" s="14"/>
      <c r="AH12" s="14"/>
      <c r="AI12" s="14">
        <f>SUM(AI3:AI11)</f>
        <v>228</v>
      </c>
      <c r="AJ12" s="14">
        <f>SUM(AJ3:AJ11)</f>
        <v>8</v>
      </c>
      <c r="AK12" s="14">
        <f>SUM(AK3:AK11)</f>
        <v>0</v>
      </c>
      <c r="AL12" s="29">
        <f t="shared" si="2"/>
        <v>4.0714285714285712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7 Summary:</v>
      </c>
      <c r="C14" s="37"/>
      <c r="D14" s="37"/>
      <c r="E14" s="57">
        <v>45949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7</v>
      </c>
      <c r="AB15" s="14">
        <v>3</v>
      </c>
      <c r="AC15" s="14">
        <f>+AA15+AB15</f>
        <v>10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2</v>
      </c>
    </row>
    <row r="16" spans="1:43" ht="15.95" customHeight="1" x14ac:dyDescent="0.25">
      <c r="A16" s="30"/>
      <c r="C16" s="5" t="s">
        <v>176</v>
      </c>
      <c r="E16" s="20"/>
      <c r="F16" s="20"/>
      <c r="G16" s="4">
        <v>4</v>
      </c>
      <c r="H16" s="21">
        <v>2</v>
      </c>
      <c r="I16" s="20" t="s">
        <v>339</v>
      </c>
      <c r="J16" s="20"/>
      <c r="K16" s="20"/>
      <c r="L16" s="20" t="s">
        <v>340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232</v>
      </c>
      <c r="D17" s="20"/>
      <c r="E17" s="20"/>
      <c r="F17" s="20"/>
      <c r="G17" s="4"/>
      <c r="H17" s="21">
        <v>3</v>
      </c>
      <c r="I17" s="20" t="s">
        <v>80</v>
      </c>
      <c r="J17" s="20"/>
      <c r="K17" s="20"/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9</v>
      </c>
      <c r="AB17" s="21">
        <v>1</v>
      </c>
      <c r="AC17" s="21">
        <f t="shared" si="5"/>
        <v>10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6</v>
      </c>
      <c r="AP17" s="21">
        <f t="shared" si="6"/>
        <v>11</v>
      </c>
      <c r="AQ17" s="21">
        <v>16</v>
      </c>
    </row>
    <row r="18" spans="1:43" ht="15.95" customHeight="1" x14ac:dyDescent="0.25">
      <c r="A18" s="30"/>
      <c r="C18" s="20"/>
      <c r="D18" s="20"/>
      <c r="E18" s="20"/>
      <c r="F18" s="20"/>
      <c r="G18" s="4"/>
      <c r="H18" s="21">
        <v>3</v>
      </c>
      <c r="I18" s="20" t="s">
        <v>172</v>
      </c>
      <c r="J18" s="20"/>
      <c r="K18" s="20"/>
      <c r="L18" s="20" t="s">
        <v>340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9</v>
      </c>
      <c r="AP18" s="21">
        <f t="shared" si="6"/>
        <v>16</v>
      </c>
      <c r="AQ18" s="21">
        <v>0</v>
      </c>
    </row>
    <row r="19" spans="1:43" ht="15.75" customHeight="1" x14ac:dyDescent="0.25">
      <c r="H19" s="21">
        <v>3</v>
      </c>
      <c r="I19" s="20" t="s">
        <v>102</v>
      </c>
      <c r="J19" s="20"/>
      <c r="K19" s="20"/>
      <c r="L19" s="20" t="s">
        <v>234</v>
      </c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3</v>
      </c>
      <c r="AO19" s="21">
        <v>5</v>
      </c>
      <c r="AP19" s="21">
        <f t="shared" si="6"/>
        <v>8</v>
      </c>
      <c r="AQ19" s="21">
        <v>2</v>
      </c>
    </row>
    <row r="20" spans="1:43" ht="15.95" customHeight="1" x14ac:dyDescent="0.25">
      <c r="H20" s="21"/>
      <c r="I20" s="20"/>
      <c r="J20" s="20"/>
      <c r="K20" s="20"/>
      <c r="L20" s="20"/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3</v>
      </c>
      <c r="AO20" s="21">
        <v>3</v>
      </c>
      <c r="AP20" s="21">
        <f t="shared" si="6"/>
        <v>6</v>
      </c>
      <c r="AQ20" s="21">
        <v>2</v>
      </c>
    </row>
    <row r="21" spans="1:43" ht="15.95" customHeight="1" x14ac:dyDescent="0.25">
      <c r="C21" s="5" t="s">
        <v>175</v>
      </c>
      <c r="G21" s="4">
        <v>7</v>
      </c>
      <c r="H21" s="21">
        <v>2</v>
      </c>
      <c r="I21" s="20" t="s">
        <v>14</v>
      </c>
      <c r="J21" s="20"/>
      <c r="K21" s="20"/>
      <c r="L21" s="20" t="s">
        <v>147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5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7</v>
      </c>
      <c r="AO21" s="21">
        <v>6</v>
      </c>
      <c r="AP21" s="21">
        <f t="shared" si="6"/>
        <v>13</v>
      </c>
      <c r="AQ21" s="21">
        <v>0</v>
      </c>
    </row>
    <row r="22" spans="1:43" ht="15.95" customHeight="1" x14ac:dyDescent="0.25">
      <c r="B22" s="21" t="s">
        <v>23</v>
      </c>
      <c r="C22" s="20" t="s">
        <v>337</v>
      </c>
      <c r="D22" s="20"/>
      <c r="E22" s="20"/>
      <c r="F22" s="20"/>
      <c r="G22" s="15"/>
      <c r="H22" s="21">
        <v>2</v>
      </c>
      <c r="I22" s="20" t="s">
        <v>126</v>
      </c>
      <c r="J22" s="20"/>
      <c r="K22" s="20"/>
      <c r="L22" s="20" t="s">
        <v>342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7</v>
      </c>
      <c r="AC22" s="21">
        <f t="shared" si="5"/>
        <v>8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6</v>
      </c>
      <c r="AP22" s="21">
        <f t="shared" si="6"/>
        <v>7</v>
      </c>
      <c r="AQ22" s="21">
        <v>2</v>
      </c>
    </row>
    <row r="23" spans="1:43" ht="15.95" customHeight="1" x14ac:dyDescent="0.25">
      <c r="C23" s="20" t="s">
        <v>338</v>
      </c>
      <c r="D23" s="20"/>
      <c r="E23" s="20"/>
      <c r="F23" s="20"/>
      <c r="G23" s="15"/>
      <c r="H23" s="21">
        <v>2</v>
      </c>
      <c r="I23" s="20" t="s">
        <v>341</v>
      </c>
      <c r="J23" s="20"/>
      <c r="K23" s="20"/>
      <c r="L23" s="20" t="s">
        <v>343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1</v>
      </c>
      <c r="AC23" s="21">
        <f t="shared" si="5"/>
        <v>4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2</v>
      </c>
      <c r="AO23" s="21">
        <v>3</v>
      </c>
      <c r="AP23" s="21">
        <f t="shared" si="6"/>
        <v>5</v>
      </c>
      <c r="AQ23" s="21">
        <v>4</v>
      </c>
    </row>
    <row r="24" spans="1:43" ht="15.95" customHeight="1" x14ac:dyDescent="0.25">
      <c r="H24" s="21">
        <v>2</v>
      </c>
      <c r="I24" s="20" t="s">
        <v>14</v>
      </c>
      <c r="J24" s="20"/>
      <c r="K24" s="20"/>
      <c r="L24" s="20" t="s">
        <v>146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5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6"/>
        <v>1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129</v>
      </c>
      <c r="J25" s="20"/>
      <c r="K25" s="20"/>
      <c r="L25" s="20" t="s">
        <v>291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6"/>
        <v>3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341</v>
      </c>
      <c r="J26" s="20"/>
      <c r="K26" s="20"/>
      <c r="L26" s="20" t="s">
        <v>129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5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126</v>
      </c>
      <c r="J27" s="20"/>
      <c r="K27" s="20"/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24</v>
      </c>
      <c r="AB27" s="22">
        <f>SUM(AB15:AB26)+SUMIF($Z$3:$Z$10,"Canadiens",$AH$3:$AH$10)</f>
        <v>32</v>
      </c>
      <c r="AC27" s="22">
        <f>SUM(AC15:AC26)+SUMIF($Z$3:$Z$10,"Canadiens",$AH$3:$AH$10)</f>
        <v>56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33</v>
      </c>
      <c r="AO27" s="22">
        <f>SUM(AO15:AO26)+SUMIF($Z$3:$Z$10,"Canadiens",$AH$3:$AH$10)</f>
        <v>49</v>
      </c>
      <c r="AP27" s="22">
        <f>SUM(AP15:AP26)+SUMIF($Z$3:$Z$10,"Canadiens",$AH$3:$AH$10)</f>
        <v>82</v>
      </c>
      <c r="AQ27" s="22">
        <f>SUM(AQ15:AQ26)</f>
        <v>28</v>
      </c>
    </row>
    <row r="28" spans="1:43" ht="15.95" customHeight="1" x14ac:dyDescent="0.25">
      <c r="B28" s="44" t="s">
        <v>26</v>
      </c>
      <c r="C28" s="45"/>
      <c r="D28" s="45"/>
      <c r="E28" s="45"/>
      <c r="F28" s="45"/>
      <c r="G28" s="45"/>
      <c r="H28" s="46"/>
      <c r="I28" s="45"/>
      <c r="J28" s="45"/>
      <c r="K28" s="45"/>
      <c r="L28" s="45"/>
      <c r="M28" s="47"/>
      <c r="N28" s="45"/>
      <c r="O28" s="45"/>
      <c r="P28" s="45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C29" s="5" t="s">
        <v>174</v>
      </c>
      <c r="D29" s="10"/>
      <c r="E29" s="20"/>
      <c r="F29" s="20"/>
      <c r="G29" s="4">
        <v>1</v>
      </c>
      <c r="H29" s="21">
        <v>3</v>
      </c>
      <c r="I29" s="20" t="s">
        <v>84</v>
      </c>
      <c r="J29" s="20"/>
      <c r="K29" s="20"/>
      <c r="L29" s="20" t="s">
        <v>335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2</v>
      </c>
    </row>
    <row r="30" spans="1:43" ht="15.95" customHeight="1" x14ac:dyDescent="0.25">
      <c r="B30" s="21" t="s">
        <v>23</v>
      </c>
      <c r="C30" s="20"/>
      <c r="D30" s="20" t="s">
        <v>45</v>
      </c>
      <c r="E30" s="20"/>
      <c r="F30" s="20"/>
      <c r="G30" s="4"/>
      <c r="H30" s="21"/>
      <c r="I30" s="20"/>
      <c r="J30" s="20"/>
      <c r="K30" s="20"/>
      <c r="L30" s="20"/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13</v>
      </c>
      <c r="AB30" s="21">
        <v>2</v>
      </c>
      <c r="AC30" s="21">
        <f t="shared" si="7"/>
        <v>15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12</v>
      </c>
      <c r="AO30" s="21">
        <v>3</v>
      </c>
      <c r="AP30" s="21">
        <f t="shared" si="8"/>
        <v>15</v>
      </c>
      <c r="AQ30" s="21">
        <v>8</v>
      </c>
    </row>
    <row r="31" spans="1:43" ht="15.95" customHeight="1" x14ac:dyDescent="0.25">
      <c r="D31" s="20"/>
      <c r="E31" s="20"/>
      <c r="F31" s="20"/>
      <c r="G31" s="20"/>
      <c r="H31" s="21"/>
      <c r="I31" s="20"/>
      <c r="J31" s="20"/>
      <c r="K31" s="20"/>
      <c r="L31" s="20"/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5</v>
      </c>
      <c r="AB31" s="21">
        <v>3</v>
      </c>
      <c r="AC31" s="21">
        <f t="shared" si="7"/>
        <v>8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8"/>
        <v>14</v>
      </c>
      <c r="AQ31" s="21">
        <v>0</v>
      </c>
    </row>
    <row r="32" spans="1:43" ht="15.95" customHeight="1" x14ac:dyDescent="0.25">
      <c r="B32" s="21" t="s">
        <v>25</v>
      </c>
      <c r="C32" s="5" t="s">
        <v>154</v>
      </c>
      <c r="D32" s="10"/>
      <c r="E32" s="20"/>
      <c r="F32" s="20"/>
      <c r="G32" s="4">
        <v>4</v>
      </c>
      <c r="H32" s="21">
        <v>1</v>
      </c>
      <c r="I32" s="20" t="s">
        <v>119</v>
      </c>
      <c r="J32" s="20"/>
      <c r="K32" s="20"/>
      <c r="L32" s="20" t="s">
        <v>157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7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1</v>
      </c>
      <c r="AO32" s="21">
        <v>5</v>
      </c>
      <c r="AP32" s="21">
        <f t="shared" si="8"/>
        <v>6</v>
      </c>
      <c r="AQ32" s="21">
        <v>0</v>
      </c>
    </row>
    <row r="33" spans="1:43" ht="15.95" customHeight="1" x14ac:dyDescent="0.25">
      <c r="B33" s="21" t="s">
        <v>23</v>
      </c>
      <c r="C33" s="20"/>
      <c r="D33" s="15" t="s">
        <v>45</v>
      </c>
      <c r="E33" s="20"/>
      <c r="F33" s="20"/>
      <c r="G33" s="4"/>
      <c r="H33" s="21">
        <v>1</v>
      </c>
      <c r="I33" s="20" t="s">
        <v>135</v>
      </c>
      <c r="J33" s="20"/>
      <c r="K33" s="20"/>
      <c r="L33" s="20" t="s">
        <v>99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2</v>
      </c>
      <c r="AB33" s="21">
        <v>4</v>
      </c>
      <c r="AC33" s="21">
        <f t="shared" si="7"/>
        <v>6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C34" s="20"/>
      <c r="D34" s="20"/>
      <c r="E34" s="20"/>
      <c r="H34" s="21">
        <v>1</v>
      </c>
      <c r="I34" s="20" t="s">
        <v>119</v>
      </c>
      <c r="L34" s="20" t="s">
        <v>336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3</v>
      </c>
      <c r="AC34" s="21">
        <f t="shared" si="7"/>
        <v>4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7</v>
      </c>
      <c r="AP34" s="21">
        <f t="shared" si="8"/>
        <v>12</v>
      </c>
      <c r="AQ34" s="21">
        <v>2</v>
      </c>
    </row>
    <row r="35" spans="1:43" ht="15.95" customHeight="1" x14ac:dyDescent="0.25">
      <c r="C35" s="20"/>
      <c r="D35" s="15"/>
      <c r="E35" s="20"/>
      <c r="H35" s="21">
        <v>1</v>
      </c>
      <c r="I35" s="20" t="s">
        <v>155</v>
      </c>
      <c r="L35" s="20" t="s">
        <v>157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7"/>
        <v>7</v>
      </c>
      <c r="AD35" s="21">
        <v>2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8"/>
        <v>4</v>
      </c>
      <c r="AQ35" s="21">
        <v>0</v>
      </c>
    </row>
    <row r="36" spans="1:43" ht="15.95" customHeight="1" x14ac:dyDescent="0.25">
      <c r="B36" s="44" t="s">
        <v>27</v>
      </c>
      <c r="C36" s="45"/>
      <c r="D36" s="45"/>
      <c r="E36" s="45"/>
      <c r="F36" s="45"/>
      <c r="G36" s="45"/>
      <c r="H36" s="46"/>
      <c r="I36" s="45"/>
      <c r="J36" s="45"/>
      <c r="K36" s="45"/>
      <c r="L36" s="45"/>
      <c r="M36" s="47"/>
      <c r="N36" s="45"/>
      <c r="O36" s="45"/>
      <c r="P36" s="45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3</v>
      </c>
      <c r="AC36" s="21">
        <f t="shared" si="7"/>
        <v>3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3</v>
      </c>
      <c r="AO36" s="21">
        <v>2</v>
      </c>
      <c r="AP36" s="21">
        <f t="shared" si="8"/>
        <v>5</v>
      </c>
      <c r="AQ36" s="21">
        <v>4</v>
      </c>
    </row>
    <row r="37" spans="1:43" ht="15.95" customHeight="1" x14ac:dyDescent="0.25">
      <c r="C37" s="5" t="s">
        <v>178</v>
      </c>
      <c r="G37" s="4">
        <v>2</v>
      </c>
      <c r="H37" s="21">
        <v>1</v>
      </c>
      <c r="I37" s="20" t="s">
        <v>78</v>
      </c>
      <c r="J37" s="20"/>
      <c r="L37" s="20" t="s">
        <v>81</v>
      </c>
      <c r="M37" s="20"/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4</v>
      </c>
      <c r="AC37" s="21">
        <f t="shared" si="7"/>
        <v>4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21" t="s">
        <v>23</v>
      </c>
      <c r="C38" s="15" t="s">
        <v>348</v>
      </c>
      <c r="D38" s="20"/>
      <c r="E38" s="20"/>
      <c r="H38" s="21">
        <v>2</v>
      </c>
      <c r="I38" s="20" t="s">
        <v>81</v>
      </c>
      <c r="J38" s="20"/>
      <c r="K38" s="20"/>
      <c r="L38" s="20"/>
      <c r="M38" s="20" t="s">
        <v>48</v>
      </c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4</v>
      </c>
      <c r="AC38" s="21">
        <f t="shared" si="7"/>
        <v>5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1</v>
      </c>
      <c r="AO38" s="21">
        <v>3</v>
      </c>
      <c r="AP38" s="21">
        <f t="shared" si="8"/>
        <v>4</v>
      </c>
      <c r="AQ38" s="21">
        <v>2</v>
      </c>
    </row>
    <row r="39" spans="1:43" ht="15.95" customHeight="1" x14ac:dyDescent="0.25">
      <c r="H39" s="21"/>
      <c r="I39" s="20"/>
      <c r="L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7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8"/>
        <v>5</v>
      </c>
      <c r="AQ39" s="21">
        <v>2</v>
      </c>
    </row>
    <row r="40" spans="1:43" ht="15.95" customHeight="1" thickBot="1" x14ac:dyDescent="0.3">
      <c r="C40" s="5" t="s">
        <v>177</v>
      </c>
      <c r="E40" s="20"/>
      <c r="F40" s="20"/>
      <c r="G40" s="4">
        <v>4</v>
      </c>
      <c r="H40" s="21">
        <v>1</v>
      </c>
      <c r="I40" s="20" t="s">
        <v>82</v>
      </c>
      <c r="L40" s="20"/>
      <c r="M40" s="20" t="s">
        <v>48</v>
      </c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28</v>
      </c>
      <c r="AB40" s="22">
        <f>SUM(AB28:AB39)+SUMIF($Z$3:$Z$10,"SotF",$AH$3:$AH$10)</f>
        <v>39</v>
      </c>
      <c r="AC40" s="22">
        <f>SUM(AC28:AC39)+SUMIF($Z$3:$Z$10,"Canadiens",$AH$3:$AH$10)</f>
        <v>67</v>
      </c>
      <c r="AD40" s="22">
        <f>SUM(AD28:AD39)</f>
        <v>4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32</v>
      </c>
      <c r="AO40" s="22">
        <f>SUM(AO28:AO39)+SUMIF($Z$3:$Z$10,"SotF",$AH$3:$AH$10)</f>
        <v>44</v>
      </c>
      <c r="AP40" s="22">
        <f>SUM(AP28:AP39)+SUMIF($Z$3:$Z$10,"Canadiens",$AH$3:$AH$10)</f>
        <v>76</v>
      </c>
      <c r="AQ40" s="22">
        <f>SUM(AQ28:AQ39)</f>
        <v>24</v>
      </c>
    </row>
    <row r="41" spans="1:43" ht="15.95" customHeight="1" x14ac:dyDescent="0.25">
      <c r="B41" s="21" t="s">
        <v>23</v>
      </c>
      <c r="D41" s="15" t="s">
        <v>45</v>
      </c>
      <c r="H41" s="21">
        <v>2</v>
      </c>
      <c r="I41" s="20" t="s">
        <v>77</v>
      </c>
      <c r="L41" s="20" t="s">
        <v>349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8</v>
      </c>
      <c r="AC41" s="14">
        <f>+AA41+AB41</f>
        <v>9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2</v>
      </c>
      <c r="AO41" s="14">
        <v>13</v>
      </c>
      <c r="AP41" s="14">
        <f>+AN41+AO41</f>
        <v>15</v>
      </c>
      <c r="AQ41" s="14">
        <v>4</v>
      </c>
    </row>
    <row r="42" spans="1:43" ht="15.95" customHeight="1" x14ac:dyDescent="0.25">
      <c r="H42" s="21">
        <v>2</v>
      </c>
      <c r="I42" s="20" t="s">
        <v>82</v>
      </c>
      <c r="L42" s="20" t="s">
        <v>277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89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14</v>
      </c>
      <c r="AB43" s="21">
        <v>9</v>
      </c>
      <c r="AC43" s="21">
        <f t="shared" si="9"/>
        <v>23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8</v>
      </c>
      <c r="AP43" s="21">
        <f t="shared" si="10"/>
        <v>14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9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0"/>
        <v>7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6</v>
      </c>
      <c r="H45" s="21">
        <v>1</v>
      </c>
      <c r="I45" s="20" t="s">
        <v>98</v>
      </c>
      <c r="J45" s="20"/>
      <c r="K45" s="20"/>
      <c r="L45" s="20" t="s">
        <v>345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5</v>
      </c>
      <c r="AB45" s="21">
        <v>6</v>
      </c>
      <c r="AC45" s="21">
        <f t="shared" si="9"/>
        <v>11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8</v>
      </c>
      <c r="AP45" s="21">
        <f t="shared" si="10"/>
        <v>9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344</v>
      </c>
      <c r="D46" s="15"/>
      <c r="E46" s="15"/>
      <c r="H46" s="21">
        <v>1</v>
      </c>
      <c r="I46" s="20" t="s">
        <v>152</v>
      </c>
      <c r="J46" s="20"/>
      <c r="K46" s="20"/>
      <c r="L46" s="20"/>
      <c r="M46" s="20" t="s">
        <v>48</v>
      </c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9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0"/>
        <v>2</v>
      </c>
      <c r="AQ46" s="21">
        <v>0</v>
      </c>
    </row>
    <row r="47" spans="1:43" ht="15.95" customHeight="1" x14ac:dyDescent="0.25">
      <c r="C47" s="15"/>
      <c r="H47" s="21">
        <v>1</v>
      </c>
      <c r="I47" s="20" t="s">
        <v>152</v>
      </c>
      <c r="J47" s="20"/>
      <c r="K47" s="20"/>
      <c r="L47" s="20"/>
      <c r="M47" s="20" t="s">
        <v>48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5</v>
      </c>
      <c r="AB47" s="21">
        <v>2</v>
      </c>
      <c r="AC47" s="21">
        <f t="shared" si="9"/>
        <v>7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5</v>
      </c>
      <c r="AO47" s="21">
        <v>0</v>
      </c>
      <c r="AP47" s="21">
        <f t="shared" si="10"/>
        <v>5</v>
      </c>
      <c r="AQ47" s="21">
        <v>4</v>
      </c>
    </row>
    <row r="48" spans="1:43" ht="15.95" customHeight="1" x14ac:dyDescent="0.25">
      <c r="C48" s="15"/>
      <c r="H48" s="21">
        <v>2</v>
      </c>
      <c r="I48" s="20" t="s">
        <v>152</v>
      </c>
      <c r="L48" s="20" t="s">
        <v>346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9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7</v>
      </c>
      <c r="AO48" s="21">
        <v>5</v>
      </c>
      <c r="AP48" s="21">
        <f t="shared" si="10"/>
        <v>12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152</v>
      </c>
      <c r="L49" s="20" t="s">
        <v>94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9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85</v>
      </c>
      <c r="L50" s="20"/>
      <c r="M50" s="20" t="s">
        <v>48</v>
      </c>
      <c r="N50" s="20"/>
      <c r="O50" s="20"/>
      <c r="P50" s="20" t="s">
        <v>217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4</v>
      </c>
      <c r="AP51" s="21">
        <f t="shared" si="10"/>
        <v>4</v>
      </c>
      <c r="AQ51" s="21">
        <v>0</v>
      </c>
    </row>
    <row r="52" spans="1:43" ht="15.95" customHeight="1" x14ac:dyDescent="0.25">
      <c r="B52" s="10"/>
      <c r="C52" s="5" t="s">
        <v>179</v>
      </c>
      <c r="D52" s="15"/>
      <c r="F52" s="10"/>
      <c r="G52" s="4">
        <v>3</v>
      </c>
      <c r="H52" s="21">
        <v>1</v>
      </c>
      <c r="I52" s="20" t="s">
        <v>75</v>
      </c>
      <c r="J52" s="20"/>
      <c r="K52" s="20"/>
      <c r="L52" s="20" t="s">
        <v>347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314</v>
      </c>
      <c r="J53" s="20"/>
      <c r="K53" s="20"/>
      <c r="L53" s="20"/>
      <c r="M53" s="20" t="s">
        <v>48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40</v>
      </c>
      <c r="AB53" s="22">
        <f>SUM(AB41:AB52)+SUMIF($Z$3:$Z$10,"Dive Shop",$AH$3:$AH$10)</f>
        <v>44</v>
      </c>
      <c r="AC53" s="22">
        <f>SUM(AC41:AC52)+SUMIF($Z$3:$Z$10,"Canadiens",$AH$3:$AH$10)</f>
        <v>84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30</v>
      </c>
      <c r="AO53" s="22">
        <f>SUM(AO41:AO52)+SUMIF($Z$3:$Z$10,"Dive Shop",$AH$3:$AH$10)</f>
        <v>43</v>
      </c>
      <c r="AP53" s="22">
        <f>SUM(AP41:AP52)+SUMIF($Z$3:$Z$10,"Canadiens",$AH$3:$AH$10)</f>
        <v>73</v>
      </c>
      <c r="AQ53" s="22">
        <f>SUM(AQ41:AQ52)</f>
        <v>8</v>
      </c>
    </row>
    <row r="54" spans="1:43" ht="15.95" customHeight="1" x14ac:dyDescent="0.25">
      <c r="C54" s="15"/>
      <c r="H54" s="21">
        <v>3</v>
      </c>
      <c r="I54" s="20" t="s">
        <v>314</v>
      </c>
      <c r="L54" s="20" t="s">
        <v>209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0" t="s">
        <v>121</v>
      </c>
      <c r="C56" s="10"/>
      <c r="D56" s="10"/>
      <c r="E56" s="20" t="s">
        <v>47</v>
      </c>
      <c r="F56" s="20"/>
      <c r="G56" s="4">
        <f>SUM(G14:G54)</f>
        <v>31</v>
      </c>
      <c r="H56" s="4"/>
      <c r="I56" s="19"/>
      <c r="J56" s="20" t="s">
        <v>32</v>
      </c>
      <c r="K56" s="19"/>
      <c r="L56" s="4">
        <f>COUNTA(C14:C55)-8</f>
        <v>5</v>
      </c>
      <c r="N56" s="20" t="s">
        <v>38</v>
      </c>
      <c r="O56" s="4">
        <f>+L56*2</f>
        <v>10</v>
      </c>
      <c r="P56" s="1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4</v>
      </c>
      <c r="AB56" s="21">
        <v>3</v>
      </c>
      <c r="AC56" s="21">
        <f t="shared" si="11"/>
        <v>7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11</v>
      </c>
      <c r="AO56" s="21">
        <v>6</v>
      </c>
      <c r="AP56" s="21">
        <f t="shared" si="12"/>
        <v>17</v>
      </c>
      <c r="AQ56" s="21">
        <v>0</v>
      </c>
    </row>
    <row r="57" spans="1:43" ht="15.95" customHeight="1" x14ac:dyDescent="0.25">
      <c r="E57" s="20" t="s">
        <v>46</v>
      </c>
      <c r="F57" s="20"/>
      <c r="G57" s="4">
        <f>COUNTA(L16:L55)+COUNTIF(L16:L55,"*&amp;*")</f>
        <v>35</v>
      </c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1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2"/>
        <v>14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2"/>
        <v>15</v>
      </c>
      <c r="AQ58" s="21">
        <v>4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4</v>
      </c>
      <c r="AB59" s="21">
        <v>1</v>
      </c>
      <c r="AC59" s="21">
        <f t="shared" si="11"/>
        <v>5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5</v>
      </c>
      <c r="AP59" s="21">
        <f t="shared" si="12"/>
        <v>7</v>
      </c>
      <c r="AQ59" s="21">
        <v>0</v>
      </c>
    </row>
    <row r="60" spans="1:43" ht="15.95" customHeight="1" x14ac:dyDescent="0.25">
      <c r="A60" s="3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1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2"/>
        <v>3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1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2"/>
        <v>2</v>
      </c>
      <c r="AQ62" s="21">
        <v>6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1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2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4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1</v>
      </c>
      <c r="AP64" s="21">
        <f t="shared" si="12"/>
        <v>1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1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22</v>
      </c>
      <c r="AB66" s="22">
        <f>SUM(AB54:AB65)+SUMIF($Z$3:$Z$10,"Eriton",$AH$3:$AH$10)</f>
        <v>25</v>
      </c>
      <c r="AC66" s="22">
        <f>SUM(AC54:AC65)+SUMIF($Z$3:$Z$10,"Canadiens",$AH$3:$AH$10)</f>
        <v>47</v>
      </c>
      <c r="AD66" s="22">
        <f>SUM(AD54:AD65)</f>
        <v>16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27</v>
      </c>
      <c r="AO66" s="22">
        <f>SUM(AO54:AO65)+SUMIF($Z$3:$Z$10,"Eriton",$AH$3:$AH$10)</f>
        <v>37</v>
      </c>
      <c r="AP66" s="22">
        <f>SUM(AP54:AP65)+SUMIF($Z$3:$Z$10,"Canadiens",$AH$3:$AH$10)</f>
        <v>64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236</v>
      </c>
      <c r="AO67" s="21">
        <f>+AB27+AB40+AB53+AB66+AO27+AO40+AO53+AO66</f>
        <v>313</v>
      </c>
      <c r="AP67" s="21">
        <f>+AC27+AC40+AC53+AC66+AP27+AP40+AP53+AP66</f>
        <v>549</v>
      </c>
      <c r="AQ67" s="21">
        <f>+AD27+AD40+AD53+AD66+AQ27+AQ40+AQ53+AQ66</f>
        <v>112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7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14</v>
      </c>
      <c r="K79" s="21">
        <v>9</v>
      </c>
      <c r="L79" s="52">
        <f t="shared" ref="L79:L107" si="13">+J79+K79</f>
        <v>23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11</v>
      </c>
      <c r="K80" s="21">
        <v>6</v>
      </c>
      <c r="L80" s="52">
        <f t="shared" si="13"/>
        <v>17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9</v>
      </c>
      <c r="L81" s="52">
        <f t="shared" si="13"/>
        <v>16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13</v>
      </c>
      <c r="K82" s="21">
        <v>2</v>
      </c>
      <c r="L82" s="52">
        <f t="shared" si="13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12</v>
      </c>
      <c r="K83" s="21">
        <v>3</v>
      </c>
      <c r="L83" s="52">
        <f t="shared" si="13"/>
        <v>15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35"/>
      <c r="J84" s="21">
        <v>4</v>
      </c>
      <c r="K84" s="21">
        <v>11</v>
      </c>
      <c r="L84" s="52">
        <f t="shared" si="13"/>
        <v>15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3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6</v>
      </c>
      <c r="K86" s="21">
        <v>8</v>
      </c>
      <c r="L86" s="52">
        <f t="shared" si="13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91</v>
      </c>
      <c r="E87" s="20"/>
      <c r="F87" s="20"/>
      <c r="G87" s="20" t="s">
        <v>58</v>
      </c>
      <c r="H87" s="21"/>
      <c r="J87" s="21">
        <v>3</v>
      </c>
      <c r="K87" s="21">
        <v>11</v>
      </c>
      <c r="L87" s="52">
        <f t="shared" si="13"/>
        <v>14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166</v>
      </c>
      <c r="E88" s="20"/>
      <c r="F88" s="20"/>
      <c r="G88" s="15" t="s">
        <v>15</v>
      </c>
      <c r="H88" s="21"/>
      <c r="J88" s="21">
        <v>8</v>
      </c>
      <c r="K88" s="21">
        <v>5</v>
      </c>
      <c r="L88" s="52">
        <f t="shared" si="13"/>
        <v>13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7</v>
      </c>
      <c r="K89" s="21">
        <v>6</v>
      </c>
      <c r="L89" s="52">
        <f t="shared" si="13"/>
        <v>13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119</v>
      </c>
      <c r="E90" s="20"/>
      <c r="F90" s="20"/>
      <c r="G90" s="20" t="s">
        <v>53</v>
      </c>
      <c r="H90" s="21"/>
      <c r="J90" s="21">
        <v>7</v>
      </c>
      <c r="K90" s="21">
        <v>5</v>
      </c>
      <c r="L90" s="52">
        <f t="shared" si="13"/>
        <v>12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110</v>
      </c>
      <c r="E91" s="20"/>
      <c r="F91" s="20"/>
      <c r="G91" s="20" t="s">
        <v>58</v>
      </c>
      <c r="H91" s="21"/>
      <c r="J91" s="21">
        <v>5</v>
      </c>
      <c r="K91" s="21">
        <v>7</v>
      </c>
      <c r="L91" s="52">
        <f t="shared" si="13"/>
        <v>12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82</v>
      </c>
      <c r="E92" s="20"/>
      <c r="F92" s="20"/>
      <c r="G92" s="15" t="s">
        <v>15</v>
      </c>
      <c r="H92" s="21"/>
      <c r="J92" s="21">
        <v>5</v>
      </c>
      <c r="K92" s="21">
        <v>6</v>
      </c>
      <c r="L92" s="52">
        <f t="shared" si="13"/>
        <v>11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146</v>
      </c>
      <c r="E93" s="20"/>
      <c r="F93" s="20"/>
      <c r="G93" s="20" t="s">
        <v>56</v>
      </c>
      <c r="H93" s="21"/>
      <c r="J93" s="21">
        <v>5</v>
      </c>
      <c r="K93" s="21">
        <v>6</v>
      </c>
      <c r="L93" s="52">
        <f t="shared" si="13"/>
        <v>11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9</v>
      </c>
      <c r="K94" s="21">
        <v>1</v>
      </c>
      <c r="L94" s="52">
        <f t="shared" si="13"/>
        <v>10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106</v>
      </c>
      <c r="E95" s="20"/>
      <c r="F95" s="20"/>
      <c r="G95" s="20" t="s">
        <v>57</v>
      </c>
      <c r="H95" s="21"/>
      <c r="J95" s="21">
        <v>6</v>
      </c>
      <c r="K95" s="21">
        <v>4</v>
      </c>
      <c r="L95" s="52">
        <f t="shared" si="13"/>
        <v>10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167</v>
      </c>
      <c r="E96" s="20"/>
      <c r="F96" s="20"/>
      <c r="G96" s="15" t="s">
        <v>15</v>
      </c>
      <c r="H96" s="21"/>
      <c r="J96" s="21">
        <v>5</v>
      </c>
      <c r="K96" s="21">
        <v>5</v>
      </c>
      <c r="L96" s="52">
        <f t="shared" si="13"/>
        <v>10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3"/>
        <v>9</v>
      </c>
      <c r="N97" s="21"/>
    </row>
    <row r="98" spans="4:31" ht="15.75" x14ac:dyDescent="0.25">
      <c r="D98" s="20" t="s">
        <v>88</v>
      </c>
      <c r="E98" s="20"/>
      <c r="F98" s="20"/>
      <c r="G98" s="20" t="s">
        <v>53</v>
      </c>
      <c r="H98" s="21"/>
      <c r="J98" s="21">
        <v>1</v>
      </c>
      <c r="K98" s="21">
        <v>8</v>
      </c>
      <c r="L98" s="52">
        <f t="shared" si="13"/>
        <v>9</v>
      </c>
      <c r="N98" s="21"/>
    </row>
    <row r="99" spans="4:31" ht="15.75" x14ac:dyDescent="0.25">
      <c r="D99" s="20" t="s">
        <v>152</v>
      </c>
      <c r="E99" s="20"/>
      <c r="F99" s="20"/>
      <c r="G99" s="20" t="s">
        <v>55</v>
      </c>
      <c r="H99" s="21"/>
      <c r="J99" s="21">
        <v>5</v>
      </c>
      <c r="K99" s="21">
        <v>3</v>
      </c>
      <c r="L99" s="52">
        <f t="shared" si="13"/>
        <v>8</v>
      </c>
      <c r="N99" s="21"/>
    </row>
    <row r="100" spans="4:31" ht="15.75" x14ac:dyDescent="0.25">
      <c r="D100" s="20" t="s">
        <v>126</v>
      </c>
      <c r="E100" s="20"/>
      <c r="F100" s="20"/>
      <c r="G100" s="20" t="s">
        <v>56</v>
      </c>
      <c r="H100" s="21"/>
      <c r="J100" s="21">
        <v>3</v>
      </c>
      <c r="K100" s="21">
        <v>5</v>
      </c>
      <c r="L100" s="52">
        <f t="shared" si="13"/>
        <v>8</v>
      </c>
      <c r="N100" s="21"/>
    </row>
    <row r="101" spans="4:31" ht="15.75" x14ac:dyDescent="0.25">
      <c r="D101" s="20" t="s">
        <v>165</v>
      </c>
      <c r="E101" s="20"/>
      <c r="F101" s="20"/>
      <c r="G101" s="20" t="s">
        <v>125</v>
      </c>
      <c r="H101" s="21"/>
      <c r="J101" s="21">
        <v>1</v>
      </c>
      <c r="K101" s="21">
        <v>7</v>
      </c>
      <c r="L101" s="52">
        <f t="shared" si="13"/>
        <v>8</v>
      </c>
      <c r="N101" s="21"/>
    </row>
    <row r="102" spans="4:31" ht="15.75" x14ac:dyDescent="0.25">
      <c r="D102" s="20" t="s">
        <v>89</v>
      </c>
      <c r="E102" s="20"/>
      <c r="F102" s="20"/>
      <c r="G102" s="15" t="s">
        <v>15</v>
      </c>
      <c r="H102" s="21"/>
      <c r="J102" s="21">
        <v>5</v>
      </c>
      <c r="K102" s="21">
        <v>2</v>
      </c>
      <c r="L102" s="52">
        <f t="shared" si="13"/>
        <v>7</v>
      </c>
      <c r="N102" s="21"/>
    </row>
    <row r="103" spans="4:31" ht="15.75" x14ac:dyDescent="0.25">
      <c r="D103" s="20" t="s">
        <v>150</v>
      </c>
      <c r="E103" s="20"/>
      <c r="F103" s="20"/>
      <c r="G103" s="20" t="s">
        <v>53</v>
      </c>
      <c r="H103" s="21"/>
      <c r="J103" s="21">
        <v>5</v>
      </c>
      <c r="K103" s="21">
        <v>2</v>
      </c>
      <c r="L103" s="52">
        <f t="shared" si="13"/>
        <v>7</v>
      </c>
      <c r="N103" s="21"/>
    </row>
    <row r="104" spans="4:31" ht="15.75" x14ac:dyDescent="0.25">
      <c r="D104" s="20" t="s">
        <v>81</v>
      </c>
      <c r="E104" s="20"/>
      <c r="F104" s="20"/>
      <c r="G104" s="20" t="s">
        <v>57</v>
      </c>
      <c r="H104" s="21"/>
      <c r="J104" s="21">
        <v>4</v>
      </c>
      <c r="K104" s="21">
        <v>3</v>
      </c>
      <c r="L104" s="52">
        <f t="shared" si="13"/>
        <v>7</v>
      </c>
      <c r="N104" s="21"/>
    </row>
    <row r="105" spans="4:31" ht="15.75" x14ac:dyDescent="0.25">
      <c r="D105" s="20" t="s">
        <v>44</v>
      </c>
      <c r="E105" s="20"/>
      <c r="F105" s="20"/>
      <c r="G105" s="20" t="s">
        <v>55</v>
      </c>
      <c r="H105" s="21"/>
      <c r="J105" s="21">
        <v>3</v>
      </c>
      <c r="K105" s="21">
        <v>4</v>
      </c>
      <c r="L105" s="52">
        <f t="shared" si="13"/>
        <v>7</v>
      </c>
      <c r="AE105" s="10"/>
    </row>
    <row r="106" spans="4:31" ht="15.75" x14ac:dyDescent="0.25">
      <c r="D106" s="20" t="s">
        <v>108</v>
      </c>
      <c r="E106" s="20"/>
      <c r="F106" s="20"/>
      <c r="G106" s="20" t="s">
        <v>54</v>
      </c>
      <c r="H106" s="35"/>
      <c r="J106" s="21">
        <v>2</v>
      </c>
      <c r="K106" s="21">
        <v>5</v>
      </c>
      <c r="L106" s="52">
        <f t="shared" si="13"/>
        <v>7</v>
      </c>
      <c r="AE106" s="10"/>
    </row>
    <row r="107" spans="4:31" ht="15.75" x14ac:dyDescent="0.25">
      <c r="D107" s="20" t="s">
        <v>130</v>
      </c>
      <c r="E107" s="20"/>
      <c r="F107" s="20"/>
      <c r="G107" s="20" t="s">
        <v>56</v>
      </c>
      <c r="H107" s="21"/>
      <c r="J107" s="21">
        <v>1</v>
      </c>
      <c r="K107" s="21">
        <v>6</v>
      </c>
      <c r="L107" s="52">
        <f t="shared" si="13"/>
        <v>7</v>
      </c>
    </row>
    <row r="108" spans="4:31" ht="15.75" x14ac:dyDescent="0.25">
      <c r="L108" s="21"/>
      <c r="M108" s="21"/>
      <c r="N108" s="21"/>
    </row>
    <row r="109" spans="4:31" ht="15.75" x14ac:dyDescent="0.25">
      <c r="L109" s="21"/>
      <c r="M109" s="21"/>
      <c r="N109" s="21"/>
    </row>
    <row r="110" spans="4:31" ht="18.75" thickBot="1" x14ac:dyDescent="0.3">
      <c r="E110" s="1" t="s">
        <v>124</v>
      </c>
      <c r="F110" s="1"/>
      <c r="G110" s="1"/>
      <c r="H110" s="3" t="s">
        <v>1</v>
      </c>
      <c r="I110" s="3"/>
      <c r="J110" s="3"/>
      <c r="K110" s="49" t="s">
        <v>2</v>
      </c>
      <c r="L110" s="21"/>
      <c r="M110" s="21"/>
      <c r="N110" s="21"/>
    </row>
    <row r="111" spans="4:31" ht="15.75" x14ac:dyDescent="0.25">
      <c r="E111" s="20" t="s">
        <v>146</v>
      </c>
      <c r="F111" s="20"/>
      <c r="G111" s="20"/>
      <c r="H111" s="20" t="s">
        <v>56</v>
      </c>
      <c r="I111" s="21"/>
      <c r="K111" s="52">
        <v>16</v>
      </c>
      <c r="L111" s="21"/>
      <c r="M111" s="21"/>
      <c r="N111" s="21"/>
    </row>
    <row r="112" spans="4:31" ht="15.75" x14ac:dyDescent="0.25">
      <c r="E112" s="20" t="s">
        <v>80</v>
      </c>
      <c r="F112" s="20"/>
      <c r="G112" s="20"/>
      <c r="H112" s="20" t="s">
        <v>58</v>
      </c>
      <c r="I112" s="21"/>
      <c r="K112" s="52">
        <v>8</v>
      </c>
      <c r="L112" s="21"/>
      <c r="M112" s="21"/>
      <c r="N112" s="21"/>
    </row>
    <row r="113" spans="5:11" ht="15.75" x14ac:dyDescent="0.25">
      <c r="E113" s="20" t="s">
        <v>87</v>
      </c>
      <c r="F113" s="20"/>
      <c r="G113" s="20"/>
      <c r="H113" s="20" t="s">
        <v>54</v>
      </c>
      <c r="I113" s="21"/>
      <c r="K113" s="52">
        <v>6</v>
      </c>
    </row>
    <row r="114" spans="5:11" ht="15.75" x14ac:dyDescent="0.25">
      <c r="E114" s="20" t="s">
        <v>83</v>
      </c>
      <c r="F114" s="20"/>
      <c r="G114" s="20"/>
      <c r="H114" s="20" t="s">
        <v>54</v>
      </c>
      <c r="I114" s="35"/>
      <c r="K114" s="52">
        <v>4</v>
      </c>
    </row>
    <row r="115" spans="5:11" ht="15.75" x14ac:dyDescent="0.25">
      <c r="E115" s="20" t="s">
        <v>75</v>
      </c>
      <c r="F115" s="20"/>
      <c r="G115" s="20"/>
      <c r="H115" s="20" t="s">
        <v>125</v>
      </c>
      <c r="I115" s="21"/>
      <c r="K115" s="52">
        <v>4</v>
      </c>
    </row>
    <row r="116" spans="5:11" ht="15.75" x14ac:dyDescent="0.25">
      <c r="E116" s="20" t="s">
        <v>165</v>
      </c>
      <c r="F116" s="20"/>
      <c r="G116" s="20"/>
      <c r="H116" s="20" t="s">
        <v>125</v>
      </c>
      <c r="I116" s="21"/>
      <c r="K116" s="52">
        <v>4</v>
      </c>
    </row>
    <row r="117" spans="5:11" ht="15.75" x14ac:dyDescent="0.25">
      <c r="E117" s="20" t="s">
        <v>81</v>
      </c>
      <c r="F117" s="20"/>
      <c r="G117" s="20"/>
      <c r="H117" s="20" t="s">
        <v>57</v>
      </c>
      <c r="I117" s="21"/>
      <c r="K117" s="52">
        <v>4</v>
      </c>
    </row>
    <row r="118" spans="5:1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</row>
    <row r="119" spans="5:1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</row>
    <row r="120" spans="5:11" ht="15.75" x14ac:dyDescent="0.25">
      <c r="E120" s="20" t="s">
        <v>127</v>
      </c>
      <c r="F120" s="20"/>
      <c r="G120" s="20"/>
      <c r="H120" s="20" t="s">
        <v>56</v>
      </c>
      <c r="I120" s="21"/>
      <c r="K120" s="52">
        <v>4</v>
      </c>
    </row>
    <row r="121" spans="5:11" ht="15.75" x14ac:dyDescent="0.25">
      <c r="E121" s="20" t="s">
        <v>115</v>
      </c>
      <c r="F121" s="20"/>
      <c r="G121" s="20"/>
      <c r="H121" s="20" t="s">
        <v>125</v>
      </c>
      <c r="I121" s="21"/>
      <c r="K121" s="52">
        <v>4</v>
      </c>
    </row>
    <row r="122" spans="5:11" ht="15.75" x14ac:dyDescent="0.25">
      <c r="E122" s="20" t="s">
        <v>120</v>
      </c>
      <c r="F122" s="20"/>
      <c r="G122" s="20"/>
      <c r="H122" s="20" t="s">
        <v>57</v>
      </c>
      <c r="I122" s="21"/>
      <c r="K122" s="52">
        <v>4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307D-C572-4D37-985D-DCAA4307BCD9}">
  <dimension ref="A1:AQ117"/>
  <sheetViews>
    <sheetView topLeftCell="A13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6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5</v>
      </c>
      <c r="AD3" s="21">
        <v>3</v>
      </c>
      <c r="AE3" s="21">
        <v>0</v>
      </c>
      <c r="AF3" s="21">
        <v>2</v>
      </c>
      <c r="AG3" s="56">
        <f t="shared" ref="AG3:AG11" si="1">+(AD3*2+AF3)/(2*AC3)</f>
        <v>0.8</v>
      </c>
      <c r="AH3" s="56"/>
      <c r="AI3" s="14">
        <v>10</v>
      </c>
      <c r="AJ3" s="14">
        <v>0</v>
      </c>
      <c r="AK3" s="14">
        <v>0</v>
      </c>
      <c r="AL3" s="50">
        <f t="shared" ref="AL3:AL11" si="2">+AI3/AC3</f>
        <v>2</v>
      </c>
      <c r="AQ3" s="21"/>
    </row>
    <row r="4" spans="1:43" ht="18" x14ac:dyDescent="0.25">
      <c r="A4" s="34"/>
      <c r="B4" s="4">
        <v>3</v>
      </c>
      <c r="C4" s="5" t="s">
        <v>15</v>
      </c>
      <c r="D4" s="10"/>
      <c r="E4" s="10"/>
      <c r="F4" s="10"/>
      <c r="G4" s="4">
        <v>5</v>
      </c>
      <c r="H4" s="4">
        <v>1</v>
      </c>
      <c r="I4" s="4">
        <v>0</v>
      </c>
      <c r="J4" s="4">
        <f t="shared" ref="J4:J11" si="3">2*G4+I4</f>
        <v>10</v>
      </c>
      <c r="K4" s="31">
        <f t="shared" ref="K4:K11" si="4">+J4/((G4+H4+I4)*2)</f>
        <v>0.83333333333333337</v>
      </c>
      <c r="L4" s="4">
        <f>+$AA$53</f>
        <v>36</v>
      </c>
      <c r="M4" s="4">
        <v>20</v>
      </c>
      <c r="N4" s="4">
        <f>+$AB$53</f>
        <v>42</v>
      </c>
      <c r="O4" s="4">
        <f>+$AD$53</f>
        <v>6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6</v>
      </c>
      <c r="AD4" s="21">
        <v>5</v>
      </c>
      <c r="AE4" s="21">
        <v>1</v>
      </c>
      <c r="AF4" s="21">
        <v>0</v>
      </c>
      <c r="AG4" s="53">
        <f t="shared" si="1"/>
        <v>0.83333333333333337</v>
      </c>
      <c r="AH4" s="53"/>
      <c r="AI4" s="21">
        <v>20</v>
      </c>
      <c r="AJ4" s="21">
        <v>0</v>
      </c>
      <c r="AK4" s="21">
        <v>0</v>
      </c>
      <c r="AL4" s="26">
        <f t="shared" si="2"/>
        <v>3.3333333333333335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4</v>
      </c>
      <c r="H5" s="4">
        <v>0</v>
      </c>
      <c r="I5" s="4">
        <v>2</v>
      </c>
      <c r="J5" s="4">
        <f t="shared" si="3"/>
        <v>10</v>
      </c>
      <c r="K5" s="31">
        <f t="shared" si="4"/>
        <v>0.83333333333333337</v>
      </c>
      <c r="L5" s="4">
        <f>+$AA$66</f>
        <v>20</v>
      </c>
      <c r="M5" s="4">
        <v>11</v>
      </c>
      <c r="N5" s="4">
        <f>+$AB$66</f>
        <v>24</v>
      </c>
      <c r="O5" s="4">
        <f>+$AD$66</f>
        <v>14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>+AD5+AE5+AF5</f>
        <v>6</v>
      </c>
      <c r="AD5" s="21">
        <v>2</v>
      </c>
      <c r="AE5" s="21">
        <v>2</v>
      </c>
      <c r="AF5" s="21">
        <v>2</v>
      </c>
      <c r="AG5" s="53">
        <f>+(AD5*2+AF5)/(2*AC5)</f>
        <v>0.5</v>
      </c>
      <c r="AH5" s="53"/>
      <c r="AI5" s="21">
        <v>21</v>
      </c>
      <c r="AJ5" s="21">
        <v>0</v>
      </c>
      <c r="AK5" s="21">
        <v>0</v>
      </c>
      <c r="AL5" s="26">
        <f>+AI5/AC5</f>
        <v>3.5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2</v>
      </c>
      <c r="I6" s="4">
        <v>1</v>
      </c>
      <c r="J6" s="4">
        <f t="shared" si="3"/>
        <v>7</v>
      </c>
      <c r="K6" s="31">
        <f t="shared" si="4"/>
        <v>0.58333333333333337</v>
      </c>
      <c r="L6" s="4">
        <f>+$AN$27</f>
        <v>26</v>
      </c>
      <c r="M6" s="4">
        <v>23</v>
      </c>
      <c r="N6" s="4">
        <f>+$AO$27</f>
        <v>40</v>
      </c>
      <c r="O6" s="4">
        <f>+$AQ$27</f>
        <v>24</v>
      </c>
      <c r="P6" s="4"/>
      <c r="Q6" s="34"/>
      <c r="R6" s="21"/>
      <c r="U6" s="25">
        <v>7.5</v>
      </c>
      <c r="V6" s="20" t="s">
        <v>118</v>
      </c>
      <c r="X6" s="20"/>
      <c r="Y6" s="20"/>
      <c r="Z6" s="20" t="s">
        <v>56</v>
      </c>
      <c r="AB6" s="21"/>
      <c r="AC6" s="21">
        <f>+AD6+AE6+AF6</f>
        <v>6</v>
      </c>
      <c r="AD6" s="21">
        <v>3</v>
      </c>
      <c r="AE6" s="21">
        <v>2</v>
      </c>
      <c r="AF6" s="21">
        <v>1</v>
      </c>
      <c r="AG6" s="53">
        <f>+(AD6*2+AF6)/(2*AC6)</f>
        <v>0.58333333333333337</v>
      </c>
      <c r="AH6" s="53"/>
      <c r="AI6" s="21">
        <v>22</v>
      </c>
      <c r="AJ6" s="21">
        <v>1</v>
      </c>
      <c r="AK6" s="21">
        <v>0</v>
      </c>
      <c r="AL6" s="26">
        <f>+AI6/AC6</f>
        <v>3.6666666666666665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2</v>
      </c>
      <c r="J7" s="4">
        <f t="shared" si="3"/>
        <v>6</v>
      </c>
      <c r="K7" s="31">
        <f t="shared" si="4"/>
        <v>0.5</v>
      </c>
      <c r="L7" s="4">
        <f>+$AA$27</f>
        <v>21</v>
      </c>
      <c r="M7" s="4">
        <v>21</v>
      </c>
      <c r="N7" s="4">
        <f>+$AB$27</f>
        <v>29</v>
      </c>
      <c r="O7" s="4">
        <f>+$AD$27</f>
        <v>16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6</v>
      </c>
      <c r="AD7" s="21">
        <v>2</v>
      </c>
      <c r="AE7" s="21">
        <v>3</v>
      </c>
      <c r="AF7" s="21">
        <v>1</v>
      </c>
      <c r="AG7" s="53">
        <f t="shared" si="1"/>
        <v>0.41666666666666669</v>
      </c>
      <c r="AH7" s="53"/>
      <c r="AI7" s="21">
        <v>26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2</v>
      </c>
      <c r="H8" s="4">
        <v>3</v>
      </c>
      <c r="I8" s="4">
        <v>1</v>
      </c>
      <c r="J8" s="4">
        <f t="shared" si="3"/>
        <v>5</v>
      </c>
      <c r="K8" s="31">
        <f t="shared" si="4"/>
        <v>0.41666666666666669</v>
      </c>
      <c r="L8" s="4">
        <f>+$AN$66</f>
        <v>26</v>
      </c>
      <c r="M8" s="4">
        <v>27</v>
      </c>
      <c r="N8" s="4">
        <f>+$AO$66</f>
        <v>35</v>
      </c>
      <c r="O8" s="4">
        <f>+$AQ$66</f>
        <v>10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3</v>
      </c>
      <c r="AD8" s="21">
        <v>1</v>
      </c>
      <c r="AE8" s="21">
        <v>2</v>
      </c>
      <c r="AF8" s="21">
        <v>0</v>
      </c>
      <c r="AG8" s="53">
        <f t="shared" si="1"/>
        <v>0.33333333333333331</v>
      </c>
      <c r="AH8" s="53"/>
      <c r="AI8" s="21">
        <v>15</v>
      </c>
      <c r="AJ8" s="21">
        <v>1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1</v>
      </c>
      <c r="H9" s="4">
        <v>2</v>
      </c>
      <c r="I9" s="4">
        <v>3</v>
      </c>
      <c r="J9" s="4">
        <f t="shared" si="3"/>
        <v>5</v>
      </c>
      <c r="K9" s="31">
        <f t="shared" si="4"/>
        <v>0.41666666666666669</v>
      </c>
      <c r="L9" s="4">
        <f>+$AN$53</f>
        <v>26</v>
      </c>
      <c r="M9" s="4">
        <v>29</v>
      </c>
      <c r="N9" s="4">
        <f>+$AO$53</f>
        <v>36</v>
      </c>
      <c r="O9" s="4">
        <f>+$AQ$53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5</v>
      </c>
      <c r="AD9" s="21">
        <v>1</v>
      </c>
      <c r="AE9" s="21">
        <v>3</v>
      </c>
      <c r="AF9" s="21">
        <v>1</v>
      </c>
      <c r="AG9" s="53">
        <f t="shared" si="1"/>
        <v>0.3</v>
      </c>
      <c r="AH9" s="53"/>
      <c r="AI9" s="21">
        <v>27</v>
      </c>
      <c r="AJ9" s="21">
        <v>2</v>
      </c>
      <c r="AK9" s="21">
        <v>0</v>
      </c>
      <c r="AL9" s="26">
        <f t="shared" si="2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2</v>
      </c>
      <c r="J10" s="4">
        <f t="shared" si="3"/>
        <v>4</v>
      </c>
      <c r="K10" s="31">
        <f t="shared" si="4"/>
        <v>0.33333333333333331</v>
      </c>
      <c r="L10" s="4">
        <f>+$AN$40</f>
        <v>28</v>
      </c>
      <c r="M10" s="4">
        <v>33</v>
      </c>
      <c r="N10" s="4">
        <f>+$AO$40</f>
        <v>38</v>
      </c>
      <c r="O10" s="4">
        <f>+$AQ$40</f>
        <v>22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0"/>
        <v>6</v>
      </c>
      <c r="AD10" s="21">
        <v>0</v>
      </c>
      <c r="AE10" s="21">
        <v>5</v>
      </c>
      <c r="AF10" s="21">
        <v>1</v>
      </c>
      <c r="AG10" s="53">
        <f t="shared" si="1"/>
        <v>8.3333333333333329E-2</v>
      </c>
      <c r="AH10" s="53"/>
      <c r="AI10" s="21">
        <v>40</v>
      </c>
      <c r="AJ10" s="21">
        <v>1</v>
      </c>
      <c r="AK10" s="21">
        <v>0</v>
      </c>
      <c r="AL10" s="26">
        <f t="shared" si="2"/>
        <v>6.666666666666667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5</v>
      </c>
      <c r="I11" s="4">
        <v>1</v>
      </c>
      <c r="J11" s="4">
        <f t="shared" si="3"/>
        <v>1</v>
      </c>
      <c r="K11" s="31">
        <f t="shared" si="4"/>
        <v>8.3333333333333329E-2</v>
      </c>
      <c r="L11" s="4">
        <f>+$AA$40</f>
        <v>22</v>
      </c>
      <c r="M11" s="4">
        <v>41</v>
      </c>
      <c r="N11" s="4">
        <f>+$AB$40</f>
        <v>34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5</v>
      </c>
      <c r="AD11" s="21">
        <v>1</v>
      </c>
      <c r="AE11" s="21">
        <v>0</v>
      </c>
      <c r="AF11" s="21">
        <v>4</v>
      </c>
      <c r="AG11" s="53">
        <f t="shared" si="1"/>
        <v>0.6</v>
      </c>
      <c r="AH11" s="53"/>
      <c r="AI11" s="21">
        <v>18</v>
      </c>
      <c r="AJ11" s="21">
        <v>0</v>
      </c>
      <c r="AK11" s="21">
        <v>0</v>
      </c>
      <c r="AL11" s="26">
        <f t="shared" si="2"/>
        <v>3.6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18</v>
      </c>
      <c r="H12" s="8">
        <f>SUM(H4:H11)</f>
        <v>18</v>
      </c>
      <c r="I12" s="8">
        <f>SUM(I4:I11)</f>
        <v>12</v>
      </c>
      <c r="J12" s="8"/>
      <c r="K12" s="8"/>
      <c r="L12" s="8">
        <f>SUM(L4:L11)</f>
        <v>205</v>
      </c>
      <c r="M12" s="8">
        <f>SUM(M4:M11)</f>
        <v>205</v>
      </c>
      <c r="N12" s="8">
        <f>SUM(N4:N11)</f>
        <v>278</v>
      </c>
      <c r="O12" s="8">
        <f>SUM(O4:O11)</f>
        <v>102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48</v>
      </c>
      <c r="AD12" s="14">
        <f>SUM(AD3:AD11)</f>
        <v>18</v>
      </c>
      <c r="AE12" s="14">
        <f>SUM(AE3:AE11)</f>
        <v>18</v>
      </c>
      <c r="AF12" s="14">
        <f>SUM(AF3:AF11)</f>
        <v>12</v>
      </c>
      <c r="AG12" s="14"/>
      <c r="AH12" s="14"/>
      <c r="AI12" s="14">
        <f>SUM(AI3:AI11)</f>
        <v>199</v>
      </c>
      <c r="AJ12" s="14">
        <f>SUM(AJ3:AJ11)</f>
        <v>6</v>
      </c>
      <c r="AK12" s="14">
        <f>SUM(AK3:AK11)</f>
        <v>0</v>
      </c>
      <c r="AL12" s="29">
        <f t="shared" ref="AL12" si="5">+AI12/AC12</f>
        <v>4.145833333333333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6 Summary:</v>
      </c>
      <c r="C14" s="37"/>
      <c r="D14" s="37"/>
      <c r="E14" s="57">
        <v>45942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5</v>
      </c>
      <c r="AB15" s="14">
        <v>3</v>
      </c>
      <c r="AC15" s="14">
        <f>+AA15+AB15</f>
        <v>8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7</v>
      </c>
      <c r="AP15" s="14">
        <f>+AN15+AO15</f>
        <v>12</v>
      </c>
      <c r="AQ15" s="14">
        <v>0</v>
      </c>
    </row>
    <row r="16" spans="1:43" ht="15.95" customHeight="1" x14ac:dyDescent="0.25">
      <c r="A16" s="30"/>
      <c r="C16" s="5" t="s">
        <v>178</v>
      </c>
      <c r="E16" s="20"/>
      <c r="F16" s="20"/>
      <c r="G16" s="4">
        <v>3</v>
      </c>
      <c r="H16" s="21">
        <v>1</v>
      </c>
      <c r="I16" s="20" t="s">
        <v>314</v>
      </c>
      <c r="J16" s="20"/>
      <c r="K16" s="20"/>
      <c r="L16" s="20" t="s">
        <v>251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6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7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20" t="s">
        <v>318</v>
      </c>
      <c r="D17" s="20"/>
      <c r="E17" s="20"/>
      <c r="F17" s="20"/>
      <c r="G17" s="4"/>
      <c r="H17" s="21">
        <v>3</v>
      </c>
      <c r="I17" s="20" t="s">
        <v>251</v>
      </c>
      <c r="L17" s="20" t="s">
        <v>314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8</v>
      </c>
      <c r="AB17" s="21">
        <v>1</v>
      </c>
      <c r="AC17" s="21">
        <f t="shared" si="6"/>
        <v>9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5</v>
      </c>
      <c r="AO17" s="21">
        <v>5</v>
      </c>
      <c r="AP17" s="21">
        <f t="shared" si="7"/>
        <v>10</v>
      </c>
      <c r="AQ17" s="21">
        <v>16</v>
      </c>
    </row>
    <row r="18" spans="1:43" ht="15.95" customHeight="1" x14ac:dyDescent="0.25">
      <c r="A18" s="30"/>
      <c r="C18" s="20" t="s">
        <v>319</v>
      </c>
      <c r="D18" s="20"/>
      <c r="E18" s="20"/>
      <c r="F18" s="20"/>
      <c r="G18" s="4"/>
      <c r="H18" s="21">
        <v>3</v>
      </c>
      <c r="I18" s="20" t="s">
        <v>81</v>
      </c>
      <c r="L18" s="20" t="s">
        <v>320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6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7</v>
      </c>
      <c r="AO18" s="21">
        <v>8</v>
      </c>
      <c r="AP18" s="21">
        <f t="shared" si="7"/>
        <v>15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>
        <v>5</v>
      </c>
      <c r="Y19" s="20" t="s">
        <v>125</v>
      </c>
      <c r="Z19" s="21"/>
      <c r="AA19" s="21">
        <v>0</v>
      </c>
      <c r="AB19" s="21">
        <v>0</v>
      </c>
      <c r="AC19" s="21">
        <f t="shared" si="6"/>
        <v>0</v>
      </c>
      <c r="AD19" s="21">
        <v>2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7"/>
        <v>5</v>
      </c>
      <c r="AQ19" s="21">
        <v>2</v>
      </c>
    </row>
    <row r="20" spans="1:43" ht="15.95" customHeight="1" x14ac:dyDescent="0.25">
      <c r="C20" s="5" t="s">
        <v>154</v>
      </c>
      <c r="G20" s="4">
        <v>3</v>
      </c>
      <c r="H20" s="21">
        <v>1</v>
      </c>
      <c r="I20" s="20" t="s">
        <v>86</v>
      </c>
      <c r="J20" s="20"/>
      <c r="K20" s="20"/>
      <c r="L20" s="20"/>
      <c r="M20" s="20" t="s">
        <v>48</v>
      </c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6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7"/>
        <v>3</v>
      </c>
      <c r="AQ20" s="21">
        <v>2</v>
      </c>
    </row>
    <row r="21" spans="1:43" ht="15.95" customHeight="1" x14ac:dyDescent="0.25">
      <c r="B21" s="21" t="s">
        <v>23</v>
      </c>
      <c r="C21" s="20"/>
      <c r="D21" s="20" t="s">
        <v>45</v>
      </c>
      <c r="E21" s="20"/>
      <c r="F21" s="20"/>
      <c r="G21" s="15"/>
      <c r="H21" s="21">
        <v>2</v>
      </c>
      <c r="I21" s="20" t="s">
        <v>135</v>
      </c>
      <c r="J21" s="20"/>
      <c r="K21" s="20"/>
      <c r="L21" s="20" t="s">
        <v>321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8</v>
      </c>
      <c r="AC21" s="21">
        <f t="shared" si="6"/>
        <v>9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5</v>
      </c>
      <c r="AO21" s="21">
        <v>6</v>
      </c>
      <c r="AP21" s="21">
        <f t="shared" si="7"/>
        <v>11</v>
      </c>
      <c r="AQ21" s="21">
        <v>0</v>
      </c>
    </row>
    <row r="22" spans="1:43" ht="15.95" customHeight="1" x14ac:dyDescent="0.25">
      <c r="C22" s="20"/>
      <c r="D22" s="20"/>
      <c r="E22" s="20"/>
      <c r="F22" s="20"/>
      <c r="G22" s="15"/>
      <c r="H22" s="21">
        <v>2</v>
      </c>
      <c r="I22" s="20" t="s">
        <v>88</v>
      </c>
      <c r="J22" s="20"/>
      <c r="K22" s="20"/>
      <c r="L22" s="20" t="s">
        <v>206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5</v>
      </c>
      <c r="AC22" s="21">
        <f t="shared" si="6"/>
        <v>6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4</v>
      </c>
      <c r="AP22" s="21">
        <f t="shared" si="7"/>
        <v>5</v>
      </c>
      <c r="AQ22" s="21">
        <v>2</v>
      </c>
    </row>
    <row r="23" spans="1:43" ht="15.95" customHeight="1" x14ac:dyDescent="0.25">
      <c r="B23" s="44" t="s">
        <v>26</v>
      </c>
      <c r="C23" s="45"/>
      <c r="D23" s="45"/>
      <c r="E23" s="45"/>
      <c r="F23" s="45"/>
      <c r="G23" s="45"/>
      <c r="H23" s="46"/>
      <c r="I23" s="45"/>
      <c r="J23" s="45"/>
      <c r="K23" s="45"/>
      <c r="L23" s="45"/>
      <c r="M23" s="47"/>
      <c r="N23" s="45"/>
      <c r="O23" s="45"/>
      <c r="P23" s="45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6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7"/>
        <v>1</v>
      </c>
      <c r="AQ23" s="21">
        <v>2</v>
      </c>
    </row>
    <row r="24" spans="1:43" ht="15.95" customHeight="1" x14ac:dyDescent="0.25">
      <c r="C24" s="5" t="s">
        <v>176</v>
      </c>
      <c r="D24" s="10"/>
      <c r="E24" s="20"/>
      <c r="F24" s="20"/>
      <c r="G24" s="4">
        <v>4</v>
      </c>
      <c r="H24" s="21">
        <v>1</v>
      </c>
      <c r="I24" s="20" t="s">
        <v>171</v>
      </c>
      <c r="J24" s="20"/>
      <c r="K24" s="20"/>
      <c r="L24" s="20" t="s">
        <v>310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4</v>
      </c>
      <c r="AC24" s="21">
        <f t="shared" si="6"/>
        <v>4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1</v>
      </c>
      <c r="AP24" s="21">
        <f t="shared" si="7"/>
        <v>1</v>
      </c>
      <c r="AQ24" s="21">
        <v>0</v>
      </c>
    </row>
    <row r="25" spans="1:43" ht="15.95" customHeight="1" x14ac:dyDescent="0.25">
      <c r="A25" s="30"/>
      <c r="B25" s="21" t="s">
        <v>23</v>
      </c>
      <c r="C25" s="20" t="s">
        <v>309</v>
      </c>
      <c r="D25" s="20"/>
      <c r="E25" s="20"/>
      <c r="F25" s="20"/>
      <c r="G25" s="4"/>
      <c r="H25" s="21">
        <v>1</v>
      </c>
      <c r="I25" s="20" t="s">
        <v>110</v>
      </c>
      <c r="J25" s="20"/>
      <c r="K25" s="20"/>
      <c r="L25" s="20" t="s">
        <v>311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6"/>
        <v>0</v>
      </c>
      <c r="AD25" s="21">
        <v>4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7"/>
        <v>3</v>
      </c>
      <c r="AQ25" s="21">
        <v>0</v>
      </c>
    </row>
    <row r="26" spans="1:43" ht="15.95" customHeight="1" x14ac:dyDescent="0.25">
      <c r="A26" s="30"/>
      <c r="D26" s="20"/>
      <c r="E26" s="20"/>
      <c r="F26" s="20"/>
      <c r="G26" s="20"/>
      <c r="H26" s="21">
        <v>2</v>
      </c>
      <c r="I26" s="20" t="s">
        <v>80</v>
      </c>
      <c r="J26" s="20"/>
      <c r="K26" s="20"/>
      <c r="L26" s="20" t="s">
        <v>312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4</v>
      </c>
      <c r="AC26" s="21">
        <f t="shared" si="6"/>
        <v>5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7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172</v>
      </c>
      <c r="J27" s="20"/>
      <c r="K27" s="20"/>
      <c r="L27" s="20" t="s">
        <v>313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21</v>
      </c>
      <c r="AB27" s="22">
        <f>SUM(AB15:AB26)+SUMIF($Z$3:$Z$10,"Canadiens",$AH$3:$AH$10)</f>
        <v>29</v>
      </c>
      <c r="AC27" s="22">
        <f>SUM(AC15:AC26)+SUMIF($Z$3:$Z$10,"Canadiens",$AH$3:$AH$10)</f>
        <v>50</v>
      </c>
      <c r="AD27" s="22">
        <f>SUM(AD15:AD26)</f>
        <v>16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26</v>
      </c>
      <c r="AO27" s="22">
        <f>SUM(AO15:AO26)+SUMIF($Z$3:$Z$10,"Canadiens",$AH$3:$AH$10)</f>
        <v>40</v>
      </c>
      <c r="AP27" s="22">
        <f>SUM(AP15:AP26)+SUMIF($Z$3:$Z$10,"Canadiens",$AH$3:$AH$10)</f>
        <v>66</v>
      </c>
      <c r="AQ27" s="22">
        <f>SUM(AQ15:AQ26)</f>
        <v>24</v>
      </c>
    </row>
    <row r="28" spans="1:43" ht="15.95" customHeight="1" x14ac:dyDescent="0.25">
      <c r="H28" s="21"/>
      <c r="I28" s="20"/>
      <c r="J28" s="20"/>
      <c r="K28" s="20"/>
      <c r="L28" s="20"/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5</v>
      </c>
      <c r="AC28" s="14">
        <f>+AA28+AB28</f>
        <v>5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5</v>
      </c>
      <c r="AP28" s="14">
        <f>+AN28+AO28</f>
        <v>6</v>
      </c>
      <c r="AQ28" s="14">
        <v>4</v>
      </c>
    </row>
    <row r="29" spans="1:43" ht="15.95" customHeight="1" x14ac:dyDescent="0.25">
      <c r="B29" s="21" t="s">
        <v>25</v>
      </c>
      <c r="C29" s="5" t="s">
        <v>179</v>
      </c>
      <c r="D29" s="10"/>
      <c r="E29" s="20"/>
      <c r="F29" s="20"/>
      <c r="G29" s="4">
        <v>4</v>
      </c>
      <c r="H29" s="21">
        <v>1</v>
      </c>
      <c r="I29" s="20" t="s">
        <v>75</v>
      </c>
      <c r="J29" s="20"/>
      <c r="K29" s="20"/>
      <c r="L29" s="20" t="s">
        <v>315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8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9">+AN29+AO29</f>
        <v>0</v>
      </c>
      <c r="AQ29" s="21">
        <v>2</v>
      </c>
    </row>
    <row r="30" spans="1:43" ht="15.95" customHeight="1" x14ac:dyDescent="0.25">
      <c r="B30" s="21" t="s">
        <v>23</v>
      </c>
      <c r="C30" s="20" t="s">
        <v>308</v>
      </c>
      <c r="D30" s="15"/>
      <c r="E30" s="20"/>
      <c r="F30" s="20"/>
      <c r="G30" s="4"/>
      <c r="H30" s="21">
        <v>1</v>
      </c>
      <c r="I30" s="20" t="s">
        <v>314</v>
      </c>
      <c r="J30" s="20"/>
      <c r="K30" s="20"/>
      <c r="L30" s="20" t="s">
        <v>164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12</v>
      </c>
      <c r="AB30" s="21">
        <v>2</v>
      </c>
      <c r="AC30" s="21">
        <f t="shared" si="8"/>
        <v>14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11</v>
      </c>
      <c r="AO30" s="21">
        <v>3</v>
      </c>
      <c r="AP30" s="21">
        <f t="shared" si="9"/>
        <v>14</v>
      </c>
      <c r="AQ30" s="21">
        <v>6</v>
      </c>
    </row>
    <row r="31" spans="1:43" ht="15.95" customHeight="1" x14ac:dyDescent="0.25">
      <c r="C31" s="20" t="s">
        <v>331</v>
      </c>
      <c r="D31" s="20"/>
      <c r="E31" s="20"/>
      <c r="H31" s="21">
        <v>1</v>
      </c>
      <c r="I31" s="20" t="s">
        <v>314</v>
      </c>
      <c r="L31" s="20" t="s">
        <v>316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8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11</v>
      </c>
      <c r="AP31" s="21">
        <f t="shared" si="9"/>
        <v>14</v>
      </c>
      <c r="AQ31" s="21">
        <v>0</v>
      </c>
    </row>
    <row r="32" spans="1:43" ht="15.95" customHeight="1" x14ac:dyDescent="0.25">
      <c r="C32" s="20"/>
      <c r="D32" s="15"/>
      <c r="E32" s="20"/>
      <c r="H32" s="21">
        <v>3</v>
      </c>
      <c r="I32" s="20" t="s">
        <v>75</v>
      </c>
      <c r="L32" s="20" t="s">
        <v>317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6</v>
      </c>
      <c r="AC32" s="21">
        <f t="shared" si="8"/>
        <v>6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9"/>
        <v>3</v>
      </c>
      <c r="AQ32" s="21">
        <v>0</v>
      </c>
    </row>
    <row r="33" spans="1:43" ht="15.95" customHeight="1" x14ac:dyDescent="0.25">
      <c r="B33" s="44" t="s">
        <v>27</v>
      </c>
      <c r="C33" s="45"/>
      <c r="D33" s="45"/>
      <c r="E33" s="45"/>
      <c r="F33" s="45"/>
      <c r="G33" s="45"/>
      <c r="H33" s="46"/>
      <c r="I33" s="45"/>
      <c r="J33" s="45"/>
      <c r="K33" s="45"/>
      <c r="L33" s="45"/>
      <c r="M33" s="47"/>
      <c r="N33" s="45"/>
      <c r="O33" s="45"/>
      <c r="P33" s="45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8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9"/>
        <v>4</v>
      </c>
      <c r="AQ33" s="21">
        <v>0</v>
      </c>
    </row>
    <row r="34" spans="1:43" ht="15.95" customHeight="1" x14ac:dyDescent="0.25">
      <c r="C34" s="5" t="s">
        <v>174</v>
      </c>
      <c r="G34" s="4">
        <v>7</v>
      </c>
      <c r="H34" s="21">
        <v>1</v>
      </c>
      <c r="I34" s="20" t="s">
        <v>49</v>
      </c>
      <c r="J34" s="20"/>
      <c r="L34" s="20" t="s">
        <v>326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8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5</v>
      </c>
      <c r="AO34" s="21">
        <v>4</v>
      </c>
      <c r="AP34" s="21">
        <f t="shared" si="9"/>
        <v>9</v>
      </c>
      <c r="AQ34" s="21">
        <v>2</v>
      </c>
    </row>
    <row r="35" spans="1:43" ht="15.95" customHeight="1" x14ac:dyDescent="0.25">
      <c r="B35" s="21" t="s">
        <v>23</v>
      </c>
      <c r="C35" s="15" t="s">
        <v>288</v>
      </c>
      <c r="D35" s="20"/>
      <c r="E35" s="20"/>
      <c r="H35" s="21">
        <v>1</v>
      </c>
      <c r="I35" s="20" t="s">
        <v>84</v>
      </c>
      <c r="J35" s="20"/>
      <c r="K35" s="20"/>
      <c r="L35" s="20" t="s">
        <v>274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3</v>
      </c>
      <c r="AB35" s="21">
        <v>4</v>
      </c>
      <c r="AC35" s="21">
        <f t="shared" si="8"/>
        <v>7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4</v>
      </c>
      <c r="AO35" s="21">
        <v>0</v>
      </c>
      <c r="AP35" s="21">
        <f t="shared" si="9"/>
        <v>4</v>
      </c>
      <c r="AQ35" s="21">
        <v>0</v>
      </c>
    </row>
    <row r="36" spans="1:43" ht="15.95" customHeight="1" x14ac:dyDescent="0.25">
      <c r="H36" s="21">
        <v>2</v>
      </c>
      <c r="I36" s="20" t="s">
        <v>122</v>
      </c>
      <c r="L36" s="20" t="s">
        <v>327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8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2</v>
      </c>
      <c r="AO36" s="21">
        <v>2</v>
      </c>
      <c r="AP36" s="21">
        <f t="shared" si="9"/>
        <v>4</v>
      </c>
      <c r="AQ36" s="21">
        <v>4</v>
      </c>
    </row>
    <row r="37" spans="1:43" ht="15.95" customHeight="1" x14ac:dyDescent="0.25">
      <c r="H37" s="21">
        <v>2</v>
      </c>
      <c r="I37" s="20" t="s">
        <v>84</v>
      </c>
      <c r="L37" s="20" t="s">
        <v>274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8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9"/>
        <v>1</v>
      </c>
      <c r="AQ37" s="21">
        <v>0</v>
      </c>
    </row>
    <row r="38" spans="1:43" ht="15.95" customHeight="1" x14ac:dyDescent="0.25">
      <c r="H38" s="21">
        <v>2</v>
      </c>
      <c r="I38" s="20" t="s">
        <v>84</v>
      </c>
      <c r="L38" s="20" t="s">
        <v>332</v>
      </c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1</v>
      </c>
      <c r="AB38" s="21">
        <v>3</v>
      </c>
      <c r="AC38" s="21">
        <f t="shared" si="8"/>
        <v>4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9"/>
        <v>2</v>
      </c>
      <c r="AQ38" s="21">
        <v>2</v>
      </c>
    </row>
    <row r="39" spans="1:43" ht="15.95" customHeight="1" x14ac:dyDescent="0.25">
      <c r="H39" s="21">
        <v>2</v>
      </c>
      <c r="I39" s="20" t="s">
        <v>122</v>
      </c>
      <c r="L39" s="20" t="s">
        <v>84</v>
      </c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8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9"/>
        <v>5</v>
      </c>
      <c r="AQ39" s="21">
        <v>2</v>
      </c>
    </row>
    <row r="40" spans="1:43" ht="15.95" customHeight="1" thickBot="1" x14ac:dyDescent="0.3">
      <c r="H40" s="21">
        <v>3</v>
      </c>
      <c r="I40" s="20" t="s">
        <v>122</v>
      </c>
      <c r="L40" s="20" t="s">
        <v>328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22</v>
      </c>
      <c r="AB40" s="22">
        <f>SUM(AB28:AB39)+SUMIF($Z$3:$Z$10,"SotF",$AH$3:$AH$10)</f>
        <v>34</v>
      </c>
      <c r="AC40" s="22">
        <f>SUM(AC28:AC39)+SUMIF($Z$3:$Z$10,"Canadiens",$AH$3:$AH$10)</f>
        <v>56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28</v>
      </c>
      <c r="AO40" s="22">
        <f>SUM(AO28:AO39)+SUMIF($Z$3:$Z$10,"SotF",$AH$3:$AH$10)</f>
        <v>38</v>
      </c>
      <c r="AP40" s="22">
        <f>SUM(AP28:AP39)+SUMIF($Z$3:$Z$10,"Canadiens",$AH$3:$AH$10)</f>
        <v>66</v>
      </c>
      <c r="AQ40" s="22">
        <f>SUM(AQ28:AQ39)</f>
        <v>22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6</v>
      </c>
      <c r="AC41" s="14">
        <f>+AA41+AB41</f>
        <v>7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11</v>
      </c>
      <c r="AP41" s="14">
        <f>+AN41+AO41</f>
        <v>12</v>
      </c>
      <c r="AQ41" s="14">
        <v>4</v>
      </c>
    </row>
    <row r="42" spans="1:43" ht="15.95" customHeight="1" x14ac:dyDescent="0.25">
      <c r="C42" s="5" t="s">
        <v>180</v>
      </c>
      <c r="E42" s="20"/>
      <c r="F42" s="20"/>
      <c r="G42" s="4">
        <v>4</v>
      </c>
      <c r="H42" s="21">
        <v>2</v>
      </c>
      <c r="I42" s="20" t="s">
        <v>104</v>
      </c>
      <c r="L42" s="20" t="s">
        <v>202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0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1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3</v>
      </c>
      <c r="I43" s="20" t="s">
        <v>98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13</v>
      </c>
      <c r="AB43" s="21">
        <v>9</v>
      </c>
      <c r="AC43" s="21">
        <f t="shared" si="10"/>
        <v>22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6</v>
      </c>
      <c r="AO43" s="21">
        <v>6</v>
      </c>
      <c r="AP43" s="21">
        <f t="shared" si="11"/>
        <v>12</v>
      </c>
      <c r="AQ43" s="21">
        <v>0</v>
      </c>
    </row>
    <row r="44" spans="1:43" ht="15.95" customHeight="1" x14ac:dyDescent="0.25">
      <c r="H44" s="21">
        <v>3</v>
      </c>
      <c r="I44" s="20" t="s">
        <v>98</v>
      </c>
      <c r="L44" s="20" t="s">
        <v>329</v>
      </c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8</v>
      </c>
      <c r="AB44" s="21">
        <v>5</v>
      </c>
      <c r="AC44" s="21">
        <f t="shared" si="10"/>
        <v>13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2</v>
      </c>
      <c r="AP44" s="21">
        <f t="shared" si="11"/>
        <v>7</v>
      </c>
      <c r="AQ44" s="21">
        <v>0</v>
      </c>
    </row>
    <row r="45" spans="1:43" ht="15.95" customHeight="1" x14ac:dyDescent="0.25">
      <c r="A45" s="30"/>
      <c r="H45" s="21">
        <v>3</v>
      </c>
      <c r="I45" s="20" t="s">
        <v>44</v>
      </c>
      <c r="L45" s="20" t="s">
        <v>330</v>
      </c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3</v>
      </c>
      <c r="AB45" s="21">
        <v>6</v>
      </c>
      <c r="AC45" s="21">
        <f t="shared" si="10"/>
        <v>9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1</v>
      </c>
      <c r="AO45" s="21">
        <v>6</v>
      </c>
      <c r="AP45" s="21">
        <f t="shared" si="11"/>
        <v>7</v>
      </c>
      <c r="AQ45" s="21">
        <v>0</v>
      </c>
    </row>
    <row r="46" spans="1:43" ht="15.95" customHeight="1" x14ac:dyDescent="0.25">
      <c r="A46" s="30"/>
      <c r="B46" s="44" t="s">
        <v>30</v>
      </c>
      <c r="C46" s="45"/>
      <c r="D46" s="45"/>
      <c r="E46" s="45"/>
      <c r="F46" s="45"/>
      <c r="G46" s="45"/>
      <c r="H46" s="46"/>
      <c r="I46" s="45"/>
      <c r="J46" s="45"/>
      <c r="K46" s="45"/>
      <c r="L46" s="45"/>
      <c r="M46" s="47"/>
      <c r="N46" s="45"/>
      <c r="O46" s="45"/>
      <c r="P46" s="45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1</v>
      </c>
      <c r="AB46" s="21">
        <v>4</v>
      </c>
      <c r="AC46" s="21">
        <f t="shared" si="10"/>
        <v>5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1"/>
        <v>2</v>
      </c>
      <c r="AQ46" s="21">
        <v>0</v>
      </c>
    </row>
    <row r="47" spans="1:43" ht="15.95" customHeight="1" x14ac:dyDescent="0.25">
      <c r="C47" s="5" t="s">
        <v>177</v>
      </c>
      <c r="E47" s="10"/>
      <c r="F47" s="10"/>
      <c r="G47" s="4">
        <v>7</v>
      </c>
      <c r="H47" s="21">
        <v>1</v>
      </c>
      <c r="I47" s="20" t="s">
        <v>77</v>
      </c>
      <c r="J47" s="20"/>
      <c r="K47" s="20"/>
      <c r="L47" s="20" t="s">
        <v>96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4</v>
      </c>
      <c r="AB47" s="21">
        <v>2</v>
      </c>
      <c r="AC47" s="21">
        <f t="shared" si="10"/>
        <v>6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4</v>
      </c>
      <c r="AO47" s="21">
        <v>0</v>
      </c>
      <c r="AP47" s="21">
        <f t="shared" si="11"/>
        <v>4</v>
      </c>
      <c r="AQ47" s="21">
        <v>4</v>
      </c>
    </row>
    <row r="48" spans="1:43" ht="15.95" customHeight="1" x14ac:dyDescent="0.25">
      <c r="B48" s="21" t="s">
        <v>23</v>
      </c>
      <c r="C48" s="15"/>
      <c r="D48" s="15" t="s">
        <v>45</v>
      </c>
      <c r="E48" s="15"/>
      <c r="H48" s="21">
        <v>1</v>
      </c>
      <c r="I48" s="20" t="s">
        <v>96</v>
      </c>
      <c r="J48" s="20"/>
      <c r="K48" s="20"/>
      <c r="L48" s="20" t="s">
        <v>323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5</v>
      </c>
      <c r="AC48" s="21">
        <f t="shared" si="10"/>
        <v>10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5</v>
      </c>
      <c r="AP48" s="21">
        <f t="shared" si="11"/>
        <v>10</v>
      </c>
      <c r="AQ48" s="21">
        <v>0</v>
      </c>
    </row>
    <row r="49" spans="1:43" ht="15.95" customHeight="1" x14ac:dyDescent="0.25">
      <c r="A49" s="30"/>
      <c r="C49" s="15"/>
      <c r="H49" s="21">
        <v>2</v>
      </c>
      <c r="I49" s="20" t="s">
        <v>77</v>
      </c>
      <c r="J49" s="20"/>
      <c r="K49" s="20"/>
      <c r="L49" s="20"/>
      <c r="M49" s="20" t="s">
        <v>48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0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1"/>
        <v>0</v>
      </c>
      <c r="AQ49" s="21">
        <v>0</v>
      </c>
    </row>
    <row r="50" spans="1:43" ht="15.95" customHeight="1" x14ac:dyDescent="0.25">
      <c r="A50" s="30"/>
      <c r="C50" s="15"/>
      <c r="H50" s="21">
        <v>2</v>
      </c>
      <c r="I50" s="20" t="s">
        <v>89</v>
      </c>
      <c r="L50" s="20" t="s">
        <v>333</v>
      </c>
      <c r="M50" s="20"/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0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1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166</v>
      </c>
      <c r="L51" s="20" t="s">
        <v>77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0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1"/>
        <v>3</v>
      </c>
      <c r="AQ51" s="21">
        <v>0</v>
      </c>
    </row>
    <row r="52" spans="1:43" ht="15.95" customHeight="1" x14ac:dyDescent="0.25">
      <c r="H52" s="21">
        <v>3</v>
      </c>
      <c r="I52" s="20" t="s">
        <v>82</v>
      </c>
      <c r="L52" s="20" t="s">
        <v>324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0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1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77</v>
      </c>
      <c r="L53" s="20" t="s">
        <v>167</v>
      </c>
      <c r="P53" s="20" t="s">
        <v>217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36</v>
      </c>
      <c r="AB53" s="22">
        <f>SUM(AB41:AB52)+SUMIF($Z$3:$Z$10,"Dive Shop",$AH$3:$AH$10)</f>
        <v>42</v>
      </c>
      <c r="AC53" s="22">
        <f>SUM(AC41:AC52)+SUMIF($Z$3:$Z$10,"Canadiens",$AH$3:$AH$10)</f>
        <v>78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26</v>
      </c>
      <c r="AO53" s="22">
        <f>SUM(AO41:AO52)+SUMIF($Z$3:$Z$10,"Dive Shop",$AH$3:$AH$10)</f>
        <v>36</v>
      </c>
      <c r="AP53" s="22">
        <f>SUM(AP41:AP52)+SUMIF($Z$3:$Z$10,"Canadiens",$AH$3:$AH$10)</f>
        <v>62</v>
      </c>
      <c r="AQ53" s="22">
        <f>SUM(AQ41:AQ52)</f>
        <v>8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5</v>
      </c>
      <c r="AB54" s="14">
        <v>4</v>
      </c>
      <c r="AC54" s="14">
        <f>+AA54+AB54</f>
        <v>9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2</v>
      </c>
      <c r="AP54" s="14">
        <f>+AN54+AO54</f>
        <v>3</v>
      </c>
      <c r="AQ54" s="14">
        <v>0</v>
      </c>
    </row>
    <row r="55" spans="1:43" ht="15.95" customHeight="1" x14ac:dyDescent="0.25"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2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3">+AN55+AO55</f>
        <v>0</v>
      </c>
      <c r="AQ55" s="21">
        <v>0</v>
      </c>
    </row>
    <row r="56" spans="1:43" ht="15.95" customHeight="1" x14ac:dyDescent="0.25">
      <c r="B56" s="10"/>
      <c r="C56" s="5" t="s">
        <v>175</v>
      </c>
      <c r="D56" s="15"/>
      <c r="F56" s="10"/>
      <c r="G56" s="4">
        <v>5</v>
      </c>
      <c r="H56" s="21">
        <v>1</v>
      </c>
      <c r="I56" s="20" t="s">
        <v>146</v>
      </c>
      <c r="J56" s="20"/>
      <c r="K56" s="20"/>
      <c r="L56" s="20"/>
      <c r="M56" s="20" t="s">
        <v>48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3</v>
      </c>
      <c r="AB56" s="21">
        <v>2</v>
      </c>
      <c r="AC56" s="21">
        <f t="shared" si="12"/>
        <v>5</v>
      </c>
      <c r="AD56" s="21">
        <v>4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10</v>
      </c>
      <c r="AO56" s="21">
        <v>6</v>
      </c>
      <c r="AP56" s="21">
        <f t="shared" si="13"/>
        <v>16</v>
      </c>
      <c r="AQ56" s="21">
        <v>0</v>
      </c>
    </row>
    <row r="57" spans="1:43" ht="15.95" customHeight="1" x14ac:dyDescent="0.25">
      <c r="B57" s="21" t="s">
        <v>23</v>
      </c>
      <c r="C57" s="15" t="s">
        <v>322</v>
      </c>
      <c r="D57" s="15"/>
      <c r="E57" s="15"/>
      <c r="F57" s="15"/>
      <c r="G57" s="4"/>
      <c r="H57" s="21">
        <v>1</v>
      </c>
      <c r="I57" s="20" t="s">
        <v>147</v>
      </c>
      <c r="J57" s="20"/>
      <c r="K57" s="20"/>
      <c r="L57" s="20" t="s">
        <v>130</v>
      </c>
      <c r="M57" s="20"/>
      <c r="N57" s="20"/>
      <c r="O57" s="20"/>
      <c r="P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2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7</v>
      </c>
      <c r="AO57" s="21">
        <v>7</v>
      </c>
      <c r="AP57" s="21">
        <f t="shared" si="13"/>
        <v>14</v>
      </c>
      <c r="AQ57" s="21">
        <v>0</v>
      </c>
    </row>
    <row r="58" spans="1:43" ht="15.95" customHeight="1" x14ac:dyDescent="0.25">
      <c r="C58" s="15" t="s">
        <v>293</v>
      </c>
      <c r="H58" s="21">
        <v>2</v>
      </c>
      <c r="I58" s="20" t="s">
        <v>147</v>
      </c>
      <c r="L58" s="20" t="s">
        <v>14</v>
      </c>
      <c r="M58" s="20"/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2"/>
        <v>1</v>
      </c>
      <c r="AD58" s="21">
        <v>2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11</v>
      </c>
      <c r="AP58" s="21">
        <f t="shared" si="13"/>
        <v>15</v>
      </c>
      <c r="AQ58" s="21">
        <v>4</v>
      </c>
    </row>
    <row r="59" spans="1:43" ht="15.95" customHeight="1" x14ac:dyDescent="0.25">
      <c r="H59" s="21">
        <v>2</v>
      </c>
      <c r="I59" s="20" t="s">
        <v>14</v>
      </c>
      <c r="L59" s="20" t="s">
        <v>334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2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4</v>
      </c>
      <c r="AP59" s="21">
        <f t="shared" si="13"/>
        <v>6</v>
      </c>
      <c r="AQ59" s="21">
        <v>0</v>
      </c>
    </row>
    <row r="60" spans="1:43" ht="15.95" customHeight="1" x14ac:dyDescent="0.25">
      <c r="A60" s="30"/>
      <c r="H60" s="21">
        <v>3</v>
      </c>
      <c r="I60" s="20" t="s">
        <v>147</v>
      </c>
      <c r="L60" s="20" t="s">
        <v>325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4</v>
      </c>
      <c r="AC60" s="21">
        <f t="shared" si="12"/>
        <v>10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3"/>
        <v>1</v>
      </c>
      <c r="AQ60" s="21">
        <v>0</v>
      </c>
    </row>
    <row r="61" spans="1:43" ht="15.95" customHeight="1" x14ac:dyDescent="0.2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2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2</v>
      </c>
      <c r="AP61" s="21">
        <f t="shared" si="13"/>
        <v>3</v>
      </c>
      <c r="AQ61" s="21">
        <v>0</v>
      </c>
    </row>
    <row r="62" spans="1:43" ht="15.95" customHeight="1" x14ac:dyDescent="0.25">
      <c r="B62" s="20" t="s">
        <v>121</v>
      </c>
      <c r="C62" s="10"/>
      <c r="D62" s="10"/>
      <c r="E62" s="20" t="s">
        <v>47</v>
      </c>
      <c r="F62" s="20"/>
      <c r="G62" s="4">
        <f>SUM(G14:G58)</f>
        <v>37</v>
      </c>
      <c r="H62" s="4"/>
      <c r="I62" s="19"/>
      <c r="J62" s="20" t="s">
        <v>32</v>
      </c>
      <c r="K62" s="19"/>
      <c r="L62" s="4">
        <f>COUNTA(C14:C61)-8</f>
        <v>8</v>
      </c>
      <c r="N62" s="20" t="s">
        <v>38</v>
      </c>
      <c r="O62" s="4">
        <f>+L62*2</f>
        <v>16</v>
      </c>
      <c r="P62" s="10"/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2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2</v>
      </c>
      <c r="AP62" s="21">
        <f t="shared" si="13"/>
        <v>2</v>
      </c>
      <c r="AQ62" s="21">
        <v>6</v>
      </c>
    </row>
    <row r="63" spans="1:43" ht="15.95" customHeight="1" x14ac:dyDescent="0.25">
      <c r="E63" s="20" t="s">
        <v>46</v>
      </c>
      <c r="F63" s="20"/>
      <c r="G63" s="4">
        <f>COUNTA(L16:L61)+COUNTIF(L16:L61,"*&amp;*")</f>
        <v>53</v>
      </c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2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1</v>
      </c>
      <c r="AO63" s="21">
        <v>0</v>
      </c>
      <c r="AP63" s="21">
        <f t="shared" si="13"/>
        <v>1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2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3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2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3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20</v>
      </c>
      <c r="AB66" s="22">
        <f>SUM(AB54:AB65)+SUMIF($Z$3:$Z$10,"Eriton",$AH$3:$AH$10)</f>
        <v>24</v>
      </c>
      <c r="AC66" s="22">
        <f>SUM(AC54:AC65)+SUMIF($Z$3:$Z$10,"Canadiens",$AH$3:$AH$10)</f>
        <v>44</v>
      </c>
      <c r="AD66" s="22">
        <f>SUM(AD54:AD65)</f>
        <v>14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26</v>
      </c>
      <c r="AO66" s="22">
        <f>SUM(AO54:AO65)+SUMIF($Z$3:$Z$10,"Eriton",$AH$3:$AH$10)</f>
        <v>35</v>
      </c>
      <c r="AP66" s="22">
        <f>SUM(AP54:AP65)+SUMIF($Z$3:$Z$10,"Canadiens",$AH$3:$AH$10)</f>
        <v>61</v>
      </c>
      <c r="AQ66" s="22">
        <f>SUM(AQ54:AQ65)</f>
        <v>10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205</v>
      </c>
      <c r="AO67" s="21">
        <f>+AB27+AB40+AB53+AB66+AO27+AO40+AO53+AO66</f>
        <v>278</v>
      </c>
      <c r="AP67" s="21">
        <f>+AC27+AC40+AC53+AC66+AP27+AP40+AP53+AP66</f>
        <v>483</v>
      </c>
      <c r="AQ67" s="21">
        <f>+AD27+AD40+AD53+AD66+AQ27+AQ40+AQ53+AQ66</f>
        <v>102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6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13</v>
      </c>
      <c r="K79" s="21">
        <v>9</v>
      </c>
      <c r="L79" s="52">
        <f t="shared" ref="L79:L104" si="14">+J79+K79</f>
        <v>22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10</v>
      </c>
      <c r="K80" s="21">
        <v>6</v>
      </c>
      <c r="L80" s="52">
        <f t="shared" si="14"/>
        <v>16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147</v>
      </c>
      <c r="E81" s="20"/>
      <c r="F81" s="20"/>
      <c r="G81" s="20" t="s">
        <v>56</v>
      </c>
      <c r="H81" s="21"/>
      <c r="J81" s="21">
        <v>7</v>
      </c>
      <c r="K81" s="21">
        <v>8</v>
      </c>
      <c r="L81" s="52">
        <f t="shared" si="14"/>
        <v>15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83</v>
      </c>
      <c r="E82" s="20"/>
      <c r="F82" s="20"/>
      <c r="G82" s="20" t="s">
        <v>54</v>
      </c>
      <c r="H82" s="35"/>
      <c r="J82" s="21">
        <v>4</v>
      </c>
      <c r="K82" s="21">
        <v>11</v>
      </c>
      <c r="L82" s="52">
        <f t="shared" si="14"/>
        <v>15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98</v>
      </c>
      <c r="E83" s="20"/>
      <c r="F83" s="20"/>
      <c r="G83" s="20" t="s">
        <v>55</v>
      </c>
      <c r="H83" s="21"/>
      <c r="J83" s="21">
        <v>12</v>
      </c>
      <c r="K83" s="21">
        <v>2</v>
      </c>
      <c r="L83" s="52">
        <f t="shared" si="14"/>
        <v>14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80</v>
      </c>
      <c r="E84" s="20"/>
      <c r="F84" s="20"/>
      <c r="G84" s="20" t="s">
        <v>58</v>
      </c>
      <c r="H84" s="21"/>
      <c r="J84" s="21">
        <v>11</v>
      </c>
      <c r="K84" s="21">
        <v>3</v>
      </c>
      <c r="L84" s="52">
        <f t="shared" si="14"/>
        <v>14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122</v>
      </c>
      <c r="E85" s="20"/>
      <c r="F85" s="20"/>
      <c r="G85" s="20" t="s">
        <v>54</v>
      </c>
      <c r="H85" s="21"/>
      <c r="J85" s="21">
        <v>7</v>
      </c>
      <c r="K85" s="21">
        <v>7</v>
      </c>
      <c r="L85" s="52">
        <f t="shared" si="14"/>
        <v>14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3</v>
      </c>
      <c r="K86" s="21">
        <v>11</v>
      </c>
      <c r="L86" s="52">
        <f t="shared" si="14"/>
        <v>14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15" t="s">
        <v>15</v>
      </c>
      <c r="H87" s="21"/>
      <c r="J87" s="21">
        <v>8</v>
      </c>
      <c r="K87" s="21">
        <v>5</v>
      </c>
      <c r="L87" s="52">
        <f t="shared" si="14"/>
        <v>13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86</v>
      </c>
      <c r="E88" s="20"/>
      <c r="F88" s="20"/>
      <c r="G88" s="20" t="s">
        <v>53</v>
      </c>
      <c r="H88" s="21"/>
      <c r="J88" s="21">
        <v>6</v>
      </c>
      <c r="K88" s="21">
        <v>6</v>
      </c>
      <c r="L88" s="52">
        <f t="shared" si="14"/>
        <v>12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35"/>
      <c r="J89" s="21">
        <v>5</v>
      </c>
      <c r="K89" s="21">
        <v>6</v>
      </c>
      <c r="L89" s="52">
        <f t="shared" si="14"/>
        <v>11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106</v>
      </c>
      <c r="E90" s="20"/>
      <c r="F90" s="20"/>
      <c r="G90" s="20" t="s">
        <v>57</v>
      </c>
      <c r="H90" s="21"/>
      <c r="J90" s="21">
        <v>6</v>
      </c>
      <c r="K90" s="21">
        <v>4</v>
      </c>
      <c r="L90" s="52">
        <f t="shared" si="14"/>
        <v>10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167</v>
      </c>
      <c r="E91" s="20"/>
      <c r="F91" s="20"/>
      <c r="G91" s="15" t="s">
        <v>15</v>
      </c>
      <c r="H91" s="21"/>
      <c r="J91" s="21">
        <v>5</v>
      </c>
      <c r="K91" s="21">
        <v>5</v>
      </c>
      <c r="L91" s="52">
        <f t="shared" si="14"/>
        <v>10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146</v>
      </c>
      <c r="E92" s="20"/>
      <c r="F92" s="20"/>
      <c r="G92" s="20" t="s">
        <v>56</v>
      </c>
      <c r="H92" s="21"/>
      <c r="J92" s="21">
        <v>5</v>
      </c>
      <c r="K92" s="21">
        <v>5</v>
      </c>
      <c r="L92" s="52">
        <f t="shared" si="14"/>
        <v>10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119</v>
      </c>
      <c r="E93" s="20"/>
      <c r="F93" s="20"/>
      <c r="G93" s="20" t="s">
        <v>53</v>
      </c>
      <c r="H93" s="21"/>
      <c r="J93" s="21">
        <v>5</v>
      </c>
      <c r="K93" s="21">
        <v>5</v>
      </c>
      <c r="L93" s="52">
        <f t="shared" si="14"/>
        <v>10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8</v>
      </c>
      <c r="K94" s="21">
        <v>1</v>
      </c>
      <c r="L94" s="52">
        <f t="shared" si="14"/>
        <v>9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5</v>
      </c>
      <c r="K95" s="21">
        <v>4</v>
      </c>
      <c r="L95" s="52">
        <f t="shared" si="14"/>
        <v>9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3</v>
      </c>
      <c r="K96" s="21">
        <v>6</v>
      </c>
      <c r="L96" s="52">
        <f t="shared" si="14"/>
        <v>9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8</v>
      </c>
      <c r="L97" s="52">
        <f t="shared" si="14"/>
        <v>9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2</v>
      </c>
      <c r="L98" s="52">
        <f t="shared" si="14"/>
        <v>7</v>
      </c>
      <c r="N98" s="21"/>
    </row>
    <row r="99" spans="4:31" ht="15.75" x14ac:dyDescent="0.25">
      <c r="D99" s="20" t="s">
        <v>44</v>
      </c>
      <c r="E99" s="20"/>
      <c r="F99" s="20"/>
      <c r="G99" s="20" t="s">
        <v>55</v>
      </c>
      <c r="H99" s="21"/>
      <c r="J99" s="21">
        <v>3</v>
      </c>
      <c r="K99" s="21">
        <v>4</v>
      </c>
      <c r="L99" s="52">
        <f t="shared" si="14"/>
        <v>7</v>
      </c>
      <c r="N99" s="21"/>
    </row>
    <row r="100" spans="4:31" ht="15.75" x14ac:dyDescent="0.25">
      <c r="D100" s="20" t="s">
        <v>88</v>
      </c>
      <c r="E100" s="20"/>
      <c r="F100" s="20"/>
      <c r="G100" s="20" t="s">
        <v>53</v>
      </c>
      <c r="H100" s="21"/>
      <c r="J100" s="21">
        <v>1</v>
      </c>
      <c r="K100" s="21">
        <v>6</v>
      </c>
      <c r="L100" s="52">
        <f t="shared" si="14"/>
        <v>7</v>
      </c>
      <c r="N100" s="21"/>
    </row>
    <row r="101" spans="4:31" ht="15.75" x14ac:dyDescent="0.25">
      <c r="D101" s="20" t="s">
        <v>89</v>
      </c>
      <c r="E101" s="20"/>
      <c r="F101" s="20"/>
      <c r="G101" s="15" t="s">
        <v>15</v>
      </c>
      <c r="H101" s="21"/>
      <c r="J101" s="21">
        <v>4</v>
      </c>
      <c r="K101" s="21">
        <v>2</v>
      </c>
      <c r="L101" s="52">
        <f t="shared" si="14"/>
        <v>6</v>
      </c>
      <c r="N101" s="21"/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4</v>
      </c>
      <c r="L102" s="52">
        <f t="shared" si="14"/>
        <v>6</v>
      </c>
      <c r="N102" s="21"/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5</v>
      </c>
      <c r="L103" s="52">
        <f t="shared" si="14"/>
        <v>6</v>
      </c>
      <c r="N103" s="21"/>
    </row>
    <row r="104" spans="4:31" ht="15.75" x14ac:dyDescent="0.25">
      <c r="D104" s="20" t="s">
        <v>79</v>
      </c>
      <c r="E104" s="20"/>
      <c r="F104" s="20"/>
      <c r="G104" s="20" t="s">
        <v>55</v>
      </c>
      <c r="H104" s="21"/>
      <c r="J104" s="21">
        <v>0</v>
      </c>
      <c r="K104" s="21">
        <v>6</v>
      </c>
      <c r="L104" s="52">
        <f t="shared" si="14"/>
        <v>6</v>
      </c>
      <c r="N104" s="21"/>
    </row>
    <row r="105" spans="4:31" ht="15.75" x14ac:dyDescent="0.25">
      <c r="L105" s="21"/>
      <c r="AE105" s="10"/>
    </row>
    <row r="106" spans="4:31" ht="15.75" x14ac:dyDescent="0.25">
      <c r="L106" s="21"/>
      <c r="AE106" s="10"/>
    </row>
    <row r="107" spans="4:31" ht="18.75" thickBot="1" x14ac:dyDescent="0.3">
      <c r="E107" s="1" t="s">
        <v>124</v>
      </c>
      <c r="F107" s="1"/>
      <c r="G107" s="1"/>
      <c r="H107" s="3" t="s">
        <v>1</v>
      </c>
      <c r="I107" s="3"/>
      <c r="J107" s="3"/>
      <c r="K107" s="49" t="s">
        <v>2</v>
      </c>
      <c r="L107" s="21"/>
    </row>
    <row r="108" spans="4:31" ht="15.75" x14ac:dyDescent="0.25">
      <c r="E108" s="20" t="s">
        <v>146</v>
      </c>
      <c r="F108" s="20"/>
      <c r="G108" s="20"/>
      <c r="H108" s="20" t="s">
        <v>56</v>
      </c>
      <c r="I108" s="21"/>
      <c r="K108" s="52">
        <v>16</v>
      </c>
      <c r="L108" s="21"/>
      <c r="M108" s="21"/>
      <c r="N108" s="21"/>
    </row>
    <row r="109" spans="4:31" ht="15.75" x14ac:dyDescent="0.25">
      <c r="E109" s="20" t="s">
        <v>80</v>
      </c>
      <c r="F109" s="20"/>
      <c r="G109" s="20"/>
      <c r="H109" s="20" t="s">
        <v>58</v>
      </c>
      <c r="I109" s="21"/>
      <c r="K109" s="52">
        <v>6</v>
      </c>
      <c r="L109" s="21"/>
      <c r="M109" s="21"/>
      <c r="N109" s="21"/>
    </row>
    <row r="110" spans="4:31" ht="15.75" x14ac:dyDescent="0.25">
      <c r="E110" s="20" t="s">
        <v>87</v>
      </c>
      <c r="F110" s="20"/>
      <c r="G110" s="20"/>
      <c r="H110" s="20" t="s">
        <v>54</v>
      </c>
      <c r="I110" s="21"/>
      <c r="K110" s="52">
        <v>6</v>
      </c>
      <c r="L110" s="21"/>
      <c r="M110" s="21"/>
      <c r="N110" s="21"/>
    </row>
    <row r="111" spans="4:31" ht="15.75" x14ac:dyDescent="0.25">
      <c r="E111" s="20" t="s">
        <v>83</v>
      </c>
      <c r="F111" s="20"/>
      <c r="G111" s="20"/>
      <c r="H111" s="20" t="s">
        <v>54</v>
      </c>
      <c r="I111" s="35"/>
      <c r="K111" s="52">
        <v>4</v>
      </c>
      <c r="L111" s="21"/>
      <c r="M111" s="21"/>
      <c r="N111" s="21"/>
    </row>
    <row r="112" spans="4:31" ht="15.75" x14ac:dyDescent="0.25">
      <c r="E112" s="20" t="s">
        <v>75</v>
      </c>
      <c r="F112" s="20"/>
      <c r="G112" s="20"/>
      <c r="H112" s="20" t="s">
        <v>125</v>
      </c>
      <c r="I112" s="21"/>
      <c r="K112" s="52">
        <v>4</v>
      </c>
      <c r="L112" s="21"/>
      <c r="M112" s="21"/>
      <c r="N112" s="21"/>
    </row>
    <row r="113" spans="5:14" ht="15.75" x14ac:dyDescent="0.25">
      <c r="E113" s="20" t="s">
        <v>165</v>
      </c>
      <c r="F113" s="20"/>
      <c r="G113" s="20"/>
      <c r="H113" s="20" t="s">
        <v>125</v>
      </c>
      <c r="I113" s="21"/>
      <c r="K113" s="52">
        <v>4</v>
      </c>
      <c r="L113" s="21"/>
      <c r="M113" s="21"/>
      <c r="N113" s="21"/>
    </row>
    <row r="114" spans="5:14" ht="15.75" x14ac:dyDescent="0.25">
      <c r="E114" s="20" t="s">
        <v>81</v>
      </c>
      <c r="F114" s="20"/>
      <c r="G114" s="20"/>
      <c r="H114" s="20" t="s">
        <v>57</v>
      </c>
      <c r="I114" s="21"/>
      <c r="K114" s="52">
        <v>4</v>
      </c>
      <c r="L114" s="21"/>
      <c r="M114" s="21"/>
      <c r="N114" s="21"/>
    </row>
    <row r="115" spans="5:14" ht="15.75" x14ac:dyDescent="0.25">
      <c r="E115" s="20" t="s">
        <v>135</v>
      </c>
      <c r="F115" s="20"/>
      <c r="G115" s="20"/>
      <c r="H115" s="20" t="s">
        <v>53</v>
      </c>
      <c r="I115" s="21"/>
      <c r="K115" s="52">
        <v>4</v>
      </c>
      <c r="L115" s="21"/>
      <c r="M115" s="21"/>
      <c r="N115" s="21"/>
    </row>
    <row r="116" spans="5:14" ht="15.75" x14ac:dyDescent="0.25">
      <c r="E116" s="20" t="s">
        <v>172</v>
      </c>
      <c r="F116" s="20"/>
      <c r="G116" s="20"/>
      <c r="H116" s="20" t="s">
        <v>58</v>
      </c>
      <c r="I116" s="21"/>
      <c r="K116" s="52">
        <v>4</v>
      </c>
      <c r="L116" s="21"/>
      <c r="M116" s="21"/>
      <c r="N116" s="21"/>
    </row>
    <row r="117" spans="5:14" ht="15.75" x14ac:dyDescent="0.25">
      <c r="E117" s="20" t="s">
        <v>115</v>
      </c>
      <c r="F117" s="20"/>
      <c r="G117" s="20"/>
      <c r="H117" s="20" t="s">
        <v>125</v>
      </c>
      <c r="I117" s="21"/>
      <c r="K117" s="52">
        <v>4</v>
      </c>
      <c r="L117" s="21"/>
      <c r="M117" s="21"/>
      <c r="N117" s="21"/>
    </row>
  </sheetData>
  <mergeCells count="17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1950-9F0C-48A3-B7FA-EBD7368FAC68}">
  <dimension ref="A1:AQ136"/>
  <sheetViews>
    <sheetView topLeftCell="A13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5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4</v>
      </c>
      <c r="AD3" s="21">
        <v>3</v>
      </c>
      <c r="AE3" s="21">
        <v>0</v>
      </c>
      <c r="AF3" s="21">
        <v>1</v>
      </c>
      <c r="AG3" s="56">
        <f t="shared" ref="AG3:AG11" si="1">+(AD3*2+AF3)/(2*AC3)</f>
        <v>0.875</v>
      </c>
      <c r="AH3" s="56"/>
      <c r="AI3" s="14">
        <v>7</v>
      </c>
      <c r="AJ3" s="14">
        <v>0</v>
      </c>
      <c r="AK3" s="14">
        <v>0</v>
      </c>
      <c r="AL3" s="50">
        <f t="shared" ref="AL3:AL12" si="2">+AI3/AC3</f>
        <v>1.75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4</v>
      </c>
      <c r="H4" s="4">
        <v>0</v>
      </c>
      <c r="I4" s="4">
        <v>1</v>
      </c>
      <c r="J4" s="4">
        <f t="shared" ref="J4:J11" si="3">2*G4+I4</f>
        <v>9</v>
      </c>
      <c r="K4" s="31">
        <f t="shared" ref="K4:K11" si="4">+J4/((G4+H4+I4)*2)</f>
        <v>0.9</v>
      </c>
      <c r="L4" s="4">
        <f>+$AA$66</f>
        <v>17</v>
      </c>
      <c r="M4" s="4">
        <v>8</v>
      </c>
      <c r="N4" s="4">
        <f>+$AB$66</f>
        <v>20</v>
      </c>
      <c r="O4" s="4">
        <f>+$AD$66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ref="AC4:AC10" si="5">+AD4+AE4+AF4</f>
        <v>5</v>
      </c>
      <c r="AD4" s="21">
        <v>4</v>
      </c>
      <c r="AE4" s="21">
        <v>1</v>
      </c>
      <c r="AF4" s="21">
        <v>0</v>
      </c>
      <c r="AG4" s="53">
        <f t="shared" ref="AG4:AG10" si="6">+(AD4*2+AF4)/(2*AC4)</f>
        <v>0.8</v>
      </c>
      <c r="AH4" s="53"/>
      <c r="AI4" s="21">
        <v>15</v>
      </c>
      <c r="AJ4" s="21">
        <v>0</v>
      </c>
      <c r="AK4" s="21">
        <v>0</v>
      </c>
      <c r="AL4" s="26">
        <f t="shared" ref="AL4:AL10" si="7">+AI4/AC4</f>
        <v>3</v>
      </c>
      <c r="AQ4" s="21"/>
    </row>
    <row r="5" spans="1:43" ht="18" x14ac:dyDescent="0.25">
      <c r="A5" s="34"/>
      <c r="B5" s="4">
        <v>3</v>
      </c>
      <c r="C5" s="5" t="s">
        <v>15</v>
      </c>
      <c r="D5" s="10"/>
      <c r="E5" s="10"/>
      <c r="F5" s="10"/>
      <c r="G5" s="4">
        <v>4</v>
      </c>
      <c r="H5" s="4">
        <v>1</v>
      </c>
      <c r="I5" s="4">
        <v>0</v>
      </c>
      <c r="J5" s="4">
        <f t="shared" si="3"/>
        <v>8</v>
      </c>
      <c r="K5" s="31">
        <f t="shared" si="4"/>
        <v>0.8</v>
      </c>
      <c r="L5" s="4">
        <f>+$AA$53</f>
        <v>29</v>
      </c>
      <c r="M5" s="4">
        <v>15</v>
      </c>
      <c r="N5" s="4">
        <f>+$AB$53</f>
        <v>33</v>
      </c>
      <c r="O5" s="4">
        <f>+$AD$53</f>
        <v>6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5"/>
        <v>5</v>
      </c>
      <c r="AD5" s="21">
        <v>3</v>
      </c>
      <c r="AE5" s="21">
        <v>1</v>
      </c>
      <c r="AF5" s="21">
        <v>1</v>
      </c>
      <c r="AG5" s="53">
        <f t="shared" si="6"/>
        <v>0.7</v>
      </c>
      <c r="AH5" s="53"/>
      <c r="AI5" s="21">
        <v>16</v>
      </c>
      <c r="AJ5" s="21">
        <v>0</v>
      </c>
      <c r="AK5" s="21">
        <v>0</v>
      </c>
      <c r="AL5" s="26">
        <f t="shared" si="7"/>
        <v>3.2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1</v>
      </c>
      <c r="I6" s="4">
        <v>1</v>
      </c>
      <c r="J6" s="4">
        <f t="shared" si="3"/>
        <v>7</v>
      </c>
      <c r="K6" s="31">
        <f t="shared" si="4"/>
        <v>0.7</v>
      </c>
      <c r="L6" s="4">
        <f>+$AN$27</f>
        <v>21</v>
      </c>
      <c r="M6" s="4">
        <v>16</v>
      </c>
      <c r="N6" s="4">
        <f>+$AO$27</f>
        <v>35</v>
      </c>
      <c r="O6" s="4">
        <f>+$AQ$27</f>
        <v>20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 t="shared" si="5"/>
        <v>5</v>
      </c>
      <c r="AD6" s="21">
        <v>2</v>
      </c>
      <c r="AE6" s="21">
        <v>2</v>
      </c>
      <c r="AF6" s="21">
        <v>1</v>
      </c>
      <c r="AG6" s="53">
        <f t="shared" si="6"/>
        <v>0.5</v>
      </c>
      <c r="AH6" s="53"/>
      <c r="AI6" s="21">
        <v>17</v>
      </c>
      <c r="AJ6" s="21">
        <v>0</v>
      </c>
      <c r="AK6" s="21">
        <v>0</v>
      </c>
      <c r="AL6" s="26">
        <f t="shared" si="7"/>
        <v>3.4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1</v>
      </c>
      <c r="J7" s="4">
        <f t="shared" si="3"/>
        <v>5</v>
      </c>
      <c r="K7" s="31">
        <f t="shared" si="4"/>
        <v>0.5</v>
      </c>
      <c r="L7" s="4">
        <f>+$AA$27</f>
        <v>17</v>
      </c>
      <c r="M7" s="4">
        <v>17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5"/>
        <v>5</v>
      </c>
      <c r="AD7" s="21">
        <v>1</v>
      </c>
      <c r="AE7" s="21">
        <v>3</v>
      </c>
      <c r="AF7" s="21">
        <v>1</v>
      </c>
      <c r="AG7" s="53">
        <f t="shared" si="6"/>
        <v>0.3</v>
      </c>
      <c r="AH7" s="53"/>
      <c r="AI7" s="21">
        <v>22</v>
      </c>
      <c r="AJ7" s="21">
        <v>1</v>
      </c>
      <c r="AK7" s="21">
        <v>0</v>
      </c>
      <c r="AL7" s="26">
        <f t="shared" si="7"/>
        <v>4.4000000000000004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2</v>
      </c>
      <c r="I8" s="4">
        <v>2</v>
      </c>
      <c r="J8" s="4">
        <f t="shared" si="3"/>
        <v>4</v>
      </c>
      <c r="K8" s="31">
        <f t="shared" si="4"/>
        <v>0.4</v>
      </c>
      <c r="L8" s="4">
        <f>+$AN$53</f>
        <v>23</v>
      </c>
      <c r="M8" s="4">
        <v>26</v>
      </c>
      <c r="N8" s="4">
        <f>+$AO$53</f>
        <v>32</v>
      </c>
      <c r="O8" s="4">
        <f>+$AQ$53</f>
        <v>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5"/>
        <v>3</v>
      </c>
      <c r="AD8" s="21">
        <v>1</v>
      </c>
      <c r="AE8" s="21">
        <v>2</v>
      </c>
      <c r="AF8" s="21">
        <v>0</v>
      </c>
      <c r="AG8" s="53">
        <f t="shared" si="6"/>
        <v>0.33333333333333331</v>
      </c>
      <c r="AH8" s="53"/>
      <c r="AI8" s="21">
        <v>15</v>
      </c>
      <c r="AJ8" s="21">
        <v>1</v>
      </c>
      <c r="AK8" s="21">
        <v>0</v>
      </c>
      <c r="AL8" s="26">
        <f t="shared" si="7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1</v>
      </c>
      <c r="H9" s="4">
        <v>3</v>
      </c>
      <c r="I9" s="4">
        <v>1</v>
      </c>
      <c r="J9" s="4">
        <f t="shared" si="3"/>
        <v>3</v>
      </c>
      <c r="K9" s="31">
        <f t="shared" si="4"/>
        <v>0.3</v>
      </c>
      <c r="L9" s="4">
        <f>+$AN$66</f>
        <v>19</v>
      </c>
      <c r="M9" s="4">
        <v>23</v>
      </c>
      <c r="N9" s="4">
        <f>+$AO$66</f>
        <v>23</v>
      </c>
      <c r="O9" s="4">
        <f>+$AQ$66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5"/>
        <v>5</v>
      </c>
      <c r="AD9" s="21">
        <v>1</v>
      </c>
      <c r="AE9" s="21">
        <v>3</v>
      </c>
      <c r="AF9" s="21">
        <v>1</v>
      </c>
      <c r="AG9" s="53">
        <f t="shared" si="6"/>
        <v>0.3</v>
      </c>
      <c r="AH9" s="53"/>
      <c r="AI9" s="21">
        <v>27</v>
      </c>
      <c r="AJ9" s="21">
        <v>2</v>
      </c>
      <c r="AK9" s="21">
        <v>0</v>
      </c>
      <c r="AL9" s="26">
        <f t="shared" si="7"/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1</v>
      </c>
      <c r="J10" s="4">
        <f t="shared" si="3"/>
        <v>3</v>
      </c>
      <c r="K10" s="31">
        <f t="shared" si="4"/>
        <v>0.3</v>
      </c>
      <c r="L10" s="4">
        <f>+$AN$40</f>
        <v>24</v>
      </c>
      <c r="M10" s="4">
        <v>29</v>
      </c>
      <c r="N10" s="4">
        <f>+$AO$40</f>
        <v>31</v>
      </c>
      <c r="O10" s="4">
        <f>+$AQ$40</f>
        <v>20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 t="shared" si="5"/>
        <v>5</v>
      </c>
      <c r="AD10" s="21">
        <v>0</v>
      </c>
      <c r="AE10" s="21">
        <v>4</v>
      </c>
      <c r="AF10" s="21">
        <v>1</v>
      </c>
      <c r="AG10" s="53">
        <f t="shared" si="6"/>
        <v>0.1</v>
      </c>
      <c r="AH10" s="53"/>
      <c r="AI10" s="21">
        <v>33</v>
      </c>
      <c r="AJ10" s="21">
        <v>1</v>
      </c>
      <c r="AK10" s="21">
        <v>0</v>
      </c>
      <c r="AL10" s="26">
        <f t="shared" si="7"/>
        <v>6.6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4</v>
      </c>
      <c r="I11" s="4">
        <v>1</v>
      </c>
      <c r="J11" s="4">
        <f t="shared" si="3"/>
        <v>1</v>
      </c>
      <c r="K11" s="31">
        <f t="shared" si="4"/>
        <v>0.1</v>
      </c>
      <c r="L11" s="4">
        <f>+$AA$40</f>
        <v>18</v>
      </c>
      <c r="M11" s="4">
        <v>34</v>
      </c>
      <c r="N11" s="4">
        <f>+$AB$40</f>
        <v>29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53">
        <f t="shared" si="1"/>
        <v>0.66666666666666663</v>
      </c>
      <c r="AH11" s="53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16</v>
      </c>
      <c r="H12" s="8">
        <f>SUM(H4:H11)</f>
        <v>16</v>
      </c>
      <c r="I12" s="8">
        <f>SUM(I4:I11)</f>
        <v>8</v>
      </c>
      <c r="J12" s="8"/>
      <c r="K12" s="8"/>
      <c r="L12" s="8">
        <f>SUM(L4:L11)</f>
        <v>168</v>
      </c>
      <c r="M12" s="8">
        <f>SUM(M4:M11)</f>
        <v>168</v>
      </c>
      <c r="N12" s="8">
        <f>SUM(N4:N11)</f>
        <v>225</v>
      </c>
      <c r="O12" s="8">
        <f>SUM(O4:O11)</f>
        <v>86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40</v>
      </c>
      <c r="AD12" s="14">
        <f>SUM(AD3:AD11)</f>
        <v>16</v>
      </c>
      <c r="AE12" s="14">
        <f>SUM(AE3:AE11)</f>
        <v>16</v>
      </c>
      <c r="AF12" s="14">
        <f>SUM(AF3:AF11)</f>
        <v>8</v>
      </c>
      <c r="AG12" s="14"/>
      <c r="AH12" s="14"/>
      <c r="AI12" s="14">
        <f>SUM(AI3:AI11)</f>
        <v>163</v>
      </c>
      <c r="AJ12" s="14">
        <f>SUM(AJ3:AJ11)</f>
        <v>5</v>
      </c>
      <c r="AK12" s="14">
        <f>SUM(AK3:AK11)</f>
        <v>0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5 Summary:</v>
      </c>
      <c r="C14" s="37"/>
      <c r="D14" s="37"/>
      <c r="E14" s="57">
        <v>45935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6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3</v>
      </c>
      <c r="H16" s="21">
        <v>1</v>
      </c>
      <c r="I16" s="20" t="s">
        <v>85</v>
      </c>
      <c r="J16" s="20"/>
      <c r="K16" s="20"/>
      <c r="L16" s="20" t="s">
        <v>112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2</v>
      </c>
      <c r="I17" s="20" t="s">
        <v>112</v>
      </c>
      <c r="L17" s="20" t="s">
        <v>281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4</v>
      </c>
      <c r="AO17" s="21">
        <v>5</v>
      </c>
      <c r="AP17" s="21">
        <f t="shared" si="9"/>
        <v>9</v>
      </c>
      <c r="AQ17" s="21">
        <v>14</v>
      </c>
    </row>
    <row r="18" spans="1:43" ht="15.95" customHeight="1" x14ac:dyDescent="0.25">
      <c r="A18" s="30"/>
      <c r="G18" s="4"/>
      <c r="H18" s="21">
        <v>3</v>
      </c>
      <c r="I18" s="20" t="s">
        <v>112</v>
      </c>
      <c r="L18" s="20" t="s">
        <v>282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8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4</v>
      </c>
      <c r="AO18" s="21">
        <v>7</v>
      </c>
      <c r="AP18" s="21">
        <f t="shared" si="9"/>
        <v>11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9"/>
        <v>5</v>
      </c>
      <c r="AQ19" s="21">
        <v>2</v>
      </c>
    </row>
    <row r="20" spans="1:43" ht="15.95" customHeight="1" x14ac:dyDescent="0.25">
      <c r="C20" s="5" t="s">
        <v>177</v>
      </c>
      <c r="G20" s="4">
        <v>9</v>
      </c>
      <c r="H20" s="21">
        <v>1</v>
      </c>
      <c r="I20" s="20" t="s">
        <v>167</v>
      </c>
      <c r="J20" s="20"/>
      <c r="K20" s="20"/>
      <c r="L20" s="20" t="s">
        <v>82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B21" s="21" t="s">
        <v>23</v>
      </c>
      <c r="C21" s="15"/>
      <c r="D21" s="15" t="s">
        <v>45</v>
      </c>
      <c r="E21" s="15"/>
      <c r="F21" s="15"/>
      <c r="G21" s="15"/>
      <c r="H21" s="21">
        <v>1</v>
      </c>
      <c r="I21" s="20" t="s">
        <v>77</v>
      </c>
      <c r="J21" s="20"/>
      <c r="K21" s="20"/>
      <c r="L21" s="20" t="s">
        <v>287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6</v>
      </c>
      <c r="AC21" s="21">
        <f t="shared" si="8"/>
        <v>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4</v>
      </c>
      <c r="AO21" s="21">
        <v>5</v>
      </c>
      <c r="AP21" s="21">
        <f t="shared" si="9"/>
        <v>9</v>
      </c>
      <c r="AQ21" s="21">
        <v>0</v>
      </c>
    </row>
    <row r="22" spans="1:43" ht="15.95" customHeight="1" x14ac:dyDescent="0.25">
      <c r="C22" s="15"/>
      <c r="D22" s="15"/>
      <c r="E22" s="15"/>
      <c r="F22" s="15"/>
      <c r="G22" s="15"/>
      <c r="H22" s="21">
        <v>1</v>
      </c>
      <c r="I22" s="20" t="s">
        <v>167</v>
      </c>
      <c r="J22" s="20"/>
      <c r="K22" s="20"/>
      <c r="L22" s="20" t="s">
        <v>286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8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3</v>
      </c>
      <c r="AP22" s="21">
        <f t="shared" si="9"/>
        <v>4</v>
      </c>
      <c r="AQ22" s="21">
        <v>2</v>
      </c>
    </row>
    <row r="23" spans="1:43" ht="15.95" customHeight="1" x14ac:dyDescent="0.25">
      <c r="H23" s="21">
        <v>1</v>
      </c>
      <c r="I23" s="20" t="s">
        <v>77</v>
      </c>
      <c r="L23" s="20" t="s">
        <v>285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8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9"/>
        <v>1</v>
      </c>
      <c r="AQ23" s="21">
        <v>2</v>
      </c>
    </row>
    <row r="24" spans="1:43" ht="15.95" customHeight="1" x14ac:dyDescent="0.25">
      <c r="H24" s="21">
        <v>2</v>
      </c>
      <c r="I24" s="20" t="s">
        <v>77</v>
      </c>
      <c r="L24" s="20" t="s">
        <v>97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8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2</v>
      </c>
      <c r="I25" s="20" t="s">
        <v>97</v>
      </c>
      <c r="J25" s="20"/>
      <c r="K25" s="20"/>
      <c r="L25" s="20" t="s">
        <v>284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9"/>
        <v>3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82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8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167</v>
      </c>
      <c r="L27" s="20" t="s">
        <v>283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17</v>
      </c>
      <c r="AB27" s="22">
        <f>SUM(AB15:AB26)+SUMIF($Z$3:$Z$10,"Canadiens",$AH$3:$AH$10)</f>
        <v>22</v>
      </c>
      <c r="AC27" s="22">
        <f>SUM(AC15:AC26)+SUMIF($Z$3:$Z$10,"Canadiens",$AH$3:$AH$10)</f>
        <v>39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21</v>
      </c>
      <c r="AO27" s="22">
        <f>SUM(AO15:AO26)+SUMIF($Z$3:$Z$10,"Canadiens",$AH$3:$AH$10)</f>
        <v>35</v>
      </c>
      <c r="AP27" s="22">
        <f>SUM(AP15:AP26)+SUMIF($Z$3:$Z$10,"Canadiens",$AH$3:$AH$10)</f>
        <v>56</v>
      </c>
      <c r="AQ27" s="22">
        <f>SUM(AQ15:AQ26)</f>
        <v>20</v>
      </c>
    </row>
    <row r="28" spans="1:43" ht="15.95" customHeight="1" x14ac:dyDescent="0.25">
      <c r="H28" s="21">
        <v>3</v>
      </c>
      <c r="I28" s="20" t="s">
        <v>167</v>
      </c>
      <c r="L28" s="20" t="s">
        <v>280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4</v>
      </c>
      <c r="AC28" s="14">
        <f>+AA28+AB28</f>
        <v>4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2</v>
      </c>
    </row>
    <row r="30" spans="1:43" ht="15.95" customHeight="1" x14ac:dyDescent="0.25">
      <c r="C30" s="5" t="s">
        <v>174</v>
      </c>
      <c r="D30" s="10"/>
      <c r="E30" s="20"/>
      <c r="F30" s="20"/>
      <c r="G30" s="4">
        <v>8</v>
      </c>
      <c r="H30" s="21">
        <v>1</v>
      </c>
      <c r="I30" s="20" t="s">
        <v>83</v>
      </c>
      <c r="J30" s="20"/>
      <c r="K30" s="20"/>
      <c r="L30" s="20" t="s">
        <v>84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10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10</v>
      </c>
      <c r="AO30" s="21">
        <v>2</v>
      </c>
      <c r="AP30" s="21">
        <f t="shared" si="11"/>
        <v>12</v>
      </c>
      <c r="AQ30" s="21">
        <v>6</v>
      </c>
    </row>
    <row r="31" spans="1:43" ht="15.95" customHeight="1" x14ac:dyDescent="0.25">
      <c r="B31" s="21" t="s">
        <v>23</v>
      </c>
      <c r="C31" s="20" t="s">
        <v>288</v>
      </c>
      <c r="D31" s="20"/>
      <c r="E31" s="20"/>
      <c r="F31" s="20"/>
      <c r="G31" s="4"/>
      <c r="H31" s="21">
        <v>1</v>
      </c>
      <c r="I31" s="20" t="s">
        <v>84</v>
      </c>
      <c r="J31" s="20"/>
      <c r="K31" s="20"/>
      <c r="L31" s="20" t="s">
        <v>122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10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8</v>
      </c>
      <c r="AP31" s="21">
        <f t="shared" si="11"/>
        <v>11</v>
      </c>
      <c r="AQ31" s="21">
        <v>0</v>
      </c>
    </row>
    <row r="32" spans="1:43" ht="15.95" customHeight="1" x14ac:dyDescent="0.25">
      <c r="C32" s="20" t="s">
        <v>289</v>
      </c>
      <c r="D32" s="20"/>
      <c r="E32" s="20"/>
      <c r="F32" s="20"/>
      <c r="G32" s="20"/>
      <c r="H32" s="21">
        <v>2</v>
      </c>
      <c r="I32" s="20" t="s">
        <v>83</v>
      </c>
      <c r="J32" s="20"/>
      <c r="K32" s="20"/>
      <c r="L32" s="20" t="s">
        <v>294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5</v>
      </c>
      <c r="AC32" s="21">
        <f t="shared" si="10"/>
        <v>5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11"/>
        <v>3</v>
      </c>
      <c r="AQ32" s="21">
        <v>0</v>
      </c>
    </row>
    <row r="33" spans="1:43" ht="15.95" customHeight="1" x14ac:dyDescent="0.25">
      <c r="H33" s="21">
        <v>2</v>
      </c>
      <c r="I33" s="20" t="s">
        <v>122</v>
      </c>
      <c r="J33" s="20"/>
      <c r="K33" s="20"/>
      <c r="L33" s="20" t="s">
        <v>295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10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11"/>
        <v>4</v>
      </c>
      <c r="AQ33" s="21">
        <v>0</v>
      </c>
    </row>
    <row r="34" spans="1:43" ht="15.95" customHeight="1" x14ac:dyDescent="0.25">
      <c r="H34" s="21">
        <v>2</v>
      </c>
      <c r="I34" s="20" t="s">
        <v>84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3</v>
      </c>
      <c r="AP34" s="21">
        <f t="shared" si="11"/>
        <v>7</v>
      </c>
      <c r="AQ34" s="21">
        <v>2</v>
      </c>
    </row>
    <row r="35" spans="1:43" ht="15.95" customHeight="1" x14ac:dyDescent="0.25">
      <c r="H35" s="21">
        <v>3</v>
      </c>
      <c r="I35" s="20" t="s">
        <v>122</v>
      </c>
      <c r="J35" s="20"/>
      <c r="K35" s="20"/>
      <c r="L35" s="20" t="s">
        <v>294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10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0</v>
      </c>
      <c r="AP35" s="21">
        <f t="shared" si="11"/>
        <v>3</v>
      </c>
      <c r="AQ35" s="21">
        <v>0</v>
      </c>
    </row>
    <row r="36" spans="1:43" ht="15.95" customHeight="1" x14ac:dyDescent="0.25">
      <c r="H36" s="21">
        <v>3</v>
      </c>
      <c r="I36" s="20" t="s">
        <v>108</v>
      </c>
      <c r="J36" s="20"/>
      <c r="K36" s="20"/>
      <c r="L36" s="20" t="s">
        <v>84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1</v>
      </c>
      <c r="AP36" s="21">
        <f t="shared" si="11"/>
        <v>2</v>
      </c>
      <c r="AQ36" s="21">
        <v>4</v>
      </c>
    </row>
    <row r="37" spans="1:43" ht="15.95" customHeight="1" x14ac:dyDescent="0.25">
      <c r="H37" s="21">
        <v>3</v>
      </c>
      <c r="I37" s="20" t="s">
        <v>84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10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H38" s="21"/>
      <c r="I38" s="20"/>
      <c r="J38" s="20"/>
      <c r="K38" s="20"/>
      <c r="L38" s="20"/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11"/>
        <v>2</v>
      </c>
      <c r="AQ38" s="21">
        <v>2</v>
      </c>
    </row>
    <row r="39" spans="1:43" ht="15.95" customHeight="1" x14ac:dyDescent="0.25">
      <c r="B39" s="21" t="s">
        <v>25</v>
      </c>
      <c r="C39" s="5" t="s">
        <v>175</v>
      </c>
      <c r="D39" s="10"/>
      <c r="E39" s="20"/>
      <c r="F39" s="20"/>
      <c r="G39" s="4">
        <v>4</v>
      </c>
      <c r="H39" s="21">
        <v>1</v>
      </c>
      <c r="I39" s="20" t="s">
        <v>130</v>
      </c>
      <c r="J39" s="20"/>
      <c r="K39" s="20"/>
      <c r="L39" s="20" t="s">
        <v>290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10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11"/>
        <v>5</v>
      </c>
      <c r="AQ39" s="21">
        <v>0</v>
      </c>
    </row>
    <row r="40" spans="1:43" ht="15.95" customHeight="1" thickBot="1" x14ac:dyDescent="0.3">
      <c r="B40" s="21" t="s">
        <v>23</v>
      </c>
      <c r="C40" s="20" t="s">
        <v>296</v>
      </c>
      <c r="D40" s="15"/>
      <c r="E40" s="20"/>
      <c r="F40" s="20"/>
      <c r="G40" s="4"/>
      <c r="H40" s="21">
        <v>1</v>
      </c>
      <c r="I40" s="20" t="s">
        <v>14</v>
      </c>
      <c r="J40" s="20"/>
      <c r="K40" s="20"/>
      <c r="L40" s="20" t="s">
        <v>188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18</v>
      </c>
      <c r="AB40" s="22">
        <f>SUM(AB28:AB39)+SUMIF($Z$3:$Z$10,"SotF",$AH$3:$AH$10)</f>
        <v>29</v>
      </c>
      <c r="AC40" s="22">
        <f>SUM(AC28:AC39)+SUMIF($Z$3:$Z$10,"Canadiens",$AH$3:$AH$10)</f>
        <v>47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24</v>
      </c>
      <c r="AO40" s="22">
        <f>SUM(AO28:AO39)+SUMIF($Z$3:$Z$10,"SotF",$AH$3:$AH$10)</f>
        <v>31</v>
      </c>
      <c r="AP40" s="22">
        <f>SUM(AP28:AP39)+SUMIF($Z$3:$Z$10,"Canadiens",$AH$3:$AH$10)</f>
        <v>55</v>
      </c>
      <c r="AQ40" s="22">
        <f>SUM(AQ28:AQ39)</f>
        <v>20</v>
      </c>
    </row>
    <row r="41" spans="1:43" ht="15.95" customHeight="1" x14ac:dyDescent="0.25">
      <c r="C41" s="20" t="s">
        <v>292</v>
      </c>
      <c r="D41" s="20"/>
      <c r="E41" s="20"/>
      <c r="H41" s="21">
        <v>2</v>
      </c>
      <c r="I41" s="20" t="s">
        <v>147</v>
      </c>
      <c r="L41" s="20" t="s">
        <v>291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5</v>
      </c>
      <c r="AC41" s="14">
        <f>+AA41+AB41</f>
        <v>6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10</v>
      </c>
      <c r="AP41" s="14">
        <f>+AN41+AO41</f>
        <v>11</v>
      </c>
      <c r="AQ41" s="14">
        <v>4</v>
      </c>
    </row>
    <row r="42" spans="1:43" ht="15.95" customHeight="1" x14ac:dyDescent="0.25">
      <c r="C42" s="20" t="s">
        <v>293</v>
      </c>
      <c r="D42" s="15"/>
      <c r="E42" s="20"/>
      <c r="H42" s="21">
        <v>2</v>
      </c>
      <c r="I42" s="20" t="s">
        <v>146</v>
      </c>
      <c r="L42" s="20" t="s">
        <v>246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44" t="s">
        <v>27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10</v>
      </c>
      <c r="AB43" s="21">
        <v>7</v>
      </c>
      <c r="AC43" s="21">
        <f t="shared" si="12"/>
        <v>17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5</v>
      </c>
      <c r="AO43" s="21">
        <v>5</v>
      </c>
      <c r="AP43" s="21">
        <f t="shared" si="13"/>
        <v>10</v>
      </c>
      <c r="AQ43" s="21">
        <v>0</v>
      </c>
    </row>
    <row r="44" spans="1:43" ht="15.95" customHeight="1" x14ac:dyDescent="0.25">
      <c r="C44" s="5" t="s">
        <v>178</v>
      </c>
      <c r="G44" s="4">
        <v>3</v>
      </c>
      <c r="H44" s="21">
        <v>1</v>
      </c>
      <c r="I44" s="20" t="s">
        <v>101</v>
      </c>
      <c r="J44" s="20"/>
      <c r="L44" s="20" t="s">
        <v>306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12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1</v>
      </c>
      <c r="AP44" s="21">
        <f t="shared" si="13"/>
        <v>6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20" t="s">
        <v>45</v>
      </c>
      <c r="E45" s="20"/>
      <c r="H45" s="21">
        <v>2</v>
      </c>
      <c r="I45" s="20" t="s">
        <v>106</v>
      </c>
      <c r="J45" s="20"/>
      <c r="K45" s="20"/>
      <c r="L45" s="20" t="s">
        <v>101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2</v>
      </c>
      <c r="AB45" s="21">
        <v>5</v>
      </c>
      <c r="AC45" s="21">
        <f t="shared" si="12"/>
        <v>7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3"/>
        <v>6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>
        <v>3</v>
      </c>
      <c r="I46" s="20" t="s">
        <v>78</v>
      </c>
      <c r="J46" s="20"/>
      <c r="K46" s="20"/>
      <c r="L46" s="20" t="s">
        <v>307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12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13"/>
        <v>2</v>
      </c>
      <c r="AQ46" s="21">
        <v>0</v>
      </c>
    </row>
    <row r="47" spans="1:43" ht="15.95" customHeight="1" x14ac:dyDescent="0.25">
      <c r="D47" s="15"/>
      <c r="E47" s="15"/>
      <c r="H47" s="21"/>
      <c r="I47" s="20"/>
      <c r="L47" s="20"/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2</v>
      </c>
      <c r="AC47" s="21">
        <f t="shared" si="12"/>
        <v>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4</v>
      </c>
    </row>
    <row r="48" spans="1:43" ht="15.95" customHeight="1" x14ac:dyDescent="0.25">
      <c r="C48" s="5" t="s">
        <v>179</v>
      </c>
      <c r="E48" s="20"/>
      <c r="F48" s="20"/>
      <c r="G48" s="4">
        <v>1</v>
      </c>
      <c r="H48" s="21">
        <v>1</v>
      </c>
      <c r="I48" s="20" t="s">
        <v>164</v>
      </c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3</v>
      </c>
      <c r="AC48" s="21">
        <f t="shared" si="12"/>
        <v>8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4</v>
      </c>
      <c r="AP48" s="21">
        <f t="shared" si="13"/>
        <v>9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H49" s="21"/>
      <c r="I49" s="20"/>
      <c r="L49" s="20"/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12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176</v>
      </c>
      <c r="E51" s="10"/>
      <c r="F51" s="10"/>
      <c r="G51" s="4">
        <v>6</v>
      </c>
      <c r="H51" s="21">
        <v>1</v>
      </c>
      <c r="I51" s="20" t="s">
        <v>171</v>
      </c>
      <c r="J51" s="20"/>
      <c r="K51" s="20"/>
      <c r="L51" s="20" t="s">
        <v>304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 t="s">
        <v>297</v>
      </c>
      <c r="D52" s="15"/>
      <c r="E52" s="15"/>
      <c r="H52" s="21">
        <v>2</v>
      </c>
      <c r="I52" s="20" t="s">
        <v>80</v>
      </c>
      <c r="J52" s="20"/>
      <c r="K52" s="20"/>
      <c r="L52" s="20" t="s">
        <v>102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C53" s="15" t="s">
        <v>203</v>
      </c>
      <c r="H53" s="21">
        <v>2</v>
      </c>
      <c r="I53" s="20" t="s">
        <v>80</v>
      </c>
      <c r="J53" s="20"/>
      <c r="K53" s="20"/>
      <c r="L53" s="20" t="s">
        <v>91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29</v>
      </c>
      <c r="AB53" s="22">
        <f>SUM(AB41:AB52)+SUMIF($Z$3:$Z$10,"Dive Shop",$AH$3:$AH$10)</f>
        <v>33</v>
      </c>
      <c r="AC53" s="22">
        <f>SUM(AC41:AC52)+SUMIF($Z$3:$Z$10,"Canadiens",$AH$3:$AH$10)</f>
        <v>62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23</v>
      </c>
      <c r="AO53" s="22">
        <f>SUM(AO41:AO52)+SUMIF($Z$3:$Z$10,"Dive Shop",$AH$3:$AH$10)</f>
        <v>32</v>
      </c>
      <c r="AP53" s="22">
        <f>SUM(AP41:AP52)+SUMIF($Z$3:$Z$10,"Canadiens",$AH$3:$AH$10)</f>
        <v>55</v>
      </c>
      <c r="AQ53" s="22">
        <f>SUM(AQ41:AQ52)</f>
        <v>8</v>
      </c>
    </row>
    <row r="54" spans="1:43" ht="15.95" customHeight="1" x14ac:dyDescent="0.25">
      <c r="C54" s="15" t="s">
        <v>298</v>
      </c>
      <c r="H54" s="21">
        <v>2</v>
      </c>
      <c r="I54" s="20" t="s">
        <v>110</v>
      </c>
      <c r="L54" s="20" t="s">
        <v>172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3</v>
      </c>
      <c r="I55" s="20" t="s">
        <v>80</v>
      </c>
      <c r="L55" s="20" t="s">
        <v>305</v>
      </c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3</v>
      </c>
      <c r="I56" s="20" t="s">
        <v>80</v>
      </c>
      <c r="L56" s="20"/>
      <c r="M56" s="20" t="s">
        <v>48</v>
      </c>
      <c r="N56" s="20"/>
      <c r="O56" s="20"/>
      <c r="P56" s="20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2</v>
      </c>
      <c r="AC56" s="21">
        <f t="shared" si="14"/>
        <v>4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7</v>
      </c>
      <c r="AO56" s="21">
        <v>5</v>
      </c>
      <c r="AP56" s="21">
        <f t="shared" si="15"/>
        <v>12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14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4</v>
      </c>
      <c r="AO57" s="21">
        <v>5</v>
      </c>
      <c r="AP57" s="21">
        <f t="shared" si="15"/>
        <v>9</v>
      </c>
      <c r="AQ57" s="21">
        <v>0</v>
      </c>
    </row>
    <row r="58" spans="1:43" ht="15.95" customHeight="1" x14ac:dyDescent="0.25">
      <c r="B58" s="10"/>
      <c r="C58" s="5" t="s">
        <v>154</v>
      </c>
      <c r="D58" s="15"/>
      <c r="F58" s="10"/>
      <c r="G58" s="4">
        <v>3</v>
      </c>
      <c r="H58" s="21">
        <v>1</v>
      </c>
      <c r="I58" s="20" t="s">
        <v>86</v>
      </c>
      <c r="J58" s="20"/>
      <c r="K58" s="20"/>
      <c r="L58" s="20"/>
      <c r="M58" s="20" t="s">
        <v>48</v>
      </c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6</v>
      </c>
      <c r="AP58" s="21">
        <f t="shared" si="15"/>
        <v>10</v>
      </c>
      <c r="AQ58" s="21">
        <v>4</v>
      </c>
    </row>
    <row r="59" spans="1:43" ht="15.95" customHeight="1" x14ac:dyDescent="0.25">
      <c r="B59" s="21" t="s">
        <v>23</v>
      </c>
      <c r="C59" s="15" t="s">
        <v>299</v>
      </c>
      <c r="D59" s="15"/>
      <c r="E59" s="15"/>
      <c r="F59" s="15"/>
      <c r="G59" s="4"/>
      <c r="H59" s="21">
        <v>2</v>
      </c>
      <c r="I59" s="20" t="s">
        <v>86</v>
      </c>
      <c r="J59" s="20"/>
      <c r="K59" s="20"/>
      <c r="L59" s="20" t="s">
        <v>302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14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3</v>
      </c>
      <c r="AP59" s="21">
        <f t="shared" si="15"/>
        <v>5</v>
      </c>
      <c r="AQ59" s="21">
        <v>0</v>
      </c>
    </row>
    <row r="60" spans="1:43" ht="15.95" customHeight="1" x14ac:dyDescent="0.25">
      <c r="A60" s="30"/>
      <c r="C60" s="15" t="s">
        <v>300</v>
      </c>
      <c r="H60" s="21">
        <v>3</v>
      </c>
      <c r="I60" s="20" t="s">
        <v>113</v>
      </c>
      <c r="L60" s="20" t="s">
        <v>303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3</v>
      </c>
      <c r="AC60" s="21">
        <f t="shared" si="14"/>
        <v>9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C61" s="15" t="s">
        <v>301</v>
      </c>
      <c r="L61" s="20"/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4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5"/>
        <v>2</v>
      </c>
      <c r="AQ61" s="21">
        <v>0</v>
      </c>
    </row>
    <row r="62" spans="1:43" ht="15.95" customHeight="1" x14ac:dyDescent="0.25">
      <c r="C62" s="15" t="s">
        <v>300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14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4</v>
      </c>
    </row>
    <row r="63" spans="1:43" ht="15.95" customHeight="1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14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B64" s="20" t="s">
        <v>121</v>
      </c>
      <c r="C64" s="10"/>
      <c r="D64" s="10"/>
      <c r="E64" s="20" t="s">
        <v>47</v>
      </c>
      <c r="F64" s="20"/>
      <c r="G64" s="4">
        <f>SUM(G14:G60)</f>
        <v>37</v>
      </c>
      <c r="H64" s="4"/>
      <c r="I64" s="19"/>
      <c r="J64" s="20" t="s">
        <v>32</v>
      </c>
      <c r="K64" s="19"/>
      <c r="L64" s="4">
        <f>COUNTA(C14:C63)-8</f>
        <v>12</v>
      </c>
      <c r="N64" s="20" t="s">
        <v>38</v>
      </c>
      <c r="O64" s="4">
        <f>+L64*2+8</f>
        <v>32</v>
      </c>
      <c r="P64" s="1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E65" s="20" t="s">
        <v>46</v>
      </c>
      <c r="F65" s="20"/>
      <c r="G65" s="4">
        <f>COUNTA(L16:L63)+COUNTIF(L16:L63,"*&amp;*")</f>
        <v>50</v>
      </c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14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17</v>
      </c>
      <c r="AB66" s="22">
        <f>SUM(AB54:AB65)+SUMIF($Z$3:$Z$10,"Eriton",$AH$3:$AH$10)</f>
        <v>20</v>
      </c>
      <c r="AC66" s="22">
        <f>SUM(AC54:AC65)+SUMIF($Z$3:$Z$10,"Canadiens",$AH$3:$AH$10)</f>
        <v>37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19</v>
      </c>
      <c r="AO66" s="22">
        <f>SUM(AO54:AO65)+SUMIF($Z$3:$Z$10,"Eriton",$AH$3:$AH$10)</f>
        <v>23</v>
      </c>
      <c r="AP66" s="22">
        <f>SUM(AP54:AP65)+SUMIF($Z$3:$Z$10,"Canadiens",$AH$3:$AH$10)</f>
        <v>42</v>
      </c>
      <c r="AQ66" s="22">
        <f>SUM(AQ54:AQ65)</f>
        <v>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168</v>
      </c>
      <c r="AO67" s="21">
        <f>+AB27+AB40+AB53+AB66+AO27+AO40+AO53+AO66</f>
        <v>225</v>
      </c>
      <c r="AP67" s="21">
        <f>+AC27+AC40+AC53+AC66+AP27+AP40+AP53+AP66</f>
        <v>393</v>
      </c>
      <c r="AQ67" s="21">
        <f>+AD27+AD40+AD53+AD66+AQ27+AQ40+AQ53+AQ66</f>
        <v>86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5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10</v>
      </c>
      <c r="K79" s="21">
        <v>7</v>
      </c>
      <c r="L79" s="52">
        <f t="shared" ref="L79:L109" si="16">+J79+K79</f>
        <v>17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10</v>
      </c>
      <c r="K80" s="21">
        <v>2</v>
      </c>
      <c r="L80" s="52">
        <f t="shared" si="16"/>
        <v>12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7</v>
      </c>
      <c r="K81" s="21">
        <v>5</v>
      </c>
      <c r="L81" s="52">
        <f t="shared" si="16"/>
        <v>12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10</v>
      </c>
      <c r="K82" s="21">
        <v>1</v>
      </c>
      <c r="L82" s="52">
        <f t="shared" si="16"/>
        <v>11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4</v>
      </c>
      <c r="K83" s="21">
        <v>7</v>
      </c>
      <c r="L83" s="52">
        <f t="shared" si="16"/>
        <v>11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3</v>
      </c>
      <c r="K84" s="21">
        <v>8</v>
      </c>
      <c r="L84" s="52">
        <f t="shared" si="16"/>
        <v>11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166</v>
      </c>
      <c r="E85" s="20"/>
      <c r="F85" s="20"/>
      <c r="G85" s="15" t="s">
        <v>15</v>
      </c>
      <c r="H85" s="21"/>
      <c r="J85" s="21">
        <v>7</v>
      </c>
      <c r="K85" s="21">
        <v>3</v>
      </c>
      <c r="L85" s="52">
        <f t="shared" si="16"/>
        <v>10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5</v>
      </c>
      <c r="K86" s="21">
        <v>5</v>
      </c>
      <c r="L86" s="52">
        <f t="shared" si="16"/>
        <v>10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6</v>
      </c>
      <c r="L87" s="52">
        <f t="shared" si="16"/>
        <v>10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106</v>
      </c>
      <c r="E88" s="20"/>
      <c r="F88" s="20"/>
      <c r="G88" s="20" t="s">
        <v>57</v>
      </c>
      <c r="H88" s="21"/>
      <c r="J88" s="21">
        <v>6</v>
      </c>
      <c r="K88" s="21">
        <v>3</v>
      </c>
      <c r="L88" s="52">
        <f t="shared" si="16"/>
        <v>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4</v>
      </c>
      <c r="L89" s="52">
        <f t="shared" si="16"/>
        <v>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4</v>
      </c>
      <c r="K90" s="21">
        <v>5</v>
      </c>
      <c r="L90" s="52">
        <f t="shared" si="16"/>
        <v>9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4</v>
      </c>
      <c r="K91" s="21">
        <v>5</v>
      </c>
      <c r="L91" s="52">
        <f t="shared" si="16"/>
        <v>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4</v>
      </c>
      <c r="K92" s="21">
        <v>5</v>
      </c>
      <c r="L92" s="52">
        <f t="shared" si="16"/>
        <v>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167</v>
      </c>
      <c r="E93" s="20"/>
      <c r="F93" s="20"/>
      <c r="G93" s="15" t="s">
        <v>15</v>
      </c>
      <c r="H93" s="21"/>
      <c r="J93" s="21">
        <v>5</v>
      </c>
      <c r="K93" s="21">
        <v>3</v>
      </c>
      <c r="L93" s="52">
        <f t="shared" si="16"/>
        <v>8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6</v>
      </c>
      <c r="K94" s="21">
        <v>1</v>
      </c>
      <c r="L94" s="52">
        <f t="shared" si="16"/>
        <v>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4</v>
      </c>
      <c r="K95" s="21">
        <v>3</v>
      </c>
      <c r="L95" s="52">
        <f t="shared" si="16"/>
        <v>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2</v>
      </c>
      <c r="K96" s="21">
        <v>5</v>
      </c>
      <c r="L96" s="52">
        <f t="shared" si="16"/>
        <v>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6</v>
      </c>
      <c r="L97" s="52">
        <f t="shared" si="16"/>
        <v>7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1</v>
      </c>
      <c r="L98" s="52">
        <f t="shared" si="16"/>
        <v>6</v>
      </c>
    </row>
    <row r="99" spans="4:31" ht="15.75" x14ac:dyDescent="0.25">
      <c r="D99" s="20" t="s">
        <v>88</v>
      </c>
      <c r="E99" s="20"/>
      <c r="F99" s="20"/>
      <c r="G99" s="20" t="s">
        <v>53</v>
      </c>
      <c r="H99" s="21"/>
      <c r="J99" s="21">
        <v>0</v>
      </c>
      <c r="K99" s="21">
        <v>6</v>
      </c>
      <c r="L99" s="52">
        <f t="shared" si="16"/>
        <v>6</v>
      </c>
    </row>
    <row r="100" spans="4:31" ht="15.75" x14ac:dyDescent="0.25">
      <c r="D100" s="20" t="s">
        <v>89</v>
      </c>
      <c r="E100" s="20"/>
      <c r="F100" s="20"/>
      <c r="G100" s="15" t="s">
        <v>15</v>
      </c>
      <c r="H100" s="21"/>
      <c r="J100" s="21">
        <v>3</v>
      </c>
      <c r="K100" s="21">
        <v>2</v>
      </c>
      <c r="L100" s="52">
        <f t="shared" si="16"/>
        <v>5</v>
      </c>
    </row>
    <row r="101" spans="4:31" ht="15.75" x14ac:dyDescent="0.25">
      <c r="D101" s="20" t="s">
        <v>44</v>
      </c>
      <c r="E101" s="20"/>
      <c r="F101" s="20"/>
      <c r="G101" s="20" t="s">
        <v>55</v>
      </c>
      <c r="H101" s="21"/>
      <c r="J101" s="21">
        <v>2</v>
      </c>
      <c r="K101" s="21">
        <v>3</v>
      </c>
      <c r="L101" s="52">
        <f t="shared" si="16"/>
        <v>5</v>
      </c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3</v>
      </c>
      <c r="L102" s="52">
        <f t="shared" si="16"/>
        <v>5</v>
      </c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4</v>
      </c>
      <c r="L103" s="52">
        <f t="shared" si="16"/>
        <v>5</v>
      </c>
    </row>
    <row r="104" spans="4:31" ht="15.75" x14ac:dyDescent="0.25">
      <c r="D104" s="20" t="s">
        <v>85</v>
      </c>
      <c r="E104" s="20"/>
      <c r="F104" s="20"/>
      <c r="G104" s="20" t="s">
        <v>55</v>
      </c>
      <c r="H104" s="21"/>
      <c r="J104" s="21">
        <v>1</v>
      </c>
      <c r="K104" s="21">
        <v>4</v>
      </c>
      <c r="L104" s="52">
        <f t="shared" si="16"/>
        <v>5</v>
      </c>
    </row>
    <row r="105" spans="4:31" ht="15.75" x14ac:dyDescent="0.25">
      <c r="D105" s="20" t="s">
        <v>97</v>
      </c>
      <c r="E105" s="20"/>
      <c r="F105" s="20"/>
      <c r="G105" s="15" t="s">
        <v>15</v>
      </c>
      <c r="H105" s="21"/>
      <c r="J105" s="21">
        <v>1</v>
      </c>
      <c r="K105" s="21">
        <v>4</v>
      </c>
      <c r="L105" s="52">
        <f t="shared" si="16"/>
        <v>5</v>
      </c>
    </row>
    <row r="106" spans="4:31" ht="15.75" x14ac:dyDescent="0.25">
      <c r="D106" s="20" t="s">
        <v>107</v>
      </c>
      <c r="E106" s="20"/>
      <c r="F106" s="20"/>
      <c r="G106" s="20" t="s">
        <v>57</v>
      </c>
      <c r="H106" s="21"/>
      <c r="J106" s="21">
        <v>1</v>
      </c>
      <c r="K106" s="21">
        <v>4</v>
      </c>
      <c r="L106" s="52">
        <f t="shared" si="16"/>
        <v>5</v>
      </c>
    </row>
    <row r="107" spans="4:31" ht="15.75" x14ac:dyDescent="0.25">
      <c r="D107" s="20" t="s">
        <v>126</v>
      </c>
      <c r="E107" s="20"/>
      <c r="F107" s="20"/>
      <c r="G107" s="20" t="s">
        <v>56</v>
      </c>
      <c r="H107" s="21"/>
      <c r="J107" s="21">
        <v>1</v>
      </c>
      <c r="K107" s="21">
        <v>4</v>
      </c>
      <c r="L107" s="52">
        <f t="shared" si="16"/>
        <v>5</v>
      </c>
    </row>
    <row r="108" spans="4:31" ht="15.75" x14ac:dyDescent="0.25">
      <c r="D108" s="20" t="s">
        <v>79</v>
      </c>
      <c r="E108" s="20"/>
      <c r="F108" s="20"/>
      <c r="G108" s="20" t="s">
        <v>55</v>
      </c>
      <c r="H108" s="21"/>
      <c r="J108" s="21">
        <v>0</v>
      </c>
      <c r="K108" s="21">
        <v>5</v>
      </c>
      <c r="L108" s="52">
        <f t="shared" si="16"/>
        <v>5</v>
      </c>
    </row>
    <row r="109" spans="4:31" ht="15.75" x14ac:dyDescent="0.25">
      <c r="D109" s="20" t="s">
        <v>132</v>
      </c>
      <c r="E109" s="20"/>
      <c r="F109" s="20"/>
      <c r="G109" s="20" t="s">
        <v>58</v>
      </c>
      <c r="H109" s="21"/>
      <c r="J109" s="21">
        <v>0</v>
      </c>
      <c r="K109" s="21">
        <v>5</v>
      </c>
      <c r="L109" s="52">
        <f t="shared" si="16"/>
        <v>5</v>
      </c>
    </row>
    <row r="110" spans="4:31" x14ac:dyDescent="0.2">
      <c r="AE110" s="10"/>
    </row>
    <row r="111" spans="4:31" x14ac:dyDescent="0.2">
      <c r="AE111" s="10"/>
    </row>
    <row r="112" spans="4:31" ht="18.75" thickBot="1" x14ac:dyDescent="0.3">
      <c r="E112" s="1" t="s">
        <v>124</v>
      </c>
      <c r="F112" s="1"/>
      <c r="G112" s="1"/>
      <c r="H112" s="3" t="s">
        <v>1</v>
      </c>
      <c r="I112" s="3"/>
      <c r="J112" s="3"/>
      <c r="K112" s="49" t="s">
        <v>2</v>
      </c>
      <c r="AE112" s="10"/>
    </row>
    <row r="113" spans="5:31" ht="15.75" x14ac:dyDescent="0.25">
      <c r="E113" s="20" t="s">
        <v>146</v>
      </c>
      <c r="F113" s="20"/>
      <c r="G113" s="20"/>
      <c r="H113" s="20" t="s">
        <v>56</v>
      </c>
      <c r="I113" s="21"/>
      <c r="K113" s="52">
        <v>14</v>
      </c>
      <c r="L113" s="21"/>
      <c r="AE113" s="10"/>
    </row>
    <row r="114" spans="5:31" ht="15.75" x14ac:dyDescent="0.25">
      <c r="E114" s="20" t="s">
        <v>80</v>
      </c>
      <c r="F114" s="20"/>
      <c r="G114" s="20"/>
      <c r="H114" s="20" t="s">
        <v>58</v>
      </c>
      <c r="I114" s="21"/>
      <c r="K114" s="52">
        <v>6</v>
      </c>
      <c r="L114" s="21"/>
      <c r="AE114" s="10"/>
    </row>
    <row r="115" spans="5:31" ht="15.75" x14ac:dyDescent="0.25">
      <c r="E115" s="20" t="s">
        <v>83</v>
      </c>
      <c r="F115" s="20"/>
      <c r="G115" s="20"/>
      <c r="H115" s="20" t="s">
        <v>54</v>
      </c>
      <c r="I115" s="35"/>
      <c r="K115" s="52">
        <v>4</v>
      </c>
      <c r="L115" s="21"/>
      <c r="AE115" s="10"/>
    </row>
    <row r="116" spans="5:31" ht="15.75" x14ac:dyDescent="0.25">
      <c r="E116" s="20" t="s">
        <v>75</v>
      </c>
      <c r="F116" s="20"/>
      <c r="G116" s="20"/>
      <c r="H116" s="20" t="s">
        <v>125</v>
      </c>
      <c r="I116" s="21"/>
      <c r="K116" s="52">
        <v>4</v>
      </c>
      <c r="L116" s="21"/>
      <c r="AE116" s="10"/>
    </row>
    <row r="117" spans="5:31" ht="15.75" x14ac:dyDescent="0.25">
      <c r="E117" s="20" t="s">
        <v>165</v>
      </c>
      <c r="F117" s="20"/>
      <c r="G117" s="20"/>
      <c r="H117" s="20" t="s">
        <v>125</v>
      </c>
      <c r="I117" s="21"/>
      <c r="K117" s="52">
        <v>4</v>
      </c>
      <c r="L117" s="21"/>
      <c r="AE117" s="10"/>
    </row>
    <row r="118" spans="5:3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  <c r="L118" s="21"/>
      <c r="AE118" s="10"/>
    </row>
    <row r="119" spans="5:3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AE119" s="10"/>
    </row>
    <row r="120" spans="5:31" ht="15.75" x14ac:dyDescent="0.25">
      <c r="E120" s="20" t="s">
        <v>87</v>
      </c>
      <c r="F120" s="20"/>
      <c r="G120" s="20"/>
      <c r="H120" s="20" t="s">
        <v>54</v>
      </c>
      <c r="I120" s="21"/>
      <c r="K120" s="52">
        <v>4</v>
      </c>
      <c r="L120" s="21"/>
      <c r="AE120" s="10"/>
    </row>
    <row r="121" spans="5:31" ht="15.75" x14ac:dyDescent="0.25">
      <c r="E121" s="20" t="s">
        <v>77</v>
      </c>
      <c r="F121" s="20"/>
      <c r="G121" s="20"/>
      <c r="H121" s="15" t="s">
        <v>15</v>
      </c>
      <c r="I121" s="21"/>
      <c r="K121" s="52">
        <v>2</v>
      </c>
      <c r="L121" s="21"/>
      <c r="AE121" s="10"/>
    </row>
    <row r="122" spans="5:31" ht="15.75" x14ac:dyDescent="0.25">
      <c r="E122" s="20" t="s">
        <v>106</v>
      </c>
      <c r="F122" s="20"/>
      <c r="G122" s="20"/>
      <c r="H122" s="20" t="s">
        <v>57</v>
      </c>
      <c r="I122" s="21"/>
      <c r="K122" s="52">
        <v>2</v>
      </c>
      <c r="L122" s="21"/>
      <c r="AE122" s="10"/>
    </row>
    <row r="123" spans="5:31" ht="15.75" x14ac:dyDescent="0.25">
      <c r="E123" s="20" t="s">
        <v>110</v>
      </c>
      <c r="F123" s="20"/>
      <c r="G123" s="20"/>
      <c r="H123" s="20" t="s">
        <v>58</v>
      </c>
      <c r="I123" s="21"/>
      <c r="K123" s="52">
        <v>2</v>
      </c>
      <c r="L123" s="21"/>
      <c r="AE123" s="10"/>
    </row>
    <row r="124" spans="5:31" ht="15.75" x14ac:dyDescent="0.25">
      <c r="E124" s="20" t="s">
        <v>126</v>
      </c>
      <c r="F124" s="20"/>
      <c r="G124" s="20"/>
      <c r="H124" s="20" t="s">
        <v>56</v>
      </c>
      <c r="I124" s="21"/>
      <c r="K124" s="52">
        <v>2</v>
      </c>
      <c r="L124" s="21"/>
    </row>
    <row r="125" spans="5:31" ht="15.75" x14ac:dyDescent="0.25">
      <c r="E125" s="20" t="s">
        <v>78</v>
      </c>
      <c r="F125" s="20"/>
      <c r="G125" s="20"/>
      <c r="H125" s="20" t="s">
        <v>57</v>
      </c>
      <c r="I125" s="21"/>
      <c r="K125" s="52">
        <v>2</v>
      </c>
      <c r="L125" s="21"/>
    </row>
    <row r="126" spans="5:31" ht="15.75" x14ac:dyDescent="0.25">
      <c r="E126" s="20" t="s">
        <v>162</v>
      </c>
      <c r="F126" s="20"/>
      <c r="G126" s="20"/>
      <c r="H126" s="20" t="s">
        <v>125</v>
      </c>
      <c r="I126" s="21"/>
      <c r="K126" s="52">
        <v>2</v>
      </c>
      <c r="L126" s="21"/>
    </row>
    <row r="127" spans="5:31" ht="15.75" x14ac:dyDescent="0.25">
      <c r="E127" s="20" t="s">
        <v>81</v>
      </c>
      <c r="F127" s="20"/>
      <c r="G127" s="20"/>
      <c r="H127" s="20" t="s">
        <v>57</v>
      </c>
      <c r="I127" s="21"/>
      <c r="K127" s="52">
        <v>2</v>
      </c>
      <c r="L127" s="21"/>
    </row>
    <row r="128" spans="5:31" ht="15.75" x14ac:dyDescent="0.25">
      <c r="E128" s="20" t="s">
        <v>130</v>
      </c>
      <c r="F128" s="20"/>
      <c r="G128" s="20"/>
      <c r="H128" s="20" t="s">
        <v>56</v>
      </c>
      <c r="I128" s="21"/>
      <c r="K128" s="52">
        <v>2</v>
      </c>
      <c r="L128" s="21"/>
    </row>
    <row r="129" spans="5:12" ht="15.75" x14ac:dyDescent="0.25">
      <c r="E129" s="20" t="s">
        <v>101</v>
      </c>
      <c r="F129" s="20"/>
      <c r="G129" s="20"/>
      <c r="H129" s="20" t="s">
        <v>57</v>
      </c>
      <c r="I129" s="21"/>
      <c r="K129" s="52">
        <v>2</v>
      </c>
      <c r="L129" s="21"/>
    </row>
    <row r="130" spans="5:12" ht="15.75" x14ac:dyDescent="0.25">
      <c r="E130" s="20" t="s">
        <v>96</v>
      </c>
      <c r="F130" s="20"/>
      <c r="G130" s="20"/>
      <c r="H130" s="15" t="s">
        <v>15</v>
      </c>
      <c r="I130" s="21"/>
      <c r="K130" s="52">
        <v>2</v>
      </c>
      <c r="L130" s="21"/>
    </row>
    <row r="131" spans="5:12" ht="15.75" x14ac:dyDescent="0.25">
      <c r="E131" s="20" t="s">
        <v>94</v>
      </c>
      <c r="F131" s="20"/>
      <c r="G131" s="20"/>
      <c r="H131" s="20" t="s">
        <v>55</v>
      </c>
      <c r="I131" s="21"/>
      <c r="K131" s="52">
        <v>2</v>
      </c>
      <c r="L131" s="21"/>
    </row>
    <row r="132" spans="5:12" ht="15.75" x14ac:dyDescent="0.25">
      <c r="E132" s="20" t="s">
        <v>149</v>
      </c>
      <c r="F132" s="20"/>
      <c r="G132" s="20"/>
      <c r="H132" s="20" t="s">
        <v>58</v>
      </c>
      <c r="I132" s="21"/>
      <c r="K132" s="52">
        <v>2</v>
      </c>
      <c r="L132" s="21"/>
    </row>
    <row r="133" spans="5:12" ht="15.75" x14ac:dyDescent="0.25">
      <c r="E133" s="20" t="s">
        <v>127</v>
      </c>
      <c r="F133" s="20"/>
      <c r="G133" s="20"/>
      <c r="H133" s="20" t="s">
        <v>56</v>
      </c>
      <c r="I133" s="21"/>
      <c r="K133" s="52">
        <v>2</v>
      </c>
      <c r="L133" s="21"/>
    </row>
    <row r="134" spans="5:12" ht="15.75" x14ac:dyDescent="0.25">
      <c r="E134" s="20" t="s">
        <v>115</v>
      </c>
      <c r="F134" s="20"/>
      <c r="G134" s="20"/>
      <c r="H134" s="20" t="s">
        <v>125</v>
      </c>
      <c r="I134" s="21"/>
      <c r="K134" s="52">
        <v>2</v>
      </c>
      <c r="L134" s="21"/>
    </row>
    <row r="135" spans="5:12" ht="15.75" x14ac:dyDescent="0.25">
      <c r="E135" s="20" t="s">
        <v>120</v>
      </c>
      <c r="F135" s="20"/>
      <c r="G135" s="20"/>
      <c r="H135" s="20" t="s">
        <v>57</v>
      </c>
      <c r="I135" s="21"/>
      <c r="K135" s="52">
        <v>2</v>
      </c>
      <c r="L135" s="21"/>
    </row>
    <row r="136" spans="5:12" ht="15.75" x14ac:dyDescent="0.25">
      <c r="E136" s="20" t="s">
        <v>71</v>
      </c>
      <c r="F136" s="20"/>
      <c r="G136" s="20"/>
      <c r="H136" s="20" t="s">
        <v>58</v>
      </c>
      <c r="I136" s="21"/>
      <c r="K136" s="52">
        <v>2</v>
      </c>
      <c r="L136" s="21"/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2FAB-56AE-4605-80A4-01F04479CFB8}">
  <dimension ref="A1:AQ123"/>
  <sheetViews>
    <sheetView topLeftCell="A4"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4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3</v>
      </c>
      <c r="AD3" s="21">
        <v>2</v>
      </c>
      <c r="AE3" s="21">
        <v>0</v>
      </c>
      <c r="AF3" s="21">
        <v>1</v>
      </c>
      <c r="AG3" s="56">
        <f t="shared" ref="AG3:AG11" si="1">+(AD3*2+AF3)/(2*AC3)</f>
        <v>0.83333333333333337</v>
      </c>
      <c r="AH3" s="56"/>
      <c r="AI3" s="14">
        <v>6</v>
      </c>
      <c r="AJ3" s="14">
        <v>0</v>
      </c>
      <c r="AK3" s="14">
        <v>0</v>
      </c>
      <c r="AL3" s="50">
        <f t="shared" ref="AL3:AL12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3</v>
      </c>
      <c r="H4" s="4">
        <v>0</v>
      </c>
      <c r="I4" s="4">
        <v>1</v>
      </c>
      <c r="J4" s="4">
        <f t="shared" ref="J4:J11" si="3">2*G4+I4</f>
        <v>7</v>
      </c>
      <c r="K4" s="31">
        <f t="shared" ref="K4:K11" si="4">+J4/((G4+H4+I4)*2)</f>
        <v>0.875</v>
      </c>
      <c r="L4" s="4">
        <f>+$AA$66</f>
        <v>14</v>
      </c>
      <c r="M4" s="4">
        <v>7</v>
      </c>
      <c r="N4" s="4">
        <f>+$AB$66</f>
        <v>15</v>
      </c>
      <c r="O4" s="4">
        <f>+$AD$66</f>
        <v>10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4</v>
      </c>
      <c r="AD4" s="21">
        <v>3</v>
      </c>
      <c r="AE4" s="21">
        <v>0</v>
      </c>
      <c r="AF4" s="21">
        <v>1</v>
      </c>
      <c r="AG4" s="53">
        <f t="shared" si="1"/>
        <v>0.875</v>
      </c>
      <c r="AH4" s="53"/>
      <c r="AI4" s="21">
        <v>8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3</v>
      </c>
      <c r="H5" s="4">
        <v>0</v>
      </c>
      <c r="I5" s="4">
        <v>1</v>
      </c>
      <c r="J5" s="4">
        <f t="shared" si="3"/>
        <v>7</v>
      </c>
      <c r="K5" s="31">
        <f t="shared" si="4"/>
        <v>0.875</v>
      </c>
      <c r="L5" s="4">
        <f>+$AN$27</f>
        <v>17</v>
      </c>
      <c r="M5" s="4">
        <v>8</v>
      </c>
      <c r="N5" s="4">
        <f>+$AO$27</f>
        <v>27</v>
      </c>
      <c r="O5" s="4">
        <f>+$AQ$27</f>
        <v>6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>+AD5+AE5+AF5</f>
        <v>4</v>
      </c>
      <c r="AD5" s="21">
        <v>3</v>
      </c>
      <c r="AE5" s="21">
        <v>1</v>
      </c>
      <c r="AF5" s="21">
        <v>0</v>
      </c>
      <c r="AG5" s="53">
        <f>+(AD5*2+AF5)/(2*AC5)</f>
        <v>0.75</v>
      </c>
      <c r="AH5" s="53"/>
      <c r="AI5" s="21">
        <v>12</v>
      </c>
      <c r="AJ5" s="21">
        <v>0</v>
      </c>
      <c r="AK5" s="21">
        <v>0</v>
      </c>
      <c r="AL5" s="26">
        <f>+AI5/AC5</f>
        <v>3</v>
      </c>
      <c r="AQ5" s="21"/>
    </row>
    <row r="6" spans="1:43" ht="18" x14ac:dyDescent="0.25">
      <c r="A6" s="34"/>
      <c r="B6" s="4">
        <v>3</v>
      </c>
      <c r="C6" s="5" t="s">
        <v>15</v>
      </c>
      <c r="D6" s="10"/>
      <c r="E6" s="10"/>
      <c r="F6" s="10"/>
      <c r="G6" s="4">
        <v>3</v>
      </c>
      <c r="H6" s="4">
        <v>1</v>
      </c>
      <c r="I6" s="4">
        <v>0</v>
      </c>
      <c r="J6" s="4">
        <f>2*G6+I6</f>
        <v>6</v>
      </c>
      <c r="K6" s="31">
        <f>+J6/((G6+H6+I6)*2)</f>
        <v>0.75</v>
      </c>
      <c r="L6" s="4">
        <f>+$AA$53</f>
        <v>20</v>
      </c>
      <c r="M6" s="4">
        <v>12</v>
      </c>
      <c r="N6" s="4">
        <f>+$AB$53</f>
        <v>21</v>
      </c>
      <c r="O6" s="4">
        <f>+$AD$53</f>
        <v>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4</v>
      </c>
      <c r="AD6" s="21">
        <v>2</v>
      </c>
      <c r="AE6" s="21">
        <v>1</v>
      </c>
      <c r="AF6" s="21">
        <v>1</v>
      </c>
      <c r="AG6" s="53">
        <f>+(AD6*2+AF6)/(2*AC6)</f>
        <v>0.625</v>
      </c>
      <c r="AH6" s="53"/>
      <c r="AI6" s="21">
        <v>14</v>
      </c>
      <c r="AJ6" s="21">
        <v>0</v>
      </c>
      <c r="AK6" s="21">
        <v>0</v>
      </c>
      <c r="AL6" s="26">
        <f>+AI6/AC6</f>
        <v>3.5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1</v>
      </c>
      <c r="I7" s="4">
        <v>1</v>
      </c>
      <c r="J7" s="4">
        <f>2*G7+I7</f>
        <v>5</v>
      </c>
      <c r="K7" s="31">
        <f>+J7/((G7+H7+I7)*2)</f>
        <v>0.625</v>
      </c>
      <c r="L7" s="4">
        <f>+$AA$27</f>
        <v>16</v>
      </c>
      <c r="M7" s="4">
        <v>14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4</v>
      </c>
      <c r="AD7" s="21">
        <v>0</v>
      </c>
      <c r="AE7" s="21">
        <v>3</v>
      </c>
      <c r="AF7" s="21">
        <v>1</v>
      </c>
      <c r="AG7" s="53">
        <f>+(AD7*2+AF7)/(2*AC7)</f>
        <v>0.125</v>
      </c>
      <c r="AH7" s="53"/>
      <c r="AI7" s="21">
        <v>18</v>
      </c>
      <c r="AJ7" s="21">
        <v>1</v>
      </c>
      <c r="AK7" s="21">
        <v>0</v>
      </c>
      <c r="AL7" s="26">
        <f>+AI7/AC7</f>
        <v>4.5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2</v>
      </c>
      <c r="J8" s="4">
        <f t="shared" si="3"/>
        <v>4</v>
      </c>
      <c r="K8" s="31">
        <f t="shared" si="4"/>
        <v>0.5</v>
      </c>
      <c r="L8" s="4">
        <f>+$AN$53</f>
        <v>20</v>
      </c>
      <c r="M8" s="4">
        <v>20</v>
      </c>
      <c r="N8" s="4">
        <f>+$AO$53</f>
        <v>28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2</v>
      </c>
      <c r="AD8" s="21">
        <v>1</v>
      </c>
      <c r="AE8" s="21">
        <v>1</v>
      </c>
      <c r="AF8" s="21">
        <v>0</v>
      </c>
      <c r="AG8" s="53">
        <f>+(AD8*2+AF8)/(2*AC8)</f>
        <v>0.5</v>
      </c>
      <c r="AH8" s="53"/>
      <c r="AI8" s="21">
        <v>10</v>
      </c>
      <c r="AJ8" s="21">
        <v>0</v>
      </c>
      <c r="AK8" s="21">
        <v>0</v>
      </c>
      <c r="AL8" s="26">
        <f>+AI8/AC8</f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3</v>
      </c>
      <c r="I9" s="4">
        <v>1</v>
      </c>
      <c r="J9" s="4">
        <f t="shared" si="3"/>
        <v>1</v>
      </c>
      <c r="K9" s="31">
        <f t="shared" si="4"/>
        <v>0.125</v>
      </c>
      <c r="L9" s="4">
        <f>+$AN$66</f>
        <v>11</v>
      </c>
      <c r="M9" s="4">
        <v>19</v>
      </c>
      <c r="N9" s="4">
        <f>+$AO$66</f>
        <v>14</v>
      </c>
      <c r="O9" s="4">
        <f>+$AQ$66</f>
        <v>4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4</v>
      </c>
      <c r="AD9" s="21">
        <v>0</v>
      </c>
      <c r="AE9" s="21">
        <v>3</v>
      </c>
      <c r="AF9" s="21">
        <v>1</v>
      </c>
      <c r="AG9" s="53">
        <f t="shared" si="1"/>
        <v>0.125</v>
      </c>
      <c r="AH9" s="53"/>
      <c r="AI9" s="21">
        <v>24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3</v>
      </c>
      <c r="I10" s="4">
        <v>1</v>
      </c>
      <c r="J10" s="4">
        <f t="shared" si="3"/>
        <v>1</v>
      </c>
      <c r="K10" s="31">
        <f t="shared" si="4"/>
        <v>0.125</v>
      </c>
      <c r="L10" s="4">
        <f>+$AA$40</f>
        <v>15</v>
      </c>
      <c r="M10" s="4">
        <v>25</v>
      </c>
      <c r="N10" s="4">
        <f>+$AB$40</f>
        <v>24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4</v>
      </c>
      <c r="AD10" s="21">
        <v>0</v>
      </c>
      <c r="AE10" s="21">
        <v>3</v>
      </c>
      <c r="AF10" s="21">
        <v>1</v>
      </c>
      <c r="AG10" s="53">
        <f t="shared" si="1"/>
        <v>0.125</v>
      </c>
      <c r="AH10" s="53"/>
      <c r="AI10" s="21">
        <v>24</v>
      </c>
      <c r="AJ10" s="21">
        <v>2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3</v>
      </c>
      <c r="I11" s="4">
        <v>1</v>
      </c>
      <c r="J11" s="4">
        <f t="shared" si="3"/>
        <v>1</v>
      </c>
      <c r="K11" s="31">
        <f t="shared" si="4"/>
        <v>0.125</v>
      </c>
      <c r="L11" s="4">
        <f>+$AN$40</f>
        <v>18</v>
      </c>
      <c r="M11" s="4">
        <v>26</v>
      </c>
      <c r="N11" s="4">
        <f>+$AO$40</f>
        <v>24</v>
      </c>
      <c r="O11" s="4">
        <f>+$AQ$40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53">
        <f t="shared" si="1"/>
        <v>0.66666666666666663</v>
      </c>
      <c r="AH11" s="53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12</v>
      </c>
      <c r="H12" s="8">
        <f>SUM(H4:H11)</f>
        <v>12</v>
      </c>
      <c r="I12" s="8">
        <f>SUM(I4:I11)</f>
        <v>8</v>
      </c>
      <c r="J12" s="8"/>
      <c r="K12" s="8"/>
      <c r="L12" s="8">
        <f>SUM(L4:L11)</f>
        <v>131</v>
      </c>
      <c r="M12" s="8">
        <f>SUM(M4:M11)</f>
        <v>131</v>
      </c>
      <c r="N12" s="8">
        <f>SUM(N4:N11)</f>
        <v>175</v>
      </c>
      <c r="O12" s="8">
        <f>SUM(O4:O11)</f>
        <v>54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32</v>
      </c>
      <c r="AD12" s="14">
        <f>SUM(AD3:AD11)</f>
        <v>12</v>
      </c>
      <c r="AE12" s="14">
        <f>SUM(AE3:AE11)</f>
        <v>12</v>
      </c>
      <c r="AF12" s="14">
        <f>SUM(AF3:AF11)</f>
        <v>8</v>
      </c>
      <c r="AG12" s="14"/>
      <c r="AH12" s="14"/>
      <c r="AI12" s="14">
        <f>SUM(AI3:AI11)</f>
        <v>127</v>
      </c>
      <c r="AJ12" s="14">
        <f>SUM(AJ3:AJ11)</f>
        <v>4</v>
      </c>
      <c r="AK12" s="14">
        <f>SUM(AK3:AK11)</f>
        <v>0</v>
      </c>
      <c r="AL12" s="29">
        <f t="shared" si="2"/>
        <v>3.96875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4 Summary:</v>
      </c>
      <c r="C14" s="37"/>
      <c r="D14" s="37"/>
      <c r="E14" s="57">
        <v>45928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58" t="s">
        <v>276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5</v>
      </c>
      <c r="AP15" s="14">
        <f>+AN15+AO15</f>
        <v>10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150</v>
      </c>
      <c r="J16" s="20"/>
      <c r="K16" s="20"/>
      <c r="L16" s="20" t="s">
        <v>257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86</v>
      </c>
      <c r="L17" s="20" t="s">
        <v>88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5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5</v>
      </c>
      <c r="AP17" s="21">
        <f t="shared" si="6"/>
        <v>8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150</v>
      </c>
      <c r="L18" s="20" t="s">
        <v>257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3</v>
      </c>
      <c r="AO18" s="21">
        <v>5</v>
      </c>
      <c r="AP18" s="21">
        <f t="shared" si="6"/>
        <v>8</v>
      </c>
      <c r="AQ18" s="21">
        <v>0</v>
      </c>
    </row>
    <row r="19" spans="1:43" ht="15.75" customHeight="1" x14ac:dyDescent="0.25">
      <c r="H19" s="21">
        <v>2</v>
      </c>
      <c r="I19" s="20" t="s">
        <v>150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3</v>
      </c>
      <c r="AP19" s="21">
        <f t="shared" si="6"/>
        <v>4</v>
      </c>
      <c r="AQ19" s="21">
        <v>2</v>
      </c>
    </row>
    <row r="20" spans="1:43" ht="15.95" customHeight="1" x14ac:dyDescent="0.25">
      <c r="H20" s="21">
        <v>3</v>
      </c>
      <c r="I20" s="20" t="s">
        <v>150</v>
      </c>
      <c r="L20" s="20" t="s">
        <v>258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6"/>
        <v>3</v>
      </c>
      <c r="AQ20" s="21">
        <v>0</v>
      </c>
    </row>
    <row r="21" spans="1:43" ht="15.95" customHeight="1" x14ac:dyDescent="0.25">
      <c r="H21" s="21"/>
      <c r="I21" s="20"/>
      <c r="L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6</v>
      </c>
      <c r="AC21" s="21">
        <f t="shared" si="5"/>
        <v>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3</v>
      </c>
      <c r="AO21" s="21">
        <v>4</v>
      </c>
      <c r="AP21" s="21">
        <f t="shared" si="6"/>
        <v>7</v>
      </c>
      <c r="AQ21" s="21">
        <v>0</v>
      </c>
    </row>
    <row r="22" spans="1:43" ht="15.95" customHeight="1" x14ac:dyDescent="0.25">
      <c r="C22" s="5" t="s">
        <v>179</v>
      </c>
      <c r="G22" s="4">
        <v>5</v>
      </c>
      <c r="H22" s="21">
        <v>2</v>
      </c>
      <c r="I22" s="20" t="s">
        <v>212</v>
      </c>
      <c r="J22" s="20"/>
      <c r="K22" s="20"/>
      <c r="L22" s="20" t="s">
        <v>259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5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6"/>
        <v>2</v>
      </c>
      <c r="AQ22" s="21">
        <v>2</v>
      </c>
    </row>
    <row r="23" spans="1:43" ht="15.95" customHeight="1" x14ac:dyDescent="0.25">
      <c r="B23" s="21" t="s">
        <v>23</v>
      </c>
      <c r="C23" s="15" t="s">
        <v>186</v>
      </c>
      <c r="D23" s="15"/>
      <c r="E23" s="15"/>
      <c r="F23" s="15"/>
      <c r="G23" s="15"/>
      <c r="H23" s="21">
        <v>2</v>
      </c>
      <c r="I23" s="20" t="s">
        <v>162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5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6"/>
        <v>0</v>
      </c>
      <c r="AQ23" s="21">
        <v>2</v>
      </c>
    </row>
    <row r="24" spans="1:43" ht="15.95" customHeight="1" x14ac:dyDescent="0.25">
      <c r="C24" s="15"/>
      <c r="D24" s="15"/>
      <c r="E24" s="15"/>
      <c r="F24" s="15"/>
      <c r="G24" s="15"/>
      <c r="H24" s="21">
        <v>2</v>
      </c>
      <c r="I24" s="20" t="s">
        <v>109</v>
      </c>
      <c r="J24" s="20"/>
      <c r="K24" s="20"/>
      <c r="L24" s="20" t="s">
        <v>260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5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6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109</v>
      </c>
      <c r="J25" s="20"/>
      <c r="K25" s="20"/>
      <c r="L25" s="20" t="s">
        <v>131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6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155</v>
      </c>
      <c r="J26" s="20"/>
      <c r="K26" s="20"/>
      <c r="L26" s="20" t="s">
        <v>116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5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16</v>
      </c>
      <c r="AB27" s="22">
        <f>SUM(AB15:AB26)+SUMIF($Z$3:$Z$10,"Canadiens",$AH$3:$AH$10)</f>
        <v>22</v>
      </c>
      <c r="AC27" s="22">
        <f>SUM(AC15:AC26)+SUMIF($Z$3:$Z$10,"Canadiens",$AH$3:$AH$10)</f>
        <v>38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17</v>
      </c>
      <c r="AO27" s="22">
        <f>SUM(AO15:AO26)+SUMIF($Z$3:$Z$10,"Canadiens",$AH$3:$AH$10)</f>
        <v>27</v>
      </c>
      <c r="AP27" s="22">
        <f>SUM(AP15:AP26)+SUMIF($Z$3:$Z$10,"Canadiens",$AH$3:$AH$10)</f>
        <v>44</v>
      </c>
      <c r="AQ27" s="22">
        <f>SUM(AQ15:AQ26)</f>
        <v>6</v>
      </c>
    </row>
    <row r="28" spans="1:43" ht="15.95" customHeight="1" x14ac:dyDescent="0.25">
      <c r="C28" s="5" t="s">
        <v>178</v>
      </c>
      <c r="D28" s="10"/>
      <c r="E28" s="20"/>
      <c r="F28" s="20"/>
      <c r="G28" s="4">
        <v>6</v>
      </c>
      <c r="H28" s="21">
        <v>1</v>
      </c>
      <c r="I28" s="20" t="s">
        <v>78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23</v>
      </c>
      <c r="C29" s="20" t="s">
        <v>263</v>
      </c>
      <c r="D29" s="20"/>
      <c r="E29" s="20"/>
      <c r="F29" s="20"/>
      <c r="G29" s="4"/>
      <c r="H29" s="21">
        <v>2</v>
      </c>
      <c r="I29" s="20" t="s">
        <v>81</v>
      </c>
      <c r="J29" s="20"/>
      <c r="K29" s="20"/>
      <c r="L29" s="20" t="s">
        <v>101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0</v>
      </c>
    </row>
    <row r="30" spans="1:43" ht="15.95" customHeight="1" x14ac:dyDescent="0.25">
      <c r="C30" s="20"/>
      <c r="D30" s="20"/>
      <c r="E30" s="20"/>
      <c r="F30" s="20"/>
      <c r="G30" s="20"/>
      <c r="H30" s="21">
        <v>2</v>
      </c>
      <c r="I30" s="20" t="s">
        <v>78</v>
      </c>
      <c r="J30" s="20"/>
      <c r="L30" s="20" t="s">
        <v>169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7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8"/>
        <v>7</v>
      </c>
      <c r="AQ30" s="21">
        <v>6</v>
      </c>
    </row>
    <row r="31" spans="1:43" ht="15.95" customHeight="1" x14ac:dyDescent="0.25">
      <c r="H31" s="21">
        <v>3</v>
      </c>
      <c r="I31" s="20" t="s">
        <v>106</v>
      </c>
      <c r="J31" s="20"/>
      <c r="K31" s="20"/>
      <c r="L31" s="20"/>
      <c r="M31" s="20" t="s">
        <v>48</v>
      </c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7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7</v>
      </c>
      <c r="AP31" s="21">
        <f t="shared" si="8"/>
        <v>10</v>
      </c>
      <c r="AQ31" s="21">
        <v>0</v>
      </c>
    </row>
    <row r="32" spans="1:43" ht="15.95" customHeight="1" x14ac:dyDescent="0.25">
      <c r="H32" s="21">
        <v>3</v>
      </c>
      <c r="I32" s="20" t="s">
        <v>106</v>
      </c>
      <c r="L32" s="20" t="s">
        <v>151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4</v>
      </c>
      <c r="AC32" s="21">
        <f t="shared" si="7"/>
        <v>4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8"/>
        <v>1</v>
      </c>
      <c r="AQ32" s="21">
        <v>0</v>
      </c>
    </row>
    <row r="33" spans="1:43" ht="15.95" customHeight="1" x14ac:dyDescent="0.25">
      <c r="H33" s="21">
        <v>3</v>
      </c>
      <c r="I33" s="20" t="s">
        <v>106</v>
      </c>
      <c r="L33" s="20" t="s">
        <v>107</v>
      </c>
      <c r="M33" s="20"/>
      <c r="N33" s="20"/>
      <c r="O33" s="20"/>
      <c r="P33" s="20" t="s">
        <v>217</v>
      </c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3</v>
      </c>
      <c r="AC33" s="21">
        <f t="shared" si="7"/>
        <v>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H34" s="21"/>
      <c r="I34" s="20"/>
      <c r="M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7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3</v>
      </c>
      <c r="AO34" s="21">
        <v>3</v>
      </c>
      <c r="AP34" s="21">
        <f t="shared" si="8"/>
        <v>6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1</v>
      </c>
      <c r="I35" s="20" t="s">
        <v>91</v>
      </c>
      <c r="J35" s="20"/>
      <c r="K35" s="20"/>
      <c r="L35" s="20" t="s">
        <v>275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7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8"/>
        <v>2</v>
      </c>
      <c r="AQ35" s="21">
        <v>0</v>
      </c>
    </row>
    <row r="36" spans="1:43" ht="15.95" customHeight="1" x14ac:dyDescent="0.25">
      <c r="B36" s="21" t="s">
        <v>23</v>
      </c>
      <c r="C36" s="20" t="s">
        <v>261</v>
      </c>
      <c r="D36" s="15"/>
      <c r="E36" s="20"/>
      <c r="F36" s="20"/>
      <c r="G36" s="4"/>
      <c r="H36" s="21">
        <v>3</v>
      </c>
      <c r="I36" s="20" t="s">
        <v>136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7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8"/>
        <v>1</v>
      </c>
      <c r="AQ36" s="21">
        <v>2</v>
      </c>
    </row>
    <row r="37" spans="1:43" ht="15.95" customHeight="1" x14ac:dyDescent="0.25">
      <c r="C37" s="20" t="s">
        <v>262</v>
      </c>
      <c r="D37" s="15"/>
      <c r="E37" s="20"/>
      <c r="H37" s="21">
        <v>3</v>
      </c>
      <c r="I37" s="20" t="s">
        <v>110</v>
      </c>
      <c r="L37" s="20" t="s">
        <v>91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7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7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8"/>
        <v>1</v>
      </c>
      <c r="AQ38" s="21">
        <v>0</v>
      </c>
    </row>
    <row r="39" spans="1:43" ht="15.95" customHeight="1" x14ac:dyDescent="0.25">
      <c r="C39" s="5" t="s">
        <v>177</v>
      </c>
      <c r="G39" s="4">
        <v>5</v>
      </c>
      <c r="H39" s="21">
        <v>1</v>
      </c>
      <c r="I39" s="20" t="s">
        <v>77</v>
      </c>
      <c r="J39" s="20"/>
      <c r="L39" s="20" t="s">
        <v>166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1</v>
      </c>
      <c r="AB39" s="21">
        <v>0</v>
      </c>
      <c r="AC39" s="21">
        <f t="shared" si="7"/>
        <v>1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8"/>
        <v>4</v>
      </c>
      <c r="AQ39" s="21">
        <v>0</v>
      </c>
    </row>
    <row r="40" spans="1:43" ht="15.95" customHeight="1" thickBot="1" x14ac:dyDescent="0.3">
      <c r="B40" s="21" t="s">
        <v>23</v>
      </c>
      <c r="C40" s="15" t="s">
        <v>279</v>
      </c>
      <c r="D40" s="20"/>
      <c r="E40" s="20"/>
      <c r="H40" s="21">
        <v>2</v>
      </c>
      <c r="I40" s="20" t="s">
        <v>277</v>
      </c>
      <c r="J40" s="20"/>
      <c r="K40" s="20"/>
      <c r="L40" s="20" t="s">
        <v>278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15</v>
      </c>
      <c r="AB40" s="22">
        <f>SUM(AB28:AB39)+SUMIF($Z$3:$Z$10,"SotF",$AH$3:$AH$10)</f>
        <v>24</v>
      </c>
      <c r="AC40" s="22">
        <f>SUM(AC28:AC39)+SUMIF($Z$3:$Z$10,"Canadiens",$AH$3:$AH$10)</f>
        <v>39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18</v>
      </c>
      <c r="AO40" s="22">
        <f>SUM(AO28:AO39)+SUMIF($Z$3:$Z$10,"SotF",$AH$3:$AH$10)</f>
        <v>24</v>
      </c>
      <c r="AP40" s="22">
        <f>SUM(AP28:AP39)+SUMIF($Z$3:$Z$10,"Canadiens",$AH$3:$AH$10)</f>
        <v>42</v>
      </c>
      <c r="AQ40" s="22">
        <f>SUM(AQ28:AQ39)</f>
        <v>14</v>
      </c>
    </row>
    <row r="41" spans="1:43" ht="15.95" customHeight="1" x14ac:dyDescent="0.25">
      <c r="C41" s="15" t="s">
        <v>270</v>
      </c>
      <c r="D41" s="15"/>
      <c r="E41" s="15"/>
      <c r="H41" s="21">
        <v>2</v>
      </c>
      <c r="I41" s="20" t="s">
        <v>77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1</v>
      </c>
      <c r="AC41" s="14">
        <f>+AA41+AB41</f>
        <v>2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9</v>
      </c>
      <c r="AP41" s="14">
        <f>+AN41+AO41</f>
        <v>10</v>
      </c>
      <c r="AQ41" s="14">
        <v>0</v>
      </c>
    </row>
    <row r="42" spans="1:43" ht="15.95" customHeight="1" x14ac:dyDescent="0.25">
      <c r="D42" s="15"/>
      <c r="E42" s="15"/>
      <c r="H42" s="21">
        <v>2</v>
      </c>
      <c r="I42" s="20" t="s">
        <v>167</v>
      </c>
      <c r="L42" s="20" t="s">
        <v>272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166</v>
      </c>
      <c r="L43" s="20" t="s">
        <v>273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7</v>
      </c>
      <c r="AB43" s="21">
        <v>6</v>
      </c>
      <c r="AC43" s="21">
        <f t="shared" si="9"/>
        <v>13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5</v>
      </c>
      <c r="AP43" s="21">
        <f t="shared" si="10"/>
        <v>8</v>
      </c>
      <c r="AQ43" s="21">
        <v>0</v>
      </c>
    </row>
    <row r="44" spans="1:43" ht="15.95" customHeight="1" x14ac:dyDescent="0.25"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9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0</v>
      </c>
      <c r="AP44" s="21">
        <f t="shared" si="10"/>
        <v>5</v>
      </c>
      <c r="AQ44" s="21">
        <v>0</v>
      </c>
    </row>
    <row r="45" spans="1:43" ht="15.95" customHeight="1" x14ac:dyDescent="0.25">
      <c r="A45" s="30"/>
      <c r="C45" s="5" t="s">
        <v>174</v>
      </c>
      <c r="E45" s="20"/>
      <c r="F45" s="20"/>
      <c r="G45" s="4">
        <v>1</v>
      </c>
      <c r="H45" s="21">
        <v>3</v>
      </c>
      <c r="I45" s="20" t="s">
        <v>114</v>
      </c>
      <c r="L45" s="20" t="s">
        <v>274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9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0"/>
        <v>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271</v>
      </c>
      <c r="D46" s="15"/>
      <c r="H46" s="21"/>
      <c r="I46" s="20"/>
      <c r="L46" s="20"/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1</v>
      </c>
      <c r="AC46" s="21">
        <f t="shared" si="9"/>
        <v>1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0"/>
        <v>1</v>
      </c>
      <c r="AQ46" s="21">
        <v>0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9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0"/>
        <v>3</v>
      </c>
      <c r="AQ47" s="21">
        <v>0</v>
      </c>
    </row>
    <row r="48" spans="1:43" ht="15.95" customHeight="1" x14ac:dyDescent="0.25">
      <c r="C48" s="5" t="s">
        <v>175</v>
      </c>
      <c r="E48" s="10"/>
      <c r="F48" s="10"/>
      <c r="G48" s="4">
        <v>6</v>
      </c>
      <c r="H48" s="21">
        <v>1</v>
      </c>
      <c r="I48" s="20" t="s">
        <v>265</v>
      </c>
      <c r="J48" s="20"/>
      <c r="K48" s="20"/>
      <c r="L48" s="20" t="s">
        <v>266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1</v>
      </c>
      <c r="AB48" s="21">
        <v>3</v>
      </c>
      <c r="AC48" s="21">
        <f t="shared" si="9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0"/>
        <v>7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E49" s="15"/>
      <c r="H49" s="21">
        <v>1</v>
      </c>
      <c r="I49" s="20" t="s">
        <v>14</v>
      </c>
      <c r="J49" s="20"/>
      <c r="K49" s="20"/>
      <c r="L49" s="20" t="s">
        <v>147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9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1</v>
      </c>
      <c r="I50" s="20" t="s">
        <v>14</v>
      </c>
      <c r="J50" s="20"/>
      <c r="K50" s="20"/>
      <c r="L50" s="20" t="s">
        <v>267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265</v>
      </c>
      <c r="L51" s="20" t="s">
        <v>268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0"/>
        <v>3</v>
      </c>
      <c r="AQ51" s="21">
        <v>0</v>
      </c>
    </row>
    <row r="52" spans="1:43" ht="15.95" customHeight="1" x14ac:dyDescent="0.25">
      <c r="H52" s="21">
        <v>2</v>
      </c>
      <c r="I52" s="20" t="s">
        <v>147</v>
      </c>
      <c r="L52" s="20" t="s">
        <v>269</v>
      </c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265</v>
      </c>
      <c r="L53" s="20" t="s">
        <v>126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20</v>
      </c>
      <c r="AB53" s="22">
        <f>SUM(AB41:AB52)+SUMIF($Z$3:$Z$10,"Dive Shop",$AH$3:$AH$10)</f>
        <v>21</v>
      </c>
      <c r="AC53" s="22">
        <f>SUM(AC41:AC52)+SUMIF($Z$3:$Z$10,"Canadiens",$AH$3:$AH$10)</f>
        <v>41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20</v>
      </c>
      <c r="AO53" s="22">
        <f>SUM(AO41:AO52)+SUMIF($Z$3:$Z$10,"Dive Shop",$AH$3:$AH$10)</f>
        <v>28</v>
      </c>
      <c r="AP53" s="22">
        <f>SUM(AP41:AP52)+SUMIF($Z$3:$Z$10,"Canadiens",$AH$3:$AH$10)</f>
        <v>48</v>
      </c>
      <c r="AQ53" s="22">
        <f>SUM(AQ41:AQ52)</f>
        <v>0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180</v>
      </c>
      <c r="D55" s="15"/>
      <c r="F55" s="10"/>
      <c r="G55" s="4">
        <v>3</v>
      </c>
      <c r="H55" s="21">
        <v>1</v>
      </c>
      <c r="I55" s="20" t="s">
        <v>112</v>
      </c>
      <c r="J55" s="20"/>
      <c r="K55" s="20"/>
      <c r="L55" s="20" t="s">
        <v>264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1" t="s">
        <v>23</v>
      </c>
      <c r="C56" s="15"/>
      <c r="D56" s="15" t="s">
        <v>45</v>
      </c>
      <c r="E56" s="15"/>
      <c r="F56" s="15"/>
      <c r="G56" s="4"/>
      <c r="H56" s="21">
        <v>1</v>
      </c>
      <c r="I56" s="20" t="s">
        <v>98</v>
      </c>
      <c r="J56" s="20"/>
      <c r="K56" s="20"/>
      <c r="L56" s="20" t="s">
        <v>79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1"/>
        <v>3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2"/>
        <v>4</v>
      </c>
      <c r="AQ56" s="21">
        <v>0</v>
      </c>
    </row>
    <row r="57" spans="1:43" ht="15.95" customHeight="1" x14ac:dyDescent="0.25">
      <c r="C57" s="15"/>
      <c r="H57" s="21">
        <v>3</v>
      </c>
      <c r="I57" s="20" t="s">
        <v>98</v>
      </c>
      <c r="L57" s="20" t="s">
        <v>202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1</v>
      </c>
      <c r="AC57" s="21">
        <f t="shared" si="11"/>
        <v>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2</v>
      </c>
      <c r="AP57" s="21">
        <f t="shared" si="12"/>
        <v>4</v>
      </c>
      <c r="AQ57" s="21">
        <v>0</v>
      </c>
    </row>
    <row r="58" spans="1:43" ht="15.95" customHeight="1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5</v>
      </c>
      <c r="AP58" s="21">
        <f t="shared" si="12"/>
        <v>7</v>
      </c>
      <c r="AQ58" s="21">
        <v>2</v>
      </c>
    </row>
    <row r="59" spans="1:43" ht="15.95" customHeight="1" x14ac:dyDescent="0.25">
      <c r="B59" s="20" t="s">
        <v>121</v>
      </c>
      <c r="C59" s="10"/>
      <c r="D59" s="10"/>
      <c r="E59" s="20" t="s">
        <v>47</v>
      </c>
      <c r="F59" s="20"/>
      <c r="G59" s="4">
        <f>SUM(G14:G57)</f>
        <v>34</v>
      </c>
      <c r="H59" s="4"/>
      <c r="I59" s="19"/>
      <c r="J59" s="20" t="s">
        <v>32</v>
      </c>
      <c r="K59" s="19"/>
      <c r="L59" s="4">
        <f>COUNTA(C14:C57)-8</f>
        <v>7</v>
      </c>
      <c r="N59" s="20" t="s">
        <v>38</v>
      </c>
      <c r="O59" s="4">
        <f>+L59*2</f>
        <v>14</v>
      </c>
      <c r="P59" s="1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1</v>
      </c>
      <c r="AC59" s="21">
        <f t="shared" si="11"/>
        <v>3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2"/>
        <v>4</v>
      </c>
      <c r="AQ59" s="21">
        <v>0</v>
      </c>
    </row>
    <row r="60" spans="1:43" ht="15.95" customHeight="1" x14ac:dyDescent="0.25">
      <c r="A60" s="30"/>
      <c r="E60" s="20" t="s">
        <v>46</v>
      </c>
      <c r="F60" s="20"/>
      <c r="G60" s="4">
        <f>COUNTA(L16:L58)+COUNTIF(L16:L58,"*&amp;*")</f>
        <v>43</v>
      </c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3</v>
      </c>
      <c r="AC60" s="21">
        <f t="shared" si="11"/>
        <v>8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2"/>
        <v>2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1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2"/>
        <v>1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3</v>
      </c>
      <c r="AC63" s="21">
        <f t="shared" si="11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2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2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1</v>
      </c>
      <c r="AC65" s="21">
        <f t="shared" si="11"/>
        <v>1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14</v>
      </c>
      <c r="AB66" s="22">
        <f>SUM(AB54:AB65)+SUMIF($Z$3:$Z$10,"Eriton",$AH$3:$AH$10)</f>
        <v>15</v>
      </c>
      <c r="AC66" s="22">
        <f>SUM(AC54:AC65)+SUMIF($Z$3:$Z$10,"Canadiens",$AH$3:$AH$10)</f>
        <v>29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11</v>
      </c>
      <c r="AO66" s="22">
        <f>SUM(AO54:AO65)+SUMIF($Z$3:$Z$10,"Eriton",$AH$3:$AH$10)</f>
        <v>14</v>
      </c>
      <c r="AP66" s="22">
        <f>SUM(AP54:AP65)+SUMIF($Z$3:$Z$10,"Canadiens",$AH$3:$AH$10)</f>
        <v>25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131</v>
      </c>
      <c r="AO67" s="21">
        <f>+AB27+AB40+AB53+AB66+AO27+AO40+AO53+AO66</f>
        <v>175</v>
      </c>
      <c r="AP67" s="21">
        <f>+AC27+AC40+AC53+AC66+AP27+AP40+AP53+AP66</f>
        <v>306</v>
      </c>
      <c r="AQ67" s="21">
        <f>+AD27+AD40+AD53+AD66+AQ27+AQ40+AQ53+AQ66</f>
        <v>54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4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7</v>
      </c>
      <c r="K79" s="21">
        <v>6</v>
      </c>
      <c r="L79" s="52">
        <f t="shared" ref="L79:L97" si="13">+J79+K79</f>
        <v>13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10</v>
      </c>
      <c r="K80" s="21">
        <v>1</v>
      </c>
      <c r="L80" s="52">
        <f t="shared" si="13"/>
        <v>11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166</v>
      </c>
      <c r="E81" s="20"/>
      <c r="F81" s="20"/>
      <c r="G81" s="15" t="s">
        <v>15</v>
      </c>
      <c r="H81" s="21"/>
      <c r="J81" s="21">
        <v>7</v>
      </c>
      <c r="K81" s="21">
        <v>3</v>
      </c>
      <c r="L81" s="52">
        <f t="shared" si="13"/>
        <v>10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91</v>
      </c>
      <c r="E82" s="20"/>
      <c r="F82" s="20"/>
      <c r="G82" s="20" t="s">
        <v>58</v>
      </c>
      <c r="H82" s="21"/>
      <c r="J82" s="21">
        <v>3</v>
      </c>
      <c r="K82" s="21">
        <v>7</v>
      </c>
      <c r="L82" s="52">
        <f t="shared" si="13"/>
        <v>10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106</v>
      </c>
      <c r="E83" s="20"/>
      <c r="F83" s="20"/>
      <c r="G83" s="20" t="s">
        <v>57</v>
      </c>
      <c r="H83" s="21"/>
      <c r="J83" s="21">
        <v>5</v>
      </c>
      <c r="K83" s="21">
        <v>3</v>
      </c>
      <c r="L83" s="52">
        <f t="shared" si="13"/>
        <v>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146</v>
      </c>
      <c r="E84" s="20"/>
      <c r="F84" s="20"/>
      <c r="G84" s="20" t="s">
        <v>56</v>
      </c>
      <c r="H84" s="21"/>
      <c r="J84" s="21">
        <v>3</v>
      </c>
      <c r="K84" s="21">
        <v>5</v>
      </c>
      <c r="L84" s="52">
        <f t="shared" si="13"/>
        <v>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3</v>
      </c>
      <c r="K85" s="21">
        <v>5</v>
      </c>
      <c r="L85" s="52">
        <f t="shared" si="13"/>
        <v>8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3</v>
      </c>
      <c r="K86" s="21">
        <v>5</v>
      </c>
      <c r="L86" s="52">
        <f t="shared" si="13"/>
        <v>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75</v>
      </c>
      <c r="E87" s="20"/>
      <c r="F87" s="20"/>
      <c r="G87" s="20" t="s">
        <v>125</v>
      </c>
      <c r="H87" s="21"/>
      <c r="J87" s="21">
        <v>6</v>
      </c>
      <c r="K87" s="21">
        <v>1</v>
      </c>
      <c r="L87" s="52">
        <f t="shared" si="13"/>
        <v>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80</v>
      </c>
      <c r="E88" s="20"/>
      <c r="F88" s="20"/>
      <c r="G88" s="20" t="s">
        <v>58</v>
      </c>
      <c r="H88" s="21"/>
      <c r="J88" s="21">
        <v>6</v>
      </c>
      <c r="K88" s="21">
        <v>1</v>
      </c>
      <c r="L88" s="52">
        <f t="shared" si="13"/>
        <v>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2</v>
      </c>
      <c r="L89" s="52">
        <f t="shared" si="13"/>
        <v>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3</v>
      </c>
      <c r="K90" s="21">
        <v>4</v>
      </c>
      <c r="L90" s="52">
        <f t="shared" si="13"/>
        <v>7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2</v>
      </c>
      <c r="K91" s="21">
        <v>5</v>
      </c>
      <c r="L91" s="52">
        <f t="shared" si="13"/>
        <v>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3</v>
      </c>
      <c r="K92" s="21">
        <v>3</v>
      </c>
      <c r="L92" s="52">
        <f t="shared" si="13"/>
        <v>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164</v>
      </c>
      <c r="E93" s="20"/>
      <c r="F93" s="20"/>
      <c r="G93" s="20" t="s">
        <v>125</v>
      </c>
      <c r="H93" s="21"/>
      <c r="J93" s="21">
        <v>0</v>
      </c>
      <c r="K93" s="21">
        <v>6</v>
      </c>
      <c r="L93" s="52">
        <f t="shared" si="13"/>
        <v>6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0</v>
      </c>
      <c r="K94" s="21">
        <v>6</v>
      </c>
      <c r="L94" s="52">
        <f t="shared" si="13"/>
        <v>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150</v>
      </c>
      <c r="E95" s="20"/>
      <c r="F95" s="20"/>
      <c r="G95" s="20" t="s">
        <v>53</v>
      </c>
      <c r="H95" s="21"/>
      <c r="J95" s="21">
        <v>5</v>
      </c>
      <c r="K95" s="21">
        <v>0</v>
      </c>
      <c r="L95" s="52">
        <f t="shared" si="13"/>
        <v>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3</v>
      </c>
      <c r="L96" s="52">
        <f t="shared" si="13"/>
        <v>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165</v>
      </c>
      <c r="E97" s="20"/>
      <c r="F97" s="20"/>
      <c r="G97" s="20" t="s">
        <v>125</v>
      </c>
      <c r="H97" s="21"/>
      <c r="J97" s="21">
        <v>1</v>
      </c>
      <c r="K97" s="21">
        <v>4</v>
      </c>
      <c r="L97" s="52">
        <f t="shared" si="13"/>
        <v>5</v>
      </c>
      <c r="N97" s="21"/>
    </row>
    <row r="100" spans="4:31" ht="18.75" thickBot="1" x14ac:dyDescent="0.3">
      <c r="E100" s="1" t="s">
        <v>124</v>
      </c>
      <c r="F100" s="1"/>
      <c r="G100" s="1"/>
      <c r="H100" s="3" t="s">
        <v>1</v>
      </c>
      <c r="I100" s="3"/>
      <c r="J100" s="3"/>
      <c r="K100" s="49" t="s">
        <v>2</v>
      </c>
    </row>
    <row r="101" spans="4:31" ht="15.75" x14ac:dyDescent="0.25">
      <c r="E101" s="20" t="s">
        <v>80</v>
      </c>
      <c r="F101" s="20"/>
      <c r="G101" s="20"/>
      <c r="H101" s="20" t="s">
        <v>58</v>
      </c>
      <c r="I101" s="21"/>
      <c r="K101" s="52">
        <v>6</v>
      </c>
    </row>
    <row r="102" spans="4:31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31" ht="15.75" x14ac:dyDescent="0.25">
      <c r="E103" s="20" t="s">
        <v>165</v>
      </c>
      <c r="F103" s="20"/>
      <c r="G103" s="20"/>
      <c r="H103" s="20" t="s">
        <v>125</v>
      </c>
      <c r="I103" s="21"/>
      <c r="K103" s="52">
        <v>4</v>
      </c>
    </row>
    <row r="104" spans="4:31" ht="15.75" x14ac:dyDescent="0.25">
      <c r="E104" s="20" t="s">
        <v>77</v>
      </c>
      <c r="F104" s="20"/>
      <c r="G104" s="20"/>
      <c r="H104" s="15" t="s">
        <v>15</v>
      </c>
      <c r="I104" s="21"/>
      <c r="K104" s="52">
        <v>2</v>
      </c>
    </row>
    <row r="105" spans="4:31" ht="15.75" x14ac:dyDescent="0.25">
      <c r="E105" s="20" t="s">
        <v>106</v>
      </c>
      <c r="F105" s="20"/>
      <c r="G105" s="20"/>
      <c r="H105" s="20" t="s">
        <v>57</v>
      </c>
      <c r="I105" s="21"/>
      <c r="K105" s="52">
        <v>2</v>
      </c>
    </row>
    <row r="106" spans="4:31" ht="15.75" x14ac:dyDescent="0.25">
      <c r="E106" s="20" t="s">
        <v>83</v>
      </c>
      <c r="F106" s="20"/>
      <c r="G106" s="20"/>
      <c r="H106" s="20" t="s">
        <v>54</v>
      </c>
      <c r="I106" s="35"/>
      <c r="K106" s="52">
        <v>2</v>
      </c>
    </row>
    <row r="107" spans="4:31" ht="15.75" x14ac:dyDescent="0.25">
      <c r="E107" s="20" t="s">
        <v>110</v>
      </c>
      <c r="F107" s="20"/>
      <c r="G107" s="20"/>
      <c r="H107" s="20" t="s">
        <v>58</v>
      </c>
      <c r="I107" s="21"/>
      <c r="K107" s="52">
        <v>2</v>
      </c>
    </row>
    <row r="108" spans="4:31" ht="15.75" x14ac:dyDescent="0.25">
      <c r="E108" s="20" t="s">
        <v>162</v>
      </c>
      <c r="F108" s="20"/>
      <c r="G108" s="20"/>
      <c r="H108" s="20" t="s">
        <v>125</v>
      </c>
      <c r="I108" s="21"/>
      <c r="K108" s="52">
        <v>2</v>
      </c>
    </row>
    <row r="109" spans="4:31" ht="15.75" x14ac:dyDescent="0.25">
      <c r="E109" s="20" t="s">
        <v>126</v>
      </c>
      <c r="F109" s="20"/>
      <c r="G109" s="20"/>
      <c r="H109" s="20" t="s">
        <v>56</v>
      </c>
      <c r="I109" s="21"/>
      <c r="K109" s="52">
        <v>2</v>
      </c>
    </row>
    <row r="110" spans="4:31" ht="15.75" x14ac:dyDescent="0.25">
      <c r="E110" s="20" t="s">
        <v>81</v>
      </c>
      <c r="F110" s="20"/>
      <c r="G110" s="20"/>
      <c r="H110" s="20" t="s">
        <v>57</v>
      </c>
      <c r="I110" s="21"/>
      <c r="K110" s="52">
        <v>2</v>
      </c>
      <c r="AE110" s="10"/>
    </row>
    <row r="111" spans="4:31" ht="15.75" x14ac:dyDescent="0.25">
      <c r="E111" s="20" t="s">
        <v>78</v>
      </c>
      <c r="F111" s="20"/>
      <c r="G111" s="20"/>
      <c r="H111" s="20" t="s">
        <v>57</v>
      </c>
      <c r="I111" s="21"/>
      <c r="K111" s="52">
        <v>2</v>
      </c>
      <c r="AE111" s="10"/>
    </row>
    <row r="112" spans="4:31" ht="15.75" x14ac:dyDescent="0.25">
      <c r="E112" s="20" t="s">
        <v>94</v>
      </c>
      <c r="F112" s="20"/>
      <c r="G112" s="20"/>
      <c r="H112" s="20" t="s">
        <v>55</v>
      </c>
      <c r="I112" s="21"/>
      <c r="K112" s="52">
        <v>2</v>
      </c>
      <c r="AE112" s="10"/>
    </row>
    <row r="113" spans="5:31" ht="15.75" x14ac:dyDescent="0.25">
      <c r="E113" s="20" t="s">
        <v>130</v>
      </c>
      <c r="F113" s="20"/>
      <c r="G113" s="20"/>
      <c r="H113" s="20" t="s">
        <v>56</v>
      </c>
      <c r="I113" s="21"/>
      <c r="K113" s="52">
        <v>2</v>
      </c>
      <c r="AE113" s="10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2</v>
      </c>
      <c r="AE114" s="10"/>
    </row>
    <row r="115" spans="5:31" ht="15.75" x14ac:dyDescent="0.25">
      <c r="E115" s="20" t="s">
        <v>96</v>
      </c>
      <c r="F115" s="20"/>
      <c r="G115" s="20"/>
      <c r="H115" s="15" t="s">
        <v>15</v>
      </c>
      <c r="I115" s="21"/>
      <c r="K115" s="52">
        <v>2</v>
      </c>
      <c r="AE115" s="10"/>
    </row>
    <row r="116" spans="5:31" ht="15.75" x14ac:dyDescent="0.25">
      <c r="E116" s="20" t="s">
        <v>101</v>
      </c>
      <c r="F116" s="20"/>
      <c r="G116" s="20"/>
      <c r="H116" s="20" t="s">
        <v>57</v>
      </c>
      <c r="I116" s="21"/>
      <c r="K116" s="52">
        <v>2</v>
      </c>
      <c r="AE116" s="10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2</v>
      </c>
      <c r="AE117" s="10"/>
    </row>
    <row r="118" spans="5:3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  <c r="AE118" s="10"/>
    </row>
    <row r="119" spans="5:31" ht="15.75" x14ac:dyDescent="0.25">
      <c r="E119" s="20" t="s">
        <v>120</v>
      </c>
      <c r="F119" s="20"/>
      <c r="G119" s="20"/>
      <c r="H119" s="20" t="s">
        <v>57</v>
      </c>
      <c r="I119" s="21"/>
      <c r="K119" s="52">
        <v>2</v>
      </c>
      <c r="AE119" s="10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2</v>
      </c>
      <c r="AE120" s="10"/>
    </row>
    <row r="121" spans="5:31" x14ac:dyDescent="0.2">
      <c r="AE121" s="10"/>
    </row>
    <row r="122" spans="5:31" x14ac:dyDescent="0.2">
      <c r="AE122" s="10"/>
    </row>
    <row r="123" spans="5:31" x14ac:dyDescent="0.2">
      <c r="AE123" s="10"/>
    </row>
  </sheetData>
  <mergeCells count="18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  <mergeCell ref="E15:P15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12EF-E984-4CEC-A257-D80C7A339931}">
  <dimension ref="A1:AQ121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4" t="s">
        <v>52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S1" s="54" t="s">
        <v>52</v>
      </c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</row>
    <row r="2" spans="1:43" ht="18.600000000000001" customHeight="1" thickBot="1" x14ac:dyDescent="0.35">
      <c r="A2" s="21"/>
      <c r="B2" s="24" t="s">
        <v>39</v>
      </c>
      <c r="C2" s="24">
        <v>3</v>
      </c>
      <c r="D2" s="23"/>
      <c r="E2" s="23"/>
      <c r="F2" s="23"/>
      <c r="G2" s="54" t="s">
        <v>161</v>
      </c>
      <c r="H2" s="54"/>
      <c r="I2" s="54"/>
      <c r="J2" s="54"/>
      <c r="K2" s="54"/>
      <c r="L2" s="54"/>
      <c r="M2" s="54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5" t="s">
        <v>36</v>
      </c>
      <c r="AH2" s="55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2</v>
      </c>
      <c r="AD3" s="21">
        <v>1</v>
      </c>
      <c r="AE3" s="21">
        <v>0</v>
      </c>
      <c r="AF3" s="21">
        <v>1</v>
      </c>
      <c r="AG3" s="56">
        <f t="shared" ref="AG3:AG10" si="1">+(AD3*2+AF3)/(2*AC3)</f>
        <v>0.75</v>
      </c>
      <c r="AH3" s="56"/>
      <c r="AI3" s="14">
        <v>3</v>
      </c>
      <c r="AJ3" s="14">
        <v>0</v>
      </c>
      <c r="AK3" s="14">
        <v>0</v>
      </c>
      <c r="AL3" s="50">
        <f t="shared" ref="AL3:AL10" si="2">+AI3/AC3</f>
        <v>1.5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2</v>
      </c>
      <c r="H4" s="4">
        <v>0</v>
      </c>
      <c r="I4" s="4">
        <v>1</v>
      </c>
      <c r="J4" s="4">
        <f t="shared" ref="J4:J11" si="3">2*G4+I4</f>
        <v>5</v>
      </c>
      <c r="K4" s="31">
        <f t="shared" ref="K4:K11" si="4">+J4/((G4+H4+I4)*2)</f>
        <v>0.83333333333333337</v>
      </c>
      <c r="L4" s="4">
        <f>+$AA$66</f>
        <v>8</v>
      </c>
      <c r="M4" s="4">
        <v>4</v>
      </c>
      <c r="N4" s="4">
        <f>+$AB$66</f>
        <v>11</v>
      </c>
      <c r="O4" s="4">
        <f>+$AD$66</f>
        <v>8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3</v>
      </c>
      <c r="AD4" s="21">
        <v>2</v>
      </c>
      <c r="AE4" s="21">
        <v>0</v>
      </c>
      <c r="AF4" s="21">
        <v>1</v>
      </c>
      <c r="AG4" s="53">
        <f t="shared" si="1"/>
        <v>0.83333333333333337</v>
      </c>
      <c r="AH4" s="53"/>
      <c r="AI4" s="21">
        <v>5</v>
      </c>
      <c r="AJ4" s="21">
        <v>0</v>
      </c>
      <c r="AK4" s="21">
        <v>0</v>
      </c>
      <c r="AL4" s="26">
        <f t="shared" si="2"/>
        <v>1.6666666666666667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2</v>
      </c>
      <c r="H5" s="4">
        <v>0</v>
      </c>
      <c r="I5" s="4">
        <v>1</v>
      </c>
      <c r="J5" s="4">
        <f t="shared" si="3"/>
        <v>5</v>
      </c>
      <c r="K5" s="31">
        <f t="shared" si="4"/>
        <v>0.83333333333333337</v>
      </c>
      <c r="L5" s="4">
        <f>+$AN$27</f>
        <v>11</v>
      </c>
      <c r="M5" s="4">
        <v>5</v>
      </c>
      <c r="N5" s="4">
        <f>+$AO$27</f>
        <v>18</v>
      </c>
      <c r="O5" s="4">
        <f>+$AQ$27</f>
        <v>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3</v>
      </c>
      <c r="AD5" s="21">
        <v>2</v>
      </c>
      <c r="AE5" s="21">
        <v>1</v>
      </c>
      <c r="AF5" s="21">
        <v>0</v>
      </c>
      <c r="AG5" s="53">
        <f t="shared" si="1"/>
        <v>0.66666666666666663</v>
      </c>
      <c r="AH5" s="53"/>
      <c r="AI5" s="21">
        <v>9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2</v>
      </c>
      <c r="H6" s="4">
        <v>1</v>
      </c>
      <c r="I6" s="4">
        <v>0</v>
      </c>
      <c r="J6" s="4">
        <f t="shared" si="3"/>
        <v>4</v>
      </c>
      <c r="K6" s="31">
        <f t="shared" si="4"/>
        <v>0.66666666666666663</v>
      </c>
      <c r="L6" s="4">
        <f>+$AA$27</f>
        <v>11</v>
      </c>
      <c r="M6" s="4">
        <v>9</v>
      </c>
      <c r="N6" s="4">
        <f>+$AB$27</f>
        <v>15</v>
      </c>
      <c r="O6" s="4">
        <f>+$AD$27</f>
        <v>10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3</v>
      </c>
      <c r="AD6" s="21">
        <v>2</v>
      </c>
      <c r="AE6" s="21">
        <v>1</v>
      </c>
      <c r="AF6" s="21">
        <v>0</v>
      </c>
      <c r="AG6" s="53">
        <f t="shared" si="1"/>
        <v>0.66666666666666663</v>
      </c>
      <c r="AH6" s="53"/>
      <c r="AI6" s="21">
        <v>11</v>
      </c>
      <c r="AJ6" s="21">
        <v>0</v>
      </c>
      <c r="AK6" s="21">
        <v>0</v>
      </c>
      <c r="AL6" s="26">
        <f t="shared" si="2"/>
        <v>3.6666666666666665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2</v>
      </c>
      <c r="H7" s="4">
        <v>1</v>
      </c>
      <c r="I7" s="4">
        <v>0</v>
      </c>
      <c r="J7" s="4">
        <f t="shared" si="3"/>
        <v>4</v>
      </c>
      <c r="K7" s="31">
        <f t="shared" si="4"/>
        <v>0.66666666666666663</v>
      </c>
      <c r="L7" s="4">
        <f>+$AA$53</f>
        <v>15</v>
      </c>
      <c r="M7" s="4">
        <v>11</v>
      </c>
      <c r="N7" s="4">
        <f>+$AB$53</f>
        <v>14</v>
      </c>
      <c r="O7" s="4">
        <f>+$AD$53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3</v>
      </c>
      <c r="AD7" s="21">
        <v>0</v>
      </c>
      <c r="AE7" s="21">
        <v>2</v>
      </c>
      <c r="AF7" s="21">
        <v>1</v>
      </c>
      <c r="AG7" s="53">
        <f t="shared" si="1"/>
        <v>0.16666666666666666</v>
      </c>
      <c r="AH7" s="53"/>
      <c r="AI7" s="21">
        <v>13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1</v>
      </c>
      <c r="J8" s="4">
        <f t="shared" si="3"/>
        <v>3</v>
      </c>
      <c r="K8" s="31">
        <f t="shared" si="4"/>
        <v>0.5</v>
      </c>
      <c r="L8" s="4">
        <f>+$AN$53</f>
        <v>15</v>
      </c>
      <c r="M8" s="4">
        <v>15</v>
      </c>
      <c r="N8" s="4">
        <f>+$AO$53</f>
        <v>23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2</v>
      </c>
      <c r="AD8" s="21">
        <v>1</v>
      </c>
      <c r="AE8" s="21">
        <v>1</v>
      </c>
      <c r="AF8" s="21">
        <v>0</v>
      </c>
      <c r="AG8" s="53">
        <f t="shared" si="1"/>
        <v>0.5</v>
      </c>
      <c r="AH8" s="53"/>
      <c r="AI8" s="21">
        <v>10</v>
      </c>
      <c r="AJ8" s="21">
        <v>0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2</v>
      </c>
      <c r="I9" s="4">
        <v>1</v>
      </c>
      <c r="J9" s="4">
        <f t="shared" si="3"/>
        <v>1</v>
      </c>
      <c r="K9" s="31">
        <f t="shared" si="4"/>
        <v>0.16666666666666666</v>
      </c>
      <c r="L9" s="4">
        <f>+$AN$66</f>
        <v>10</v>
      </c>
      <c r="M9" s="4">
        <v>14</v>
      </c>
      <c r="N9" s="4">
        <f>+$AO$66</f>
        <v>12</v>
      </c>
      <c r="O9" s="4">
        <f>+$AQ$66</f>
        <v>2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53">
        <f t="shared" si="1"/>
        <v>0.16666666666666666</v>
      </c>
      <c r="AH9" s="53"/>
      <c r="AI9" s="21">
        <v>18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2</v>
      </c>
      <c r="I10" s="4">
        <v>1</v>
      </c>
      <c r="J10" s="4">
        <f t="shared" si="3"/>
        <v>1</v>
      </c>
      <c r="K10" s="31">
        <f t="shared" si="4"/>
        <v>0.16666666666666666</v>
      </c>
      <c r="L10" s="4">
        <f>+$AA$40</f>
        <v>12</v>
      </c>
      <c r="M10" s="4">
        <v>19</v>
      </c>
      <c r="N10" s="4">
        <f>+$AB$40</f>
        <v>19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3</v>
      </c>
      <c r="AD10" s="21">
        <v>0</v>
      </c>
      <c r="AE10" s="21">
        <v>2</v>
      </c>
      <c r="AF10" s="21">
        <v>1</v>
      </c>
      <c r="AG10" s="53">
        <f t="shared" si="1"/>
        <v>0.16666666666666666</v>
      </c>
      <c r="AH10" s="53"/>
      <c r="AI10" s="21">
        <v>19</v>
      </c>
      <c r="AJ10" s="21">
        <v>1</v>
      </c>
      <c r="AK10" s="21">
        <v>0</v>
      </c>
      <c r="AL10" s="26">
        <f t="shared" si="2"/>
        <v>6.333333333333333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2</v>
      </c>
      <c r="I11" s="4">
        <v>1</v>
      </c>
      <c r="J11" s="4">
        <f t="shared" si="3"/>
        <v>1</v>
      </c>
      <c r="K11" s="31">
        <f t="shared" si="4"/>
        <v>0.16666666666666666</v>
      </c>
      <c r="L11" s="4">
        <f>+$AN$40</f>
        <v>15</v>
      </c>
      <c r="M11" s="4">
        <v>20</v>
      </c>
      <c r="N11" s="4">
        <f>+$AO$40</f>
        <v>20</v>
      </c>
      <c r="O11" s="4">
        <f>+$AQ$40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3">
        <f t="shared" ref="AG11" si="6">+(AD11*2+AF11)/(2*AC11)</f>
        <v>0.75</v>
      </c>
      <c r="AH11" s="53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9</v>
      </c>
      <c r="H12" s="8">
        <f>SUM(H4:H11)</f>
        <v>9</v>
      </c>
      <c r="I12" s="8">
        <f>SUM(I4:I11)</f>
        <v>6</v>
      </c>
      <c r="J12" s="8"/>
      <c r="K12" s="8"/>
      <c r="L12" s="8">
        <f>SUM(L4:L11)</f>
        <v>97</v>
      </c>
      <c r="M12" s="8">
        <f>SUM(M4:M11)</f>
        <v>97</v>
      </c>
      <c r="N12" s="8">
        <f>SUM(N4:N11)</f>
        <v>132</v>
      </c>
      <c r="O12" s="8">
        <f>SUM(O4:O11)</f>
        <v>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24</v>
      </c>
      <c r="AD12" s="14">
        <f>SUM(AD3:AD11)</f>
        <v>9</v>
      </c>
      <c r="AE12" s="14">
        <f>SUM(AE3:AE11)</f>
        <v>9</v>
      </c>
      <c r="AF12" s="14">
        <f>SUM(AF3:AF11)</f>
        <v>6</v>
      </c>
      <c r="AG12" s="14"/>
      <c r="AH12" s="14"/>
      <c r="AI12" s="14">
        <f>SUM(AI3:AI11)</f>
        <v>94</v>
      </c>
      <c r="AJ12" s="14">
        <f>SUM(AJ3:AJ11)</f>
        <v>3</v>
      </c>
      <c r="AK12" s="14">
        <f>SUM(AK3:AK11)</f>
        <v>0</v>
      </c>
      <c r="AL12" s="29">
        <f t="shared" si="7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3 Summary:</v>
      </c>
      <c r="C14" s="37"/>
      <c r="D14" s="37"/>
      <c r="E14" s="57">
        <v>45921</v>
      </c>
      <c r="F14" s="57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2</v>
      </c>
      <c r="AO15" s="14">
        <v>2</v>
      </c>
      <c r="AP15" s="14">
        <f>+AN15+AO15</f>
        <v>4</v>
      </c>
      <c r="AQ15" s="14">
        <v>0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7</v>
      </c>
      <c r="H16" s="21">
        <v>1</v>
      </c>
      <c r="I16" s="20" t="s">
        <v>89</v>
      </c>
      <c r="J16" s="20"/>
      <c r="K16" s="20"/>
      <c r="L16" s="20" t="s">
        <v>82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 t="s">
        <v>230</v>
      </c>
      <c r="D17" s="15"/>
      <c r="E17" s="20"/>
      <c r="F17" s="20"/>
      <c r="G17" s="4"/>
      <c r="H17" s="21">
        <v>1</v>
      </c>
      <c r="I17" s="20" t="s">
        <v>77</v>
      </c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3</v>
      </c>
      <c r="AP17" s="21">
        <f t="shared" si="9"/>
        <v>6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166</v>
      </c>
      <c r="L18" s="20" t="s">
        <v>218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1</v>
      </c>
      <c r="AC18" s="21">
        <f t="shared" si="8"/>
        <v>2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</v>
      </c>
      <c r="AO18" s="21">
        <v>3</v>
      </c>
      <c r="AP18" s="21">
        <f t="shared" si="9"/>
        <v>5</v>
      </c>
      <c r="AQ18" s="21">
        <v>0</v>
      </c>
    </row>
    <row r="19" spans="1:43" ht="15.75" customHeight="1" x14ac:dyDescent="0.25">
      <c r="H19" s="21">
        <v>2</v>
      </c>
      <c r="I19" s="20" t="s">
        <v>166</v>
      </c>
      <c r="L19" s="20" t="s">
        <v>167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77</v>
      </c>
      <c r="L20" s="20" t="s">
        <v>166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H21" s="21">
        <v>3</v>
      </c>
      <c r="I21" s="20" t="s">
        <v>89</v>
      </c>
      <c r="L21" s="20" t="s">
        <v>233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4</v>
      </c>
      <c r="AP21" s="21">
        <f t="shared" si="9"/>
        <v>5</v>
      </c>
      <c r="AQ21" s="21">
        <v>0</v>
      </c>
    </row>
    <row r="22" spans="1:43" ht="15.95" customHeight="1" x14ac:dyDescent="0.25">
      <c r="H22" s="21">
        <v>3</v>
      </c>
      <c r="I22" s="20" t="s">
        <v>166</v>
      </c>
      <c r="M22" s="20" t="s">
        <v>48</v>
      </c>
      <c r="P22" s="20" t="s">
        <v>217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2</v>
      </c>
      <c r="AC22" s="21">
        <f t="shared" si="8"/>
        <v>3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9"/>
        <v>2</v>
      </c>
      <c r="AQ22" s="21">
        <v>2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2</v>
      </c>
    </row>
    <row r="24" spans="1:43" ht="15.95" customHeight="1" x14ac:dyDescent="0.25">
      <c r="C24" s="5" t="s">
        <v>176</v>
      </c>
      <c r="G24" s="4">
        <v>5</v>
      </c>
      <c r="H24" s="21">
        <v>1</v>
      </c>
      <c r="I24" s="20" t="s">
        <v>172</v>
      </c>
      <c r="J24" s="20"/>
      <c r="K24" s="20"/>
      <c r="L24" s="20" t="s">
        <v>234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B25" s="21" t="s">
        <v>23</v>
      </c>
      <c r="C25" s="15" t="s">
        <v>231</v>
      </c>
      <c r="D25" s="15"/>
      <c r="E25" s="15"/>
      <c r="F25" s="15"/>
      <c r="G25" s="15"/>
      <c r="H25" s="21">
        <v>1</v>
      </c>
      <c r="I25" s="20" t="s">
        <v>91</v>
      </c>
      <c r="J25" s="20"/>
      <c r="K25" s="20"/>
      <c r="L25" s="20" t="s">
        <v>235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C26" s="15" t="s">
        <v>232</v>
      </c>
      <c r="D26" s="15"/>
      <c r="E26" s="15"/>
      <c r="F26" s="15"/>
      <c r="G26" s="15"/>
      <c r="H26" s="21">
        <v>2</v>
      </c>
      <c r="I26" s="20" t="s">
        <v>159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91</v>
      </c>
      <c r="J27" s="20"/>
      <c r="K27" s="20"/>
      <c r="L27" s="20"/>
      <c r="M27" s="20" t="s">
        <v>48</v>
      </c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11</v>
      </c>
      <c r="AB27" s="22">
        <f>SUM(AB15:AB26)+SUMIF($Z$3:$Z$10,"Canadiens",$AH$3:$AH$10)</f>
        <v>15</v>
      </c>
      <c r="AC27" s="22">
        <f>SUM(AC15:AC26)+SUMIF($Z$3:$Z$10,"Canadiens",$AH$3:$AH$10)</f>
        <v>26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11</v>
      </c>
      <c r="AO27" s="22">
        <f>SUM(AO15:AO26)+SUMIF($Z$3:$Z$10,"Canadiens",$AH$3:$AH$10)</f>
        <v>18</v>
      </c>
      <c r="AP27" s="22">
        <f>SUM(AP15:AP26)+SUMIF($Z$3:$Z$10,"Canadiens",$AH$3:$AH$10)</f>
        <v>29</v>
      </c>
      <c r="AQ27" s="22">
        <f>SUM(AQ15:AQ26)</f>
        <v>6</v>
      </c>
    </row>
    <row r="28" spans="1:43" ht="15.95" customHeight="1" x14ac:dyDescent="0.25">
      <c r="H28" s="21">
        <v>3</v>
      </c>
      <c r="I28" s="20" t="s">
        <v>80</v>
      </c>
      <c r="J28" s="20"/>
      <c r="K28" s="20"/>
      <c r="L28" s="20" t="s">
        <v>236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C30" s="5" t="s">
        <v>154</v>
      </c>
      <c r="D30" s="10"/>
      <c r="E30" s="20"/>
      <c r="F30" s="20"/>
      <c r="G30" s="4">
        <v>7</v>
      </c>
      <c r="H30" s="21">
        <v>1</v>
      </c>
      <c r="I30" s="20" t="s">
        <v>119</v>
      </c>
      <c r="J30" s="20"/>
      <c r="K30" s="20"/>
      <c r="L30" s="20" t="s">
        <v>237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8</v>
      </c>
      <c r="AB30" s="21">
        <v>1</v>
      </c>
      <c r="AC30" s="21">
        <f t="shared" si="10"/>
        <v>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11"/>
        <v>7</v>
      </c>
      <c r="AQ30" s="21">
        <v>2</v>
      </c>
    </row>
    <row r="31" spans="1:43" ht="15.95" customHeight="1" x14ac:dyDescent="0.25">
      <c r="B31" s="21" t="s">
        <v>23</v>
      </c>
      <c r="C31" s="20"/>
      <c r="D31" s="20" t="s">
        <v>45</v>
      </c>
      <c r="E31" s="20"/>
      <c r="F31" s="20"/>
      <c r="G31" s="4"/>
      <c r="H31" s="21">
        <v>1</v>
      </c>
      <c r="I31" s="20" t="s">
        <v>156</v>
      </c>
      <c r="J31" s="20"/>
      <c r="K31" s="20"/>
      <c r="L31" s="20" t="s">
        <v>238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2</v>
      </c>
      <c r="AC31" s="21">
        <f t="shared" si="10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2</v>
      </c>
      <c r="AO31" s="21">
        <v>5</v>
      </c>
      <c r="AP31" s="21">
        <f t="shared" si="11"/>
        <v>7</v>
      </c>
      <c r="AQ31" s="21">
        <v>0</v>
      </c>
    </row>
    <row r="32" spans="1:43" ht="15.95" customHeight="1" x14ac:dyDescent="0.25">
      <c r="C32" s="20"/>
      <c r="D32" s="20"/>
      <c r="E32" s="20"/>
      <c r="F32" s="20"/>
      <c r="G32" s="20"/>
      <c r="H32" s="21">
        <v>1</v>
      </c>
      <c r="I32" s="20" t="s">
        <v>119</v>
      </c>
      <c r="J32" s="20"/>
      <c r="L32" s="20" t="s">
        <v>239</v>
      </c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11"/>
        <v>1</v>
      </c>
      <c r="AQ32" s="21">
        <v>0</v>
      </c>
    </row>
    <row r="33" spans="1:43" ht="15.95" customHeight="1" x14ac:dyDescent="0.25">
      <c r="H33" s="21">
        <v>1</v>
      </c>
      <c r="I33" s="20" t="s">
        <v>135</v>
      </c>
      <c r="J33" s="20"/>
      <c r="K33" s="20"/>
      <c r="L33" s="20" t="s">
        <v>157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2</v>
      </c>
      <c r="AC33" s="21">
        <f t="shared" si="10"/>
        <v>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H34" s="21">
        <v>1</v>
      </c>
      <c r="I34" s="20" t="s">
        <v>135</v>
      </c>
      <c r="L34" s="20" t="s">
        <v>240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2</v>
      </c>
      <c r="AP34" s="21">
        <f t="shared" si="11"/>
        <v>4</v>
      </c>
      <c r="AQ34" s="21">
        <v>2</v>
      </c>
    </row>
    <row r="35" spans="1:43" ht="15.95" customHeight="1" x14ac:dyDescent="0.25">
      <c r="H35" s="21">
        <v>2</v>
      </c>
      <c r="I35" s="20" t="s">
        <v>119</v>
      </c>
      <c r="M35" s="20" t="s">
        <v>48</v>
      </c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2</v>
      </c>
      <c r="AC35" s="21">
        <f t="shared" si="10"/>
        <v>4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>
        <v>3</v>
      </c>
      <c r="I36" s="20" t="s">
        <v>119</v>
      </c>
      <c r="M36" s="20" t="s">
        <v>48</v>
      </c>
      <c r="P36" s="20" t="s">
        <v>217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11"/>
        <v>1</v>
      </c>
      <c r="AQ36" s="21">
        <v>2</v>
      </c>
    </row>
    <row r="37" spans="1:43" ht="15.95" customHeight="1" x14ac:dyDescent="0.25"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B38" s="21" t="s">
        <v>25</v>
      </c>
      <c r="C38" s="5" t="s">
        <v>180</v>
      </c>
      <c r="D38" s="10"/>
      <c r="E38" s="20"/>
      <c r="F38" s="20"/>
      <c r="G38" s="4">
        <v>3</v>
      </c>
      <c r="H38" s="21">
        <v>1</v>
      </c>
      <c r="I38" s="20" t="s">
        <v>98</v>
      </c>
      <c r="J38" s="20"/>
      <c r="K38" s="20"/>
      <c r="L38" s="20" t="s">
        <v>241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11"/>
        <v>1</v>
      </c>
      <c r="AQ38" s="21">
        <v>0</v>
      </c>
    </row>
    <row r="39" spans="1:43" ht="15.95" customHeight="1" x14ac:dyDescent="0.25">
      <c r="B39" s="21" t="s">
        <v>23</v>
      </c>
      <c r="C39" s="20"/>
      <c r="D39" s="15" t="s">
        <v>45</v>
      </c>
      <c r="E39" s="20"/>
      <c r="F39" s="20"/>
      <c r="G39" s="4"/>
      <c r="H39" s="21">
        <v>2</v>
      </c>
      <c r="I39" s="20" t="s">
        <v>152</v>
      </c>
      <c r="J39" s="20"/>
      <c r="K39" s="20"/>
      <c r="L39" s="20" t="s">
        <v>223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11"/>
        <v>4</v>
      </c>
      <c r="AQ39" s="21">
        <v>0</v>
      </c>
    </row>
    <row r="40" spans="1:43" ht="15.95" customHeight="1" thickBot="1" x14ac:dyDescent="0.3">
      <c r="C40" s="20"/>
      <c r="D40" s="15"/>
      <c r="E40" s="20"/>
      <c r="H40" s="21">
        <v>3</v>
      </c>
      <c r="I40" s="20" t="s">
        <v>98</v>
      </c>
      <c r="L40" s="20" t="s">
        <v>152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12</v>
      </c>
      <c r="AB40" s="22">
        <f>SUM(AB28:AB39)+SUMIF($Z$3:$Z$10,"SotF",$AH$3:$AH$10)</f>
        <v>19</v>
      </c>
      <c r="AC40" s="22">
        <f>SUM(AC28:AC39)+SUMIF($Z$3:$Z$10,"Canadiens",$AH$3:$AH$10)</f>
        <v>31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15</v>
      </c>
      <c r="AO40" s="22">
        <f>SUM(AO28:AO39)+SUMIF($Z$3:$Z$10,"SotF",$AH$3:$AH$10)</f>
        <v>20</v>
      </c>
      <c r="AP40" s="22">
        <f>SUM(AP28:AP39)+SUMIF($Z$3:$Z$10,"Canadiens",$AH$3:$AH$10)</f>
        <v>35</v>
      </c>
      <c r="AQ40" s="22">
        <f>SUM(AQ28:AQ39)</f>
        <v>10</v>
      </c>
    </row>
    <row r="41" spans="1:43" ht="15.95" customHeight="1" x14ac:dyDescent="0.25">
      <c r="B41" s="44" t="s">
        <v>27</v>
      </c>
      <c r="C41" s="45"/>
      <c r="D41" s="45"/>
      <c r="E41" s="45"/>
      <c r="F41" s="45"/>
      <c r="G41" s="45"/>
      <c r="H41" s="46"/>
      <c r="I41" s="45"/>
      <c r="J41" s="45"/>
      <c r="K41" s="45"/>
      <c r="L41" s="45"/>
      <c r="M41" s="47"/>
      <c r="N41" s="45"/>
      <c r="O41" s="45"/>
      <c r="P41" s="4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6</v>
      </c>
      <c r="AP41" s="14">
        <f>+AN41+AO41</f>
        <v>7</v>
      </c>
      <c r="AQ41" s="14">
        <v>0</v>
      </c>
    </row>
    <row r="42" spans="1:43" ht="15.95" customHeight="1" x14ac:dyDescent="0.25">
      <c r="C42" s="5" t="s">
        <v>179</v>
      </c>
      <c r="G42" s="4">
        <v>1</v>
      </c>
      <c r="H42" s="21">
        <v>2</v>
      </c>
      <c r="I42" s="20" t="s">
        <v>209</v>
      </c>
      <c r="J42" s="20"/>
      <c r="L42" s="20" t="s">
        <v>162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 t="s">
        <v>242</v>
      </c>
      <c r="D43" s="20"/>
      <c r="E43" s="20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5</v>
      </c>
      <c r="AB43" s="21">
        <v>4</v>
      </c>
      <c r="AC43" s="21">
        <f t="shared" si="12"/>
        <v>9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5</v>
      </c>
      <c r="AP43" s="21">
        <f t="shared" si="13"/>
        <v>7</v>
      </c>
      <c r="AQ43" s="21">
        <v>0</v>
      </c>
    </row>
    <row r="44" spans="1:43" ht="15.95" customHeight="1" x14ac:dyDescent="0.25">
      <c r="C44" s="15" t="s">
        <v>243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6</v>
      </c>
      <c r="AB44" s="21">
        <v>1</v>
      </c>
      <c r="AC44" s="21">
        <f t="shared" si="12"/>
        <v>7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15"/>
      <c r="D45" s="15"/>
      <c r="E45" s="15"/>
      <c r="H45" s="21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12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4</v>
      </c>
      <c r="AP45" s="21">
        <f t="shared" si="13"/>
        <v>4</v>
      </c>
      <c r="AQ45" s="21">
        <v>0</v>
      </c>
    </row>
    <row r="46" spans="1:43" ht="15.95" customHeight="1" x14ac:dyDescent="0.25">
      <c r="A46" s="30"/>
      <c r="C46" s="5" t="s">
        <v>175</v>
      </c>
      <c r="E46" s="20"/>
      <c r="F46" s="20"/>
      <c r="G46" s="4">
        <v>4</v>
      </c>
      <c r="H46" s="21">
        <v>1</v>
      </c>
      <c r="I46" s="20" t="s">
        <v>194</v>
      </c>
      <c r="L46" s="20" t="s">
        <v>246</v>
      </c>
      <c r="M46" s="20"/>
      <c r="N46" s="21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B47" s="21" t="s">
        <v>23</v>
      </c>
      <c r="C47" s="15" t="s">
        <v>244</v>
      </c>
      <c r="D47" s="15"/>
      <c r="H47" s="21">
        <v>2</v>
      </c>
      <c r="I47" s="20" t="s">
        <v>146</v>
      </c>
      <c r="L47" s="20" t="s">
        <v>247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12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0</v>
      </c>
    </row>
    <row r="48" spans="1:43" ht="15.95" customHeight="1" x14ac:dyDescent="0.25">
      <c r="C48" s="15" t="s">
        <v>245</v>
      </c>
      <c r="H48" s="21">
        <v>2</v>
      </c>
      <c r="I48" s="20" t="s">
        <v>147</v>
      </c>
      <c r="L48" s="20" t="s">
        <v>146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2</v>
      </c>
      <c r="AC48" s="21">
        <f t="shared" si="12"/>
        <v>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3"/>
        <v>7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194</v>
      </c>
      <c r="L49" s="20" t="s">
        <v>248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12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174</v>
      </c>
      <c r="E51" s="10"/>
      <c r="F51" s="10"/>
      <c r="G51" s="4">
        <v>2</v>
      </c>
      <c r="H51" s="21">
        <v>1</v>
      </c>
      <c r="I51" s="20" t="s">
        <v>84</v>
      </c>
      <c r="J51" s="20"/>
      <c r="K51" s="20"/>
      <c r="L51" s="20" t="s">
        <v>108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/>
      <c r="D52" s="15" t="s">
        <v>45</v>
      </c>
      <c r="E52" s="15"/>
      <c r="H52" s="21">
        <v>1</v>
      </c>
      <c r="I52" s="20" t="s">
        <v>108</v>
      </c>
      <c r="J52" s="20"/>
      <c r="K52" s="20"/>
      <c r="L52" s="20" t="s">
        <v>83</v>
      </c>
      <c r="M52" s="20"/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/>
      <c r="I53" s="20"/>
      <c r="J53" s="20"/>
      <c r="K53" s="20"/>
      <c r="L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15</v>
      </c>
      <c r="AB53" s="22">
        <f>SUM(AB41:AB52)+SUMIF($Z$3:$Z$10,"Dive Shop",$AH$3:$AH$10)</f>
        <v>14</v>
      </c>
      <c r="AC53" s="22">
        <f>SUM(AC41:AC52)+SUMIF($Z$3:$Z$10,"Canadiens",$AH$3:$AH$10)</f>
        <v>29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15</v>
      </c>
      <c r="AO53" s="22">
        <f>SUM(AO41:AO52)+SUMIF($Z$3:$Z$10,"Dive Shop",$AH$3:$AH$10)</f>
        <v>23</v>
      </c>
      <c r="AP53" s="22">
        <f>SUM(AP41:AP52)+SUMIF($Z$3:$Z$10,"Canadiens",$AH$3:$AH$10)</f>
        <v>38</v>
      </c>
      <c r="AQ53" s="22">
        <f>SUM(AQ41:AQ52)</f>
        <v>0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178</v>
      </c>
      <c r="D55" s="15"/>
      <c r="F55" s="10"/>
      <c r="G55" s="4">
        <v>4</v>
      </c>
      <c r="H55" s="21">
        <v>1</v>
      </c>
      <c r="I55" s="20" t="s">
        <v>107</v>
      </c>
      <c r="J55" s="20"/>
      <c r="K55" s="20"/>
      <c r="L55" s="20" t="s">
        <v>254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B56" s="21" t="s">
        <v>23</v>
      </c>
      <c r="C56" s="15" t="s">
        <v>249</v>
      </c>
      <c r="D56" s="15"/>
      <c r="E56" s="15"/>
      <c r="F56" s="15"/>
      <c r="G56" s="4"/>
      <c r="H56" s="21">
        <v>1</v>
      </c>
      <c r="I56" s="20" t="s">
        <v>251</v>
      </c>
      <c r="J56" s="20"/>
      <c r="K56" s="20"/>
      <c r="L56" s="20" t="s">
        <v>255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1</v>
      </c>
      <c r="AC56" s="21">
        <f t="shared" si="14"/>
        <v>2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5"/>
        <v>4</v>
      </c>
      <c r="AQ56" s="21">
        <v>0</v>
      </c>
    </row>
    <row r="57" spans="1:43" ht="15.95" customHeight="1" x14ac:dyDescent="0.25">
      <c r="A57" s="30"/>
      <c r="C57" s="15" t="s">
        <v>250</v>
      </c>
      <c r="H57" s="21">
        <v>2</v>
      </c>
      <c r="I57" s="20" t="s">
        <v>253</v>
      </c>
      <c r="L57" s="20" t="s">
        <v>256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3</v>
      </c>
      <c r="I58" s="20" t="s">
        <v>251</v>
      </c>
      <c r="L58" s="20" t="s">
        <v>252</v>
      </c>
      <c r="N58" s="20"/>
      <c r="O58" s="20"/>
      <c r="P58" s="20" t="s">
        <v>217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4</v>
      </c>
      <c r="AP58" s="21">
        <f t="shared" si="15"/>
        <v>6</v>
      </c>
      <c r="AQ58" s="21">
        <v>2</v>
      </c>
    </row>
    <row r="59" spans="1:43" ht="15.95" customHeight="1" x14ac:dyDescent="0.25">
      <c r="A59" s="30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1</v>
      </c>
      <c r="AC59" s="21">
        <f t="shared" si="14"/>
        <v>1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5"/>
        <v>4</v>
      </c>
      <c r="AQ59" s="21">
        <v>0</v>
      </c>
    </row>
    <row r="60" spans="1:43" ht="15.95" customHeight="1" x14ac:dyDescent="0.25">
      <c r="B60" s="20" t="s">
        <v>121</v>
      </c>
      <c r="C60" s="10"/>
      <c r="D60" s="10"/>
      <c r="E60" s="20" t="s">
        <v>47</v>
      </c>
      <c r="F60" s="20"/>
      <c r="G60" s="4">
        <f>SUM(G14:G57)</f>
        <v>33</v>
      </c>
      <c r="H60" s="4"/>
      <c r="I60" s="19"/>
      <c r="J60" s="20" t="s">
        <v>32</v>
      </c>
      <c r="K60" s="19"/>
      <c r="L60" s="4">
        <f>COUNTA(C14:C57)-8</f>
        <v>9</v>
      </c>
      <c r="N60" s="20" t="s">
        <v>38</v>
      </c>
      <c r="O60" s="4">
        <f>+L60*2</f>
        <v>18</v>
      </c>
      <c r="P60" s="1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3</v>
      </c>
      <c r="AC60" s="21">
        <f t="shared" si="14"/>
        <v>5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E61" s="20" t="s">
        <v>46</v>
      </c>
      <c r="F61" s="20"/>
      <c r="G61" s="4">
        <f>COUNTA(L16:L59)+COUNTIF(L16:L59,"*&amp;*")</f>
        <v>45</v>
      </c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2</v>
      </c>
      <c r="AC61" s="21">
        <f t="shared" si="14"/>
        <v>2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2</v>
      </c>
      <c r="AC63" s="21">
        <f t="shared" si="14"/>
        <v>3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8</v>
      </c>
      <c r="AB66" s="22">
        <f>SUM(AB54:AB65)+SUMIF($Z$3:$Z$10,"Eriton",$AH$3:$AH$10)</f>
        <v>11</v>
      </c>
      <c r="AC66" s="22">
        <f>SUM(AC54:AC65)+SUMIF($Z$3:$Z$10,"Canadiens",$AH$3:$AH$10)</f>
        <v>19</v>
      </c>
      <c r="AD66" s="22">
        <f>SUM(AD54:AD65)</f>
        <v>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10</v>
      </c>
      <c r="AO66" s="22">
        <f>SUM(AO54:AO65)+SUMIF($Z$3:$Z$10,"Eriton",$AH$3:$AH$10)</f>
        <v>12</v>
      </c>
      <c r="AP66" s="22">
        <f>SUM(AP54:AP65)+SUMIF($Z$3:$Z$10,"Canadiens",$AH$3:$AH$10)</f>
        <v>22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97</v>
      </c>
      <c r="AO67" s="21">
        <f>+AB27+AB40+AB53+AB66+AO27+AO40+AO53+AO66</f>
        <v>132</v>
      </c>
      <c r="AP67" s="21">
        <f>+AC27+AC40+AC53+AC66+AP27+AP40+AP53+AP66</f>
        <v>229</v>
      </c>
      <c r="AQ67" s="21">
        <f>+AD27+AD40+AD53+AD66+AQ27+AQ40+AQ53+AQ66</f>
        <v>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4" t="s">
        <v>52</v>
      </c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</row>
    <row r="73" spans="1:43" ht="20.25" x14ac:dyDescent="0.3">
      <c r="B73" s="24"/>
      <c r="C73" s="24"/>
      <c r="D73" s="23"/>
      <c r="E73" s="23"/>
      <c r="F73" s="23"/>
      <c r="G73" s="54" t="str">
        <f>+G2</f>
        <v>2025/2026 SEASON</v>
      </c>
      <c r="H73" s="54"/>
      <c r="I73" s="54"/>
      <c r="J73" s="54"/>
      <c r="K73" s="54"/>
      <c r="L73" s="54"/>
      <c r="M73" s="54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3</v>
      </c>
      <c r="D74" s="23"/>
      <c r="E74" s="23"/>
      <c r="F74" s="23"/>
      <c r="G74" s="54"/>
      <c r="H74" s="54"/>
      <c r="I74" s="54"/>
      <c r="J74" s="54"/>
      <c r="K74" s="54"/>
      <c r="L74" s="54"/>
      <c r="M74" s="54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98</v>
      </c>
      <c r="E79" s="20"/>
      <c r="F79" s="20"/>
      <c r="G79" s="20" t="s">
        <v>55</v>
      </c>
      <c r="H79" s="21"/>
      <c r="J79" s="21">
        <v>8</v>
      </c>
      <c r="K79" s="21">
        <v>1</v>
      </c>
      <c r="L79" s="52">
        <f t="shared" ref="L79:L101" si="16">+J79+K79</f>
        <v>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5</v>
      </c>
      <c r="K80" s="21">
        <v>4</v>
      </c>
      <c r="L80" s="52">
        <f t="shared" si="16"/>
        <v>9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75</v>
      </c>
      <c r="E81" s="20"/>
      <c r="F81" s="20"/>
      <c r="G81" s="20" t="s">
        <v>125</v>
      </c>
      <c r="H81" s="21"/>
      <c r="J81" s="21">
        <v>6</v>
      </c>
      <c r="K81" s="21">
        <v>1</v>
      </c>
      <c r="L81" s="52">
        <f t="shared" si="16"/>
        <v>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166</v>
      </c>
      <c r="E82" s="20"/>
      <c r="F82" s="20"/>
      <c r="G82" s="15" t="s">
        <v>15</v>
      </c>
      <c r="H82" s="21"/>
      <c r="J82" s="21">
        <v>6</v>
      </c>
      <c r="K82" s="21">
        <v>1</v>
      </c>
      <c r="L82" s="52">
        <f t="shared" si="16"/>
        <v>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6</v>
      </c>
      <c r="K83" s="21">
        <v>1</v>
      </c>
      <c r="L83" s="52">
        <f t="shared" si="16"/>
        <v>7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119</v>
      </c>
      <c r="E84" s="20"/>
      <c r="F84" s="20"/>
      <c r="G84" s="20" t="s">
        <v>53</v>
      </c>
      <c r="H84" s="21"/>
      <c r="J84" s="21">
        <v>5</v>
      </c>
      <c r="K84" s="21">
        <v>2</v>
      </c>
      <c r="L84" s="52">
        <f t="shared" si="16"/>
        <v>7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91</v>
      </c>
      <c r="E85" s="20"/>
      <c r="F85" s="20"/>
      <c r="G85" s="20" t="s">
        <v>58</v>
      </c>
      <c r="H85" s="21"/>
      <c r="J85" s="21">
        <v>2</v>
      </c>
      <c r="K85" s="21">
        <v>5</v>
      </c>
      <c r="L85" s="52">
        <f t="shared" si="16"/>
        <v>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2</v>
      </c>
      <c r="K86" s="21">
        <v>5</v>
      </c>
      <c r="L86" s="52">
        <f t="shared" si="16"/>
        <v>7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146</v>
      </c>
      <c r="E87" s="20"/>
      <c r="F87" s="20"/>
      <c r="G87" s="20" t="s">
        <v>56</v>
      </c>
      <c r="H87" s="21"/>
      <c r="J87" s="21">
        <v>3</v>
      </c>
      <c r="K87" s="21">
        <v>3</v>
      </c>
      <c r="L87" s="52">
        <f t="shared" si="16"/>
        <v>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2</v>
      </c>
      <c r="K88" s="21">
        <v>4</v>
      </c>
      <c r="L88" s="52">
        <f t="shared" si="16"/>
        <v>6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106</v>
      </c>
      <c r="E89" s="20"/>
      <c r="F89" s="20"/>
      <c r="G89" s="20" t="s">
        <v>57</v>
      </c>
      <c r="H89" s="21"/>
      <c r="J89" s="21">
        <v>2</v>
      </c>
      <c r="K89" s="21">
        <v>3</v>
      </c>
      <c r="L89" s="52">
        <f t="shared" si="16"/>
        <v>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147</v>
      </c>
      <c r="E90" s="20"/>
      <c r="F90" s="20"/>
      <c r="G90" s="20" t="s">
        <v>56</v>
      </c>
      <c r="H90" s="21"/>
      <c r="J90" s="21">
        <v>2</v>
      </c>
      <c r="K90" s="21">
        <v>3</v>
      </c>
      <c r="L90" s="52">
        <f t="shared" si="16"/>
        <v>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1</v>
      </c>
      <c r="K91" s="21">
        <v>4</v>
      </c>
      <c r="L91" s="52">
        <f t="shared" si="16"/>
        <v>5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164</v>
      </c>
      <c r="E92" s="20"/>
      <c r="F92" s="20"/>
      <c r="G92" s="20" t="s">
        <v>125</v>
      </c>
      <c r="H92" s="21"/>
      <c r="J92" s="21">
        <v>0</v>
      </c>
      <c r="K92" s="21">
        <v>5</v>
      </c>
      <c r="L92" s="52">
        <f t="shared" si="16"/>
        <v>5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84</v>
      </c>
      <c r="E93" s="20"/>
      <c r="F93" s="20"/>
      <c r="G93" s="20" t="s">
        <v>54</v>
      </c>
      <c r="H93" s="21"/>
      <c r="J93" s="21">
        <v>4</v>
      </c>
      <c r="K93" s="21">
        <v>0</v>
      </c>
      <c r="L93" s="52">
        <f t="shared" si="16"/>
        <v>4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89</v>
      </c>
      <c r="E94" s="20"/>
      <c r="F94" s="20"/>
      <c r="G94" s="15" t="s">
        <v>15</v>
      </c>
      <c r="H94" s="21"/>
      <c r="J94" s="21">
        <v>3</v>
      </c>
      <c r="K94" s="21">
        <v>1</v>
      </c>
      <c r="L94" s="52">
        <f t="shared" si="16"/>
        <v>4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156</v>
      </c>
      <c r="E95" s="20"/>
      <c r="F95" s="20"/>
      <c r="G95" s="20" t="s">
        <v>53</v>
      </c>
      <c r="H95" s="21"/>
      <c r="J95" s="21">
        <v>3</v>
      </c>
      <c r="K95" s="21">
        <v>1</v>
      </c>
      <c r="L95" s="52">
        <f t="shared" si="16"/>
        <v>4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2</v>
      </c>
      <c r="L96" s="52">
        <f t="shared" si="16"/>
        <v>4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2</v>
      </c>
      <c r="K97" s="21">
        <v>2</v>
      </c>
      <c r="L97" s="52">
        <f t="shared" si="16"/>
        <v>4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1</v>
      </c>
      <c r="K98" s="21">
        <v>3</v>
      </c>
      <c r="L98" s="52">
        <f t="shared" si="16"/>
        <v>4</v>
      </c>
      <c r="N98" s="21"/>
    </row>
    <row r="99" spans="4:14" ht="15.75" x14ac:dyDescent="0.25">
      <c r="D99" s="20" t="s">
        <v>108</v>
      </c>
      <c r="E99" s="20"/>
      <c r="F99" s="20"/>
      <c r="G99" s="20" t="s">
        <v>54</v>
      </c>
      <c r="H99" s="35"/>
      <c r="J99" s="21">
        <v>1</v>
      </c>
      <c r="K99" s="21">
        <v>3</v>
      </c>
      <c r="L99" s="52">
        <f t="shared" si="16"/>
        <v>4</v>
      </c>
      <c r="N99" s="21"/>
    </row>
    <row r="100" spans="4:14" ht="15.75" x14ac:dyDescent="0.25">
      <c r="D100" s="20" t="s">
        <v>132</v>
      </c>
      <c r="E100" s="20"/>
      <c r="F100" s="20"/>
      <c r="G100" s="20" t="s">
        <v>58</v>
      </c>
      <c r="H100" s="21"/>
      <c r="J100" s="21">
        <v>0</v>
      </c>
      <c r="K100" s="21">
        <v>4</v>
      </c>
      <c r="L100" s="52">
        <f t="shared" si="16"/>
        <v>4</v>
      </c>
      <c r="N100" s="21"/>
    </row>
    <row r="101" spans="4:14" ht="15.75" x14ac:dyDescent="0.25">
      <c r="D101" s="20" t="s">
        <v>88</v>
      </c>
      <c r="E101" s="20"/>
      <c r="F101" s="20"/>
      <c r="G101" s="20" t="s">
        <v>53</v>
      </c>
      <c r="H101" s="21"/>
      <c r="J101" s="21">
        <v>0</v>
      </c>
      <c r="K101" s="21">
        <v>4</v>
      </c>
      <c r="L101" s="52">
        <f t="shared" si="16"/>
        <v>4</v>
      </c>
      <c r="N101" s="21"/>
    </row>
    <row r="104" spans="4:14" ht="18.75" thickBot="1" x14ac:dyDescent="0.3">
      <c r="E104" s="1" t="s">
        <v>124</v>
      </c>
      <c r="F104" s="1"/>
      <c r="G104" s="1"/>
      <c r="H104" s="3" t="s">
        <v>1</v>
      </c>
      <c r="I104" s="3"/>
      <c r="J104" s="3"/>
      <c r="K104" s="49" t="s">
        <v>2</v>
      </c>
    </row>
    <row r="105" spans="4:14" ht="15.75" x14ac:dyDescent="0.25">
      <c r="E105" s="20" t="s">
        <v>75</v>
      </c>
      <c r="F105" s="20"/>
      <c r="G105" s="20"/>
      <c r="H105" s="20" t="s">
        <v>125</v>
      </c>
      <c r="I105" s="21"/>
      <c r="K105" s="52">
        <v>4</v>
      </c>
    </row>
    <row r="106" spans="4:14" ht="15.75" x14ac:dyDescent="0.25">
      <c r="E106" s="20" t="s">
        <v>77</v>
      </c>
      <c r="F106" s="20"/>
      <c r="G106" s="20"/>
      <c r="H106" s="15" t="s">
        <v>15</v>
      </c>
      <c r="I106" s="21"/>
      <c r="K106" s="52">
        <v>2</v>
      </c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2</v>
      </c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2</v>
      </c>
    </row>
    <row r="109" spans="4:14" ht="15.75" x14ac:dyDescent="0.25">
      <c r="E109" s="20" t="s">
        <v>106</v>
      </c>
      <c r="F109" s="20"/>
      <c r="G109" s="20"/>
      <c r="H109" s="20" t="s">
        <v>57</v>
      </c>
      <c r="I109" s="21"/>
      <c r="K109" s="52">
        <v>2</v>
      </c>
    </row>
    <row r="110" spans="4:14" ht="15.75" x14ac:dyDescent="0.25">
      <c r="E110" s="20" t="s">
        <v>110</v>
      </c>
      <c r="F110" s="20"/>
      <c r="G110" s="20"/>
      <c r="H110" s="20" t="s">
        <v>58</v>
      </c>
      <c r="I110" s="21"/>
      <c r="K110" s="52">
        <v>2</v>
      </c>
    </row>
    <row r="111" spans="4:14" ht="15.75" x14ac:dyDescent="0.25">
      <c r="E111" s="20" t="s">
        <v>165</v>
      </c>
      <c r="F111" s="20"/>
      <c r="G111" s="20"/>
      <c r="H111" s="20" t="s">
        <v>125</v>
      </c>
      <c r="I111" s="21"/>
      <c r="K111" s="52">
        <v>2</v>
      </c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2</v>
      </c>
    </row>
    <row r="113" spans="5:11" ht="15.75" x14ac:dyDescent="0.25">
      <c r="E113" s="20" t="s">
        <v>126</v>
      </c>
      <c r="F113" s="20"/>
      <c r="G113" s="20"/>
      <c r="H113" s="20" t="s">
        <v>56</v>
      </c>
      <c r="I113" s="21"/>
      <c r="K113" s="52">
        <v>2</v>
      </c>
    </row>
    <row r="114" spans="5:11" ht="15.75" x14ac:dyDescent="0.25">
      <c r="E114" s="20" t="s">
        <v>94</v>
      </c>
      <c r="F114" s="20"/>
      <c r="G114" s="20"/>
      <c r="H114" s="20" t="s">
        <v>55</v>
      </c>
      <c r="I114" s="21"/>
      <c r="K114" s="52">
        <v>2</v>
      </c>
    </row>
    <row r="115" spans="5:11" ht="15.75" x14ac:dyDescent="0.25">
      <c r="E115" s="20" t="s">
        <v>130</v>
      </c>
      <c r="F115" s="20"/>
      <c r="G115" s="20"/>
      <c r="H115" s="20" t="s">
        <v>56</v>
      </c>
      <c r="I115" s="21"/>
      <c r="K115" s="52">
        <v>2</v>
      </c>
    </row>
    <row r="116" spans="5:11" ht="15.75" x14ac:dyDescent="0.25">
      <c r="E116" s="20" t="s">
        <v>172</v>
      </c>
      <c r="F116" s="20"/>
      <c r="G116" s="20"/>
      <c r="H116" s="20" t="s">
        <v>58</v>
      </c>
      <c r="I116" s="21"/>
      <c r="K116" s="52">
        <v>2</v>
      </c>
    </row>
    <row r="117" spans="5:11" ht="15.75" x14ac:dyDescent="0.25">
      <c r="E117" s="20" t="s">
        <v>78</v>
      </c>
      <c r="F117" s="20"/>
      <c r="G117" s="20"/>
      <c r="H117" s="20" t="s">
        <v>57</v>
      </c>
      <c r="I117" s="21"/>
      <c r="K117" s="52">
        <v>2</v>
      </c>
    </row>
    <row r="118" spans="5:1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</row>
    <row r="119" spans="5:11" ht="15.75" x14ac:dyDescent="0.25">
      <c r="E119" s="20" t="s">
        <v>101</v>
      </c>
      <c r="F119" s="20"/>
      <c r="G119" s="20"/>
      <c r="H119" s="20" t="s">
        <v>57</v>
      </c>
      <c r="I119" s="21"/>
      <c r="K119" s="52">
        <v>2</v>
      </c>
    </row>
    <row r="120" spans="5:11" ht="15.75" x14ac:dyDescent="0.25">
      <c r="E120" s="20" t="s">
        <v>120</v>
      </c>
      <c r="F120" s="20"/>
      <c r="G120" s="20"/>
      <c r="H120" s="20" t="s">
        <v>57</v>
      </c>
      <c r="I120" s="21"/>
      <c r="K120" s="52">
        <v>2</v>
      </c>
    </row>
    <row r="121" spans="5:11" ht="15.75" x14ac:dyDescent="0.25">
      <c r="E121" s="20" t="s">
        <v>127</v>
      </c>
      <c r="F121" s="20"/>
      <c r="G121" s="20"/>
      <c r="H121" s="20" t="s">
        <v>56</v>
      </c>
      <c r="I121" s="21"/>
      <c r="K121" s="52">
        <v>2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Wk11</vt:lpstr>
      <vt:lpstr>Wk10</vt:lpstr>
      <vt:lpstr>Wk9</vt:lpstr>
      <vt:lpstr>Wk8</vt:lpstr>
      <vt:lpstr>Wk7</vt:lpstr>
      <vt:lpstr>Wk6</vt:lpstr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2025-11-24T22:28:27Z</cp:lastPrinted>
  <dcterms:created xsi:type="dcterms:W3CDTF">2018-09-11T20:47:04Z</dcterms:created>
  <dcterms:modified xsi:type="dcterms:W3CDTF">2025-11-24T22:28:54Z</dcterms:modified>
</cp:coreProperties>
</file>