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Santa Cruz County\"/>
    </mc:Choice>
  </mc:AlternateContent>
  <xr:revisionPtr revIDLastSave="0" documentId="13_ncr:1_{A7C54F06-70A9-483D-BDE4-B534B6EF86A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" sheetId="24" r:id="rId1"/>
    <sheet name="Retail Sales" sheetId="19" r:id="rId2"/>
    <sheet name="Restaurant &amp; Bar Sales" sheetId="22" r:id="rId3"/>
    <sheet name="Hotel-Motel Receipts" sheetId="23" r:id="rId4"/>
  </sheets>
  <definedNames>
    <definedName name="_xlnm.Print_Area" localSheetId="3">'Hotel-Motel Receipts'!$A$1:$O$22</definedName>
    <definedName name="_xlnm.Print_Area" localSheetId="2">'Restaurant &amp; Bar Sales'!$A$1:$O$22</definedName>
    <definedName name="_xlnm.Print_Area" localSheetId="1">'Retail Sales'!$A$1:$O$22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24" l="1"/>
  <c r="B51" i="24"/>
  <c r="B50" i="24"/>
  <c r="E46" i="24"/>
  <c r="E45" i="24"/>
  <c r="E44" i="24"/>
  <c r="E43" i="24"/>
  <c r="E42" i="24"/>
  <c r="E41" i="24"/>
  <c r="D46" i="24"/>
  <c r="D45" i="24"/>
  <c r="D44" i="24"/>
  <c r="D43" i="24"/>
  <c r="D42" i="24"/>
  <c r="D41" i="24"/>
  <c r="C46" i="24"/>
  <c r="C45" i="24"/>
  <c r="C44" i="24"/>
  <c r="C43" i="24"/>
  <c r="C42" i="24"/>
  <c r="C41" i="24"/>
  <c r="B46" i="24"/>
  <c r="B45" i="24"/>
  <c r="B44" i="24"/>
  <c r="B43" i="24"/>
  <c r="B42" i="24"/>
  <c r="B4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D2" i="24"/>
  <c r="D3" i="24"/>
  <c r="D4" i="24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C2" i="24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B2" i="24"/>
  <c r="B3" i="24"/>
  <c r="B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O19" i="22"/>
  <c r="O19" i="23"/>
  <c r="O19" i="19"/>
  <c r="O18" i="22"/>
  <c r="O18" i="23"/>
  <c r="O18" i="19"/>
  <c r="O17" i="22"/>
  <c r="O17" i="23"/>
  <c r="O17" i="19"/>
  <c r="O16" i="22"/>
  <c r="O16" i="23"/>
  <c r="O16" i="19"/>
  <c r="O15" i="22"/>
  <c r="O15" i="23"/>
  <c r="O15" i="19"/>
  <c r="O14" i="23"/>
  <c r="O13" i="23"/>
  <c r="O12" i="23"/>
  <c r="O11" i="23"/>
  <c r="O10" i="23"/>
  <c r="O9" i="23"/>
  <c r="O8" i="23"/>
  <c r="O7" i="23"/>
  <c r="O6" i="23"/>
  <c r="O5" i="23"/>
  <c r="O4" i="23"/>
  <c r="O14" i="22"/>
  <c r="O13" i="22"/>
  <c r="O12" i="22"/>
  <c r="O11" i="22"/>
  <c r="O10" i="22"/>
  <c r="O9" i="22"/>
  <c r="O8" i="22"/>
  <c r="O7" i="22"/>
  <c r="O6" i="22"/>
  <c r="O5" i="22"/>
  <c r="O4" i="22"/>
  <c r="O14" i="19"/>
  <c r="O13" i="19"/>
  <c r="O12" i="19"/>
  <c r="O11" i="19"/>
  <c r="O10" i="19"/>
  <c r="O9" i="19"/>
  <c r="O8" i="19"/>
  <c r="O7" i="19"/>
  <c r="O6" i="19"/>
  <c r="O5" i="19"/>
  <c r="O4" i="19"/>
</calcChain>
</file>

<file path=xl/sharedStrings.xml><?xml version="1.0" encoding="utf-8"?>
<sst xmlns="http://schemas.openxmlformats.org/spreadsheetml/2006/main" count="76" uniqueCount="39">
  <si>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</si>
  <si>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</si>
  <si>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</si>
  <si>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</si>
  <si>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</si>
  <si>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</si>
  <si>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</si>
  <si>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</si>
  <si>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</si>
  <si>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</si>
  <si>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</si>
  <si>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</si>
  <si>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</si>
  <si>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Source: Arizona Department of Revenue and US Economic Research</t>
  </si>
  <si>
    <t>Annual Growth</t>
  </si>
  <si>
    <t>SANTA CRUZ COUNTY RETAIL SALES</t>
  </si>
  <si>
    <t>SANTA CRUZ COUNTY HOTEL/MOTEL RECEIPTS</t>
  </si>
  <si>
    <t>SANTA CRUZ COUNTY RESTAURANT &amp; BAR SALES</t>
  </si>
  <si>
    <t xml:space="preserve">5 ,809,361 </t>
  </si>
  <si>
    <t>Note. By tax-processing month (typically one month following actual sales month)</t>
  </si>
  <si>
    <t>Year</t>
  </si>
  <si>
    <t>Retail Sales</t>
  </si>
  <si>
    <t>Restaurant &amp; Bar Sales</t>
  </si>
  <si>
    <t>Hotel/Motel Receipts</t>
  </si>
  <si>
    <t>Retail Growth</t>
  </si>
  <si>
    <t>Restaurant Growth</t>
  </si>
  <si>
    <t>Hotel Growth</t>
  </si>
  <si>
    <t>Summary Statistics</t>
  </si>
  <si>
    <t>Restaurant &amp; Bar</t>
  </si>
  <si>
    <t>Hotel/Motel</t>
  </si>
  <si>
    <t>Total (All Years)</t>
  </si>
  <si>
    <t>Average Annual</t>
  </si>
  <si>
    <t>Minimum Year</t>
  </si>
  <si>
    <t>Maximum Year</t>
  </si>
  <si>
    <t>Latest Year (2025)</t>
  </si>
  <si>
    <t>Overall Growth (2009-2025)</t>
  </si>
  <si>
    <t>2025 Revenue Breakdown</t>
  </si>
  <si>
    <t>Amount</t>
  </si>
  <si>
    <r>
      <rPr>
        <sz val="10"/>
        <rFont val="Arial"/>
        <family val="2"/>
      </rPr>
      <t>Note</t>
    </r>
    <r>
      <rPr>
        <sz val="10"/>
        <rFont val="Arial"/>
        <family val="2"/>
      </rPr>
      <t>. By tax-processing month (typically one month following actual sales month)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</si>
</sst>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</font>
    <font>
      <b/>
      <sz val="10"/>
      <color rgb="FFFFFFFF"/>
      <name val="Arial"/>
    </font>
    <font>
      <b/>
      <sz val="14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rgb="FF666666"/>
      <name val="Calibri"/>
      <family val="2"/>
      <scheme val="minor"/>
    </font>
    <font>
      <b/>
      <sz val="11"/>
      <color rgb="FFFFFFFF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E2EFDA"/>
        <bgColor indexed="64"/>
      </patternFill>
    </fill>
  </fills>
  <borders count="10">
    <border>
      <left/>
      <right/>
      <top/>
      <bottom/>
      <diagonal/>
    </border>
    <border>
      <left style="thin">
        <color rgb="FF8EA9DB"/>
      </left>
      <right style="thin">
        <color rgb="FFD9E2F3"/>
      </right>
      <top style="thin">
        <color rgb="FF8EA9DB"/>
      </top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thin">
        <color rgb="FF8EA9DB"/>
      </top>
      <bottom style="thin">
        <color rgb="FFD9E2F3"/>
      </bottom>
      <diagonal/>
    </border>
    <border>
      <left style="thin">
        <color rgb="FFD9E2F3"/>
      </left>
      <right style="thin">
        <color rgb="FF8EA9DB"/>
      </right>
      <top style="thin">
        <color rgb="FF8EA9DB"/>
      </top>
      <bottom style="thin">
        <color rgb="FFD9E2F3"/>
      </bottom>
      <diagonal/>
    </border>
    <border>
      <left style="thin">
        <color rgb="FF8EA9DB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thin">
        <color rgb="FFD9E2F3"/>
      </left>
      <right style="thin">
        <color rgb="FF8EA9DB"/>
      </right>
      <top style="thin">
        <color rgb="FFD9E2F3"/>
      </top>
      <bottom style="thin">
        <color rgb="FFD9E2F3"/>
      </bottom>
      <diagonal/>
    </border>
    <border>
      <left style="thin">
        <color rgb="FF8EA9DB"/>
      </left>
      <right style="thin">
        <color rgb="FFD9E2F3"/>
      </right>
      <top style="thin">
        <color rgb="FFD9E2F3"/>
      </top>
      <bottom style="thin">
        <color rgb="FF8EA9DB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8EA9DB"/>
      </bottom>
      <diagonal/>
    </border>
    <border>
      <left style="thin">
        <color rgb="FFD9E2F3"/>
      </left>
      <right style="thin">
        <color rgb="FF8EA9DB"/>
      </right>
      <top style="thin">
        <color rgb="FFD9E2F3"/>
      </top>
      <bottom style="thin">
        <color rgb="FF8EA9DB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0" fillId="2" borderId="0" xfId="0" applyFont="1" applyFill="1"/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64" fontId="4" fillId="5" borderId="5" xfId="0" applyNumberFormat="1" applyFont="1" applyFill="1" applyBorder="1" applyAlignment="1">
      <alignment horizontal="right"/>
    </xf>
    <xf numFmtId="164" fontId="4" fillId="5" borderId="5" xfId="1" applyNumberFormat="1" applyFont="1" applyFill="1" applyBorder="1" applyAlignment="1">
      <alignment horizontal="right"/>
    </xf>
    <xf numFmtId="164" fontId="9" fillId="8" borderId="5" xfId="0" applyNumberFormat="1" applyFont="1" applyFill="1" applyBorder="1" applyAlignment="1">
      <alignment horizontal="right"/>
    </xf>
    <xf numFmtId="165" fontId="4" fillId="5" borderId="6" xfId="0" applyNumberFormat="1" applyFont="1" applyFill="1" applyBorder="1"/>
    <xf numFmtId="0" fontId="9" fillId="6" borderId="4" xfId="0" applyFont="1" applyFill="1" applyBorder="1" applyAlignment="1">
      <alignment horizontal="center"/>
    </xf>
    <xf numFmtId="164" fontId="4" fillId="6" borderId="5" xfId="0" applyNumberFormat="1" applyFont="1" applyFill="1" applyBorder="1" applyAlignment="1">
      <alignment horizontal="right"/>
    </xf>
    <xf numFmtId="164" fontId="4" fillId="6" borderId="5" xfId="1" applyNumberFormat="1" applyFont="1" applyFill="1" applyBorder="1" applyAlignment="1">
      <alignment horizontal="right"/>
    </xf>
    <xf numFmtId="165" fontId="4" fillId="6" borderId="6" xfId="0" applyNumberFormat="1" applyFont="1" applyFill="1" applyBorder="1" applyAlignment="1">
      <alignment horizontal="center"/>
    </xf>
    <xf numFmtId="165" fontId="4" fillId="5" borderId="6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164" fontId="4" fillId="5" borderId="8" xfId="0" applyNumberFormat="1" applyFont="1" applyFill="1" applyBorder="1" applyAlignment="1">
      <alignment horizontal="right"/>
    </xf>
    <xf numFmtId="164" fontId="4" fillId="5" borderId="8" xfId="1" applyNumberFormat="1" applyFont="1" applyFill="1" applyBorder="1" applyAlignment="1">
      <alignment horizontal="right"/>
    </xf>
    <xf numFmtId="164" fontId="9" fillId="8" borderId="8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4" fontId="0" fillId="5" borderId="5" xfId="0" applyNumberFormat="1" applyFill="1" applyBorder="1" applyAlignment="1">
      <alignment horizontal="right"/>
    </xf>
    <xf numFmtId="164" fontId="0" fillId="5" borderId="6" xfId="0" applyNumberFormat="1" applyFill="1" applyBorder="1" applyAlignment="1">
      <alignment horizontal="right"/>
    </xf>
    <xf numFmtId="0" fontId="5" fillId="6" borderId="4" xfId="0" applyFont="1" applyFill="1" applyBorder="1" applyAlignment="1">
      <alignment horizontal="center"/>
    </xf>
    <xf numFmtId="164" fontId="0" fillId="6" borderId="5" xfId="0" applyNumberFormat="1" applyFill="1" applyBorder="1" applyAlignment="1">
      <alignment horizontal="right"/>
    </xf>
    <xf numFmtId="164" fontId="0" fillId="6" borderId="6" xfId="0" applyNumberFormat="1" applyFill="1" applyBorder="1" applyAlignment="1">
      <alignment horizontal="right"/>
    </xf>
    <xf numFmtId="0" fontId="5" fillId="5" borderId="7" xfId="0" applyFont="1" applyFill="1" applyBorder="1" applyAlignment="1">
      <alignment horizontal="center"/>
    </xf>
    <xf numFmtId="164" fontId="0" fillId="5" borderId="8" xfId="0" applyNumberFormat="1" applyFill="1" applyBorder="1" applyAlignment="1">
      <alignment horizontal="right"/>
    </xf>
    <xf numFmtId="164" fontId="0" fillId="5" borderId="9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165" fontId="0" fillId="6" borderId="8" xfId="0" applyNumberFormat="1" applyFill="1" applyBorder="1" applyAlignment="1">
      <alignment horizontal="center"/>
    </xf>
    <xf numFmtId="165" fontId="0" fillId="6" borderId="9" xfId="0" applyNumberFormat="1" applyFill="1" applyBorder="1" applyAlignment="1">
      <alignment horizontal="center"/>
    </xf>
    <xf numFmtId="0" fontId="11" fillId="7" borderId="1" xfId="0" applyFont="1" applyFill="1" applyBorder="1"/>
    <xf numFmtId="0" fontId="11" fillId="7" borderId="2" xfId="0" applyFont="1" applyFill="1" applyBorder="1"/>
    <xf numFmtId="0" fontId="11" fillId="7" borderId="3" xfId="0" applyFont="1" applyFill="1" applyBorder="1"/>
    <xf numFmtId="0" fontId="5" fillId="5" borderId="4" xfId="0" applyFont="1" applyFill="1" applyBorder="1"/>
    <xf numFmtId="164" fontId="0" fillId="5" borderId="5" xfId="0" applyNumberFormat="1" applyFill="1" applyBorder="1"/>
    <xf numFmtId="164" fontId="0" fillId="5" borderId="6" xfId="0" applyNumberFormat="1" applyFill="1" applyBorder="1"/>
    <xf numFmtId="0" fontId="5" fillId="6" borderId="4" xfId="0" applyFont="1" applyFill="1" applyBorder="1"/>
    <xf numFmtId="164" fontId="0" fillId="6" borderId="5" xfId="0" applyNumberFormat="1" applyFill="1" applyBorder="1"/>
    <xf numFmtId="164" fontId="0" fillId="6" borderId="6" xfId="0" applyNumberFormat="1" applyFill="1" applyBorder="1"/>
    <xf numFmtId="0" fontId="5" fillId="6" borderId="7" xfId="0" applyFont="1" applyFill="1" applyBorder="1"/>
    <xf numFmtId="165" fontId="0" fillId="6" borderId="8" xfId="0" applyNumberFormat="1" applyFill="1" applyBorder="1"/>
    <xf numFmtId="165" fontId="0" fillId="6" borderId="9" xfId="0" applyNumberFormat="1" applyFill="1" applyBorder="1"/>
    <xf numFmtId="0" fontId="6" fillId="7" borderId="1" xfId="0" applyFont="1" applyFill="1" applyBorder="1"/>
    <xf numFmtId="0" fontId="6" fillId="7" borderId="3" xfId="0" applyFont="1" applyFill="1" applyBorder="1"/>
    <xf numFmtId="0" fontId="0" fillId="5" borderId="4" xfId="0" applyFill="1" applyBorder="1"/>
    <xf numFmtId="0" fontId="0" fillId="6" borderId="4" xfId="0" applyFill="1" applyBorder="1"/>
    <xf numFmtId="0" fontId="0" fillId="5" borderId="7" xfId="0" applyFill="1" applyBorder="1"/>
    <xf numFmtId="164" fontId="0" fillId="5" borderId="9" xfId="0" applyNumberFormat="1" applyFill="1" applyBorder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Santa Cruz County Annual Revenue Trends (2009-2025)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Summary!$A$1</c:f>
              <c:strCache>
                <c:ptCount val="1"/>
                <c:pt idx="0">
                  <c:v>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Summary!$A$2:$A$18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1-4776-8591-11A561D7F5A5}"/>
            </c:ext>
          </c:extLst>
        </c:ser>
        <c:ser>
          <c:idx val="1"/>
          <c:order val="1"/>
          <c:tx>
            <c:strRef>
              <c:f>Summary!$B$1</c:f>
              <c:strCache>
                <c:ptCount val="1"/>
                <c:pt idx="0">
                  <c:v>Retail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Summary!$B$2:$B$18</c:f>
              <c:numCache>
                <c:formatCode>"$"#,##0</c:formatCode>
                <c:ptCount val="17"/>
                <c:pt idx="0">
                  <c:v>307853832</c:v>
                </c:pt>
                <c:pt idx="1">
                  <c:v>289842827</c:v>
                </c:pt>
                <c:pt idx="2">
                  <c:v>303138714</c:v>
                </c:pt>
                <c:pt idx="3">
                  <c:v>302460924</c:v>
                </c:pt>
                <c:pt idx="4">
                  <c:v>310215409</c:v>
                </c:pt>
                <c:pt idx="5">
                  <c:v>311733131</c:v>
                </c:pt>
                <c:pt idx="6">
                  <c:v>347838104</c:v>
                </c:pt>
                <c:pt idx="7">
                  <c:v>330567657</c:v>
                </c:pt>
                <c:pt idx="8">
                  <c:v>330170477</c:v>
                </c:pt>
                <c:pt idx="9">
                  <c:v>321671157</c:v>
                </c:pt>
                <c:pt idx="10">
                  <c:v>348754814</c:v>
                </c:pt>
                <c:pt idx="11">
                  <c:v>322256187</c:v>
                </c:pt>
                <c:pt idx="12">
                  <c:v>369305519</c:v>
                </c:pt>
                <c:pt idx="13">
                  <c:v>449234079</c:v>
                </c:pt>
                <c:pt idx="14">
                  <c:v>485560357</c:v>
                </c:pt>
                <c:pt idx="15">
                  <c:v>518676909</c:v>
                </c:pt>
                <c:pt idx="16">
                  <c:v>508386767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1-4776-8591-11A561D7F5A5}"/>
            </c:ext>
          </c:extLst>
        </c:ser>
        <c:ser>
          <c:idx val="2"/>
          <c:order val="2"/>
          <c:tx>
            <c:strRef>
              <c:f>Summary!$C$1</c:f>
              <c:strCache>
                <c:ptCount val="1"/>
                <c:pt idx="0">
                  <c:v>Restaurant &amp; Bar Sales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Summary!$C$2:$C$18</c:f>
              <c:numCache>
                <c:formatCode>"$"#,##0</c:formatCode>
                <c:ptCount val="17"/>
                <c:pt idx="0">
                  <c:v>41488779</c:v>
                </c:pt>
                <c:pt idx="1">
                  <c:v>44009470</c:v>
                </c:pt>
                <c:pt idx="2">
                  <c:v>41942282</c:v>
                </c:pt>
                <c:pt idx="3">
                  <c:v>46108691</c:v>
                </c:pt>
                <c:pt idx="4">
                  <c:v>48838749</c:v>
                </c:pt>
                <c:pt idx="5">
                  <c:v>50168467</c:v>
                </c:pt>
                <c:pt idx="6">
                  <c:v>53494373</c:v>
                </c:pt>
                <c:pt idx="7">
                  <c:v>54339843</c:v>
                </c:pt>
                <c:pt idx="8">
                  <c:v>54903149</c:v>
                </c:pt>
                <c:pt idx="9">
                  <c:v>59999412</c:v>
                </c:pt>
                <c:pt idx="10">
                  <c:v>63363082</c:v>
                </c:pt>
                <c:pt idx="11">
                  <c:v>50936293</c:v>
                </c:pt>
                <c:pt idx="12">
                  <c:v>63768876</c:v>
                </c:pt>
                <c:pt idx="13">
                  <c:v>79971325</c:v>
                </c:pt>
                <c:pt idx="14">
                  <c:v>88595322</c:v>
                </c:pt>
                <c:pt idx="15">
                  <c:v>93986684</c:v>
                </c:pt>
                <c:pt idx="16">
                  <c:v>98466172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1-4776-8591-11A561D7F5A5}"/>
            </c:ext>
          </c:extLst>
        </c:ser>
        <c:ser>
          <c:idx val="3"/>
          <c:order val="3"/>
          <c:tx>
            <c:strRef>
              <c:f>Summary!$D$1</c:f>
              <c:strCache>
                <c:ptCount val="1"/>
                <c:pt idx="0">
                  <c:v>Hotel/Motel Receipts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Summary!$D$2:$D$18</c:f>
              <c:numCache>
                <c:formatCode>"$"#,##0</c:formatCode>
                <c:ptCount val="17"/>
                <c:pt idx="0">
                  <c:v>10636005</c:v>
                </c:pt>
                <c:pt idx="1">
                  <c:v>13561893</c:v>
                </c:pt>
                <c:pt idx="2">
                  <c:v>10790811</c:v>
                </c:pt>
                <c:pt idx="3">
                  <c:v>9526644</c:v>
                </c:pt>
                <c:pt idx="4">
                  <c:v>13866695</c:v>
                </c:pt>
                <c:pt idx="5">
                  <c:v>11807749</c:v>
                </c:pt>
                <c:pt idx="6">
                  <c:v>14507747</c:v>
                </c:pt>
                <c:pt idx="7">
                  <c:v>12253559</c:v>
                </c:pt>
                <c:pt idx="8">
                  <c:v>12942235</c:v>
                </c:pt>
                <c:pt idx="9">
                  <c:v>13986511</c:v>
                </c:pt>
                <c:pt idx="10">
                  <c:v>14931824</c:v>
                </c:pt>
                <c:pt idx="11">
                  <c:v>10344389</c:v>
                </c:pt>
                <c:pt idx="12">
                  <c:v>14878383</c:v>
                </c:pt>
                <c:pt idx="13">
                  <c:v>19452234</c:v>
                </c:pt>
                <c:pt idx="14">
                  <c:v>20488983</c:v>
                </c:pt>
                <c:pt idx="15">
                  <c:v>21107289</c:v>
                </c:pt>
                <c:pt idx="16">
                  <c:v>18871813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C1-4776-8591-11A561D7F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82335"/>
        <c:axId val="64180415"/>
      </c:lineChart>
      <c:catAx>
        <c:axId val="64182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80415"/>
        <c:crosses val="autoZero"/>
        <c:auto val="1"/>
        <c:lblAlgn val="ctr"/>
        <c:lblOffset val="100"/>
        <c:noMultiLvlLbl val="0"/>
      </c:catAx>
      <c:valAx>
        <c:axId val="64180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 Revenue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82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Revenue Composition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C-4E1A-BDAE-7D162293B8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C-4E1A-BDAE-7D162293B8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C-4E1A-BDAE-7D162293B8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Summary!$A$50:$A$52</c:f>
              <c:strCache>
                <c:ptCount val="3"/>
                <c:pt idx="0">
                  <c:v>Retail Sales</c:v>
                </c:pt>
                <c:pt idx="1">
                  <c:v>Restaurant &amp; Bar Sales</c:v>
                </c:pt>
                <c:pt idx="2">
                  <c:v>Hotel/Motel Receipts</c:v>
                </c:pt>
              </c:strCache>
            </c:strRef>
          </c:cat>
          <c:val>
            <c:numRef>
              <c:f>Summary!$B$50:$B$52</c:f>
              <c:numCache>
                <c:formatCode>"$"#,##0</c:formatCode>
                <c:ptCount val="3"/>
                <c:pt idx="0">
                  <c:v>508386767</c:v>
                </c:pt>
                <c:pt idx="1">
                  <c:v>98466172</c:v>
                </c:pt>
                <c:pt idx="2">
                  <c:v>18871813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9-4FB4-B870-BDBD8C36D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2F5496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Year-over-Year Growth Rate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2F5496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Summary!$B$21</c:f>
              <c:strCache>
                <c:ptCount val="1"/>
                <c:pt idx="0">
                  <c:v>Retail Growth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val>
            <c:numRef>
              <c:f>Summary!$B$22:$B$37</c:f>
              <c:numCache>
                <c:formatCode>0.0%</c:formatCode>
                <c:ptCount val="16"/>
                <c:pt idx="0">
                  <c:v>-5.8505053787993776E-2</c:v>
                </c:pt>
                <c:pt idx="1">
                  <c:v>4.5872748129109298E-2</c:v>
                </c:pt>
                <c:pt idx="2">
                  <c:v>-2.2359070903757942E-3</c:v>
                </c:pt>
                <c:pt idx="3">
                  <c:v>2.5637972989859675E-2</c:v>
                </c:pt>
                <c:pt idx="4">
                  <c:v>4.8924777943574038E-3</c:v>
                </c:pt>
                <c:pt idx="5">
                  <c:v>0.11582013398505275</c:v>
                </c:pt>
                <c:pt idx="6">
                  <c:v>-4.9650819738828844E-2</c:v>
                </c:pt>
                <c:pt idx="7">
                  <c:v>-1.2015089546404112E-3</c:v>
                </c:pt>
                <c:pt idx="8">
                  <c:v>-2.5742216800322824E-2</c:v>
                </c:pt>
                <c:pt idx="9">
                  <c:v>8.4196722057986687E-2</c:v>
                </c:pt>
                <c:pt idx="10">
                  <c:v>-7.5980677359194823E-2</c:v>
                </c:pt>
                <c:pt idx="11">
                  <c:v>0.14599977874125347</c:v>
                </c:pt>
                <c:pt idx="12">
                  <c:v>0.2164293677939863</c:v>
                </c:pt>
                <c:pt idx="13">
                  <c:v>8.0862694301515797E-2</c:v>
                </c:pt>
                <c:pt idx="14">
                  <c:v>6.8202750744744176E-2</c:v>
                </c:pt>
                <c:pt idx="15">
                  <c:v>-1.9839213624989038E-2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D-47A0-B4E0-64FE4EF6EDC9}"/>
            </c:ext>
          </c:extLst>
        </c:ser>
        <c:ser>
          <c:idx val="2"/>
          <c:order val="1"/>
          <c:tx>
            <c:strRef>
              <c:f>Summary!$C$21</c:f>
              <c:strCache>
                <c:ptCount val="1"/>
                <c:pt idx="0">
                  <c:v>Restaurant Growth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val>
            <c:numRef>
              <c:f>Summary!$C$22:$C$37</c:f>
              <c:numCache>
                <c:formatCode>0.0%</c:formatCode>
                <c:ptCount val="16"/>
                <c:pt idx="0">
                  <c:v>6.0755969704483229E-2</c:v>
                </c:pt>
                <c:pt idx="1">
                  <c:v>-4.6971435920496199E-2</c:v>
                </c:pt>
                <c:pt idx="2">
                  <c:v>9.9336726599663791E-2</c:v>
                </c:pt>
                <c:pt idx="3">
                  <c:v>5.9209184663255782E-2</c:v>
                </c:pt>
                <c:pt idx="4">
                  <c:v>2.7226700667537573E-2</c:v>
                </c:pt>
                <c:pt idx="5">
                  <c:v>6.6294750445533845E-2</c:v>
                </c:pt>
                <c:pt idx="6">
                  <c:v>1.5804839884748251E-2</c:v>
                </c:pt>
                <c:pt idx="7">
                  <c:v>1.0366353101167406E-2</c:v>
                </c:pt>
                <c:pt idx="8">
                  <c:v>9.2822781440095536E-2</c:v>
                </c:pt>
                <c:pt idx="9">
                  <c:v>5.606171607148417E-2</c:v>
                </c:pt>
                <c:pt idx="10">
                  <c:v>-0.19612033707577545</c:v>
                </c:pt>
                <c:pt idx="11">
                  <c:v>0.25193397956934166</c:v>
                </c:pt>
                <c:pt idx="12">
                  <c:v>0.25408083090565997</c:v>
                </c:pt>
                <c:pt idx="13">
                  <c:v>0.10783861590388805</c:v>
                </c:pt>
                <c:pt idx="14">
                  <c:v>6.0853799933138684E-2</c:v>
                </c:pt>
                <c:pt idx="15">
                  <c:v>4.7660879279451972E-2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D-47A0-B4E0-64FE4EF6EDC9}"/>
            </c:ext>
          </c:extLst>
        </c:ser>
        <c:ser>
          <c:idx val="3"/>
          <c:order val="2"/>
          <c:tx>
            <c:strRef>
              <c:f>Summary!$D$21</c:f>
              <c:strCache>
                <c:ptCount val="1"/>
                <c:pt idx="0">
                  <c:v>Hotel Growth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val>
            <c:numRef>
              <c:f>Summary!$D$22:$D$37</c:f>
              <c:numCache>
                <c:formatCode>0.0%</c:formatCode>
                <c:ptCount val="16"/>
                <c:pt idx="0">
                  <c:v>0.27509276274315403</c:v>
                </c:pt>
                <c:pt idx="1">
                  <c:v>-0.20432855501809372</c:v>
                </c:pt>
                <c:pt idx="2">
                  <c:v>-0.11715217697724481</c:v>
                </c:pt>
                <c:pt idx="3">
                  <c:v>0.45556976832555096</c:v>
                </c:pt>
                <c:pt idx="4">
                  <c:v>-0.14848137930487401</c:v>
                </c:pt>
                <c:pt idx="5">
                  <c:v>0.22866322785147278</c:v>
                </c:pt>
                <c:pt idx="6">
                  <c:v>-0.15537822654337713</c:v>
                </c:pt>
                <c:pt idx="7">
                  <c:v>5.6202120543100989E-2</c:v>
                </c:pt>
                <c:pt idx="8">
                  <c:v>8.0687454678423004E-2</c:v>
                </c:pt>
                <c:pt idx="9">
                  <c:v>6.7587477677599511E-2</c:v>
                </c:pt>
                <c:pt idx="10">
                  <c:v>-0.30722535974171677</c:v>
                </c:pt>
                <c:pt idx="11">
                  <c:v>0.43830466932363044</c:v>
                </c:pt>
                <c:pt idx="12">
                  <c:v>0.30741586636128404</c:v>
                </c:pt>
                <c:pt idx="13">
                  <c:v>5.3297168849603602E-2</c:v>
                </c:pt>
                <c:pt idx="14">
                  <c:v>3.0177486115343061E-2</c:v>
                </c:pt>
                <c:pt idx="15">
                  <c:v>-0.10591014317376334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D-47A0-B4E0-64FE4EF6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051776"/>
        <c:axId val="251046496"/>
      </c:barChart>
      <c:catAx>
        <c:axId val="251051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046496"/>
        <c:crosses val="autoZero"/>
        <c:auto val="1"/>
        <c:lblAlgn val="ctr"/>
        <c:lblOffset val="100"/>
        <c:noMultiLvlLbl val="0"/>
      </c:catAx>
      <c:valAx>
        <c:axId val="25104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05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</xdr:colOff>
      <xdr:row>0</xdr:row>
      <xdr:rowOff>27940</xdr:rowOff>
    </xdr:from>
    <xdr:to>
      <xdr:col>15</xdr:col>
      <xdr:colOff>309880</xdr:colOff>
      <xdr:row>21</xdr:row>
      <xdr:rowOff>48260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C6DA57-E88C-5264-7822-877CB4EDD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505460</xdr:colOff>
      <xdr:row>46</xdr:row>
      <xdr:rowOff>12700</xdr:rowOff>
    </xdr:from>
    <xdr:to>
      <xdr:col>4</xdr:col>
      <xdr:colOff>1643380</xdr:colOff>
      <xdr:row>62</xdr:row>
      <xdr:rowOff>124460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9DC2F0-FA0E-47D8-D48B-E51660FF4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101600</xdr:colOff>
      <xdr:row>21</xdr:row>
      <xdr:rowOff>119380</xdr:rowOff>
    </xdr:from>
    <xdr:to>
      <xdr:col>15</xdr:col>
      <xdr:colOff>355600</xdr:colOff>
      <xdr:row>42</xdr:row>
      <xdr:rowOff>147320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0D9B195-8C64-52EB-397F-FE890F298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81F2-91D5-4471-A7DF-C5E4071B98A9}">
  <dimension ref="A1:E52"/>
  <sheetViews>
    <sheetView tabSelected="1" workbookViewId="0"/>
  </sheetViews>
  <sheetFormatPr defaultRowHeight="13.2" x14ac:dyDescent="0.25"/>
  <cols>
    <col min="1" max="1" width="33.33203125" customWidth="1"/>
    <col min="2" max="5" width="24.109375" customWidth="1"/>
  </cols>
  <sheetData>
    <row r="1" spans="1:5" ht="13.8" x14ac:dyDescent="0.25">
      <c r="A1" s="25" t="s">
        <v>20</v>
      </c>
      <c r="B1" s="26" t="s">
        <v>21</v>
      </c>
      <c r="C1" s="26" t="s">
        <v>22</v>
      </c>
      <c r="D1" s="26" t="s">
        <v>23</v>
      </c>
      <c r="E1" s="27"/>
    </row>
    <row r="2" spans="1:5" x14ac:dyDescent="0.25">
      <c r="A2" s="28">
        <v>2009</v>
      </c>
      <c r="B2" s="29">
        <f>'Retail Sales'!N3</f>
        <v>307853832</v>
      </c>
      <c r="C2" s="29">
        <f>'Restaurant &amp; Bar Sales'!N3</f>
        <v>41488779</v>
      </c>
      <c r="D2" s="29">
        <f>'Hotel-Motel Receipts'!N3</f>
        <v>10636005</v>
      </c>
      <c r="E2" s="30"/>
    </row>
    <row r="3" spans="1:5" x14ac:dyDescent="0.25">
      <c r="A3" s="31">
        <v>2010</v>
      </c>
      <c r="B3" s="32">
        <f>'Retail Sales'!N4</f>
        <v>289842827</v>
      </c>
      <c r="C3" s="32">
        <f>'Restaurant &amp; Bar Sales'!N4</f>
        <v>44009470</v>
      </c>
      <c r="D3" s="32">
        <f>'Hotel-Motel Receipts'!N4</f>
        <v>13561893</v>
      </c>
      <c r="E3" s="33"/>
    </row>
    <row r="4" spans="1:5" x14ac:dyDescent="0.25">
      <c r="A4" s="28">
        <v>2011</v>
      </c>
      <c r="B4" s="29">
        <f>'Retail Sales'!N5</f>
        <v>303138714</v>
      </c>
      <c r="C4" s="29">
        <f>'Restaurant &amp; Bar Sales'!N5</f>
        <v>41942282</v>
      </c>
      <c r="D4" s="29">
        <f>'Hotel-Motel Receipts'!N5</f>
        <v>10790811</v>
      </c>
      <c r="E4" s="30"/>
    </row>
    <row r="5" spans="1:5" x14ac:dyDescent="0.25">
      <c r="A5" s="31">
        <v>2012</v>
      </c>
      <c r="B5" s="32">
        <f>'Retail Sales'!N6</f>
        <v>302460924</v>
      </c>
      <c r="C5" s="32">
        <f>'Restaurant &amp; Bar Sales'!N6</f>
        <v>46108691</v>
      </c>
      <c r="D5" s="32">
        <f>'Hotel-Motel Receipts'!N6</f>
        <v>9526644</v>
      </c>
      <c r="E5" s="33"/>
    </row>
    <row r="6" spans="1:5" x14ac:dyDescent="0.25">
      <c r="A6" s="28">
        <v>2013</v>
      </c>
      <c r="B6" s="29">
        <f>'Retail Sales'!N7</f>
        <v>310215409</v>
      </c>
      <c r="C6" s="29">
        <f>'Restaurant &amp; Bar Sales'!N7</f>
        <v>48838749</v>
      </c>
      <c r="D6" s="29">
        <f>'Hotel-Motel Receipts'!N7</f>
        <v>13866695</v>
      </c>
      <c r="E6" s="30"/>
    </row>
    <row r="7" spans="1:5" x14ac:dyDescent="0.25">
      <c r="A7" s="31">
        <v>2014</v>
      </c>
      <c r="B7" s="32">
        <f>'Retail Sales'!N8</f>
        <v>311733131</v>
      </c>
      <c r="C7" s="32">
        <f>'Restaurant &amp; Bar Sales'!N8</f>
        <v>50168467</v>
      </c>
      <c r="D7" s="32">
        <f>'Hotel-Motel Receipts'!N8</f>
        <v>11807749</v>
      </c>
      <c r="E7" s="33"/>
    </row>
    <row r="8" spans="1:5" x14ac:dyDescent="0.25">
      <c r="A8" s="28">
        <v>2015</v>
      </c>
      <c r="B8" s="29">
        <f>'Retail Sales'!N9</f>
        <v>347838104</v>
      </c>
      <c r="C8" s="29">
        <f>'Restaurant &amp; Bar Sales'!N9</f>
        <v>53494373</v>
      </c>
      <c r="D8" s="29">
        <f>'Hotel-Motel Receipts'!N9</f>
        <v>14507747</v>
      </c>
      <c r="E8" s="30"/>
    </row>
    <row r="9" spans="1:5" x14ac:dyDescent="0.25">
      <c r="A9" s="31">
        <v>2016</v>
      </c>
      <c r="B9" s="32">
        <f>'Retail Sales'!N10</f>
        <v>330567657</v>
      </c>
      <c r="C9" s="32">
        <f>'Restaurant &amp; Bar Sales'!N10</f>
        <v>54339843</v>
      </c>
      <c r="D9" s="32">
        <f>'Hotel-Motel Receipts'!N10</f>
        <v>12253559</v>
      </c>
      <c r="E9" s="33"/>
    </row>
    <row r="10" spans="1:5" x14ac:dyDescent="0.25">
      <c r="A10" s="28">
        <v>2017</v>
      </c>
      <c r="B10" s="29">
        <f>'Retail Sales'!N11</f>
        <v>330170477</v>
      </c>
      <c r="C10" s="29">
        <f>'Restaurant &amp; Bar Sales'!N11</f>
        <v>54903149</v>
      </c>
      <c r="D10" s="29">
        <f>'Hotel-Motel Receipts'!N11</f>
        <v>12942235</v>
      </c>
      <c r="E10" s="30"/>
    </row>
    <row r="11" spans="1:5" x14ac:dyDescent="0.25">
      <c r="A11" s="31">
        <v>2018</v>
      </c>
      <c r="B11" s="32">
        <f>'Retail Sales'!N12</f>
        <v>321671157</v>
      </c>
      <c r="C11" s="32">
        <f>'Restaurant &amp; Bar Sales'!N12</f>
        <v>59999412</v>
      </c>
      <c r="D11" s="32">
        <f>'Hotel-Motel Receipts'!N12</f>
        <v>13986511</v>
      </c>
      <c r="E11" s="33"/>
    </row>
    <row r="12" spans="1:5" x14ac:dyDescent="0.25">
      <c r="A12" s="28">
        <v>2019</v>
      </c>
      <c r="B12" s="29">
        <f>'Retail Sales'!N13</f>
        <v>348754814</v>
      </c>
      <c r="C12" s="29">
        <f>'Restaurant &amp; Bar Sales'!N13</f>
        <v>63363082</v>
      </c>
      <c r="D12" s="29">
        <f>'Hotel-Motel Receipts'!N13</f>
        <v>14931824</v>
      </c>
      <c r="E12" s="30"/>
    </row>
    <row r="13" spans="1:5" x14ac:dyDescent="0.25">
      <c r="A13" s="31">
        <v>2020</v>
      </c>
      <c r="B13" s="32">
        <f>'Retail Sales'!N14</f>
        <v>322256187</v>
      </c>
      <c r="C13" s="32">
        <f>'Restaurant &amp; Bar Sales'!N14</f>
        <v>50936293</v>
      </c>
      <c r="D13" s="32">
        <f>'Hotel-Motel Receipts'!N14</f>
        <v>10344389</v>
      </c>
      <c r="E13" s="33"/>
    </row>
    <row r="14" spans="1:5" x14ac:dyDescent="0.25">
      <c r="A14" s="28">
        <v>2021</v>
      </c>
      <c r="B14" s="29">
        <f>'Retail Sales'!N15</f>
        <v>369305519</v>
      </c>
      <c r="C14" s="29">
        <f>'Restaurant &amp; Bar Sales'!N15</f>
        <v>63768876</v>
      </c>
      <c r="D14" s="29">
        <f>'Hotel-Motel Receipts'!N15</f>
        <v>14878383</v>
      </c>
      <c r="E14" s="30"/>
    </row>
    <row r="15" spans="1:5" x14ac:dyDescent="0.25">
      <c r="A15" s="31">
        <v>2022</v>
      </c>
      <c r="B15" s="32">
        <f>'Retail Sales'!N16</f>
        <v>449234079</v>
      </c>
      <c r="C15" s="32">
        <f>'Restaurant &amp; Bar Sales'!N16</f>
        <v>79971325</v>
      </c>
      <c r="D15" s="32">
        <f>'Hotel-Motel Receipts'!N16</f>
        <v>19452234</v>
      </c>
      <c r="E15" s="33"/>
    </row>
    <row r="16" spans="1:5" x14ac:dyDescent="0.25">
      <c r="A16" s="28">
        <v>2023</v>
      </c>
      <c r="B16" s="29">
        <f>'Retail Sales'!N17</f>
        <v>485560357</v>
      </c>
      <c r="C16" s="29">
        <f>'Restaurant &amp; Bar Sales'!N17</f>
        <v>88595322</v>
      </c>
      <c r="D16" s="29">
        <f>'Hotel-Motel Receipts'!N17</f>
        <v>20488983</v>
      </c>
      <c r="E16" s="30"/>
    </row>
    <row r="17" spans="1:5" x14ac:dyDescent="0.25">
      <c r="A17" s="31">
        <v>2024</v>
      </c>
      <c r="B17" s="32">
        <f>'Retail Sales'!N18</f>
        <v>518676909</v>
      </c>
      <c r="C17" s="32">
        <f>'Restaurant &amp; Bar Sales'!N18</f>
        <v>93986684</v>
      </c>
      <c r="D17" s="32">
        <f>'Hotel-Motel Receipts'!N18</f>
        <v>21107289</v>
      </c>
      <c r="E17" s="33"/>
    </row>
    <row r="18" spans="1:5" x14ac:dyDescent="0.25">
      <c r="A18" s="34">
        <v>2025</v>
      </c>
      <c r="B18" s="35">
        <f>'Retail Sales'!N19</f>
        <v>508386767</v>
      </c>
      <c r="C18" s="35">
        <f>'Restaurant &amp; Bar Sales'!N19</f>
        <v>98466172</v>
      </c>
      <c r="D18" s="35">
        <f>'Hotel-Motel Receipts'!N19</f>
        <v>18871813</v>
      </c>
      <c r="E18" s="36"/>
    </row>
    <row r="21" spans="1:5" ht="13.8" x14ac:dyDescent="0.25">
      <c r="A21" s="25" t="s">
        <v>20</v>
      </c>
      <c r="B21" s="26" t="s">
        <v>24</v>
      </c>
      <c r="C21" s="26" t="s">
        <v>25</v>
      </c>
      <c r="D21" s="27" t="s">
        <v>26</v>
      </c>
      <c r="E21" s="24"/>
    </row>
    <row r="22" spans="1:5" x14ac:dyDescent="0.25">
      <c r="A22" s="28">
        <v>2010</v>
      </c>
      <c r="B22" s="37">
        <f>'Retail Sales'!O4</f>
        <v>-5.8505053787993776E-2</v>
      </c>
      <c r="C22" s="37">
        <f>'Restaurant &amp; Bar Sales'!O4</f>
        <v>6.0755969704483229E-2</v>
      </c>
      <c r="D22" s="38">
        <f>'Hotel-Motel Receipts'!O4</f>
        <v>0.27509276274315403</v>
      </c>
    </row>
    <row r="23" spans="1:5" x14ac:dyDescent="0.25">
      <c r="A23" s="31">
        <v>2011</v>
      </c>
      <c r="B23" s="39">
        <f>'Retail Sales'!O5</f>
        <v>4.5872748129109298E-2</v>
      </c>
      <c r="C23" s="39">
        <f>'Restaurant &amp; Bar Sales'!O5</f>
        <v>-4.6971435920496199E-2</v>
      </c>
      <c r="D23" s="40">
        <f>'Hotel-Motel Receipts'!O5</f>
        <v>-0.20432855501809372</v>
      </c>
    </row>
    <row r="24" spans="1:5" x14ac:dyDescent="0.25">
      <c r="A24" s="28">
        <v>2012</v>
      </c>
      <c r="B24" s="37">
        <f>'Retail Sales'!O6</f>
        <v>-2.2359070903757942E-3</v>
      </c>
      <c r="C24" s="37">
        <f>'Restaurant &amp; Bar Sales'!O6</f>
        <v>9.9336726599663791E-2</v>
      </c>
      <c r="D24" s="38">
        <f>'Hotel-Motel Receipts'!O6</f>
        <v>-0.11715217697724481</v>
      </c>
    </row>
    <row r="25" spans="1:5" x14ac:dyDescent="0.25">
      <c r="A25" s="31">
        <v>2013</v>
      </c>
      <c r="B25" s="39">
        <f>'Retail Sales'!O7</f>
        <v>2.5637972989859675E-2</v>
      </c>
      <c r="C25" s="39">
        <f>'Restaurant &amp; Bar Sales'!O7</f>
        <v>5.9209184663255782E-2</v>
      </c>
      <c r="D25" s="40">
        <f>'Hotel-Motel Receipts'!O7</f>
        <v>0.45556976832555096</v>
      </c>
    </row>
    <row r="26" spans="1:5" x14ac:dyDescent="0.25">
      <c r="A26" s="28">
        <v>2014</v>
      </c>
      <c r="B26" s="37">
        <f>'Retail Sales'!O8</f>
        <v>4.8924777943574038E-3</v>
      </c>
      <c r="C26" s="37">
        <f>'Restaurant &amp; Bar Sales'!O8</f>
        <v>2.7226700667537573E-2</v>
      </c>
      <c r="D26" s="38">
        <f>'Hotel-Motel Receipts'!O8</f>
        <v>-0.14848137930487401</v>
      </c>
    </row>
    <row r="27" spans="1:5" x14ac:dyDescent="0.25">
      <c r="A27" s="31">
        <v>2015</v>
      </c>
      <c r="B27" s="39">
        <f>'Retail Sales'!O9</f>
        <v>0.11582013398505275</v>
      </c>
      <c r="C27" s="39">
        <f>'Restaurant &amp; Bar Sales'!O9</f>
        <v>6.6294750445533845E-2</v>
      </c>
      <c r="D27" s="40">
        <f>'Hotel-Motel Receipts'!O9</f>
        <v>0.22866322785147278</v>
      </c>
    </row>
    <row r="28" spans="1:5" x14ac:dyDescent="0.25">
      <c r="A28" s="28">
        <v>2016</v>
      </c>
      <c r="B28" s="37">
        <f>'Retail Sales'!O10</f>
        <v>-4.9650819738828844E-2</v>
      </c>
      <c r="C28" s="37">
        <f>'Restaurant &amp; Bar Sales'!O10</f>
        <v>1.5804839884748251E-2</v>
      </c>
      <c r="D28" s="38">
        <f>'Hotel-Motel Receipts'!O10</f>
        <v>-0.15537822654337713</v>
      </c>
    </row>
    <row r="29" spans="1:5" x14ac:dyDescent="0.25">
      <c r="A29" s="31">
        <v>2017</v>
      </c>
      <c r="B29" s="39">
        <f>'Retail Sales'!O11</f>
        <v>-1.2015089546404112E-3</v>
      </c>
      <c r="C29" s="39">
        <f>'Restaurant &amp; Bar Sales'!O11</f>
        <v>1.0366353101167406E-2</v>
      </c>
      <c r="D29" s="40">
        <f>'Hotel-Motel Receipts'!O11</f>
        <v>5.6202120543100989E-2</v>
      </c>
    </row>
    <row r="30" spans="1:5" x14ac:dyDescent="0.25">
      <c r="A30" s="28">
        <v>2018</v>
      </c>
      <c r="B30" s="37">
        <f>'Retail Sales'!O12</f>
        <v>-2.5742216800322824E-2</v>
      </c>
      <c r="C30" s="37">
        <f>'Restaurant &amp; Bar Sales'!O12</f>
        <v>9.2822781440095536E-2</v>
      </c>
      <c r="D30" s="38">
        <f>'Hotel-Motel Receipts'!O12</f>
        <v>8.0687454678423004E-2</v>
      </c>
    </row>
    <row r="31" spans="1:5" x14ac:dyDescent="0.25">
      <c r="A31" s="31">
        <v>2019</v>
      </c>
      <c r="B31" s="39">
        <f>'Retail Sales'!O13</f>
        <v>8.4196722057986687E-2</v>
      </c>
      <c r="C31" s="39">
        <f>'Restaurant &amp; Bar Sales'!O13</f>
        <v>5.606171607148417E-2</v>
      </c>
      <c r="D31" s="40">
        <f>'Hotel-Motel Receipts'!O13</f>
        <v>6.7587477677599511E-2</v>
      </c>
    </row>
    <row r="32" spans="1:5" x14ac:dyDescent="0.25">
      <c r="A32" s="28">
        <v>2020</v>
      </c>
      <c r="B32" s="37">
        <f>'Retail Sales'!O14</f>
        <v>-7.5980677359194823E-2</v>
      </c>
      <c r="C32" s="37">
        <f>'Restaurant &amp; Bar Sales'!O14</f>
        <v>-0.19612033707577545</v>
      </c>
      <c r="D32" s="38">
        <f>'Hotel-Motel Receipts'!O14</f>
        <v>-0.30722535974171677</v>
      </c>
    </row>
    <row r="33" spans="1:5" x14ac:dyDescent="0.25">
      <c r="A33" s="31">
        <v>2021</v>
      </c>
      <c r="B33" s="39">
        <f>'Retail Sales'!O15</f>
        <v>0.14599977874125347</v>
      </c>
      <c r="C33" s="39">
        <f>'Restaurant &amp; Bar Sales'!O15</f>
        <v>0.25193397956934166</v>
      </c>
      <c r="D33" s="40">
        <f>'Hotel-Motel Receipts'!O15</f>
        <v>0.43830466932363044</v>
      </c>
    </row>
    <row r="34" spans="1:5" x14ac:dyDescent="0.25">
      <c r="A34" s="28">
        <v>2022</v>
      </c>
      <c r="B34" s="37">
        <f>'Retail Sales'!O16</f>
        <v>0.2164293677939863</v>
      </c>
      <c r="C34" s="37">
        <f>'Restaurant &amp; Bar Sales'!O16</f>
        <v>0.25408083090565997</v>
      </c>
      <c r="D34" s="38">
        <f>'Hotel-Motel Receipts'!O16</f>
        <v>0.30741586636128404</v>
      </c>
    </row>
    <row r="35" spans="1:5" x14ac:dyDescent="0.25">
      <c r="A35" s="31">
        <v>2023</v>
      </c>
      <c r="B35" s="39">
        <f>'Retail Sales'!O17</f>
        <v>8.0862694301515797E-2</v>
      </c>
      <c r="C35" s="39">
        <f>'Restaurant &amp; Bar Sales'!O17</f>
        <v>0.10783861590388805</v>
      </c>
      <c r="D35" s="40">
        <f>'Hotel-Motel Receipts'!O17</f>
        <v>5.3297168849603602E-2</v>
      </c>
    </row>
    <row r="36" spans="1:5" x14ac:dyDescent="0.25">
      <c r="A36" s="28">
        <v>2024</v>
      </c>
      <c r="B36" s="37">
        <f>'Retail Sales'!O18</f>
        <v>6.8202750744744176E-2</v>
      </c>
      <c r="C36" s="37">
        <f>'Restaurant &amp; Bar Sales'!O18</f>
        <v>6.0853799933138684E-2</v>
      </c>
      <c r="D36" s="38">
        <f>'Hotel-Motel Receipts'!O18</f>
        <v>3.0177486115343061E-2</v>
      </c>
    </row>
    <row r="37" spans="1:5" x14ac:dyDescent="0.25">
      <c r="A37" s="41">
        <v>2025</v>
      </c>
      <c r="B37" s="42">
        <f>'Retail Sales'!O19</f>
        <v>-1.9839213624989038E-2</v>
      </c>
      <c r="C37" s="42">
        <f>'Restaurant &amp; Bar Sales'!O19</f>
        <v>4.7660879279451972E-2</v>
      </c>
      <c r="D37" s="43">
        <f>'Hotel-Motel Receipts'!O19</f>
        <v>-0.10591014317376334</v>
      </c>
    </row>
    <row r="40" spans="1:5" ht="13.8" x14ac:dyDescent="0.25">
      <c r="A40" s="44" t="s">
        <v>27</v>
      </c>
      <c r="B40" s="45" t="s">
        <v>21</v>
      </c>
      <c r="C40" s="45" t="s">
        <v>28</v>
      </c>
      <c r="D40" s="45" t="s">
        <v>29</v>
      </c>
      <c r="E40" s="46" t="s">
        <v>11</v>
      </c>
    </row>
    <row r="41" spans="1:5" x14ac:dyDescent="0.25">
      <c r="A41" s="47" t="s">
        <v>30</v>
      </c>
      <c r="B41" s="48">
        <f>SUM(B2:B18)</f>
        <v>6157666864</v>
      </c>
      <c r="C41" s="48">
        <f>SUM(C2:C18)</f>
        <v>1034380969</v>
      </c>
      <c r="D41" s="48">
        <f>SUM(D2:D18)</f>
        <v>243954764</v>
      </c>
      <c r="E41" s="49">
        <f>SUM(B41:D41)</f>
        <v>7436002597</v>
      </c>
    </row>
    <row r="42" spans="1:5" x14ac:dyDescent="0.25">
      <c r="A42" s="50" t="s">
        <v>31</v>
      </c>
      <c r="B42" s="51">
        <f>AVERAGE(B2:B18)</f>
        <v>362215697.88235295</v>
      </c>
      <c r="C42" s="51">
        <f>AVERAGE(C2:C18)</f>
        <v>60845939.352941178</v>
      </c>
      <c r="D42" s="51">
        <f>AVERAGE(D2:D18)</f>
        <v>14350280.235294119</v>
      </c>
      <c r="E42" s="52">
        <f>SUM(B42:D42)</f>
        <v>437411917.47058821</v>
      </c>
    </row>
    <row r="43" spans="1:5" x14ac:dyDescent="0.25">
      <c r="A43" s="47" t="s">
        <v>32</v>
      </c>
      <c r="B43" s="48">
        <f>MIN(B2:B18)</f>
        <v>289842827</v>
      </c>
      <c r="C43" s="48">
        <f>MIN(C2:C18)</f>
        <v>41488779</v>
      </c>
      <c r="D43" s="48">
        <f>MIN(D2:D18)</f>
        <v>9526644</v>
      </c>
      <c r="E43" s="49">
        <f>SUM(B43:D43)</f>
        <v>340858250</v>
      </c>
    </row>
    <row r="44" spans="1:5" x14ac:dyDescent="0.25">
      <c r="A44" s="50" t="s">
        <v>33</v>
      </c>
      <c r="B44" s="51">
        <f>MAX(B2:B18)</f>
        <v>518676909</v>
      </c>
      <c r="C44" s="51">
        <f>MAX(C2:C18)</f>
        <v>98466172</v>
      </c>
      <c r="D44" s="51">
        <f>MAX(D2:D18)</f>
        <v>21107289</v>
      </c>
      <c r="E44" s="52">
        <f>SUM(B44:D44)</f>
        <v>638250370</v>
      </c>
    </row>
    <row r="45" spans="1:5" x14ac:dyDescent="0.25">
      <c r="A45" s="47" t="s">
        <v>34</v>
      </c>
      <c r="B45" s="48">
        <f>B18</f>
        <v>508386767</v>
      </c>
      <c r="C45" s="48">
        <f>C18</f>
        <v>98466172</v>
      </c>
      <c r="D45" s="48">
        <f>D18</f>
        <v>18871813</v>
      </c>
      <c r="E45" s="49">
        <f>SUM(B45:D45)</f>
        <v>625724752</v>
      </c>
    </row>
    <row r="46" spans="1:5" x14ac:dyDescent="0.25">
      <c r="A46" s="53" t="s">
        <v>35</v>
      </c>
      <c r="B46" s="54">
        <f>(B18-B2)/B2</f>
        <v>0.65139008891726258</v>
      </c>
      <c r="C46" s="54">
        <f>(C18-C2)/C2</f>
        <v>1.373320554938481</v>
      </c>
      <c r="D46" s="54">
        <f>(D18-D2)/D2</f>
        <v>0.77433284395785829</v>
      </c>
      <c r="E46" s="55">
        <f>(E45-SUM(B2:D2))/SUM(B2:D2)</f>
        <v>0.73822756182828375</v>
      </c>
    </row>
    <row r="49" spans="1:2" x14ac:dyDescent="0.25">
      <c r="A49" s="56" t="s">
        <v>36</v>
      </c>
      <c r="B49" s="57" t="s">
        <v>37</v>
      </c>
    </row>
    <row r="50" spans="1:2" x14ac:dyDescent="0.25">
      <c r="A50" s="58" t="s">
        <v>21</v>
      </c>
      <c r="B50" s="49">
        <f>B18</f>
        <v>508386767</v>
      </c>
    </row>
    <row r="51" spans="1:2" x14ac:dyDescent="0.25">
      <c r="A51" s="59" t="s">
        <v>22</v>
      </c>
      <c r="B51" s="52">
        <f>C18</f>
        <v>98466172</v>
      </c>
    </row>
    <row r="52" spans="1:2" x14ac:dyDescent="0.25">
      <c r="A52" s="60" t="s">
        <v>23</v>
      </c>
      <c r="B52" s="61">
        <f>D18</f>
        <v>18871813</v>
      </c>
    </row>
  </sheetData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T24"/>
  <sheetViews>
    <sheetView workbookViewId="0">
      <selection sqref="A1:O1"/>
    </sheetView>
  </sheetViews>
  <sheetFormatPr defaultColWidth="9.109375" defaultRowHeight="13.8" x14ac:dyDescent="0.3"/>
  <cols>
    <col min="1" max="1" width="11.109375" style="3" customWidth="1"/>
    <col min="2" max="13" width="15.77734375" style="3" customWidth="1"/>
    <col min="14" max="14" width="18.5546875" style="3" customWidth="1"/>
    <col min="15" max="15" width="17.5546875" style="3" customWidth="1"/>
    <col min="16" max="16384" width="9.109375" style="3"/>
  </cols>
  <sheetData>
    <row r="1" spans="1:46" s="1" customFormat="1" ht="25.05" customHeight="1" x14ac:dyDescent="0.4">
      <c r="A1" s="62" t="s">
        <v>15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46" s="2" customFormat="1" ht="22.05" customHeight="1" x14ac:dyDescent="0.3">
      <c r="A2" s="5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12</v>
      </c>
      <c r="M2" s="6" t="s">
        <v>10</v>
      </c>
      <c r="N2" s="7" t="s">
        <v>11</v>
      </c>
      <c r="O2" s="8" t="s">
        <v>14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4.4" x14ac:dyDescent="0.3">
      <c r="A3" s="9">
        <v>2009</v>
      </c>
      <c r="B3" s="10">
        <v>41160511</v>
      </c>
      <c r="C3" s="10">
        <v>22039107</v>
      </c>
      <c r="D3" s="10">
        <v>20887794</v>
      </c>
      <c r="E3" s="10">
        <v>23281413</v>
      </c>
      <c r="F3" s="10">
        <v>24596673</v>
      </c>
      <c r="G3" s="10">
        <v>26900545</v>
      </c>
      <c r="H3" s="10">
        <v>23434057</v>
      </c>
      <c r="I3" s="10">
        <v>23390552</v>
      </c>
      <c r="J3" s="10">
        <v>23254351</v>
      </c>
      <c r="K3" s="10">
        <v>28950259</v>
      </c>
      <c r="L3" s="10">
        <v>22028293</v>
      </c>
      <c r="M3" s="11">
        <v>27930279</v>
      </c>
      <c r="N3" s="12">
        <v>307853832</v>
      </c>
      <c r="O3" s="13"/>
    </row>
    <row r="4" spans="1:46" ht="14.4" x14ac:dyDescent="0.3">
      <c r="A4" s="14">
        <v>2010</v>
      </c>
      <c r="B4" s="15">
        <v>36403741</v>
      </c>
      <c r="C4" s="15">
        <v>19972408</v>
      </c>
      <c r="D4" s="15">
        <v>22882565</v>
      </c>
      <c r="E4" s="15">
        <v>22851277</v>
      </c>
      <c r="F4" s="15">
        <v>24143154</v>
      </c>
      <c r="G4" s="15">
        <v>22995087</v>
      </c>
      <c r="H4" s="15">
        <v>23952618</v>
      </c>
      <c r="I4" s="15">
        <v>21863356</v>
      </c>
      <c r="J4" s="15">
        <v>23346152</v>
      </c>
      <c r="K4" s="15">
        <v>20524415</v>
      </c>
      <c r="L4" s="15">
        <v>21799645</v>
      </c>
      <c r="M4" s="16">
        <v>29108408</v>
      </c>
      <c r="N4" s="12">
        <v>289842827</v>
      </c>
      <c r="O4" s="17">
        <f>(N4-N3)/N3</f>
        <v>-5.8505053787993776E-2</v>
      </c>
    </row>
    <row r="5" spans="1:46" ht="14.4" x14ac:dyDescent="0.3">
      <c r="A5" s="9">
        <v>2011</v>
      </c>
      <c r="B5" s="10">
        <v>39158376</v>
      </c>
      <c r="C5" s="10">
        <v>20566284</v>
      </c>
      <c r="D5" s="10">
        <v>23094439</v>
      </c>
      <c r="E5" s="10">
        <v>27362685</v>
      </c>
      <c r="F5" s="10">
        <v>26154992</v>
      </c>
      <c r="G5" s="10">
        <v>24499509</v>
      </c>
      <c r="H5" s="10">
        <v>24021944</v>
      </c>
      <c r="I5" s="10">
        <v>23520199</v>
      </c>
      <c r="J5" s="10">
        <v>22879901</v>
      </c>
      <c r="K5" s="10">
        <v>21015280</v>
      </c>
      <c r="L5" s="10">
        <v>22122997</v>
      </c>
      <c r="M5" s="11">
        <v>28742108</v>
      </c>
      <c r="N5" s="12">
        <v>303138714</v>
      </c>
      <c r="O5" s="18">
        <f t="shared" ref="O5:O14" si="0">(N5-N4)/N4</f>
        <v>4.5872748129109298E-2</v>
      </c>
    </row>
    <row r="6" spans="1:46" ht="14.4" x14ac:dyDescent="0.3">
      <c r="A6" s="14">
        <v>2012</v>
      </c>
      <c r="B6" s="15">
        <v>38307431</v>
      </c>
      <c r="C6" s="15">
        <v>19957881</v>
      </c>
      <c r="D6" s="15">
        <v>24334161</v>
      </c>
      <c r="E6" s="15">
        <v>25705790</v>
      </c>
      <c r="F6" s="15">
        <v>25459015</v>
      </c>
      <c r="G6" s="15">
        <v>23024453</v>
      </c>
      <c r="H6" s="15">
        <v>23634703</v>
      </c>
      <c r="I6" s="15">
        <v>23126921</v>
      </c>
      <c r="J6" s="15">
        <v>22967083</v>
      </c>
      <c r="K6" s="15">
        <v>22770329</v>
      </c>
      <c r="L6" s="15">
        <v>24082795</v>
      </c>
      <c r="M6" s="16">
        <v>29090362</v>
      </c>
      <c r="N6" s="12">
        <v>302460924</v>
      </c>
      <c r="O6" s="17">
        <f t="shared" si="0"/>
        <v>-2.2359070903757942E-3</v>
      </c>
    </row>
    <row r="7" spans="1:46" ht="14.4" x14ac:dyDescent="0.3">
      <c r="A7" s="9">
        <v>2013</v>
      </c>
      <c r="B7" s="10">
        <v>39669690</v>
      </c>
      <c r="C7" s="10">
        <v>22164489</v>
      </c>
      <c r="D7" s="10">
        <v>24934219</v>
      </c>
      <c r="E7" s="10">
        <v>30261595</v>
      </c>
      <c r="F7" s="10">
        <v>14012999</v>
      </c>
      <c r="G7" s="10">
        <v>26743034</v>
      </c>
      <c r="H7" s="10">
        <v>27320532</v>
      </c>
      <c r="I7" s="10">
        <v>25357671</v>
      </c>
      <c r="J7" s="10">
        <v>24260146</v>
      </c>
      <c r="K7" s="10">
        <v>21440812</v>
      </c>
      <c r="L7" s="10">
        <v>23944647</v>
      </c>
      <c r="M7" s="11">
        <v>30105575</v>
      </c>
      <c r="N7" s="12">
        <v>310215409</v>
      </c>
      <c r="O7" s="18">
        <f t="shared" si="0"/>
        <v>2.5637972989859675E-2</v>
      </c>
    </row>
    <row r="8" spans="1:46" ht="14.4" x14ac:dyDescent="0.3">
      <c r="A8" s="14">
        <v>2014</v>
      </c>
      <c r="B8" s="15">
        <v>40991654</v>
      </c>
      <c r="C8" s="15">
        <v>21672345</v>
      </c>
      <c r="D8" s="15">
        <v>24413263</v>
      </c>
      <c r="E8" s="15">
        <v>28763856</v>
      </c>
      <c r="F8" s="15">
        <v>28169166</v>
      </c>
      <c r="G8" s="15">
        <v>27195149</v>
      </c>
      <c r="H8" s="15">
        <v>26117271</v>
      </c>
      <c r="I8" s="15">
        <v>25302112</v>
      </c>
      <c r="J8" s="15">
        <v>25427618</v>
      </c>
      <c r="K8" s="15">
        <v>23032518</v>
      </c>
      <c r="L8" s="15">
        <v>7138369</v>
      </c>
      <c r="M8" s="16">
        <v>33509811</v>
      </c>
      <c r="N8" s="12">
        <v>311733131</v>
      </c>
      <c r="O8" s="17">
        <f t="shared" si="0"/>
        <v>4.8924777943574038E-3</v>
      </c>
    </row>
    <row r="9" spans="1:46" ht="14.4" x14ac:dyDescent="0.3">
      <c r="A9" s="9">
        <v>2015</v>
      </c>
      <c r="B9" s="10">
        <v>40152378</v>
      </c>
      <c r="C9" s="10">
        <v>23786522</v>
      </c>
      <c r="D9" s="10">
        <v>29255829</v>
      </c>
      <c r="E9" s="10">
        <v>31595466</v>
      </c>
      <c r="F9" s="10">
        <v>30015900</v>
      </c>
      <c r="G9" s="10">
        <v>27835560</v>
      </c>
      <c r="H9" s="10">
        <v>26820252</v>
      </c>
      <c r="I9" s="10">
        <v>27646029</v>
      </c>
      <c r="J9" s="10">
        <v>25255280</v>
      </c>
      <c r="K9" s="10">
        <v>27570412</v>
      </c>
      <c r="L9" s="10">
        <v>24817273</v>
      </c>
      <c r="M9" s="11">
        <v>33087204</v>
      </c>
      <c r="N9" s="12">
        <v>347838104</v>
      </c>
      <c r="O9" s="18">
        <f t="shared" si="0"/>
        <v>0.11582013398505275</v>
      </c>
    </row>
    <row r="10" spans="1:46" ht="14.4" x14ac:dyDescent="0.3">
      <c r="A10" s="14">
        <v>2016</v>
      </c>
      <c r="B10" s="15">
        <v>39468891</v>
      </c>
      <c r="C10" s="15">
        <v>24950820</v>
      </c>
      <c r="D10" s="15">
        <v>26787411</v>
      </c>
      <c r="E10" s="15">
        <v>29978849</v>
      </c>
      <c r="F10" s="15">
        <v>27410489</v>
      </c>
      <c r="G10" s="15">
        <v>26579107</v>
      </c>
      <c r="H10" s="15">
        <v>26221086</v>
      </c>
      <c r="I10" s="15">
        <v>26668116</v>
      </c>
      <c r="J10" s="15">
        <v>23970385</v>
      </c>
      <c r="K10" s="15">
        <v>24588811</v>
      </c>
      <c r="L10" s="15">
        <v>24923880</v>
      </c>
      <c r="M10" s="16">
        <v>29019812</v>
      </c>
      <c r="N10" s="12">
        <v>330567657</v>
      </c>
      <c r="O10" s="17">
        <f t="shared" si="0"/>
        <v>-4.9650819738828844E-2</v>
      </c>
    </row>
    <row r="11" spans="1:46" ht="14.4" x14ac:dyDescent="0.3">
      <c r="A11" s="9">
        <v>2017</v>
      </c>
      <c r="B11" s="10">
        <v>37603062</v>
      </c>
      <c r="C11" s="10">
        <v>23899378</v>
      </c>
      <c r="D11" s="10">
        <v>25507692</v>
      </c>
      <c r="E11" s="10">
        <v>29830415</v>
      </c>
      <c r="F11" s="10">
        <v>28407489</v>
      </c>
      <c r="G11" s="10">
        <v>27110981</v>
      </c>
      <c r="H11" s="10">
        <v>29986805</v>
      </c>
      <c r="I11" s="10">
        <v>23842838</v>
      </c>
      <c r="J11" s="10">
        <v>24594149</v>
      </c>
      <c r="K11" s="10">
        <v>24015743</v>
      </c>
      <c r="L11" s="10">
        <v>25309333</v>
      </c>
      <c r="M11" s="11">
        <v>30062593</v>
      </c>
      <c r="N11" s="12">
        <v>330170477</v>
      </c>
      <c r="O11" s="18">
        <f t="shared" si="0"/>
        <v>-1.2015089546404112E-3</v>
      </c>
    </row>
    <row r="12" spans="1:46" ht="14.4" x14ac:dyDescent="0.3">
      <c r="A12" s="14">
        <v>2018</v>
      </c>
      <c r="B12" s="15">
        <v>38363244</v>
      </c>
      <c r="C12" s="15">
        <v>14141561</v>
      </c>
      <c r="D12" s="15">
        <v>25097260</v>
      </c>
      <c r="E12" s="15">
        <v>30661415</v>
      </c>
      <c r="F12" s="15">
        <v>26728669</v>
      </c>
      <c r="G12" s="15">
        <v>27102697</v>
      </c>
      <c r="H12" s="15">
        <v>26549129</v>
      </c>
      <c r="I12" s="15">
        <v>25304467</v>
      </c>
      <c r="J12" s="15">
        <v>25000198</v>
      </c>
      <c r="K12" s="15">
        <v>23390035</v>
      </c>
      <c r="L12" s="15">
        <v>26443809</v>
      </c>
      <c r="M12" s="16">
        <v>32888672</v>
      </c>
      <c r="N12" s="12">
        <v>321671157</v>
      </c>
      <c r="O12" s="17">
        <f t="shared" si="0"/>
        <v>-2.5742216800322824E-2</v>
      </c>
    </row>
    <row r="13" spans="1:46" ht="14.4" x14ac:dyDescent="0.3">
      <c r="A13" s="9">
        <v>2019</v>
      </c>
      <c r="B13" s="10">
        <v>39021856</v>
      </c>
      <c r="C13" s="10">
        <v>22456323</v>
      </c>
      <c r="D13" s="10">
        <v>25669209</v>
      </c>
      <c r="E13" s="10">
        <v>31698967</v>
      </c>
      <c r="F13" s="10">
        <v>30665655</v>
      </c>
      <c r="G13" s="10">
        <v>29953509</v>
      </c>
      <c r="H13" s="10">
        <v>28016770</v>
      </c>
      <c r="I13" s="10">
        <v>27339004</v>
      </c>
      <c r="J13" s="10">
        <v>27915288</v>
      </c>
      <c r="K13" s="10">
        <v>24696345</v>
      </c>
      <c r="L13" s="10">
        <v>28315933</v>
      </c>
      <c r="M13" s="11">
        <v>33005954</v>
      </c>
      <c r="N13" s="12">
        <v>348754814</v>
      </c>
      <c r="O13" s="18">
        <f t="shared" si="0"/>
        <v>8.4196722057986687E-2</v>
      </c>
    </row>
    <row r="14" spans="1:46" ht="14.4" x14ac:dyDescent="0.3">
      <c r="A14" s="14">
        <v>2020</v>
      </c>
      <c r="B14" s="15">
        <v>44564848</v>
      </c>
      <c r="C14" s="15">
        <v>26376259</v>
      </c>
      <c r="D14" s="15">
        <v>26567055</v>
      </c>
      <c r="E14" s="15">
        <v>25933927</v>
      </c>
      <c r="F14" s="15">
        <v>22142789</v>
      </c>
      <c r="G14" s="15">
        <v>26467750</v>
      </c>
      <c r="H14" s="15">
        <v>26776691</v>
      </c>
      <c r="I14" s="15">
        <v>23334382</v>
      </c>
      <c r="J14" s="15">
        <v>23772857</v>
      </c>
      <c r="K14" s="15">
        <v>23447340</v>
      </c>
      <c r="L14" s="15">
        <v>24127323</v>
      </c>
      <c r="M14" s="16">
        <v>28744965</v>
      </c>
      <c r="N14" s="12">
        <v>322256187</v>
      </c>
      <c r="O14" s="17">
        <f t="shared" si="0"/>
        <v>-7.5980677359194823E-2</v>
      </c>
    </row>
    <row r="15" spans="1:46" ht="14.4" x14ac:dyDescent="0.3">
      <c r="A15" s="9">
        <v>2021</v>
      </c>
      <c r="B15" s="10">
        <v>34286501</v>
      </c>
      <c r="C15" s="10">
        <v>25550325</v>
      </c>
      <c r="D15" s="10">
        <v>26665280</v>
      </c>
      <c r="E15" s="10">
        <v>33065988</v>
      </c>
      <c r="F15" s="10">
        <v>31893561</v>
      </c>
      <c r="G15" s="10">
        <v>31208128</v>
      </c>
      <c r="H15" s="10">
        <v>30810219</v>
      </c>
      <c r="I15" s="10">
        <v>28150081</v>
      </c>
      <c r="J15" s="10">
        <v>27641227</v>
      </c>
      <c r="K15" s="10">
        <v>29476145</v>
      </c>
      <c r="L15" s="10">
        <v>30362928</v>
      </c>
      <c r="M15" s="11">
        <v>40195137</v>
      </c>
      <c r="N15" s="12">
        <v>369305519</v>
      </c>
      <c r="O15" s="18">
        <f t="shared" ref="O15" si="1">(N15-N14)/N14</f>
        <v>0.14599977874125347</v>
      </c>
    </row>
    <row r="16" spans="1:46" ht="14.4" x14ac:dyDescent="0.3">
      <c r="A16" s="14">
        <v>2022</v>
      </c>
      <c r="B16" s="15">
        <v>46119529</v>
      </c>
      <c r="C16" s="15">
        <v>34017313</v>
      </c>
      <c r="D16" s="15">
        <v>34110269</v>
      </c>
      <c r="E16" s="15">
        <v>40663315</v>
      </c>
      <c r="F16" s="15">
        <v>36194711</v>
      </c>
      <c r="G16" s="15">
        <v>38549393</v>
      </c>
      <c r="H16" s="15">
        <v>37792865</v>
      </c>
      <c r="I16" s="15">
        <v>34938602</v>
      </c>
      <c r="J16" s="15">
        <v>33658256</v>
      </c>
      <c r="K16" s="15">
        <v>33659613</v>
      </c>
      <c r="L16" s="15">
        <v>36279636</v>
      </c>
      <c r="M16" s="16">
        <v>43250577</v>
      </c>
      <c r="N16" s="12">
        <v>449234079</v>
      </c>
      <c r="O16" s="17">
        <f t="shared" ref="O16" si="2">(N16-N15)/N15</f>
        <v>0.2164293677939863</v>
      </c>
    </row>
    <row r="17" spans="1:15" ht="14.4" x14ac:dyDescent="0.3">
      <c r="A17" s="9">
        <v>2023</v>
      </c>
      <c r="B17" s="10">
        <v>53946747</v>
      </c>
      <c r="C17" s="10">
        <v>34146541</v>
      </c>
      <c r="D17" s="10">
        <v>34534964</v>
      </c>
      <c r="E17" s="10">
        <v>40502527</v>
      </c>
      <c r="F17" s="10">
        <v>40724017</v>
      </c>
      <c r="G17" s="10">
        <v>38051539</v>
      </c>
      <c r="H17" s="10">
        <v>39076549</v>
      </c>
      <c r="I17" s="10">
        <v>45428271</v>
      </c>
      <c r="J17" s="10">
        <v>37268827</v>
      </c>
      <c r="K17" s="10">
        <v>39751908</v>
      </c>
      <c r="L17" s="10">
        <v>38484043</v>
      </c>
      <c r="M17" s="11">
        <v>43644424</v>
      </c>
      <c r="N17" s="12">
        <v>485560357</v>
      </c>
      <c r="O17" s="18">
        <f t="shared" ref="O17" si="3">(N17-N16)/N16</f>
        <v>8.0862694301515797E-2</v>
      </c>
    </row>
    <row r="18" spans="1:15" ht="14.4" x14ac:dyDescent="0.3">
      <c r="A18" s="14">
        <v>2024</v>
      </c>
      <c r="B18" s="15">
        <v>53928398</v>
      </c>
      <c r="C18" s="15">
        <v>37574708</v>
      </c>
      <c r="D18" s="15">
        <v>35795847</v>
      </c>
      <c r="E18" s="15">
        <v>44999407</v>
      </c>
      <c r="F18" s="15">
        <v>42121490</v>
      </c>
      <c r="G18" s="15">
        <v>40894167</v>
      </c>
      <c r="H18" s="15">
        <v>41822293</v>
      </c>
      <c r="I18" s="15">
        <v>46925904</v>
      </c>
      <c r="J18" s="15">
        <v>41136285</v>
      </c>
      <c r="K18" s="15">
        <v>44310876</v>
      </c>
      <c r="L18" s="15">
        <v>41711183</v>
      </c>
      <c r="M18" s="16">
        <v>47456352</v>
      </c>
      <c r="N18" s="12">
        <v>518676909</v>
      </c>
      <c r="O18" s="17">
        <f t="shared" ref="O18" si="4">(N18-N17)/N17</f>
        <v>6.8202750744744176E-2</v>
      </c>
    </row>
    <row r="19" spans="1:15" ht="14.4" x14ac:dyDescent="0.3">
      <c r="A19" s="19">
        <v>2025</v>
      </c>
      <c r="B19" s="20">
        <v>58743269</v>
      </c>
      <c r="C19" s="20">
        <v>38931785</v>
      </c>
      <c r="D19" s="20">
        <v>39490412</v>
      </c>
      <c r="E19" s="20">
        <v>43870201</v>
      </c>
      <c r="F19" s="20">
        <v>33956407</v>
      </c>
      <c r="G19" s="20">
        <v>40993274</v>
      </c>
      <c r="H19" s="20">
        <v>42491763</v>
      </c>
      <c r="I19" s="20">
        <v>39882875</v>
      </c>
      <c r="J19" s="20">
        <v>38305467</v>
      </c>
      <c r="K19" s="20">
        <v>42734782</v>
      </c>
      <c r="L19" s="20">
        <v>41818741</v>
      </c>
      <c r="M19" s="21">
        <v>47167792</v>
      </c>
      <c r="N19" s="22">
        <v>508386767</v>
      </c>
      <c r="O19" s="23">
        <f t="shared" ref="O19" si="5">(N19-N18)/N18</f>
        <v>-1.9839213624989038E-2</v>
      </c>
    </row>
    <row r="20" spans="1:15" ht="15.75" customHeight="1" x14ac:dyDescent="0.3"/>
    <row r="21" spans="1:15" ht="15.75" customHeight="1" x14ac:dyDescent="0.3">
      <c r="A21" s="4" t="s">
        <v>38</v>
      </c>
    </row>
    <row r="22" spans="1:15" ht="15.75" customHeight="1" x14ac:dyDescent="0.3">
      <c r="A22" s="4" t="s">
        <v>13</v>
      </c>
    </row>
    <row r="23" spans="1:15" ht="15.75" customHeight="1" x14ac:dyDescent="0.3"/>
    <row r="24" spans="1:15" ht="15.75" customHeight="1" x14ac:dyDescent="0.3"/>
  </sheetData>
  <mergeCells count="1">
    <mergeCell ref="A1:O1"/>
  </mergeCells>
  <pageMargins left="0.7" right="0.7" top="0.75" bottom="0.75" header="0.3" footer="0.3"/>
  <pageSetup scale="60" orientation="landscape" r:id="rId1"/>
  <ignoredErrors>
    <ignoredError sqref="O4:O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T156"/>
  <sheetViews>
    <sheetView workbookViewId="0">
      <selection sqref="A1:O1"/>
    </sheetView>
  </sheetViews>
  <sheetFormatPr defaultColWidth="9.109375" defaultRowHeight="13.8" x14ac:dyDescent="0.3"/>
  <cols>
    <col min="1" max="1" width="11.109375" style="3" customWidth="1"/>
    <col min="2" max="13" width="15.77734375" style="3" customWidth="1"/>
    <col min="14" max="14" width="18.5546875" style="3" customWidth="1"/>
    <col min="15" max="15" width="17.5546875" style="3" customWidth="1"/>
    <col min="16" max="16384" width="9.109375" style="3"/>
  </cols>
  <sheetData>
    <row r="1" spans="1:46" s="1" customFormat="1" ht="25.05" customHeight="1" x14ac:dyDescent="0.4">
      <c r="A1" s="62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46" s="2" customFormat="1" ht="22.05" customHeight="1" x14ac:dyDescent="0.3">
      <c r="A2" s="5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12</v>
      </c>
      <c r="M2" s="6" t="s">
        <v>10</v>
      </c>
      <c r="N2" s="7" t="s">
        <v>11</v>
      </c>
      <c r="O2" s="8" t="s">
        <v>14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4.4" x14ac:dyDescent="0.3">
      <c r="A3" s="9">
        <v>2009</v>
      </c>
      <c r="B3" s="10">
        <v>3763917</v>
      </c>
      <c r="C3" s="10">
        <v>3665066</v>
      </c>
      <c r="D3" s="10">
        <v>3594357</v>
      </c>
      <c r="E3" s="10">
        <v>3962046</v>
      </c>
      <c r="F3" s="10">
        <v>3509439</v>
      </c>
      <c r="G3" s="10">
        <v>3762364</v>
      </c>
      <c r="H3" s="10">
        <v>3294343</v>
      </c>
      <c r="I3" s="10">
        <v>3028857</v>
      </c>
      <c r="J3" s="10">
        <v>3303880</v>
      </c>
      <c r="K3" s="10">
        <v>3128174</v>
      </c>
      <c r="L3" s="10">
        <v>3367133</v>
      </c>
      <c r="M3" s="11">
        <v>3109204</v>
      </c>
      <c r="N3" s="12">
        <v>41488779</v>
      </c>
      <c r="O3" s="13"/>
    </row>
    <row r="4" spans="1:46" ht="14.4" x14ac:dyDescent="0.3">
      <c r="A4" s="14">
        <v>2010</v>
      </c>
      <c r="B4" s="15">
        <v>2710066</v>
      </c>
      <c r="C4" s="15">
        <v>4785234</v>
      </c>
      <c r="D4" s="15">
        <v>3985023</v>
      </c>
      <c r="E4" s="15">
        <v>4843492</v>
      </c>
      <c r="F4" s="15">
        <v>3713350</v>
      </c>
      <c r="G4" s="15">
        <v>4360568</v>
      </c>
      <c r="H4" s="15">
        <v>3559487</v>
      </c>
      <c r="I4" s="15">
        <v>3304778</v>
      </c>
      <c r="J4" s="15">
        <v>3145795</v>
      </c>
      <c r="K4" s="15">
        <v>2937470</v>
      </c>
      <c r="L4" s="15">
        <v>3463195</v>
      </c>
      <c r="M4" s="16">
        <v>3201012</v>
      </c>
      <c r="N4" s="12">
        <v>44009470</v>
      </c>
      <c r="O4" s="17">
        <f>(N4-N3)/N3</f>
        <v>6.0755969704483229E-2</v>
      </c>
    </row>
    <row r="5" spans="1:46" ht="14.4" x14ac:dyDescent="0.3">
      <c r="A5" s="9">
        <v>2011</v>
      </c>
      <c r="B5" s="10">
        <v>3832319</v>
      </c>
      <c r="C5" s="10">
        <v>3347017</v>
      </c>
      <c r="D5" s="10">
        <v>3915723</v>
      </c>
      <c r="E5" s="10">
        <v>4025209</v>
      </c>
      <c r="F5" s="10">
        <v>3824927</v>
      </c>
      <c r="G5" s="10">
        <v>3614520</v>
      </c>
      <c r="H5" s="10">
        <v>3458144</v>
      </c>
      <c r="I5" s="10">
        <v>3298114</v>
      </c>
      <c r="J5" s="10">
        <v>3027806</v>
      </c>
      <c r="K5" s="10">
        <v>2958791</v>
      </c>
      <c r="L5" s="10">
        <v>3244067</v>
      </c>
      <c r="M5" s="11">
        <v>3395644</v>
      </c>
      <c r="N5" s="12">
        <v>41942282</v>
      </c>
      <c r="O5" s="18">
        <f t="shared" ref="O5:O14" si="0">(N5-N4)/N4</f>
        <v>-4.6971435920496199E-2</v>
      </c>
    </row>
    <row r="6" spans="1:46" ht="14.4" x14ac:dyDescent="0.3">
      <c r="A6" s="14">
        <v>2012</v>
      </c>
      <c r="B6" s="15">
        <v>3957945</v>
      </c>
      <c r="C6" s="15">
        <v>3896343</v>
      </c>
      <c r="D6" s="15">
        <v>3900484</v>
      </c>
      <c r="E6" s="15">
        <v>4018199</v>
      </c>
      <c r="F6" s="15">
        <v>4650593</v>
      </c>
      <c r="G6" s="15">
        <v>3862308</v>
      </c>
      <c r="H6" s="15">
        <v>3682813</v>
      </c>
      <c r="I6" s="15">
        <v>3631611</v>
      </c>
      <c r="J6" s="15">
        <v>3342403</v>
      </c>
      <c r="K6" s="15">
        <v>3804912</v>
      </c>
      <c r="L6" s="15">
        <v>3648315</v>
      </c>
      <c r="M6" s="16">
        <v>3712765</v>
      </c>
      <c r="N6" s="12">
        <v>46108691</v>
      </c>
      <c r="O6" s="17">
        <f t="shared" si="0"/>
        <v>9.9336726599663791E-2</v>
      </c>
    </row>
    <row r="7" spans="1:46" ht="14.4" x14ac:dyDescent="0.3">
      <c r="A7" s="9">
        <v>2013</v>
      </c>
      <c r="B7" s="10">
        <v>5235744</v>
      </c>
      <c r="C7" s="10">
        <v>3809526</v>
      </c>
      <c r="D7" s="10">
        <v>4168930</v>
      </c>
      <c r="E7" s="10">
        <v>4578311</v>
      </c>
      <c r="F7" s="10">
        <v>4294345</v>
      </c>
      <c r="G7" s="10">
        <v>4130814</v>
      </c>
      <c r="H7" s="10">
        <v>3765971</v>
      </c>
      <c r="I7" s="10">
        <v>3780126</v>
      </c>
      <c r="J7" s="10">
        <v>3815155</v>
      </c>
      <c r="K7" s="10">
        <v>3513395</v>
      </c>
      <c r="L7" s="10">
        <v>3655874</v>
      </c>
      <c r="M7" s="11">
        <v>4090560</v>
      </c>
      <c r="N7" s="12">
        <v>48838749</v>
      </c>
      <c r="O7" s="18">
        <f t="shared" si="0"/>
        <v>5.9209184663255782E-2</v>
      </c>
    </row>
    <row r="8" spans="1:46" ht="14.4" x14ac:dyDescent="0.3">
      <c r="A8" s="14">
        <v>2014</v>
      </c>
      <c r="B8" s="15">
        <v>4714328</v>
      </c>
      <c r="C8" s="15">
        <v>4259326</v>
      </c>
      <c r="D8" s="15">
        <v>4170154</v>
      </c>
      <c r="E8" s="15">
        <v>5076596</v>
      </c>
      <c r="F8" s="15">
        <v>4608589</v>
      </c>
      <c r="G8" s="15">
        <v>4237351</v>
      </c>
      <c r="H8" s="15">
        <v>4010027</v>
      </c>
      <c r="I8" s="15">
        <v>3919834</v>
      </c>
      <c r="J8" s="15">
        <v>3684926</v>
      </c>
      <c r="K8" s="15">
        <v>3639849</v>
      </c>
      <c r="L8" s="15">
        <v>3399814</v>
      </c>
      <c r="M8" s="16">
        <v>4447674</v>
      </c>
      <c r="N8" s="12">
        <v>50168467</v>
      </c>
      <c r="O8" s="17">
        <f t="shared" si="0"/>
        <v>2.7226700667537573E-2</v>
      </c>
    </row>
    <row r="9" spans="1:46" ht="14.4" x14ac:dyDescent="0.3">
      <c r="A9" s="9">
        <v>2015</v>
      </c>
      <c r="B9" s="10">
        <v>4525468</v>
      </c>
      <c r="C9" s="10">
        <v>4708835</v>
      </c>
      <c r="D9" s="10">
        <v>4650531</v>
      </c>
      <c r="E9" s="10">
        <v>5336963</v>
      </c>
      <c r="F9" s="10">
        <v>4928174</v>
      </c>
      <c r="G9" s="10">
        <v>4841989</v>
      </c>
      <c r="H9" s="10">
        <v>4039257</v>
      </c>
      <c r="I9" s="10">
        <v>4241866</v>
      </c>
      <c r="J9" s="10">
        <v>3815315</v>
      </c>
      <c r="K9" s="10">
        <v>4017581</v>
      </c>
      <c r="L9" s="10">
        <v>4022494</v>
      </c>
      <c r="M9" s="11">
        <v>4365897</v>
      </c>
      <c r="N9" s="12">
        <v>53494373</v>
      </c>
      <c r="O9" s="18">
        <f t="shared" si="0"/>
        <v>6.6294750445533845E-2</v>
      </c>
    </row>
    <row r="10" spans="1:46" ht="14.4" x14ac:dyDescent="0.3">
      <c r="A10" s="14">
        <v>2016</v>
      </c>
      <c r="B10" s="15">
        <v>4670280</v>
      </c>
      <c r="C10" s="15">
        <v>4484476</v>
      </c>
      <c r="D10" s="15">
        <v>5381763</v>
      </c>
      <c r="E10" s="15">
        <v>5323460</v>
      </c>
      <c r="F10" s="15">
        <v>4822584</v>
      </c>
      <c r="G10" s="15">
        <v>5060272</v>
      </c>
      <c r="H10" s="15">
        <v>4024186</v>
      </c>
      <c r="I10" s="15">
        <v>4280563</v>
      </c>
      <c r="J10" s="15">
        <v>3677823</v>
      </c>
      <c r="K10" s="15">
        <v>3933397</v>
      </c>
      <c r="L10" s="15">
        <v>4392190</v>
      </c>
      <c r="M10" s="16">
        <v>4288850</v>
      </c>
      <c r="N10" s="12">
        <v>54339843</v>
      </c>
      <c r="O10" s="17">
        <f t="shared" si="0"/>
        <v>1.5804839884748251E-2</v>
      </c>
    </row>
    <row r="11" spans="1:46" ht="14.4" x14ac:dyDescent="0.3">
      <c r="A11" s="9">
        <v>2017</v>
      </c>
      <c r="B11" s="10">
        <v>4978110</v>
      </c>
      <c r="C11" s="10">
        <v>4302501</v>
      </c>
      <c r="D11" s="10">
        <v>5166054</v>
      </c>
      <c r="E11" s="10">
        <v>4793462</v>
      </c>
      <c r="F11" s="10">
        <v>5718734</v>
      </c>
      <c r="G11" s="10">
        <v>4864092</v>
      </c>
      <c r="H11" s="10">
        <v>4374833</v>
      </c>
      <c r="I11" s="10">
        <v>4183122</v>
      </c>
      <c r="J11" s="10">
        <v>4132657</v>
      </c>
      <c r="K11" s="10">
        <v>4221370</v>
      </c>
      <c r="L11" s="10">
        <v>3827702</v>
      </c>
      <c r="M11" s="11">
        <v>4340512</v>
      </c>
      <c r="N11" s="12">
        <v>54903149</v>
      </c>
      <c r="O11" s="18">
        <f t="shared" si="0"/>
        <v>1.0366353101167406E-2</v>
      </c>
    </row>
    <row r="12" spans="1:46" ht="14.4" x14ac:dyDescent="0.3">
      <c r="A12" s="14">
        <v>2018</v>
      </c>
      <c r="B12" s="15">
        <v>5558715</v>
      </c>
      <c r="C12" s="15">
        <v>4896768</v>
      </c>
      <c r="D12" s="15">
        <v>5428743</v>
      </c>
      <c r="E12" s="15">
        <v>5372882</v>
      </c>
      <c r="F12" s="15">
        <v>5580218</v>
      </c>
      <c r="G12" s="15">
        <v>5036469</v>
      </c>
      <c r="H12" s="15">
        <v>4751897</v>
      </c>
      <c r="I12" s="15">
        <v>4452313</v>
      </c>
      <c r="J12" s="15">
        <v>4464230</v>
      </c>
      <c r="K12" s="15">
        <v>4832667</v>
      </c>
      <c r="L12" s="15">
        <v>4673396</v>
      </c>
      <c r="M12" s="16">
        <v>4951114</v>
      </c>
      <c r="N12" s="12">
        <v>59999412</v>
      </c>
      <c r="O12" s="17">
        <f t="shared" si="0"/>
        <v>9.2822781440095536E-2</v>
      </c>
    </row>
    <row r="13" spans="1:46" ht="14.4" x14ac:dyDescent="0.3">
      <c r="A13" s="9">
        <v>2019</v>
      </c>
      <c r="B13" s="10">
        <v>6063850</v>
      </c>
      <c r="C13" s="10">
        <v>5145028</v>
      </c>
      <c r="D13" s="10">
        <v>5272986</v>
      </c>
      <c r="E13" s="10">
        <v>6415121</v>
      </c>
      <c r="F13" s="10">
        <v>6085454</v>
      </c>
      <c r="G13" s="10">
        <v>5792222</v>
      </c>
      <c r="H13" s="10">
        <v>4860725</v>
      </c>
      <c r="I13" s="10">
        <v>4403630</v>
      </c>
      <c r="J13" s="10">
        <v>4602294</v>
      </c>
      <c r="K13" s="10">
        <v>4779716</v>
      </c>
      <c r="L13" s="10">
        <v>4648981</v>
      </c>
      <c r="M13" s="11">
        <v>5293077</v>
      </c>
      <c r="N13" s="12">
        <v>63363082</v>
      </c>
      <c r="O13" s="18">
        <f t="shared" si="0"/>
        <v>5.606171607148417E-2</v>
      </c>
    </row>
    <row r="14" spans="1:46" ht="14.4" x14ac:dyDescent="0.3">
      <c r="A14" s="14">
        <v>2020</v>
      </c>
      <c r="B14" s="15">
        <v>6253933</v>
      </c>
      <c r="C14" s="15">
        <v>5499022</v>
      </c>
      <c r="D14" s="15">
        <v>4885818</v>
      </c>
      <c r="E14" s="15">
        <v>4283109</v>
      </c>
      <c r="F14" s="15">
        <v>2992596</v>
      </c>
      <c r="G14" s="15">
        <v>4469102</v>
      </c>
      <c r="H14" s="15">
        <v>3554897</v>
      </c>
      <c r="I14" s="15">
        <v>3182369</v>
      </c>
      <c r="J14" s="15">
        <v>3857799</v>
      </c>
      <c r="K14" s="15">
        <v>3786634</v>
      </c>
      <c r="L14" s="15">
        <v>3960071</v>
      </c>
      <c r="M14" s="16">
        <v>4210944</v>
      </c>
      <c r="N14" s="12">
        <v>50936293</v>
      </c>
      <c r="O14" s="17">
        <f t="shared" si="0"/>
        <v>-0.19612033707577545</v>
      </c>
    </row>
    <row r="15" spans="1:46" ht="14.4" x14ac:dyDescent="0.3">
      <c r="A15" s="9">
        <v>2021</v>
      </c>
      <c r="B15" s="10">
        <v>4682656</v>
      </c>
      <c r="C15" s="10">
        <v>4258442</v>
      </c>
      <c r="D15" s="10">
        <v>5333165</v>
      </c>
      <c r="E15" s="10" t="s">
        <v>18</v>
      </c>
      <c r="F15" s="10">
        <v>5603748</v>
      </c>
      <c r="G15" s="10">
        <v>5810995</v>
      </c>
      <c r="H15" s="10">
        <v>5069352</v>
      </c>
      <c r="I15" s="10">
        <v>5065222</v>
      </c>
      <c r="J15" s="10">
        <v>4833571</v>
      </c>
      <c r="K15" s="10">
        <v>5330552</v>
      </c>
      <c r="L15" s="10">
        <v>5318085</v>
      </c>
      <c r="M15" s="11">
        <v>6653727</v>
      </c>
      <c r="N15" s="12">
        <v>63768876</v>
      </c>
      <c r="O15" s="18">
        <f t="shared" ref="O15" si="1">(N15-N14)/N14</f>
        <v>0.25193397956934166</v>
      </c>
    </row>
    <row r="16" spans="1:46" ht="14.4" x14ac:dyDescent="0.3">
      <c r="A16" s="14">
        <v>2022</v>
      </c>
      <c r="B16" s="15">
        <v>6729666</v>
      </c>
      <c r="C16" s="15">
        <v>6140587</v>
      </c>
      <c r="D16" s="15">
        <v>6540990</v>
      </c>
      <c r="E16" s="15">
        <v>7646274</v>
      </c>
      <c r="F16" s="15">
        <v>7054678</v>
      </c>
      <c r="G16" s="15">
        <v>6941095</v>
      </c>
      <c r="H16" s="15">
        <v>6082206</v>
      </c>
      <c r="I16" s="15">
        <v>6592576</v>
      </c>
      <c r="J16" s="15">
        <v>5969974</v>
      </c>
      <c r="K16" s="15">
        <v>6568029</v>
      </c>
      <c r="L16" s="15">
        <v>7024642</v>
      </c>
      <c r="M16" s="16">
        <v>6680610</v>
      </c>
      <c r="N16" s="12">
        <v>79971325</v>
      </c>
      <c r="O16" s="17">
        <f t="shared" ref="O16" si="2">(N16-N15)/N15</f>
        <v>0.25408083090565997</v>
      </c>
    </row>
    <row r="17" spans="1:15" ht="14.4" x14ac:dyDescent="0.3">
      <c r="A17" s="9">
        <v>2023</v>
      </c>
      <c r="B17" s="10">
        <v>8132317</v>
      </c>
      <c r="C17" s="10">
        <v>7107244</v>
      </c>
      <c r="D17" s="10">
        <v>7208871</v>
      </c>
      <c r="E17" s="10">
        <v>8443270</v>
      </c>
      <c r="F17" s="10">
        <v>7931901</v>
      </c>
      <c r="G17" s="10">
        <v>7298914</v>
      </c>
      <c r="H17" s="10">
        <v>7099979</v>
      </c>
      <c r="I17" s="10">
        <v>6708265</v>
      </c>
      <c r="J17" s="10">
        <v>6621956</v>
      </c>
      <c r="K17" s="10">
        <v>6799732</v>
      </c>
      <c r="L17" s="10">
        <v>7376243</v>
      </c>
      <c r="M17" s="11">
        <v>7866631</v>
      </c>
      <c r="N17" s="12">
        <v>88595322</v>
      </c>
      <c r="O17" s="18">
        <f t="shared" ref="O17" si="3">(N17-N16)/N16</f>
        <v>0.10783861590388805</v>
      </c>
    </row>
    <row r="18" spans="1:15" ht="14.4" x14ac:dyDescent="0.3">
      <c r="A18" s="14">
        <v>2024</v>
      </c>
      <c r="B18" s="15">
        <v>9202716.5999999996</v>
      </c>
      <c r="C18" s="15">
        <v>7231316.7999999998</v>
      </c>
      <c r="D18" s="15">
        <v>7442784.7999999998</v>
      </c>
      <c r="E18" s="15">
        <v>9521469.5999999996</v>
      </c>
      <c r="F18" s="15">
        <v>8118056</v>
      </c>
      <c r="G18" s="15">
        <v>8299596.5999999996</v>
      </c>
      <c r="H18" s="15">
        <v>7622962.7999999998</v>
      </c>
      <c r="I18" s="15">
        <v>6830558.7999999998</v>
      </c>
      <c r="J18" s="15">
        <v>6741629.5999999996</v>
      </c>
      <c r="K18" s="15">
        <v>7761211.7999999998</v>
      </c>
      <c r="L18" s="15">
        <v>7133539.4000000004</v>
      </c>
      <c r="M18" s="16">
        <v>8080841.2000000002</v>
      </c>
      <c r="N18" s="12">
        <v>93986684</v>
      </c>
      <c r="O18" s="17">
        <f t="shared" ref="O18" si="4">(N18-N17)/N17</f>
        <v>6.0853799933138684E-2</v>
      </c>
    </row>
    <row r="19" spans="1:15" ht="14.4" x14ac:dyDescent="0.3">
      <c r="A19" s="19">
        <v>2025</v>
      </c>
      <c r="B19" s="20">
        <v>8660961</v>
      </c>
      <c r="C19" s="20">
        <v>7860182.5999999996</v>
      </c>
      <c r="D19" s="20">
        <v>7054012.4000000004</v>
      </c>
      <c r="E19" s="20">
        <v>9135783</v>
      </c>
      <c r="F19" s="20">
        <v>8470453.4000000004</v>
      </c>
      <c r="G19" s="20">
        <v>7917065.4000000004</v>
      </c>
      <c r="H19" s="20">
        <v>7771024.2000000002</v>
      </c>
      <c r="I19" s="20">
        <v>9150949.5999999996</v>
      </c>
      <c r="J19" s="20">
        <v>9691216</v>
      </c>
      <c r="K19" s="20">
        <v>7254546.5999999996</v>
      </c>
      <c r="L19" s="20">
        <v>7443250.5999999996</v>
      </c>
      <c r="M19" s="21">
        <v>8056727.2000000002</v>
      </c>
      <c r="N19" s="22">
        <v>98466172</v>
      </c>
      <c r="O19" s="23">
        <f t="shared" ref="O19" si="5">(N19-N18)/N18</f>
        <v>4.7660879279451972E-2</v>
      </c>
    </row>
    <row r="20" spans="1:15" ht="15.75" customHeight="1" x14ac:dyDescent="0.3"/>
    <row r="21" spans="1:15" ht="15.75" customHeight="1" x14ac:dyDescent="0.3">
      <c r="A21" s="4" t="s">
        <v>38</v>
      </c>
    </row>
    <row r="22" spans="1:15" ht="15.75" customHeight="1" x14ac:dyDescent="0.3">
      <c r="A22" s="4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T156"/>
  <sheetViews>
    <sheetView workbookViewId="0">
      <selection sqref="A1:O1"/>
    </sheetView>
  </sheetViews>
  <sheetFormatPr defaultColWidth="9.109375" defaultRowHeight="13.8" x14ac:dyDescent="0.3"/>
  <cols>
    <col min="1" max="1" width="11.109375" style="3" customWidth="1"/>
    <col min="2" max="13" width="15.77734375" style="3" customWidth="1"/>
    <col min="14" max="14" width="18.5546875" style="3" customWidth="1"/>
    <col min="15" max="15" width="17.5546875" style="3" customWidth="1"/>
    <col min="16" max="16384" width="9.109375" style="3"/>
  </cols>
  <sheetData>
    <row r="1" spans="1:46" s="1" customFormat="1" ht="25.05" customHeight="1" x14ac:dyDescent="0.4">
      <c r="A1" s="62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46" s="2" customFormat="1" ht="22.05" customHeight="1" x14ac:dyDescent="0.3">
      <c r="A2" s="5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12</v>
      </c>
      <c r="M2" s="6" t="s">
        <v>10</v>
      </c>
      <c r="N2" s="7" t="s">
        <v>11</v>
      </c>
      <c r="O2" s="8" t="s">
        <v>14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4.4" x14ac:dyDescent="0.3">
      <c r="A3" s="9">
        <v>2009</v>
      </c>
      <c r="B3" s="10">
        <v>1077800</v>
      </c>
      <c r="C3" s="10">
        <v>736763</v>
      </c>
      <c r="D3" s="10">
        <v>1076597</v>
      </c>
      <c r="E3" s="10">
        <v>1087224</v>
      </c>
      <c r="F3" s="10">
        <v>1111527</v>
      </c>
      <c r="G3" s="10">
        <v>606504</v>
      </c>
      <c r="H3" s="10">
        <v>575338</v>
      </c>
      <c r="I3" s="10">
        <v>793907</v>
      </c>
      <c r="J3" s="10">
        <v>834902</v>
      </c>
      <c r="K3" s="10">
        <v>825395</v>
      </c>
      <c r="L3" s="10">
        <v>862405</v>
      </c>
      <c r="M3" s="11">
        <v>1047643</v>
      </c>
      <c r="N3" s="12">
        <v>10636005</v>
      </c>
      <c r="O3" s="13"/>
    </row>
    <row r="4" spans="1:46" ht="14.4" x14ac:dyDescent="0.3">
      <c r="A4" s="14">
        <v>2010</v>
      </c>
      <c r="B4" s="15">
        <v>1130991</v>
      </c>
      <c r="C4" s="15">
        <v>861055</v>
      </c>
      <c r="D4" s="15">
        <v>1692602</v>
      </c>
      <c r="E4" s="15">
        <v>1403826</v>
      </c>
      <c r="F4" s="15">
        <v>1424048</v>
      </c>
      <c r="G4" s="15">
        <v>1046865</v>
      </c>
      <c r="H4" s="15">
        <v>872507</v>
      </c>
      <c r="I4" s="15">
        <v>933246</v>
      </c>
      <c r="J4" s="15">
        <v>793245</v>
      </c>
      <c r="K4" s="15">
        <v>969234</v>
      </c>
      <c r="L4" s="15">
        <v>1114169</v>
      </c>
      <c r="M4" s="16">
        <v>1320104</v>
      </c>
      <c r="N4" s="12">
        <v>13561893</v>
      </c>
      <c r="O4" s="17">
        <f>(N4-N3)/N3</f>
        <v>0.27509276274315403</v>
      </c>
    </row>
    <row r="5" spans="1:46" ht="14.4" x14ac:dyDescent="0.3">
      <c r="A5" s="9">
        <v>2011</v>
      </c>
      <c r="B5" s="10">
        <v>1248476</v>
      </c>
      <c r="C5" s="10">
        <v>643283</v>
      </c>
      <c r="D5" s="10">
        <v>1437904</v>
      </c>
      <c r="E5" s="10">
        <v>745327</v>
      </c>
      <c r="F5" s="10">
        <v>1219357</v>
      </c>
      <c r="G5" s="10">
        <v>788138</v>
      </c>
      <c r="H5" s="10">
        <v>1015905</v>
      </c>
      <c r="I5" s="10">
        <v>633221</v>
      </c>
      <c r="J5" s="10">
        <v>716800</v>
      </c>
      <c r="K5" s="10">
        <v>622562</v>
      </c>
      <c r="L5" s="10">
        <v>721179</v>
      </c>
      <c r="M5" s="11">
        <v>998657</v>
      </c>
      <c r="N5" s="12">
        <v>10790811</v>
      </c>
      <c r="O5" s="18">
        <f t="shared" ref="O5:O14" si="0">(N5-N4)/N4</f>
        <v>-0.20432855501809372</v>
      </c>
    </row>
    <row r="6" spans="1:46" ht="14.4" x14ac:dyDescent="0.3">
      <c r="A6" s="14">
        <v>2012</v>
      </c>
      <c r="B6" s="15">
        <v>841679</v>
      </c>
      <c r="C6" s="15">
        <v>927363</v>
      </c>
      <c r="D6" s="15">
        <v>841386</v>
      </c>
      <c r="E6" s="15">
        <v>1146836</v>
      </c>
      <c r="F6" s="15">
        <v>-513849</v>
      </c>
      <c r="G6" s="15">
        <v>767440</v>
      </c>
      <c r="H6" s="15">
        <v>762210</v>
      </c>
      <c r="I6" s="15">
        <v>655112</v>
      </c>
      <c r="J6" s="15">
        <v>859805</v>
      </c>
      <c r="K6" s="15">
        <v>973199</v>
      </c>
      <c r="L6" s="15">
        <v>1212646</v>
      </c>
      <c r="M6" s="16">
        <v>1052818</v>
      </c>
      <c r="N6" s="12">
        <v>9526644</v>
      </c>
      <c r="O6" s="17">
        <f t="shared" si="0"/>
        <v>-0.11715217697724481</v>
      </c>
    </row>
    <row r="7" spans="1:46" ht="14.4" x14ac:dyDescent="0.3">
      <c r="A7" s="9">
        <v>2013</v>
      </c>
      <c r="B7" s="10">
        <v>2505227</v>
      </c>
      <c r="C7" s="10">
        <v>947029</v>
      </c>
      <c r="D7" s="10">
        <v>1092892</v>
      </c>
      <c r="E7" s="10">
        <v>1249200</v>
      </c>
      <c r="F7" s="10">
        <v>1199357</v>
      </c>
      <c r="G7" s="10">
        <v>1323190</v>
      </c>
      <c r="H7" s="10">
        <v>843133</v>
      </c>
      <c r="I7" s="10">
        <v>984790</v>
      </c>
      <c r="J7" s="10">
        <v>698051</v>
      </c>
      <c r="K7" s="10">
        <v>896132</v>
      </c>
      <c r="L7" s="10">
        <v>909004</v>
      </c>
      <c r="M7" s="11">
        <v>1218691</v>
      </c>
      <c r="N7" s="12">
        <v>13866695</v>
      </c>
      <c r="O7" s="18">
        <f t="shared" si="0"/>
        <v>0.45556976832555096</v>
      </c>
    </row>
    <row r="8" spans="1:46" ht="14.4" x14ac:dyDescent="0.3">
      <c r="A8" s="14">
        <v>2014</v>
      </c>
      <c r="B8" s="15">
        <v>992333</v>
      </c>
      <c r="C8" s="15">
        <v>1010692</v>
      </c>
      <c r="D8" s="15">
        <v>979989</v>
      </c>
      <c r="E8" s="15">
        <v>1258672</v>
      </c>
      <c r="F8" s="15">
        <v>1094364</v>
      </c>
      <c r="G8" s="15">
        <v>938034</v>
      </c>
      <c r="H8" s="15">
        <v>791228</v>
      </c>
      <c r="I8" s="15">
        <v>1071377</v>
      </c>
      <c r="J8" s="15">
        <v>688375</v>
      </c>
      <c r="K8" s="15">
        <v>751964</v>
      </c>
      <c r="L8" s="15">
        <v>1104646</v>
      </c>
      <c r="M8" s="16">
        <v>1126078</v>
      </c>
      <c r="N8" s="12">
        <v>11807749</v>
      </c>
      <c r="O8" s="17">
        <f t="shared" si="0"/>
        <v>-0.14848137930487401</v>
      </c>
    </row>
    <row r="9" spans="1:46" ht="14.4" x14ac:dyDescent="0.3">
      <c r="A9" s="9">
        <v>2015</v>
      </c>
      <c r="B9" s="10">
        <v>1046841</v>
      </c>
      <c r="C9" s="10">
        <v>1431688</v>
      </c>
      <c r="D9" s="10">
        <v>1463388</v>
      </c>
      <c r="E9" s="10">
        <v>1511512</v>
      </c>
      <c r="F9" s="10">
        <v>1190423</v>
      </c>
      <c r="G9" s="10">
        <v>1122294</v>
      </c>
      <c r="H9" s="10">
        <v>1696125</v>
      </c>
      <c r="I9" s="10">
        <v>1286667</v>
      </c>
      <c r="J9" s="10">
        <v>765890</v>
      </c>
      <c r="K9" s="10">
        <v>794726</v>
      </c>
      <c r="L9" s="10">
        <v>969552</v>
      </c>
      <c r="M9" s="11">
        <v>1228642</v>
      </c>
      <c r="N9" s="12">
        <v>14507747</v>
      </c>
      <c r="O9" s="18">
        <f t="shared" si="0"/>
        <v>0.22866322785147278</v>
      </c>
    </row>
    <row r="10" spans="1:46" ht="14.4" x14ac:dyDescent="0.3">
      <c r="A10" s="14">
        <v>2016</v>
      </c>
      <c r="B10" s="15">
        <v>1089831</v>
      </c>
      <c r="C10" s="15">
        <v>1240215</v>
      </c>
      <c r="D10" s="15">
        <v>1286943</v>
      </c>
      <c r="E10" s="15">
        <v>1362832</v>
      </c>
      <c r="F10" s="15">
        <v>1305012</v>
      </c>
      <c r="G10" s="15">
        <v>759389</v>
      </c>
      <c r="H10" s="15">
        <v>907337</v>
      </c>
      <c r="I10" s="15">
        <v>799314</v>
      </c>
      <c r="J10" s="15">
        <v>662485</v>
      </c>
      <c r="K10" s="15">
        <v>749471</v>
      </c>
      <c r="L10" s="15">
        <v>1019246</v>
      </c>
      <c r="M10" s="16">
        <v>1071484</v>
      </c>
      <c r="N10" s="12">
        <v>12253559</v>
      </c>
      <c r="O10" s="17">
        <f t="shared" si="0"/>
        <v>-0.15537822654337713</v>
      </c>
    </row>
    <row r="11" spans="1:46" ht="14.4" x14ac:dyDescent="0.3">
      <c r="A11" s="9">
        <v>2017</v>
      </c>
      <c r="B11" s="10">
        <v>1221065</v>
      </c>
      <c r="C11" s="10">
        <v>1129883</v>
      </c>
      <c r="D11" s="10">
        <v>1165670</v>
      </c>
      <c r="E11" s="10">
        <v>911656</v>
      </c>
      <c r="F11" s="10">
        <v>1748109</v>
      </c>
      <c r="G11" s="10">
        <v>958292</v>
      </c>
      <c r="H11" s="10">
        <v>928219</v>
      </c>
      <c r="I11" s="10">
        <v>931030</v>
      </c>
      <c r="J11" s="10">
        <v>875199</v>
      </c>
      <c r="K11" s="10">
        <v>866557</v>
      </c>
      <c r="L11" s="10">
        <v>1046948</v>
      </c>
      <c r="M11" s="11">
        <v>1159608</v>
      </c>
      <c r="N11" s="12">
        <v>12942235</v>
      </c>
      <c r="O11" s="18">
        <f t="shared" si="0"/>
        <v>5.6202120543100989E-2</v>
      </c>
    </row>
    <row r="12" spans="1:46" ht="14.4" x14ac:dyDescent="0.3">
      <c r="A12" s="14">
        <v>2018</v>
      </c>
      <c r="B12" s="15">
        <v>1462016</v>
      </c>
      <c r="C12" s="15">
        <v>1258467</v>
      </c>
      <c r="D12" s="15">
        <v>1347911</v>
      </c>
      <c r="E12" s="15">
        <v>1281128</v>
      </c>
      <c r="F12" s="15">
        <v>1522368</v>
      </c>
      <c r="G12" s="15">
        <v>992563</v>
      </c>
      <c r="H12" s="15">
        <v>892622</v>
      </c>
      <c r="I12" s="15">
        <v>952647</v>
      </c>
      <c r="J12" s="15">
        <v>779962</v>
      </c>
      <c r="K12" s="15">
        <v>984867</v>
      </c>
      <c r="L12" s="15">
        <v>1031145</v>
      </c>
      <c r="M12" s="16">
        <v>1480815</v>
      </c>
      <c r="N12" s="12">
        <v>13986511</v>
      </c>
      <c r="O12" s="17">
        <f t="shared" si="0"/>
        <v>8.0687454678423004E-2</v>
      </c>
    </row>
    <row r="13" spans="1:46" ht="14.4" x14ac:dyDescent="0.3">
      <c r="A13" s="9">
        <v>2019</v>
      </c>
      <c r="B13" s="10">
        <v>1432228</v>
      </c>
      <c r="C13" s="10">
        <v>1231554</v>
      </c>
      <c r="D13" s="10">
        <v>1498227</v>
      </c>
      <c r="E13" s="10">
        <v>1715874</v>
      </c>
      <c r="F13" s="10">
        <v>1554696</v>
      </c>
      <c r="G13" s="10">
        <v>1118029</v>
      </c>
      <c r="H13" s="10">
        <v>1103480</v>
      </c>
      <c r="I13" s="10">
        <v>895586</v>
      </c>
      <c r="J13" s="10">
        <v>971288</v>
      </c>
      <c r="K13" s="10">
        <v>958710</v>
      </c>
      <c r="L13" s="10">
        <v>1047662</v>
      </c>
      <c r="M13" s="11">
        <v>1404489</v>
      </c>
      <c r="N13" s="12">
        <v>14931824</v>
      </c>
      <c r="O13" s="18">
        <f t="shared" si="0"/>
        <v>6.7587477677599511E-2</v>
      </c>
    </row>
    <row r="14" spans="1:46" ht="14.4" x14ac:dyDescent="0.3">
      <c r="A14" s="14">
        <v>2020</v>
      </c>
      <c r="B14" s="15">
        <v>1511265</v>
      </c>
      <c r="C14" s="15">
        <v>1131851</v>
      </c>
      <c r="D14" s="15">
        <v>1538093</v>
      </c>
      <c r="E14" s="15">
        <v>824944</v>
      </c>
      <c r="F14" s="15">
        <v>462347</v>
      </c>
      <c r="G14" s="15">
        <v>327040</v>
      </c>
      <c r="H14" s="15">
        <v>598749</v>
      </c>
      <c r="I14" s="15">
        <v>565655</v>
      </c>
      <c r="J14" s="15">
        <v>657170</v>
      </c>
      <c r="K14" s="15">
        <v>753041</v>
      </c>
      <c r="L14" s="15">
        <v>959794</v>
      </c>
      <c r="M14" s="16">
        <v>1014439</v>
      </c>
      <c r="N14" s="12">
        <v>10344389</v>
      </c>
      <c r="O14" s="17">
        <f t="shared" si="0"/>
        <v>-0.30722535974171677</v>
      </c>
    </row>
    <row r="15" spans="1:46" ht="14.4" x14ac:dyDescent="0.3">
      <c r="A15" s="9">
        <v>2021</v>
      </c>
      <c r="B15" s="10">
        <v>993566</v>
      </c>
      <c r="C15" s="10">
        <v>1006826</v>
      </c>
      <c r="D15" s="10">
        <v>1000679</v>
      </c>
      <c r="E15" s="10">
        <v>1530090</v>
      </c>
      <c r="F15" s="10">
        <v>1371386</v>
      </c>
      <c r="G15" s="10">
        <v>1368072</v>
      </c>
      <c r="H15" s="10">
        <v>1108641</v>
      </c>
      <c r="I15" s="10">
        <v>1019439</v>
      </c>
      <c r="J15" s="10">
        <v>1202545</v>
      </c>
      <c r="K15" s="10">
        <v>1035897</v>
      </c>
      <c r="L15" s="10">
        <v>1580722</v>
      </c>
      <c r="M15" s="11">
        <v>1660522</v>
      </c>
      <c r="N15" s="12">
        <v>14878383</v>
      </c>
      <c r="O15" s="18">
        <f t="shared" ref="O15" si="1">(N15-N14)/N14</f>
        <v>0.43830466932363044</v>
      </c>
    </row>
    <row r="16" spans="1:46" ht="14.4" x14ac:dyDescent="0.3">
      <c r="A16" s="14">
        <v>2022</v>
      </c>
      <c r="B16" s="15">
        <v>1923894</v>
      </c>
      <c r="C16" s="15">
        <v>1607967</v>
      </c>
      <c r="D16" s="15">
        <v>1781765</v>
      </c>
      <c r="E16" s="15">
        <v>2256923</v>
      </c>
      <c r="F16" s="15">
        <v>1797223</v>
      </c>
      <c r="G16" s="15">
        <v>1324435</v>
      </c>
      <c r="H16" s="15">
        <v>1429676</v>
      </c>
      <c r="I16" s="15">
        <v>1166471</v>
      </c>
      <c r="J16" s="15">
        <v>1258063</v>
      </c>
      <c r="K16" s="15">
        <v>1271899</v>
      </c>
      <c r="L16" s="15">
        <v>1729332</v>
      </c>
      <c r="M16" s="16">
        <v>1904586</v>
      </c>
      <c r="N16" s="12">
        <v>19452234</v>
      </c>
      <c r="O16" s="17">
        <f t="shared" ref="O16" si="2">(N16-N15)/N15</f>
        <v>0.30741586636128404</v>
      </c>
    </row>
    <row r="17" spans="1:15" ht="14.4" x14ac:dyDescent="0.3">
      <c r="A17" s="9">
        <v>2023</v>
      </c>
      <c r="B17" s="10">
        <v>2036538</v>
      </c>
      <c r="C17" s="10">
        <v>1934733</v>
      </c>
      <c r="D17" s="10">
        <v>2261050</v>
      </c>
      <c r="E17" s="10">
        <v>2358251</v>
      </c>
      <c r="F17" s="10">
        <v>1751012</v>
      </c>
      <c r="G17" s="10">
        <v>1411048</v>
      </c>
      <c r="H17" s="10">
        <v>1411475</v>
      </c>
      <c r="I17" s="10">
        <v>1318844</v>
      </c>
      <c r="J17" s="10">
        <v>1278269</v>
      </c>
      <c r="K17" s="10">
        <v>1379900</v>
      </c>
      <c r="L17" s="10">
        <v>1351720</v>
      </c>
      <c r="M17" s="11">
        <v>1996143</v>
      </c>
      <c r="N17" s="12">
        <v>20488983</v>
      </c>
      <c r="O17" s="18">
        <f t="shared" ref="O17" si="3">(N17-N16)/N16</f>
        <v>5.3297168849603602E-2</v>
      </c>
    </row>
    <row r="18" spans="1:15" ht="14.4" x14ac:dyDescent="0.3">
      <c r="A18" s="14">
        <v>2024</v>
      </c>
      <c r="B18" s="15">
        <v>2086798</v>
      </c>
      <c r="C18" s="15">
        <v>1816203</v>
      </c>
      <c r="D18" s="15">
        <v>2024501</v>
      </c>
      <c r="E18" s="15">
        <v>2498732</v>
      </c>
      <c r="F18" s="15">
        <v>1983736</v>
      </c>
      <c r="G18" s="15">
        <v>1518866</v>
      </c>
      <c r="H18" s="15">
        <v>1442239</v>
      </c>
      <c r="I18" s="15">
        <v>1464231</v>
      </c>
      <c r="J18" s="15">
        <v>1257321</v>
      </c>
      <c r="K18" s="15">
        <v>1379472</v>
      </c>
      <c r="L18" s="15">
        <v>1687397</v>
      </c>
      <c r="M18" s="16">
        <v>1947794</v>
      </c>
      <c r="N18" s="12">
        <v>21107289</v>
      </c>
      <c r="O18" s="17">
        <f t="shared" ref="O18" si="4">(N18-N17)/N17</f>
        <v>3.0177486115343061E-2</v>
      </c>
    </row>
    <row r="19" spans="1:15" ht="14.4" x14ac:dyDescent="0.3">
      <c r="A19" s="19">
        <v>2025</v>
      </c>
      <c r="B19" s="20">
        <v>1858450</v>
      </c>
      <c r="C19" s="20">
        <v>1704725</v>
      </c>
      <c r="D19" s="20">
        <v>2034809</v>
      </c>
      <c r="E19" s="20">
        <v>2383493</v>
      </c>
      <c r="F19" s="20">
        <v>1632531</v>
      </c>
      <c r="G19" s="20">
        <v>1350609</v>
      </c>
      <c r="H19" s="20">
        <v>1259115</v>
      </c>
      <c r="I19" s="20">
        <v>992597</v>
      </c>
      <c r="J19" s="20">
        <v>1199777</v>
      </c>
      <c r="K19" s="20">
        <v>1009169</v>
      </c>
      <c r="L19" s="20">
        <v>1572446</v>
      </c>
      <c r="M19" s="21">
        <v>1874093</v>
      </c>
      <c r="N19" s="22">
        <v>18871813</v>
      </c>
      <c r="O19" s="23">
        <f t="shared" ref="O19" si="5">(N19-N18)/N18</f>
        <v>-0.10591014317376334</v>
      </c>
    </row>
    <row r="20" spans="1:15" ht="15.75" customHeight="1" x14ac:dyDescent="0.3"/>
    <row r="21" spans="1:15" ht="15.75" customHeight="1" x14ac:dyDescent="0.3">
      <c r="A21" s="4" t="s">
        <v>19</v>
      </c>
    </row>
    <row r="22" spans="1:15" ht="15.75" customHeight="1" x14ac:dyDescent="0.3">
      <c r="A22" s="4" t="s">
        <v>13</v>
      </c>
    </row>
    <row r="23" spans="1:15" ht="15.75" customHeight="1" x14ac:dyDescent="0.3"/>
    <row r="24" spans="1:15" ht="15.75" customHeight="1" x14ac:dyDescent="0.3"/>
    <row r="25" spans="1:15" ht="15.75" customHeight="1" x14ac:dyDescent="0.3"/>
    <row r="26" spans="1:15" ht="15.75" customHeight="1" x14ac:dyDescent="0.3"/>
    <row r="27" spans="1:15" ht="15.75" customHeight="1" x14ac:dyDescent="0.3"/>
    <row r="28" spans="1:15" ht="15.75" customHeight="1" x14ac:dyDescent="0.3"/>
    <row r="29" spans="1:15" ht="15.75" customHeight="1" x14ac:dyDescent="0.3"/>
    <row r="30" spans="1:15" ht="15.75" customHeight="1" x14ac:dyDescent="0.3"/>
    <row r="31" spans="1:15" ht="15.75" customHeight="1" x14ac:dyDescent="0.3"/>
    <row r="32" spans="1:1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O1"/>
  </mergeCells>
  <pageMargins left="0.7" right="0.7" top="0.75" bottom="0.75" header="0.3" footer="0.3"/>
  <pageSetup scale="67" orientation="landscape" r:id="rId1"/>
  <ignoredErrors>
    <ignoredError sqref="O4:O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2026-05-21T02:07:42Z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