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SA Economics\Santa Cruz County\"/>
    </mc:Choice>
  </mc:AlternateContent>
  <xr:revisionPtr revIDLastSave="0" documentId="13_ncr:1_{E95D8D71-13CE-49FA-BEF4-8F3CAA3DBC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gales (total)" sheetId="5" r:id="rId1"/>
    <sheet name="Nogales" sheetId="1" r:id="rId2"/>
    <sheet name="Nogales Customs District n.e.c." sheetId="4" r:id="rId3"/>
  </sheets>
  <definedNames>
    <definedName name="_xlnm.Print_Area" localSheetId="1">Nogales!$A$1:$G$22</definedName>
    <definedName name="_xlnm.Print_Area" localSheetId="0">'Nogales (total)'!$A$1:$G$22</definedName>
    <definedName name="_xlnm.Print_Area" localSheetId="2">'Nogales Customs District n.e.c.'!$A$1:$G$22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E20" i="1"/>
  <c r="B20" i="1" s="1"/>
  <c r="C20" i="1" s="1"/>
  <c r="E19" i="1"/>
  <c r="E18" i="1"/>
  <c r="B18" i="1" s="1"/>
  <c r="C18" i="1" s="1"/>
  <c r="E17" i="1"/>
  <c r="E16" i="1"/>
  <c r="E15" i="1"/>
  <c r="B15" i="1" s="1"/>
  <c r="E14" i="1"/>
  <c r="B14" i="1" s="1"/>
  <c r="C14" i="1" s="1"/>
  <c r="E13" i="1"/>
  <c r="E12" i="1"/>
  <c r="E11" i="1"/>
  <c r="B11" i="1" s="1"/>
  <c r="E10" i="1"/>
  <c r="B10" i="1" s="1"/>
  <c r="C10" i="1" s="1"/>
  <c r="E9" i="1"/>
  <c r="E8" i="1"/>
  <c r="E7" i="1"/>
  <c r="B7" i="1" s="1"/>
  <c r="E6" i="1"/>
  <c r="B6" i="1" s="1"/>
  <c r="C6" i="1" s="1"/>
  <c r="E5" i="1"/>
  <c r="E4" i="1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E20" i="4"/>
  <c r="E19" i="4"/>
  <c r="E18" i="4"/>
  <c r="E17" i="4"/>
  <c r="E16" i="4"/>
  <c r="B16" i="4" s="1"/>
  <c r="C16" i="4" s="1"/>
  <c r="E15" i="4"/>
  <c r="E14" i="4"/>
  <c r="E13" i="4"/>
  <c r="E12" i="4"/>
  <c r="B12" i="4" s="1"/>
  <c r="C12" i="4" s="1"/>
  <c r="E11" i="4"/>
  <c r="E10" i="4"/>
  <c r="E9" i="4"/>
  <c r="E8" i="4"/>
  <c r="B8" i="4" s="1"/>
  <c r="C8" i="4" s="1"/>
  <c r="E7" i="4"/>
  <c r="E6" i="4"/>
  <c r="E5" i="4"/>
  <c r="E4" i="4"/>
  <c r="B4" i="4" s="1"/>
  <c r="C4" i="4" s="1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C15" i="4"/>
  <c r="C11" i="4"/>
  <c r="C7" i="4"/>
  <c r="F20" i="5"/>
  <c r="D20" i="5"/>
  <c r="B20" i="4"/>
  <c r="C20" i="4" s="1"/>
  <c r="F19" i="5"/>
  <c r="D19" i="5"/>
  <c r="B19" i="1"/>
  <c r="B19" i="4"/>
  <c r="F18" i="5"/>
  <c r="D18" i="5"/>
  <c r="B18" i="4"/>
  <c r="C18" i="4" s="1"/>
  <c r="D3" i="5"/>
  <c r="F3" i="5"/>
  <c r="D4" i="5"/>
  <c r="F4" i="5"/>
  <c r="D5" i="5"/>
  <c r="F5" i="5"/>
  <c r="D6" i="5"/>
  <c r="F6" i="5"/>
  <c r="D7" i="5"/>
  <c r="F7" i="5"/>
  <c r="D8" i="5"/>
  <c r="F8" i="5"/>
  <c r="D9" i="5"/>
  <c r="F9" i="5"/>
  <c r="D10" i="5"/>
  <c r="F10" i="5"/>
  <c r="D11" i="5"/>
  <c r="F11" i="5"/>
  <c r="D12" i="5"/>
  <c r="F12" i="5"/>
  <c r="D13" i="5"/>
  <c r="F13" i="5"/>
  <c r="D14" i="5"/>
  <c r="F14" i="5"/>
  <c r="D15" i="5"/>
  <c r="F15" i="5"/>
  <c r="D16" i="5"/>
  <c r="F16" i="5"/>
  <c r="D17" i="5"/>
  <c r="F17" i="5"/>
  <c r="B17" i="4"/>
  <c r="B15" i="4"/>
  <c r="B14" i="4"/>
  <c r="C14" i="4" s="1"/>
  <c r="B13" i="4"/>
  <c r="B11" i="4"/>
  <c r="B10" i="4"/>
  <c r="C10" i="4" s="1"/>
  <c r="B9" i="4"/>
  <c r="C9" i="4" s="1"/>
  <c r="B7" i="4"/>
  <c r="B6" i="4"/>
  <c r="C6" i="4" s="1"/>
  <c r="B5" i="4"/>
  <c r="B3" i="4"/>
  <c r="B17" i="1"/>
  <c r="C17" i="1" s="1"/>
  <c r="B16" i="1"/>
  <c r="B13" i="1"/>
  <c r="C13" i="1" s="1"/>
  <c r="B12" i="1"/>
  <c r="C12" i="1" s="1"/>
  <c r="B9" i="1"/>
  <c r="C9" i="1" s="1"/>
  <c r="B8" i="1"/>
  <c r="B5" i="1"/>
  <c r="C5" i="1" s="1"/>
  <c r="B4" i="1"/>
  <c r="C4" i="1" s="1"/>
  <c r="B3" i="1"/>
  <c r="C5" i="4" l="1"/>
  <c r="C19" i="1"/>
  <c r="C7" i="1"/>
  <c r="C11" i="1"/>
  <c r="C15" i="1"/>
  <c r="C8" i="1"/>
  <c r="C16" i="1"/>
  <c r="C17" i="4"/>
  <c r="C13" i="4"/>
  <c r="C19" i="4"/>
  <c r="B18" i="5"/>
  <c r="B20" i="5"/>
  <c r="B19" i="5"/>
  <c r="B15" i="5"/>
  <c r="B11" i="5"/>
  <c r="B7" i="5"/>
  <c r="B3" i="5"/>
  <c r="B14" i="5"/>
  <c r="B10" i="5"/>
  <c r="C10" i="5" s="1"/>
  <c r="B4" i="5"/>
  <c r="C4" i="5" s="1"/>
  <c r="B8" i="5"/>
  <c r="C8" i="5" s="1"/>
  <c r="B12" i="5"/>
  <c r="B16" i="5"/>
  <c r="C16" i="5" s="1"/>
  <c r="B5" i="5"/>
  <c r="C5" i="5" s="1"/>
  <c r="B9" i="5"/>
  <c r="B13" i="5"/>
  <c r="C13" i="5" s="1"/>
  <c r="B17" i="5"/>
  <c r="C17" i="5" s="1"/>
  <c r="B6" i="5"/>
  <c r="C6" i="5" s="1"/>
  <c r="C11" i="5" l="1"/>
  <c r="C12" i="5"/>
  <c r="C15" i="5"/>
  <c r="C9" i="5"/>
  <c r="C19" i="5"/>
  <c r="C7" i="5"/>
  <c r="C20" i="5"/>
  <c r="C18" i="5"/>
  <c r="C14" i="5"/>
</calcChain>
</file>

<file path=xl/sharedStrings.xml><?xml version="1.0" encoding="utf-8"?>
<sst xmlns="http://schemas.openxmlformats.org/spreadsheetml/2006/main" count="27" uniqueCount="9">
  <si>
    <t>Total</t>
  </si>
  <si>
    <t>Exports</t>
  </si>
  <si>
    <t>Imports</t>
  </si>
  <si>
    <t>Year</t>
  </si>
  <si>
    <t>Source: U.S. Department of Transportation, Bureau of Transportation Statistics (BTS) and US Economic Research</t>
  </si>
  <si>
    <t>International Trade Value (Nogales Port)</t>
  </si>
  <si>
    <t>International Trade Value (Nogales Ports of Entry, Santa Cruz County)</t>
  </si>
  <si>
    <t>International Trade Value (Nogales Customs District n.e.c.)</t>
  </si>
  <si>
    <t>%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</si>
</sst>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1" fillId="2" borderId="0" xfId="0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2" borderId="0" xfId="0" applyFill="1" applyAlignment="1">
      <alignment horizontal="left" vertical="top" wrapText="1"/>
    </xf>
    <xf numFmtId="0" fontId="0" fillId="0" borderId="0" xfId="0" applyAlignment="1"/>
    <xf numFmtId="165" fontId="3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F508A-20E8-4B7D-8053-1E3F53483A05}">
  <sheetPr>
    <pageSetUpPr fitToPage="1"/>
  </sheetPr>
  <dimension ref="A1:G22"/>
  <sheetViews>
    <sheetView tabSelected="1" workbookViewId="0">
      <selection sqref="A1:G1"/>
    </sheetView>
  </sheetViews>
  <sheetFormatPr defaultColWidth="13.85546875" defaultRowHeight="15" x14ac:dyDescent="0.25"/>
  <cols>
    <col min="1" max="1" width="14.28515625" style="1" customWidth="1"/>
    <col min="2" max="3" width="18.85546875" style="1" customWidth="1"/>
    <col min="4" max="5" width="20" style="1" customWidth="1"/>
    <col min="6" max="6" width="19.5703125" style="1" customWidth="1"/>
    <col min="7" max="16384" width="13.85546875" style="1"/>
  </cols>
  <sheetData>
    <row r="1" spans="1:7" ht="15.75" x14ac:dyDescent="0.25">
      <c r="A1" s="8" t="s">
        <v>6</v>
      </c>
      <c r="B1" s="9"/>
      <c r="C1" s="9"/>
      <c r="D1" s="9"/>
      <c r="E1" s="9"/>
      <c r="F1" s="9"/>
      <c r="G1" s="11"/>
    </row>
    <row r="2" spans="1:7" ht="15.75" x14ac:dyDescent="0.25">
      <c r="A2" s="5" t="s">
        <v>3</v>
      </c>
      <c r="B2" s="5" t="s">
        <v>0</v>
      </c>
      <c r="C2" s="5" t="s">
        <v>8</v>
      </c>
      <c r="D2" s="5" t="s">
        <v>1</v>
      </c>
      <c r="E2" s="5" t="s">
        <v>8</v>
      </c>
      <c r="F2" s="5" t="s">
        <v>2</v>
      </c>
      <c r="G2" s="5" t="s">
        <v>8</v>
      </c>
    </row>
    <row r="3" spans="1:7" ht="15.75" x14ac:dyDescent="0.25">
      <c r="A3" s="5">
        <v>2006</v>
      </c>
      <c r="B3" s="7">
        <f>Nogales!B3+'Nogales Customs District n.e.c.'!B3</f>
        <v>18927692710</v>
      </c>
      <c r="C3" s="7"/>
      <c r="D3" s="7">
        <f>Nogales!D3+'Nogales Customs District n.e.c.'!D3</f>
        <v>6355497001</v>
      </c>
      <c r="E3" s="7"/>
      <c r="F3" s="7">
        <f>Nogales!F3+'Nogales Customs District n.e.c.'!F3</f>
        <v>12572195709</v>
      </c>
    </row>
    <row r="4" spans="1:7" ht="15.75" x14ac:dyDescent="0.25">
      <c r="A4" s="5">
        <v>2007</v>
      </c>
      <c r="B4" s="7">
        <f>Nogales!B4+'Nogales Customs District n.e.c.'!B4</f>
        <v>18268816482.276089</v>
      </c>
      <c r="C4" s="12">
        <f>(B4-B3)/B3</f>
        <v>-3.4810171414913639E-2</v>
      </c>
      <c r="D4" s="7">
        <f>Nogales!D4+'Nogales Customs District n.e.c.'!D4</f>
        <v>6036558630</v>
      </c>
      <c r="E4" s="12">
        <f>(D4-D3)/D3</f>
        <v>-5.0183073164823608E-2</v>
      </c>
      <c r="F4" s="7">
        <f>Nogales!F4+'Nogales Customs District n.e.c.'!F4</f>
        <v>12232257842</v>
      </c>
      <c r="G4" s="12">
        <f>(F4-F3)/F3</f>
        <v>-2.7038862173983678E-2</v>
      </c>
    </row>
    <row r="5" spans="1:7" ht="15.75" x14ac:dyDescent="0.25">
      <c r="A5" s="5">
        <v>2008</v>
      </c>
      <c r="B5" s="7">
        <f>Nogales!B5+'Nogales Customs District n.e.c.'!B5</f>
        <v>19279546243.431686</v>
      </c>
      <c r="C5" s="12">
        <f t="shared" ref="C5:E20" si="0">(B5-B4)/B4</f>
        <v>5.532540994848683E-2</v>
      </c>
      <c r="D5" s="7">
        <f>Nogales!D5+'Nogales Customs District n.e.c.'!D5</f>
        <v>6913252159</v>
      </c>
      <c r="E5" s="12">
        <f t="shared" si="0"/>
        <v>0.14523068236976602</v>
      </c>
      <c r="F5" s="7">
        <f>Nogales!F5+'Nogales Customs District n.e.c.'!F5</f>
        <v>12366294085</v>
      </c>
      <c r="G5" s="12">
        <f t="shared" ref="G5" si="1">(F5-F4)/F4</f>
        <v>1.0957604453020979E-2</v>
      </c>
    </row>
    <row r="6" spans="1:7" ht="15.75" x14ac:dyDescent="0.25">
      <c r="A6" s="5">
        <v>2009</v>
      </c>
      <c r="B6" s="7">
        <f>Nogales!B6+'Nogales Customs District n.e.c.'!B6</f>
        <v>16444297204.254391</v>
      </c>
      <c r="C6" s="12">
        <f t="shared" si="0"/>
        <v>-0.14705994650383597</v>
      </c>
      <c r="D6" s="7">
        <f>Nogales!D6+'Nogales Customs District n.e.c.'!D6</f>
        <v>5991565898</v>
      </c>
      <c r="E6" s="12">
        <f t="shared" si="0"/>
        <v>-0.13332166103620349</v>
      </c>
      <c r="F6" s="7">
        <f>Nogales!F6+'Nogales Customs District n.e.c.'!F6</f>
        <v>10452731279</v>
      </c>
      <c r="G6" s="12">
        <f t="shared" ref="G6" si="2">(F6-F5)/F5</f>
        <v>-0.15474019887017754</v>
      </c>
    </row>
    <row r="7" spans="1:7" ht="15.75" x14ac:dyDescent="0.25">
      <c r="A7" s="5">
        <v>2010</v>
      </c>
      <c r="B7" s="7">
        <f>Nogales!B7+'Nogales Customs District n.e.c.'!B7</f>
        <v>20040002692.038921</v>
      </c>
      <c r="C7" s="12">
        <f t="shared" si="0"/>
        <v>0.21865972398347719</v>
      </c>
      <c r="D7" s="7">
        <f>Nogales!D7+'Nogales Customs District n.e.c.'!D7</f>
        <v>6949322084</v>
      </c>
      <c r="E7" s="12">
        <f t="shared" si="0"/>
        <v>0.15985073056105442</v>
      </c>
      <c r="F7" s="7">
        <f>Nogales!F7+'Nogales Customs District n.e.c.'!F7</f>
        <v>13090680608</v>
      </c>
      <c r="G7" s="12">
        <f t="shared" ref="G7" si="3">(F7-F6)/F6</f>
        <v>0.25236938160839906</v>
      </c>
    </row>
    <row r="8" spans="1:7" ht="15.75" x14ac:dyDescent="0.25">
      <c r="A8" s="5">
        <v>2011</v>
      </c>
      <c r="B8" s="7">
        <f>Nogales!B8+'Nogales Customs District n.e.c.'!B8</f>
        <v>22507609987.130085</v>
      </c>
      <c r="C8" s="12">
        <f t="shared" si="0"/>
        <v>0.12313408002043053</v>
      </c>
      <c r="D8" s="7">
        <f>Nogales!D8+'Nogales Customs District n.e.c.'!D8</f>
        <v>8142363372</v>
      </c>
      <c r="E8" s="12">
        <f t="shared" si="0"/>
        <v>0.17167736270949907</v>
      </c>
      <c r="F8" s="7">
        <f>Nogales!F8+'Nogales Customs District n.e.c.'!F8</f>
        <v>14365246615</v>
      </c>
      <c r="G8" s="12">
        <f t="shared" ref="G8" si="4">(F8-F7)/F7</f>
        <v>9.7364380444901005E-2</v>
      </c>
    </row>
    <row r="9" spans="1:7" ht="15.75" x14ac:dyDescent="0.25">
      <c r="A9" s="5">
        <v>2012</v>
      </c>
      <c r="B9" s="7">
        <f>Nogales!B9+'Nogales Customs District n.e.c.'!B9</f>
        <v>23836747980.011086</v>
      </c>
      <c r="C9" s="12">
        <f t="shared" si="0"/>
        <v>5.905282673908982E-2</v>
      </c>
      <c r="D9" s="7">
        <f>Nogales!D9+'Nogales Customs District n.e.c.'!D9</f>
        <v>8972541839</v>
      </c>
      <c r="E9" s="12">
        <f t="shared" si="0"/>
        <v>0.10195792413966956</v>
      </c>
      <c r="F9" s="7">
        <f>Nogales!F9+'Nogales Customs District n.e.c.'!F9</f>
        <v>14864206141</v>
      </c>
      <c r="G9" s="12">
        <f t="shared" ref="G9" si="5">(F9-F8)/F8</f>
        <v>3.4733794648467299E-2</v>
      </c>
    </row>
    <row r="10" spans="1:7" ht="15.75" x14ac:dyDescent="0.25">
      <c r="A10" s="5">
        <v>2013</v>
      </c>
      <c r="B10" s="7">
        <f>Nogales!B10+'Nogales Customs District n.e.c.'!B10</f>
        <v>28159770368.068493</v>
      </c>
      <c r="C10" s="12">
        <f t="shared" si="0"/>
        <v>0.18135957101541655</v>
      </c>
      <c r="D10" s="7">
        <f>Nogales!D10+'Nogales Customs District n.e.c.'!D10</f>
        <v>10316901128</v>
      </c>
      <c r="E10" s="12">
        <f t="shared" si="0"/>
        <v>0.14983037283332751</v>
      </c>
      <c r="F10" s="7">
        <f>Nogales!F10+'Nogales Customs District n.e.c.'!F10</f>
        <v>17842869240</v>
      </c>
      <c r="G10" s="12">
        <f t="shared" ref="G10" si="6">(F10-F9)/F9</f>
        <v>0.20039167048309034</v>
      </c>
    </row>
    <row r="11" spans="1:7" ht="15.75" x14ac:dyDescent="0.25">
      <c r="A11" s="5">
        <v>2014</v>
      </c>
      <c r="B11" s="7">
        <f>Nogales!B11+'Nogales Customs District n.e.c.'!B11</f>
        <v>26755093519.758358</v>
      </c>
      <c r="C11" s="12">
        <f t="shared" si="0"/>
        <v>-4.9882397120075771E-2</v>
      </c>
      <c r="D11" s="7">
        <f>Nogales!D11+'Nogales Customs District n.e.c.'!D11</f>
        <v>10610591141</v>
      </c>
      <c r="E11" s="12">
        <f t="shared" si="0"/>
        <v>2.8466882579976198E-2</v>
      </c>
      <c r="F11" s="7">
        <f>Nogales!F11+'Nogales Customs District n.e.c.'!F11</f>
        <v>16144502379</v>
      </c>
      <c r="G11" s="12">
        <f t="shared" ref="G11" si="7">(F11-F10)/F10</f>
        <v>-9.5184627436074851E-2</v>
      </c>
    </row>
    <row r="12" spans="1:7" ht="15.75" x14ac:dyDescent="0.25">
      <c r="A12" s="5">
        <v>2015</v>
      </c>
      <c r="B12" s="7">
        <f>Nogales!B12+'Nogales Customs District n.e.c.'!B12</f>
        <v>27653558383.638485</v>
      </c>
      <c r="C12" s="12">
        <f t="shared" si="0"/>
        <v>3.3581077308386907E-2</v>
      </c>
      <c r="D12" s="7">
        <f>Nogales!D12+'Nogales Customs District n.e.c.'!D12</f>
        <v>11619892788</v>
      </c>
      <c r="E12" s="12">
        <f t="shared" si="0"/>
        <v>9.5122093914258382E-2</v>
      </c>
      <c r="F12" s="7">
        <f>Nogales!F12+'Nogales Customs District n.e.c.'!F12</f>
        <v>16033665590</v>
      </c>
      <c r="G12" s="12">
        <f t="shared" ref="G12" si="8">(F12-F11)/F11</f>
        <v>-6.8652960864356658E-3</v>
      </c>
    </row>
    <row r="13" spans="1:7" ht="15.75" x14ac:dyDescent="0.25">
      <c r="A13" s="5">
        <v>2016</v>
      </c>
      <c r="B13" s="7">
        <f>Nogales!B13+'Nogales Customs District n.e.c.'!B13</f>
        <v>26756350840.099094</v>
      </c>
      <c r="C13" s="12">
        <f t="shared" si="0"/>
        <v>-3.2444560338037103E-2</v>
      </c>
      <c r="D13" s="7">
        <f>Nogales!D13+'Nogales Customs District n.e.c.'!D13</f>
        <v>10276638528</v>
      </c>
      <c r="E13" s="12">
        <f t="shared" si="0"/>
        <v>-0.11559953990171015</v>
      </c>
      <c r="F13" s="7">
        <f>Nogales!F13+'Nogales Customs District n.e.c.'!F13</f>
        <v>16479712313</v>
      </c>
      <c r="G13" s="12">
        <f t="shared" ref="G13" si="9">(F13-F12)/F12</f>
        <v>2.7819385435991245E-2</v>
      </c>
    </row>
    <row r="14" spans="1:7" ht="15.75" x14ac:dyDescent="0.25">
      <c r="A14" s="5">
        <v>2017</v>
      </c>
      <c r="B14" s="7">
        <f>Nogales!B14+'Nogales Customs District n.e.c.'!B14</f>
        <v>24209306289.609249</v>
      </c>
      <c r="C14" s="12">
        <f t="shared" si="0"/>
        <v>-9.5194018261737373E-2</v>
      </c>
      <c r="D14" s="7">
        <f>Nogales!D14+'Nogales Customs District n.e.c.'!D14</f>
        <v>9423538289</v>
      </c>
      <c r="E14" s="12">
        <f t="shared" si="0"/>
        <v>-8.3013549291981084E-2</v>
      </c>
      <c r="F14" s="7">
        <f>Nogales!F14+'Nogales Customs District n.e.c.'!F14</f>
        <v>14785768000</v>
      </c>
      <c r="G14" s="12">
        <f t="shared" ref="G14" si="10">(F14-F13)/F13</f>
        <v>-0.10278967744259311</v>
      </c>
    </row>
    <row r="15" spans="1:7" ht="15.75" x14ac:dyDescent="0.25">
      <c r="A15" s="5">
        <v>2018</v>
      </c>
      <c r="B15" s="7">
        <f>Nogales!B15+'Nogales Customs District n.e.c.'!B15</f>
        <v>24405047498.341152</v>
      </c>
      <c r="C15" s="12">
        <f t="shared" si="0"/>
        <v>8.085370410465505E-3</v>
      </c>
      <c r="D15" s="7">
        <f>Nogales!D15+'Nogales Customs District n.e.c.'!D15</f>
        <v>9796671209</v>
      </c>
      <c r="E15" s="12">
        <f t="shared" si="0"/>
        <v>3.959584060220292E-2</v>
      </c>
      <c r="F15" s="7">
        <f>Nogales!F15+'Nogales Customs District n.e.c.'!F15</f>
        <v>14608376290</v>
      </c>
      <c r="G15" s="12">
        <f t="shared" ref="G15" si="11">(F15-F14)/F14</f>
        <v>-1.1997463371534033E-2</v>
      </c>
    </row>
    <row r="16" spans="1:7" ht="15.75" x14ac:dyDescent="0.25">
      <c r="A16" s="5">
        <v>2019</v>
      </c>
      <c r="B16" s="7">
        <f>Nogales!B16+'Nogales Customs District n.e.c.'!B16</f>
        <v>26811262659.097286</v>
      </c>
      <c r="C16" s="12">
        <f t="shared" si="0"/>
        <v>9.85949796213135E-2</v>
      </c>
      <c r="D16" s="7">
        <f>Nogales!D16+'Nogales Customs District n.e.c.'!D16</f>
        <v>10418601650</v>
      </c>
      <c r="E16" s="12">
        <f t="shared" si="0"/>
        <v>6.3483853620467059E-2</v>
      </c>
      <c r="F16" s="7">
        <f>Nogales!F16+'Nogales Customs District n.e.c.'!F16</f>
        <v>16392661008</v>
      </c>
      <c r="G16" s="12">
        <f t="shared" ref="G16" si="12">(F16-F15)/F15</f>
        <v>0.1221412073853418</v>
      </c>
    </row>
    <row r="17" spans="1:7" ht="15.75" x14ac:dyDescent="0.25">
      <c r="A17" s="5">
        <v>2020</v>
      </c>
      <c r="B17" s="7">
        <f>Nogales!B17+'Nogales Customs District n.e.c.'!B17</f>
        <v>22573086905.178085</v>
      </c>
      <c r="C17" s="12">
        <f t="shared" si="0"/>
        <v>-0.15807445579147883</v>
      </c>
      <c r="D17" s="7">
        <f>Nogales!D17+'Nogales Customs District n.e.c.'!D17</f>
        <v>8528025854</v>
      </c>
      <c r="E17" s="12">
        <f t="shared" si="0"/>
        <v>-0.18146156840539152</v>
      </c>
      <c r="F17" s="7">
        <f>Nogales!F17+'Nogales Customs District n.e.c.'!F17</f>
        <v>14045061050</v>
      </c>
      <c r="G17" s="12">
        <f t="shared" ref="G17" si="13">(F17-F16)/F16</f>
        <v>-0.14321042549799062</v>
      </c>
    </row>
    <row r="18" spans="1:7" ht="15.75" x14ac:dyDescent="0.25">
      <c r="A18" s="5">
        <v>2021</v>
      </c>
      <c r="B18" s="7">
        <f>Nogales!B18+'Nogales Customs District n.e.c.'!B18</f>
        <v>24966410859.660732</v>
      </c>
      <c r="C18" s="12">
        <f t="shared" si="0"/>
        <v>0.10602555000723617</v>
      </c>
      <c r="D18" s="7">
        <f>Nogales!D18+'Nogales Customs District n.e.c.'!D18</f>
        <v>9923426461</v>
      </c>
      <c r="E18" s="12">
        <f t="shared" si="0"/>
        <v>0.16362527868574636</v>
      </c>
      <c r="F18" s="7">
        <f>Nogales!F18+'Nogales Customs District n.e.c.'!F18</f>
        <v>15042984398</v>
      </c>
      <c r="G18" s="12">
        <f t="shared" ref="G18" si="14">(F18-F17)/F17</f>
        <v>7.1051549327370137E-2</v>
      </c>
    </row>
    <row r="19" spans="1:7" ht="15.75" x14ac:dyDescent="0.25">
      <c r="A19" s="5">
        <v>2022</v>
      </c>
      <c r="B19" s="7">
        <f>Nogales!B19+'Nogales Customs District n.e.c.'!B19</f>
        <v>29051242128.729095</v>
      </c>
      <c r="C19" s="12">
        <f t="shared" si="0"/>
        <v>0.16361307566512873</v>
      </c>
      <c r="D19" s="7">
        <f>Nogales!D19+'Nogales Customs District n.e.c.'!D19</f>
        <v>10411585750</v>
      </c>
      <c r="E19" s="12">
        <f t="shared" si="0"/>
        <v>4.9192614155857552E-2</v>
      </c>
      <c r="F19" s="7">
        <f>Nogales!F19+'Nogales Customs District n.e.c.'!F19</f>
        <v>18639656378</v>
      </c>
      <c r="G19" s="12">
        <f t="shared" ref="G19" si="15">(F19-F18)/F18</f>
        <v>0.23909298081025637</v>
      </c>
    </row>
    <row r="20" spans="1:7" ht="15.75" x14ac:dyDescent="0.25">
      <c r="A20" s="5">
        <v>2023</v>
      </c>
      <c r="B20" s="7">
        <f>Nogales!B20+'Nogales Customs District n.e.c.'!B20</f>
        <v>31874163583.086197</v>
      </c>
      <c r="C20" s="12">
        <f t="shared" si="0"/>
        <v>9.7170421899636539E-2</v>
      </c>
      <c r="D20" s="7">
        <f>Nogales!D20+'Nogales Customs District n.e.c.'!D20</f>
        <v>10360085092</v>
      </c>
      <c r="E20" s="12">
        <f t="shared" si="0"/>
        <v>-4.9464759006571119E-3</v>
      </c>
      <c r="F20" s="7">
        <f>Nogales!F20+'Nogales Customs District n.e.c.'!F20</f>
        <v>21514078492</v>
      </c>
      <c r="G20" s="12">
        <f t="shared" ref="G20" si="16">(F20-F19)/F19</f>
        <v>0.15421003776618011</v>
      </c>
    </row>
    <row r="21" spans="1:7" ht="18.75" x14ac:dyDescent="0.3">
      <c r="A21" s="3"/>
      <c r="B21" s="4"/>
      <c r="C21" s="4"/>
      <c r="D21" s="4"/>
      <c r="E21" s="4"/>
      <c r="F21" s="4"/>
      <c r="G21" s="2"/>
    </row>
    <row r="22" spans="1:7" ht="33" customHeight="1" x14ac:dyDescent="0.25">
      <c r="A22" s="10" t="s">
        <v>4</v>
      </c>
      <c r="B22" s="10"/>
      <c r="C22" s="10"/>
      <c r="D22" s="10"/>
      <c r="E22" s="10"/>
      <c r="F22" s="10"/>
    </row>
  </sheetData>
  <mergeCells count="2">
    <mergeCell ref="A22:F22"/>
    <mergeCell ref="A1:G1"/>
  </mergeCells>
  <pageMargins left="0.7" right="0.7" top="0.75" bottom="0.75" header="0.3" footer="0.3"/>
  <pageSetup scale="97" orientation="landscape" r:id="rId1"/>
  <ignoredErrors>
    <ignoredError sqref="D4:D20 F4:F2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2"/>
  <sheetViews>
    <sheetView workbookViewId="0">
      <selection sqref="A1:G1"/>
    </sheetView>
  </sheetViews>
  <sheetFormatPr defaultColWidth="13.85546875" defaultRowHeight="15" x14ac:dyDescent="0.25"/>
  <cols>
    <col min="1" max="1" width="14.28515625" style="1" customWidth="1"/>
    <col min="2" max="3" width="18.85546875" style="1" customWidth="1"/>
    <col min="4" max="5" width="20" style="1" customWidth="1"/>
    <col min="6" max="6" width="19.5703125" style="1" customWidth="1"/>
    <col min="7" max="16384" width="13.85546875" style="1"/>
  </cols>
  <sheetData>
    <row r="1" spans="1:7" ht="15.75" x14ac:dyDescent="0.25">
      <c r="A1" s="8" t="s">
        <v>5</v>
      </c>
      <c r="B1" s="9"/>
      <c r="C1" s="9"/>
      <c r="D1" s="9"/>
      <c r="E1" s="9"/>
      <c r="F1" s="9"/>
      <c r="G1" s="11"/>
    </row>
    <row r="2" spans="1:7" ht="15.75" x14ac:dyDescent="0.25">
      <c r="A2" s="5" t="s">
        <v>3</v>
      </c>
      <c r="B2" s="5" t="s">
        <v>0</v>
      </c>
      <c r="C2" s="5" t="s">
        <v>8</v>
      </c>
      <c r="D2" s="5" t="s">
        <v>1</v>
      </c>
      <c r="E2" s="5" t="s">
        <v>8</v>
      </c>
      <c r="F2" s="5" t="s">
        <v>2</v>
      </c>
      <c r="G2" s="5" t="s">
        <v>8</v>
      </c>
    </row>
    <row r="3" spans="1:7" ht="15.75" x14ac:dyDescent="0.25">
      <c r="A3" s="5">
        <v>2006</v>
      </c>
      <c r="B3" s="7">
        <f>SUM(D3:F3)</f>
        <v>18870354532</v>
      </c>
      <c r="C3" s="7"/>
      <c r="D3" s="7">
        <v>6355086001</v>
      </c>
      <c r="E3" s="7"/>
      <c r="F3" s="7">
        <v>12515268531</v>
      </c>
    </row>
    <row r="4" spans="1:7" ht="15.75" x14ac:dyDescent="0.25">
      <c r="A4" s="5">
        <v>2007</v>
      </c>
      <c r="B4" s="7">
        <f t="shared" ref="B4:B17" si="0">SUM(D4:F4)</f>
        <v>18175083872.949146</v>
      </c>
      <c r="C4" s="12">
        <f>(B4-B3)/B3</f>
        <v>-3.6844599706477507E-2</v>
      </c>
      <c r="D4" s="7">
        <v>6031903257</v>
      </c>
      <c r="E4" s="12">
        <f>(D4-D3)/D3</f>
        <v>-5.0854188904626278E-2</v>
      </c>
      <c r="F4" s="7">
        <v>12143180616</v>
      </c>
      <c r="G4" s="12">
        <f>(F4-F3)/F3</f>
        <v>-2.9730717649273587E-2</v>
      </c>
    </row>
    <row r="5" spans="1:7" ht="15.75" x14ac:dyDescent="0.25">
      <c r="A5" s="5">
        <v>2008</v>
      </c>
      <c r="B5" s="7">
        <f t="shared" si="0"/>
        <v>19119599042.145893</v>
      </c>
      <c r="C5" s="12">
        <f t="shared" ref="C5:E20" si="1">(B5-B4)/B4</f>
        <v>5.1967582422137504E-2</v>
      </c>
      <c r="D5" s="7">
        <v>6911921686</v>
      </c>
      <c r="E5" s="12">
        <f t="shared" si="1"/>
        <v>0.1458939892609753</v>
      </c>
      <c r="F5" s="7">
        <v>12207677356</v>
      </c>
      <c r="G5" s="12">
        <f t="shared" ref="G5" si="2">(F5-F4)/F4</f>
        <v>5.3113547463024902E-3</v>
      </c>
    </row>
    <row r="6" spans="1:7" ht="15.75" x14ac:dyDescent="0.25">
      <c r="A6" s="5">
        <v>2009</v>
      </c>
      <c r="B6" s="7">
        <f t="shared" si="0"/>
        <v>16231892995.86138</v>
      </c>
      <c r="C6" s="12">
        <f t="shared" si="1"/>
        <v>-0.15103381822595016</v>
      </c>
      <c r="D6" s="7">
        <v>5953789764</v>
      </c>
      <c r="E6" s="12">
        <f t="shared" si="1"/>
        <v>-0.1386201935621873</v>
      </c>
      <c r="F6" s="7">
        <v>10278103232</v>
      </c>
      <c r="G6" s="12">
        <f t="shared" ref="G6" si="3">(F6-F5)/F5</f>
        <v>-0.15806234615560394</v>
      </c>
    </row>
    <row r="7" spans="1:7" ht="15.75" x14ac:dyDescent="0.25">
      <c r="A7" s="5">
        <v>2010</v>
      </c>
      <c r="B7" s="7">
        <f t="shared" si="0"/>
        <v>19830783932.161644</v>
      </c>
      <c r="C7" s="12">
        <f t="shared" si="1"/>
        <v>0.22171726595399982</v>
      </c>
      <c r="D7" s="7">
        <v>6916181961</v>
      </c>
      <c r="E7" s="12">
        <f t="shared" si="1"/>
        <v>0.16164363122446324</v>
      </c>
      <c r="F7" s="7">
        <v>12914601971</v>
      </c>
      <c r="G7" s="12">
        <f t="shared" ref="G7" si="4">(F7-F6)/F6</f>
        <v>0.25651607884142336</v>
      </c>
    </row>
    <row r="8" spans="1:7" ht="15.75" x14ac:dyDescent="0.25">
      <c r="A8" s="5">
        <v>2011</v>
      </c>
      <c r="B8" s="7">
        <f t="shared" si="0"/>
        <v>22105798294.172703</v>
      </c>
      <c r="C8" s="12">
        <f t="shared" si="1"/>
        <v>0.11472135291239957</v>
      </c>
      <c r="D8" s="7">
        <v>8110635641</v>
      </c>
      <c r="E8" s="12">
        <f t="shared" si="1"/>
        <v>0.17270420106577067</v>
      </c>
      <c r="F8" s="7">
        <v>13995162653</v>
      </c>
      <c r="G8" s="12">
        <f t="shared" ref="G8" si="5">(F8-F7)/F7</f>
        <v>8.3669685246701431E-2</v>
      </c>
    </row>
    <row r="9" spans="1:7" ht="15.75" x14ac:dyDescent="0.25">
      <c r="A9" s="5">
        <v>2012</v>
      </c>
      <c r="B9" s="7">
        <f t="shared" si="0"/>
        <v>23528036293.102715</v>
      </c>
      <c r="C9" s="12">
        <f t="shared" si="1"/>
        <v>6.4337780522720461E-2</v>
      </c>
      <c r="D9" s="7">
        <v>8943721289</v>
      </c>
      <c r="E9" s="12">
        <f t="shared" si="1"/>
        <v>0.10271521060429301</v>
      </c>
      <c r="F9" s="7">
        <v>14584315004</v>
      </c>
      <c r="G9" s="12">
        <f t="shared" ref="G9" si="6">(F9-F8)/F8</f>
        <v>4.2096856292964155E-2</v>
      </c>
    </row>
    <row r="10" spans="1:7" ht="15.75" x14ac:dyDescent="0.25">
      <c r="A10" s="5">
        <v>2013</v>
      </c>
      <c r="B10" s="7">
        <f t="shared" si="0"/>
        <v>27687539963.150578</v>
      </c>
      <c r="C10" s="12">
        <f t="shared" si="1"/>
        <v>0.17678924064169474</v>
      </c>
      <c r="D10" s="7">
        <v>10290446252</v>
      </c>
      <c r="E10" s="12">
        <f t="shared" si="1"/>
        <v>0.15057769797191184</v>
      </c>
      <c r="F10" s="7">
        <v>17397093711</v>
      </c>
      <c r="G10" s="12">
        <f t="shared" ref="G10" si="7">(F10-F9)/F9</f>
        <v>0.19286327168801187</v>
      </c>
    </row>
    <row r="11" spans="1:7" ht="15.75" x14ac:dyDescent="0.25">
      <c r="A11" s="5">
        <v>2014</v>
      </c>
      <c r="B11" s="7">
        <f t="shared" si="0"/>
        <v>26399176732.029236</v>
      </c>
      <c r="C11" s="12">
        <f t="shared" si="1"/>
        <v>-4.6532239152919611E-2</v>
      </c>
      <c r="D11" s="7">
        <v>10591302296</v>
      </c>
      <c r="E11" s="12">
        <f t="shared" si="1"/>
        <v>2.9236442874528121E-2</v>
      </c>
      <c r="F11" s="7">
        <v>15807874436</v>
      </c>
      <c r="G11" s="12">
        <f t="shared" ref="G11" si="8">(F11-F10)/F10</f>
        <v>-9.1349699058938402E-2</v>
      </c>
    </row>
    <row r="12" spans="1:7" ht="15.75" x14ac:dyDescent="0.25">
      <c r="A12" s="5">
        <v>2015</v>
      </c>
      <c r="B12" s="7">
        <f t="shared" si="0"/>
        <v>27316551053.085182</v>
      </c>
      <c r="C12" s="12">
        <f t="shared" si="1"/>
        <v>3.4750110973836804E-2</v>
      </c>
      <c r="D12" s="7">
        <v>11493487182</v>
      </c>
      <c r="E12" s="12">
        <f t="shared" si="1"/>
        <v>8.5181676510236767E-2</v>
      </c>
      <c r="F12" s="7">
        <v>15823063871</v>
      </c>
      <c r="G12" s="12">
        <f t="shared" ref="G12" si="9">(F12-F11)/F11</f>
        <v>9.6087776136482975E-4</v>
      </c>
    </row>
    <row r="13" spans="1:7" ht="15.75" x14ac:dyDescent="0.25">
      <c r="A13" s="5">
        <v>2016</v>
      </c>
      <c r="B13" s="7">
        <f t="shared" si="0"/>
        <v>26377271198.891846</v>
      </c>
      <c r="C13" s="12">
        <f t="shared" si="1"/>
        <v>-3.4385009014058984E-2</v>
      </c>
      <c r="D13" s="7">
        <v>10250441299</v>
      </c>
      <c r="E13" s="12">
        <f t="shared" si="1"/>
        <v>-0.10815219639751629</v>
      </c>
      <c r="F13" s="7">
        <v>16126829900</v>
      </c>
      <c r="G13" s="12">
        <f t="shared" ref="G13" si="10">(F13-F12)/F12</f>
        <v>1.9197674450188662E-2</v>
      </c>
    </row>
    <row r="14" spans="1:7" ht="15.75" x14ac:dyDescent="0.25">
      <c r="A14" s="5">
        <v>2017</v>
      </c>
      <c r="B14" s="7">
        <f t="shared" si="0"/>
        <v>23934285421.915001</v>
      </c>
      <c r="C14" s="12">
        <f t="shared" si="1"/>
        <v>-9.2617077731660086E-2</v>
      </c>
      <c r="D14" s="7">
        <v>9379153680</v>
      </c>
      <c r="E14" s="12">
        <f t="shared" si="1"/>
        <v>-8.500001059320246E-2</v>
      </c>
      <c r="F14" s="7">
        <v>14555131742</v>
      </c>
      <c r="G14" s="12">
        <f t="shared" ref="G14" si="11">(F14-F13)/F13</f>
        <v>-9.7458593396585649E-2</v>
      </c>
    </row>
    <row r="15" spans="1:7" ht="15.75" x14ac:dyDescent="0.25">
      <c r="A15" s="5">
        <v>2018</v>
      </c>
      <c r="B15" s="7">
        <f t="shared" si="0"/>
        <v>24212081273.043106</v>
      </c>
      <c r="C15" s="12">
        <f t="shared" si="1"/>
        <v>1.160660726782118E-2</v>
      </c>
      <c r="D15" s="7">
        <v>9783442583</v>
      </c>
      <c r="E15" s="12">
        <f t="shared" si="1"/>
        <v>4.3105051563671573E-2</v>
      </c>
      <c r="F15" s="7">
        <v>14428638690</v>
      </c>
      <c r="G15" s="12">
        <f t="shared" ref="G15" si="12">(F15-F14)/F14</f>
        <v>-8.6906153954618044E-3</v>
      </c>
    </row>
    <row r="16" spans="1:7" ht="15.75" x14ac:dyDescent="0.25">
      <c r="A16" s="5">
        <v>2019</v>
      </c>
      <c r="B16" s="7">
        <f t="shared" si="0"/>
        <v>25531451743.062172</v>
      </c>
      <c r="C16" s="12">
        <f t="shared" si="1"/>
        <v>5.4492236959736595E-2</v>
      </c>
      <c r="D16" s="7">
        <v>10391679881</v>
      </c>
      <c r="E16" s="12">
        <f t="shared" si="1"/>
        <v>6.217006875032835E-2</v>
      </c>
      <c r="F16" s="7">
        <v>15139771862</v>
      </c>
      <c r="G16" s="12">
        <f t="shared" ref="G16" si="13">(F16-F15)/F15</f>
        <v>4.9286227708568393E-2</v>
      </c>
    </row>
    <row r="17" spans="1:7" ht="15.75" x14ac:dyDescent="0.25">
      <c r="A17" s="5">
        <v>2020</v>
      </c>
      <c r="B17" s="7">
        <f t="shared" si="0"/>
        <v>21882548928.814537</v>
      </c>
      <c r="C17" s="12">
        <f t="shared" si="1"/>
        <v>-0.14291795276542296</v>
      </c>
      <c r="D17" s="7">
        <v>8464394974</v>
      </c>
      <c r="E17" s="12">
        <f t="shared" si="1"/>
        <v>-0.1854642299484052</v>
      </c>
      <c r="F17" s="7">
        <v>13418153955</v>
      </c>
      <c r="G17" s="12">
        <f t="shared" ref="G17" si="14">(F17-F16)/F16</f>
        <v>-0.1137149174170297</v>
      </c>
    </row>
    <row r="18" spans="1:7" ht="15.75" x14ac:dyDescent="0.25">
      <c r="A18" s="5">
        <v>2021</v>
      </c>
      <c r="B18" s="7">
        <f t="shared" ref="B18" si="15">SUM(D18:F18)</f>
        <v>24578753829.161098</v>
      </c>
      <c r="C18" s="12">
        <f t="shared" si="1"/>
        <v>0.12321256125680352</v>
      </c>
      <c r="D18" s="7">
        <v>9828003370</v>
      </c>
      <c r="E18" s="12">
        <f t="shared" si="1"/>
        <v>0.16109933435154936</v>
      </c>
      <c r="F18" s="7">
        <v>14750750459</v>
      </c>
      <c r="G18" s="12">
        <f t="shared" ref="G18" si="16">(F18-F17)/F17</f>
        <v>9.9312953813846735E-2</v>
      </c>
    </row>
    <row r="19" spans="1:7" ht="15.75" x14ac:dyDescent="0.25">
      <c r="A19" s="5">
        <v>2022</v>
      </c>
      <c r="B19" s="7">
        <f t="shared" ref="B19" si="17">SUM(D19:F19)</f>
        <v>28537424859.043007</v>
      </c>
      <c r="C19" s="12">
        <f t="shared" si="1"/>
        <v>0.16106068913816135</v>
      </c>
      <c r="D19" s="7">
        <v>10250693811</v>
      </c>
      <c r="E19" s="12">
        <f t="shared" si="1"/>
        <v>4.3008780632927276E-2</v>
      </c>
      <c r="F19" s="7">
        <v>18286731048</v>
      </c>
      <c r="G19" s="12">
        <f t="shared" ref="G19" si="18">(F19-F18)/F18</f>
        <v>0.23971530118608728</v>
      </c>
    </row>
    <row r="20" spans="1:7" ht="15.75" x14ac:dyDescent="0.25">
      <c r="A20" s="5">
        <v>2023</v>
      </c>
      <c r="B20" s="7">
        <f t="shared" ref="B20" si="19">SUM(D20:F20)</f>
        <v>31620730428.009468</v>
      </c>
      <c r="C20" s="12">
        <f t="shared" si="1"/>
        <v>0.10804428164755783</v>
      </c>
      <c r="D20" s="7">
        <v>10347739992</v>
      </c>
      <c r="E20" s="12">
        <f t="shared" si="1"/>
        <v>9.4672792680491474E-3</v>
      </c>
      <c r="F20" s="7">
        <v>21272990436</v>
      </c>
      <c r="G20" s="12">
        <f t="shared" ref="G20" si="20">(F20-F19)/F19</f>
        <v>0.16330198000733456</v>
      </c>
    </row>
    <row r="21" spans="1:7" ht="18.75" x14ac:dyDescent="0.3">
      <c r="A21" s="3"/>
      <c r="B21" s="4"/>
      <c r="C21" s="4"/>
      <c r="D21" s="4"/>
      <c r="E21" s="4"/>
      <c r="F21" s="4"/>
      <c r="G21" s="2"/>
    </row>
    <row r="22" spans="1:7" ht="30" customHeight="1" x14ac:dyDescent="0.25">
      <c r="A22" s="10" t="s">
        <v>4</v>
      </c>
      <c r="B22" s="10"/>
      <c r="C22" s="10"/>
      <c r="D22" s="10"/>
      <c r="E22" s="10"/>
      <c r="F22" s="10"/>
    </row>
  </sheetData>
  <mergeCells count="2">
    <mergeCell ref="A22:F22"/>
    <mergeCell ref="A1:G1"/>
  </mergeCells>
  <pageMargins left="0.7" right="0.7" top="0.75" bottom="0.75" header="0.3" footer="0.3"/>
  <pageSetup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2"/>
  <sheetViews>
    <sheetView workbookViewId="0">
      <selection sqref="A1:G1"/>
    </sheetView>
  </sheetViews>
  <sheetFormatPr defaultRowHeight="15" x14ac:dyDescent="0.25"/>
  <cols>
    <col min="1" max="1" width="12" style="1" customWidth="1"/>
    <col min="2" max="3" width="18.42578125" style="1" customWidth="1"/>
    <col min="4" max="5" width="17.85546875" style="1" customWidth="1"/>
    <col min="6" max="6" width="17.140625" style="1" customWidth="1"/>
    <col min="7" max="7" width="16.85546875" style="1" bestFit="1" customWidth="1"/>
    <col min="8" max="8" width="14.28515625" style="1" bestFit="1" customWidth="1"/>
    <col min="9" max="9" width="16.85546875" style="1" bestFit="1" customWidth="1"/>
    <col min="10" max="10" width="14.28515625" style="1" bestFit="1" customWidth="1"/>
    <col min="11" max="16384" width="9.140625" style="1"/>
  </cols>
  <sheetData>
    <row r="1" spans="1:7" ht="15.75" x14ac:dyDescent="0.25">
      <c r="A1" s="8" t="s">
        <v>7</v>
      </c>
      <c r="B1" s="9"/>
      <c r="C1" s="9"/>
      <c r="D1" s="9"/>
      <c r="E1" s="9"/>
      <c r="F1" s="9"/>
      <c r="G1" s="11"/>
    </row>
    <row r="2" spans="1:7" ht="15.75" x14ac:dyDescent="0.25">
      <c r="A2" s="6" t="s">
        <v>3</v>
      </c>
      <c r="B2" s="6" t="s">
        <v>0</v>
      </c>
      <c r="C2" s="6" t="s">
        <v>8</v>
      </c>
      <c r="D2" s="6" t="s">
        <v>1</v>
      </c>
      <c r="E2" s="6" t="s">
        <v>8</v>
      </c>
      <c r="F2" s="6" t="s">
        <v>2</v>
      </c>
      <c r="G2" s="6" t="s">
        <v>8</v>
      </c>
    </row>
    <row r="3" spans="1:7" ht="15.75" x14ac:dyDescent="0.25">
      <c r="A3" s="6">
        <v>2006</v>
      </c>
      <c r="B3" s="7">
        <f>SUM(D3:F3)</f>
        <v>57338178</v>
      </c>
      <c r="C3" s="7"/>
      <c r="D3" s="7">
        <v>411000</v>
      </c>
      <c r="E3" s="7"/>
      <c r="F3" s="7">
        <v>56927178</v>
      </c>
    </row>
    <row r="4" spans="1:7" ht="15.75" x14ac:dyDescent="0.25">
      <c r="A4" s="6">
        <v>2007</v>
      </c>
      <c r="B4" s="7">
        <f t="shared" ref="B4:B17" si="0">SUM(D4:F4)</f>
        <v>93732609.326941609</v>
      </c>
      <c r="C4" s="12">
        <f>(B4-B3)/B3</f>
        <v>0.63473295797682316</v>
      </c>
      <c r="D4" s="7">
        <v>4655373</v>
      </c>
      <c r="E4" s="12">
        <f>(D4-D3)/D3</f>
        <v>10.326941605839416</v>
      </c>
      <c r="F4" s="7">
        <v>89077226</v>
      </c>
      <c r="G4" s="12">
        <f>(F4-F3)/F3</f>
        <v>0.56475745205567718</v>
      </c>
    </row>
    <row r="5" spans="1:7" ht="15.75" x14ac:dyDescent="0.25">
      <c r="A5" s="6">
        <v>2008</v>
      </c>
      <c r="B5" s="7">
        <f t="shared" si="0"/>
        <v>159947201.28579301</v>
      </c>
      <c r="C5" s="12">
        <f t="shared" ref="C5:E20" si="1">(B5-B4)/B4</f>
        <v>0.70642002217065458</v>
      </c>
      <c r="D5" s="7">
        <v>1330473</v>
      </c>
      <c r="E5" s="12">
        <f t="shared" si="1"/>
        <v>-0.71420700339156495</v>
      </c>
      <c r="F5" s="7">
        <v>158616729</v>
      </c>
      <c r="G5" s="12">
        <f t="shared" ref="G5" si="2">(F5-F4)/F4</f>
        <v>0.78066534088073192</v>
      </c>
    </row>
    <row r="6" spans="1:7" ht="15.75" x14ac:dyDescent="0.25">
      <c r="A6" s="6">
        <v>2009</v>
      </c>
      <c r="B6" s="7">
        <f t="shared" si="0"/>
        <v>212404208.39301062</v>
      </c>
      <c r="C6" s="12">
        <f t="shared" si="1"/>
        <v>0.32796452007614463</v>
      </c>
      <c r="D6" s="7">
        <v>37776134</v>
      </c>
      <c r="E6" s="12">
        <f t="shared" si="1"/>
        <v>27.393010606002527</v>
      </c>
      <c r="F6" s="7">
        <v>174628047</v>
      </c>
      <c r="G6" s="12">
        <f t="shared" ref="G6" si="3">(F6-F5)/F5</f>
        <v>0.10094343831790908</v>
      </c>
    </row>
    <row r="7" spans="1:7" ht="15.75" x14ac:dyDescent="0.25">
      <c r="A7" s="6">
        <v>2010</v>
      </c>
      <c r="B7" s="7">
        <f t="shared" si="0"/>
        <v>209218759.87727672</v>
      </c>
      <c r="C7" s="12">
        <f t="shared" si="1"/>
        <v>-1.4997106412505141E-2</v>
      </c>
      <c r="D7" s="7">
        <v>33140123</v>
      </c>
      <c r="E7" s="12">
        <f t="shared" si="1"/>
        <v>-0.12272327814169655</v>
      </c>
      <c r="F7" s="7">
        <v>176078637</v>
      </c>
      <c r="G7" s="12">
        <f t="shared" ref="G7" si="4">(F7-F6)/F6</f>
        <v>8.3067412418579012E-3</v>
      </c>
    </row>
    <row r="8" spans="1:7" ht="15.75" x14ac:dyDescent="0.25">
      <c r="A8" s="6">
        <v>2011</v>
      </c>
      <c r="B8" s="7">
        <f t="shared" si="0"/>
        <v>401811692.95738119</v>
      </c>
      <c r="C8" s="12">
        <f t="shared" si="1"/>
        <v>0.92053376663295106</v>
      </c>
      <c r="D8" s="7">
        <v>31727731</v>
      </c>
      <c r="E8" s="12">
        <f t="shared" si="1"/>
        <v>-4.2618791728684893E-2</v>
      </c>
      <c r="F8" s="7">
        <v>370083962</v>
      </c>
      <c r="G8" s="12">
        <f t="shared" ref="G8" si="5">(F8-F7)/F7</f>
        <v>1.1018106926849962</v>
      </c>
    </row>
    <row r="9" spans="1:7" ht="15.75" x14ac:dyDescent="0.25">
      <c r="A9" s="6">
        <v>2012</v>
      </c>
      <c r="B9" s="7">
        <f t="shared" si="0"/>
        <v>308711686.90837097</v>
      </c>
      <c r="C9" s="12">
        <f t="shared" si="1"/>
        <v>-0.23170058930785029</v>
      </c>
      <c r="D9" s="7">
        <v>28820550</v>
      </c>
      <c r="E9" s="12">
        <f t="shared" si="1"/>
        <v>-9.1629023203707818E-2</v>
      </c>
      <c r="F9" s="7">
        <v>279891137</v>
      </c>
      <c r="G9" s="12">
        <f t="shared" ref="G9" si="6">(F9-F8)/F8</f>
        <v>-0.24370908837168145</v>
      </c>
    </row>
    <row r="10" spans="1:7" ht="15.75" x14ac:dyDescent="0.25">
      <c r="A10" s="6">
        <v>2013</v>
      </c>
      <c r="B10" s="7">
        <f t="shared" si="0"/>
        <v>472230404.91791713</v>
      </c>
      <c r="C10" s="12">
        <f t="shared" si="1"/>
        <v>0.52968100964081843</v>
      </c>
      <c r="D10" s="7">
        <v>26454876</v>
      </c>
      <c r="E10" s="12">
        <f t="shared" si="1"/>
        <v>-8.2082888772074092E-2</v>
      </c>
      <c r="F10" s="7">
        <v>445775529</v>
      </c>
      <c r="G10" s="12">
        <f t="shared" ref="G10" si="7">(F10-F9)/F9</f>
        <v>0.59267468694444581</v>
      </c>
    </row>
    <row r="11" spans="1:7" ht="15.75" x14ac:dyDescent="0.25">
      <c r="A11" s="6">
        <v>2014</v>
      </c>
      <c r="B11" s="7">
        <f t="shared" si="0"/>
        <v>355916787.72912246</v>
      </c>
      <c r="C11" s="12">
        <f t="shared" si="1"/>
        <v>-0.24630692131950346</v>
      </c>
      <c r="D11" s="7">
        <v>19288845</v>
      </c>
      <c r="E11" s="12">
        <f t="shared" si="1"/>
        <v>-0.27087751233458812</v>
      </c>
      <c r="F11" s="7">
        <v>336627943</v>
      </c>
      <c r="G11" s="12">
        <f t="shared" ref="G11" si="8">(F11-F10)/F10</f>
        <v>-0.24484876109024817</v>
      </c>
    </row>
    <row r="12" spans="1:7" ht="15.75" x14ac:dyDescent="0.25">
      <c r="A12" s="6">
        <v>2015</v>
      </c>
      <c r="B12" s="7">
        <f t="shared" si="0"/>
        <v>337007330.55330092</v>
      </c>
      <c r="C12" s="12">
        <f t="shared" si="1"/>
        <v>-5.3128871207426612E-2</v>
      </c>
      <c r="D12" s="7">
        <v>126405606</v>
      </c>
      <c r="E12" s="12">
        <f t="shared" si="1"/>
        <v>5.5533009363702179</v>
      </c>
      <c r="F12" s="7">
        <v>210601719</v>
      </c>
      <c r="G12" s="12">
        <f t="shared" ref="G12" si="9">(F12-F11)/F11</f>
        <v>-0.37437838010969876</v>
      </c>
    </row>
    <row r="13" spans="1:7" ht="15.75" x14ac:dyDescent="0.25">
      <c r="A13" s="6">
        <v>2016</v>
      </c>
      <c r="B13" s="7">
        <f t="shared" si="0"/>
        <v>379079641.20724738</v>
      </c>
      <c r="C13" s="12">
        <f t="shared" si="1"/>
        <v>0.12484093620418243</v>
      </c>
      <c r="D13" s="7">
        <v>26197229</v>
      </c>
      <c r="E13" s="12">
        <f t="shared" si="1"/>
        <v>-0.79275263313875499</v>
      </c>
      <c r="F13" s="7">
        <v>352882413</v>
      </c>
      <c r="G13" s="12">
        <f t="shared" ref="G13" si="10">(F13-F12)/F12</f>
        <v>0.67559132316484083</v>
      </c>
    </row>
    <row r="14" spans="1:7" ht="15.75" x14ac:dyDescent="0.25">
      <c r="A14" s="6">
        <v>2017</v>
      </c>
      <c r="B14" s="7">
        <f t="shared" si="0"/>
        <v>275020867.69424826</v>
      </c>
      <c r="C14" s="12">
        <f t="shared" si="1"/>
        <v>-0.27450372481520036</v>
      </c>
      <c r="D14" s="7">
        <v>44384609</v>
      </c>
      <c r="E14" s="12">
        <f t="shared" si="1"/>
        <v>0.69424823518548473</v>
      </c>
      <c r="F14" s="7">
        <v>230636258</v>
      </c>
      <c r="G14" s="12">
        <f t="shared" ref="G14" si="11">(F14-F13)/F13</f>
        <v>-0.34642178384786776</v>
      </c>
    </row>
    <row r="15" spans="1:7" ht="15.75" x14ac:dyDescent="0.25">
      <c r="A15" s="6">
        <v>2018</v>
      </c>
      <c r="B15" s="7">
        <f t="shared" si="0"/>
        <v>192966225.29804534</v>
      </c>
      <c r="C15" s="12">
        <f t="shared" si="1"/>
        <v>-0.29835787765540162</v>
      </c>
      <c r="D15" s="7">
        <v>13228626</v>
      </c>
      <c r="E15" s="12">
        <f t="shared" si="1"/>
        <v>-0.70195465730023665</v>
      </c>
      <c r="F15" s="7">
        <v>179737600</v>
      </c>
      <c r="G15" s="12">
        <f t="shared" ref="G15" si="12">(F15-F14)/F14</f>
        <v>-0.22068801515154654</v>
      </c>
    </row>
    <row r="16" spans="1:7" ht="15.75" x14ac:dyDescent="0.25">
      <c r="A16" s="6">
        <v>2019</v>
      </c>
      <c r="B16" s="7">
        <f t="shared" si="0"/>
        <v>1279810916.0351145</v>
      </c>
      <c r="C16" s="12">
        <f t="shared" si="1"/>
        <v>5.6323052858518983</v>
      </c>
      <c r="D16" s="7">
        <v>26921769</v>
      </c>
      <c r="E16" s="12">
        <f t="shared" si="1"/>
        <v>1.0351145311689967</v>
      </c>
      <c r="F16" s="7">
        <v>1252889146</v>
      </c>
      <c r="G16" s="12">
        <f t="shared" ref="G16" si="13">(F16-F15)/F15</f>
        <v>5.9706569243163363</v>
      </c>
    </row>
    <row r="17" spans="1:7" ht="15.75" x14ac:dyDescent="0.25">
      <c r="A17" s="6">
        <v>2020</v>
      </c>
      <c r="B17" s="7">
        <f t="shared" si="0"/>
        <v>690537976.36354756</v>
      </c>
      <c r="C17" s="12">
        <f t="shared" si="1"/>
        <v>-0.46043750079671841</v>
      </c>
      <c r="D17" s="7">
        <v>63630880</v>
      </c>
      <c r="E17" s="12">
        <f t="shared" si="1"/>
        <v>1.3635475068521685</v>
      </c>
      <c r="F17" s="7">
        <v>626907095</v>
      </c>
      <c r="G17" s="12">
        <f t="shared" ref="G17" si="14">(F17-F16)/F16</f>
        <v>-0.49963083565575084</v>
      </c>
    </row>
    <row r="18" spans="1:7" ht="15.75" x14ac:dyDescent="0.25">
      <c r="A18" s="6">
        <v>2021</v>
      </c>
      <c r="B18" s="7">
        <f t="shared" ref="B18" si="15">SUM(D18:F18)</f>
        <v>387657030.49963492</v>
      </c>
      <c r="C18" s="12">
        <f t="shared" si="1"/>
        <v>-0.43861591430339364</v>
      </c>
      <c r="D18" s="7">
        <v>95423091</v>
      </c>
      <c r="E18" s="12">
        <f t="shared" si="1"/>
        <v>0.49963494139952175</v>
      </c>
      <c r="F18" s="7">
        <v>292233939</v>
      </c>
      <c r="G18" s="12">
        <f t="shared" ref="G18" si="16">(F18-F17)/F17</f>
        <v>-0.53384809115934473</v>
      </c>
    </row>
    <row r="19" spans="1:7" ht="15.75" x14ac:dyDescent="0.25">
      <c r="A19" s="6">
        <v>2022</v>
      </c>
      <c r="B19" s="7">
        <f t="shared" ref="B19" si="17">SUM(D19:F19)</f>
        <v>513817269.68609023</v>
      </c>
      <c r="C19" s="12">
        <f t="shared" si="1"/>
        <v>0.32544292831179317</v>
      </c>
      <c r="D19" s="7">
        <v>160891939</v>
      </c>
      <c r="E19" s="12">
        <f t="shared" si="1"/>
        <v>0.68609020430914358</v>
      </c>
      <c r="F19" s="7">
        <v>352925330</v>
      </c>
      <c r="G19" s="12">
        <f t="shared" ref="G19" si="18">(F19-F18)/F18</f>
        <v>0.20768084366819556</v>
      </c>
    </row>
    <row r="20" spans="1:7" ht="15.75" x14ac:dyDescent="0.25">
      <c r="A20" s="6">
        <v>2023</v>
      </c>
      <c r="B20" s="7">
        <f t="shared" ref="B20" si="19">SUM(D20:F20)</f>
        <v>253433155.07672915</v>
      </c>
      <c r="C20" s="12">
        <f t="shared" si="1"/>
        <v>-0.50676403844588425</v>
      </c>
      <c r="D20" s="7">
        <v>12345100</v>
      </c>
      <c r="E20" s="12">
        <f t="shared" si="1"/>
        <v>-0.92327086069862085</v>
      </c>
      <c r="F20" s="7">
        <v>241088056</v>
      </c>
      <c r="G20" s="12">
        <f t="shared" ref="G20" si="20">(F20-F19)/F19</f>
        <v>-0.31688650400921919</v>
      </c>
    </row>
    <row r="21" spans="1:7" x14ac:dyDescent="0.25">
      <c r="D21" s="2"/>
      <c r="E21" s="2"/>
      <c r="F21" s="2"/>
      <c r="G21" s="2"/>
    </row>
    <row r="22" spans="1:7" ht="35.25" customHeight="1" x14ac:dyDescent="0.25">
      <c r="A22" s="10" t="s">
        <v>4</v>
      </c>
      <c r="B22" s="10"/>
      <c r="C22" s="10"/>
      <c r="D22" s="10"/>
      <c r="E22" s="10"/>
      <c r="F22" s="10"/>
    </row>
  </sheetData>
  <mergeCells count="2">
    <mergeCell ref="A22:F22"/>
    <mergeCell ref="A1:G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Nogales (total)</vt:lpstr>
      <vt:lpstr>Nogales</vt:lpstr>
      <vt:lpstr>Nogales Customs District n.e.c.</vt:lpstr>
      <vt:lpstr>Nogales!Print_Area</vt:lpstr>
      <vt:lpstr>'Nogales (total)'!Print_Area</vt:lpstr>
      <vt:lpstr>'Nogales Customs District n.e.c.'!Print_Area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Carreira, Robert</dc:creator>
  <cp:lastModifiedBy>robert.carreira</cp:lastModifiedBy>
  <cp:lastPrinted>2023-05-22T21:58:41Z</cp:lastPrinted>
  <dcterms:created xsi:type="dcterms:W3CDTF">2014-09-05T18:00:05Z</dcterms:created>
  <dcterms:modified xsi:type="dcterms:W3CDTF">2024-04-30T20:11:32Z</dcterms:modified>
</cp:coreProperties>
</file>