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DE4F5F0D-2C67-4FC7-8FEA-3A739050968E}" xr6:coauthVersionLast="47" xr6:coauthVersionMax="47" xr10:uidLastSave="{00000000-0000-0000-0000-000000000000}"/>
  <bookViews>
    <workbookView xWindow="2688" yWindow="1272" windowWidth="25776" windowHeight="16008" xr2:uid="{00000000-000D-0000-FFFF-FFFF00000000}"/>
  </bookViews>
  <sheets>
    <sheet name="Summary Dashboard" sheetId="24" r:id="rId1"/>
    <sheet name="Retail Sales" sheetId="19" r:id="rId2"/>
    <sheet name="Restaurant &amp; Bar Sales" sheetId="22" r:id="rId3"/>
    <sheet name="Hotel-Motel Receipts" sheetId="23" r:id="rId4"/>
  </sheets>
  <definedNames>
    <definedName name="_xlnm.Print_Area" localSheetId="3">'Hotel-Motel Receipts'!$A$1:$O$22</definedName>
    <definedName name="_xlnm.Print_Area" localSheetId="2">'Restaurant &amp; Bar Sales'!$A$1:$O$22</definedName>
    <definedName name="_xlnm.Print_Area" localSheetId="1">'Retail Sales'!$A$1:$O$22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4" l="1"/>
  <c r="N9" i="24"/>
  <c r="N8" i="24"/>
  <c r="N7" i="24"/>
  <c r="N48" i="24"/>
  <c r="N47" i="24"/>
  <c r="N46" i="24"/>
  <c r="K61" i="24"/>
  <c r="J61" i="24"/>
  <c r="I61" i="24"/>
  <c r="K60" i="24"/>
  <c r="J60" i="24"/>
  <c r="I60" i="24"/>
  <c r="K59" i="24"/>
  <c r="J59" i="24"/>
  <c r="I59" i="24"/>
  <c r="K58" i="24"/>
  <c r="J58" i="24"/>
  <c r="I58" i="24"/>
  <c r="K57" i="24"/>
  <c r="J57" i="24"/>
  <c r="I57" i="24"/>
  <c r="K56" i="24"/>
  <c r="J56" i="24"/>
  <c r="I56" i="24"/>
  <c r="K55" i="24"/>
  <c r="J55" i="24"/>
  <c r="I55" i="24"/>
  <c r="K54" i="24"/>
  <c r="J54" i="24"/>
  <c r="I54" i="24"/>
  <c r="K53" i="24"/>
  <c r="J53" i="24"/>
  <c r="I53" i="24"/>
  <c r="K52" i="24"/>
  <c r="J52" i="24"/>
  <c r="I52" i="24"/>
  <c r="K51" i="24"/>
  <c r="J51" i="24"/>
  <c r="I51" i="24"/>
  <c r="K50" i="24"/>
  <c r="J50" i="24"/>
  <c r="I50" i="24"/>
  <c r="K49" i="24"/>
  <c r="J49" i="24"/>
  <c r="I49" i="24"/>
  <c r="K48" i="24"/>
  <c r="J48" i="24"/>
  <c r="I48" i="24"/>
  <c r="K47" i="24"/>
  <c r="J47" i="24"/>
  <c r="I47" i="24"/>
  <c r="K46" i="24"/>
  <c r="J46" i="24"/>
  <c r="I46" i="24"/>
  <c r="C48" i="24"/>
  <c r="B48" i="24"/>
  <c r="C47" i="24"/>
  <c r="B47" i="24"/>
  <c r="C46" i="24"/>
  <c r="B46" i="24"/>
  <c r="H12" i="24"/>
  <c r="I12" i="24"/>
  <c r="J12" i="24"/>
  <c r="K12" i="24"/>
  <c r="H11" i="24"/>
  <c r="I11" i="24"/>
  <c r="J11" i="24"/>
  <c r="K11" i="24"/>
  <c r="H10" i="24"/>
  <c r="I10" i="24"/>
  <c r="J10" i="24"/>
  <c r="K10" i="24"/>
  <c r="H9" i="24"/>
  <c r="I9" i="24"/>
  <c r="J9" i="24"/>
  <c r="K9" i="24"/>
  <c r="H8" i="24"/>
  <c r="I8" i="24"/>
  <c r="J8" i="24"/>
  <c r="K8" i="24"/>
  <c r="H7" i="24"/>
  <c r="I7" i="24"/>
  <c r="J7" i="24"/>
  <c r="K7" i="24"/>
  <c r="H6" i="24"/>
  <c r="I6" i="24"/>
  <c r="J6" i="24"/>
  <c r="K6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E5" i="24"/>
  <c r="D5" i="24"/>
  <c r="C5" i="24"/>
  <c r="B5" i="24"/>
  <c r="E4" i="24"/>
  <c r="D4" i="24"/>
  <c r="C4" i="24"/>
  <c r="B4" i="24"/>
  <c r="O19" i="22"/>
  <c r="O19" i="23"/>
  <c r="O19" i="19"/>
  <c r="O18" i="23"/>
  <c r="O18" i="22"/>
  <c r="O18" i="19"/>
  <c r="O17" i="22"/>
  <c r="O17" i="23"/>
  <c r="O17" i="19"/>
  <c r="O16" i="23"/>
  <c r="O16" i="22"/>
  <c r="O16" i="19"/>
  <c r="O15" i="19"/>
  <c r="O14" i="19"/>
  <c r="O13" i="19"/>
  <c r="O15" i="22"/>
  <c r="O14" i="22"/>
  <c r="O13" i="22"/>
  <c r="O13" i="23"/>
  <c r="O15" i="23"/>
  <c r="O14" i="23"/>
  <c r="O12" i="23"/>
  <c r="O11" i="23"/>
  <c r="O10" i="23"/>
  <c r="O9" i="23"/>
  <c r="O8" i="23"/>
  <c r="O7" i="23"/>
  <c r="O6" i="23"/>
  <c r="O5" i="23"/>
  <c r="O4" i="23"/>
  <c r="O12" i="22"/>
  <c r="O11" i="22"/>
  <c r="O10" i="22"/>
  <c r="O9" i="22"/>
  <c r="O8" i="22"/>
  <c r="O7" i="22"/>
  <c r="O6" i="22"/>
  <c r="O5" i="22"/>
  <c r="O4" i="22"/>
  <c r="O12" i="19"/>
  <c r="O11" i="19"/>
  <c r="O10" i="19"/>
  <c r="O9" i="19"/>
  <c r="O8" i="19"/>
  <c r="O7" i="19"/>
  <c r="O6" i="19"/>
  <c r="O5" i="19"/>
  <c r="O4" i="19"/>
</calcChain>
</file>

<file path=xl/sharedStrings.xml><?xml version="1.0" encoding="utf-8"?>
<sst xmlns="http://schemas.openxmlformats.org/spreadsheetml/2006/main" count="92" uniqueCount="49">
  <si>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</si>
  <si>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</si>
  <si>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</si>
  <si>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</si>
  <si>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</si>
  <si>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</si>
  <si>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</si>
  <si>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</si>
  <si>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</si>
  <si>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</si>
  <si>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</si>
  <si>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</si>
  <si>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</si>
  <si>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Source: Arizona Department of Revenue and US Economic Research</t>
  </si>
  <si>
    <t>Annual Growth</t>
  </si>
  <si>
    <t>GRAHAM COUNTY RETAIL SALES</t>
  </si>
  <si>
    <t>GRAHAM COUNTY RESTAURANT &amp; BAR SALES</t>
  </si>
  <si>
    <t>GRAHAM &amp; GREENLEE COUNTY HOTEL/MOTEL RECEIPTS</t>
  </si>
  <si>
    <t>GRAHAM COUNTY ECONOMIC SUMMARY (2009-2025)</t>
  </si>
  <si>
    <t>Year</t>
  </si>
  <si>
    <t>Retail Sales</t>
  </si>
  <si>
    <t>Restaurant &amp; Bar Sales</t>
  </si>
  <si>
    <t>Hotel/Motel Receipts</t>
  </si>
  <si>
    <t>Summary Statistics</t>
  </si>
  <si>
    <t>Metric</t>
  </si>
  <si>
    <t>Restaurant &amp; Bar</t>
  </si>
  <si>
    <t>Hotel/Motel</t>
  </si>
  <si>
    <t>Minimum</t>
  </si>
  <si>
    <t>Maximum</t>
  </si>
  <si>
    <t>Average</t>
  </si>
  <si>
    <t>Total (All Years)</t>
  </si>
  <si>
    <t>2009 Value</t>
  </si>
  <si>
    <t>2025 Value</t>
  </si>
  <si>
    <t>Growth (2009-2025)</t>
  </si>
  <si>
    <t>Category</t>
  </si>
  <si>
    <t>Retail Growth</t>
  </si>
  <si>
    <t>Rest &amp; Bar Growth</t>
  </si>
  <si>
    <t>Hotel Growth</t>
  </si>
  <si>
    <t>Total Sales (2009-2025)</t>
  </si>
  <si>
    <t>Key Insights</t>
  </si>
  <si>
    <t>Value</t>
  </si>
  <si>
    <t>Highest Growth Year</t>
  </si>
  <si>
    <t>Total 17-Year Growth</t>
  </si>
  <si>
    <t>Avg Annual Growth</t>
  </si>
  <si>
    <t>2025 Total Sales</t>
  </si>
  <si>
    <t>Retail % of Total</t>
  </si>
  <si>
    <t>2022 (Retail +14%)</t>
  </si>
  <si>
    <r>
      <rPr>
        <sz val="10"/>
        <rFont val="Arial"/>
        <family val="2"/>
      </rPr>
      <t>Note</t>
    </r>
    <r>
      <rPr>
        <sz val="10"/>
        <rFont val="Arial"/>
        <family val="2"/>
      </rPr>
      <t>. By tax-processing month (typically one month following actual sales month)</t>
    </r>
  </si>
  <si>
    <r>
      <rPr>
        <sz val="10"/>
        <rFont val="Arial"/>
        <family val="2"/>
      </rPr>
      <t>Note</t>
    </r>
    <r>
      <rPr>
        <sz val="10"/>
        <rFont val="Arial"/>
        <family val="2"/>
      </rPr>
      <t>. By tax-processing month (typically one month following actual sales month). Includes both Graham and Greenlee counties.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</si>
</sst>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0"/>
      <name val="Arial"/>
    </font>
    <font>
      <sz val="10"/>
      <name val="Arial"/>
      <family val="2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i/>
      <sz val="12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6"/>
      <color rgb="FF1F4E79"/>
      <name val="Arial"/>
      <family val="2"/>
    </font>
    <font>
      <b/>
      <sz val="12"/>
      <color rgb="FF1F4E79"/>
      <name val="Arial"/>
      <family val="2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/>
      <top style="thin">
        <color rgb="FF8EA9DB"/>
      </top>
      <bottom/>
      <diagonal/>
    </border>
    <border>
      <left style="thin">
        <color auto="1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auto="1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medium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auto="1"/>
      </bottom>
      <diagonal/>
    </border>
    <border>
      <left style="thin">
        <color rgb="FF8EA9DB"/>
      </left>
      <right style="thin">
        <color rgb="FF8EA9DB"/>
      </right>
      <top style="medium">
        <color auto="1"/>
      </top>
      <bottom style="thin">
        <color rgb="FF8EA9DB"/>
      </bottom>
      <diagonal/>
    </border>
    <border>
      <left style="thin">
        <color auto="1"/>
      </left>
      <right style="thin">
        <color rgb="FF8EA9DB"/>
      </right>
      <top style="medium">
        <color auto="1"/>
      </top>
      <bottom style="thin">
        <color rgb="FF8EA9DB"/>
      </bottom>
      <diagonal/>
    </border>
    <border>
      <left style="thin">
        <color rgb="FF8EA9DB"/>
      </left>
      <right style="thin">
        <color auto="1"/>
      </right>
      <top style="medium">
        <color auto="1"/>
      </top>
      <bottom style="thin">
        <color rgb="FF8EA9DB"/>
      </bottom>
      <diagonal/>
    </border>
    <border>
      <left style="thin">
        <color auto="1"/>
      </left>
      <right style="thin">
        <color rgb="FF8EA9DB"/>
      </right>
      <top style="thin">
        <color rgb="FF8EA9DB"/>
      </top>
      <bottom style="thin">
        <color auto="1"/>
      </bottom>
      <diagonal/>
    </border>
    <border>
      <left style="thin">
        <color rgb="FF8EA9DB"/>
      </left>
      <right style="thin">
        <color auto="1"/>
      </right>
      <top style="thin">
        <color rgb="FF8EA9DB"/>
      </top>
      <bottom style="thin">
        <color auto="1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0" fillId="0" borderId="0" xfId="0" applyNumberFormat="1"/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4" fontId="4" fillId="2" borderId="4" xfId="0" applyNumberFormat="1" applyFont="1" applyFill="1" applyBorder="1" applyAlignment="1">
      <alignment horizontal="right"/>
    </xf>
    <xf numFmtId="164" fontId="4" fillId="2" borderId="4" xfId="1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164" fontId="4" fillId="2" borderId="11" xfId="1" applyNumberFormat="1" applyFont="1" applyFill="1" applyBorder="1" applyAlignment="1">
      <alignment horizontal="right"/>
    </xf>
    <xf numFmtId="0" fontId="10" fillId="5" borderId="1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164" fontId="10" fillId="6" borderId="11" xfId="0" applyNumberFormat="1" applyFont="1" applyFill="1" applyBorder="1" applyAlignment="1">
      <alignment horizontal="right"/>
    </xf>
    <xf numFmtId="164" fontId="10" fillId="6" borderId="4" xfId="0" applyNumberFormat="1" applyFont="1" applyFill="1" applyBorder="1" applyAlignment="1">
      <alignment horizontal="right"/>
    </xf>
    <xf numFmtId="165" fontId="4" fillId="2" borderId="11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64" fontId="4" fillId="7" borderId="4" xfId="0" applyNumberFormat="1" applyFont="1" applyFill="1" applyBorder="1" applyAlignment="1">
      <alignment horizontal="right"/>
    </xf>
    <xf numFmtId="164" fontId="4" fillId="7" borderId="4" xfId="1" applyNumberFormat="1" applyFont="1" applyFill="1" applyBorder="1" applyAlignment="1">
      <alignment horizontal="right"/>
    </xf>
    <xf numFmtId="0" fontId="11" fillId="2" borderId="0" xfId="0" applyFont="1" applyFill="1"/>
    <xf numFmtId="0" fontId="12" fillId="0" borderId="0" xfId="0" applyFont="1"/>
    <xf numFmtId="0" fontId="7" fillId="4" borderId="0" xfId="0" applyFont="1" applyFill="1" applyAlignment="1">
      <alignment horizontal="center"/>
    </xf>
    <xf numFmtId="164" fontId="0" fillId="0" borderId="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6" fillId="5" borderId="14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6" fillId="6" borderId="15" xfId="0" applyNumberFormat="1" applyFont="1" applyFill="1" applyBorder="1" applyAlignment="1">
      <alignment horizontal="right"/>
    </xf>
    <xf numFmtId="164" fontId="6" fillId="6" borderId="10" xfId="0" applyNumberFormat="1" applyFont="1" applyFill="1" applyBorder="1" applyAlignment="1">
      <alignment horizontal="right"/>
    </xf>
    <xf numFmtId="164" fontId="6" fillId="6" borderId="17" xfId="0" applyNumberFormat="1" applyFont="1" applyFill="1" applyBorder="1" applyAlignment="1">
      <alignment horizontal="right"/>
    </xf>
    <xf numFmtId="0" fontId="13" fillId="4" borderId="0" xfId="0" applyFont="1" applyFill="1"/>
    <xf numFmtId="0" fontId="0" fillId="0" borderId="18" xfId="0" applyBorder="1"/>
    <xf numFmtId="165" fontId="0" fillId="0" borderId="2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6" fillId="5" borderId="19" xfId="0" applyFont="1" applyFill="1" applyBorder="1"/>
    <xf numFmtId="0" fontId="6" fillId="5" borderId="3" xfId="0" applyFont="1" applyFill="1" applyBorder="1"/>
    <xf numFmtId="0" fontId="6" fillId="5" borderId="6" xfId="0" applyFont="1" applyFill="1" applyBorder="1"/>
    <xf numFmtId="0" fontId="13" fillId="0" borderId="0" xfId="0" applyFont="1"/>
    <xf numFmtId="165" fontId="0" fillId="0" borderId="1" xfId="0" applyNumberFormat="1" applyBorder="1"/>
    <xf numFmtId="0" fontId="6" fillId="5" borderId="18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165" fontId="0" fillId="0" borderId="0" xfId="0" applyNumberFormat="1" applyAlignment="1">
      <alignment horizontal="center"/>
    </xf>
    <xf numFmtId="0" fontId="6" fillId="5" borderId="0" xfId="0" applyFont="1" applyFill="1"/>
    <xf numFmtId="0" fontId="1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Sales Trends (2009-2025)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Dashboard'!$A$3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Dashboard'!$A$4:$A$20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B-4859-A34E-11C58BFF2A1F}"/>
            </c:ext>
          </c:extLst>
        </c:ser>
        <c:ser>
          <c:idx val="1"/>
          <c:order val="1"/>
          <c:tx>
            <c:strRef>
              <c:f>'Summary Dashboard'!$B$3</c:f>
              <c:strCache>
                <c:ptCount val="1"/>
                <c:pt idx="0">
                  <c:v>Retail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Dashboard'!$B$4:$B$20</c:f>
              <c:numCache>
                <c:formatCode>"$"#,##0</c:formatCode>
                <c:ptCount val="17"/>
                <c:pt idx="0">
                  <c:v>187509745</c:v>
                </c:pt>
                <c:pt idx="1">
                  <c:v>185568549</c:v>
                </c:pt>
                <c:pt idx="2">
                  <c:v>206143373</c:v>
                </c:pt>
                <c:pt idx="3">
                  <c:v>212439125</c:v>
                </c:pt>
                <c:pt idx="4">
                  <c:v>235135925</c:v>
                </c:pt>
                <c:pt idx="5">
                  <c:v>248821809</c:v>
                </c:pt>
                <c:pt idx="6">
                  <c:v>231135905</c:v>
                </c:pt>
                <c:pt idx="7">
                  <c:v>221848530</c:v>
                </c:pt>
                <c:pt idx="8">
                  <c:v>247370956</c:v>
                </c:pt>
                <c:pt idx="9">
                  <c:v>264261661</c:v>
                </c:pt>
                <c:pt idx="10">
                  <c:v>289083417</c:v>
                </c:pt>
                <c:pt idx="11">
                  <c:v>320306582</c:v>
                </c:pt>
                <c:pt idx="12">
                  <c:v>351688308</c:v>
                </c:pt>
                <c:pt idx="13">
                  <c:v>401030182</c:v>
                </c:pt>
                <c:pt idx="14">
                  <c:v>447547771</c:v>
                </c:pt>
                <c:pt idx="15">
                  <c:v>463832605</c:v>
                </c:pt>
                <c:pt idx="16">
                  <c:v>469805501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B-4859-A34E-11C58BFF2A1F}"/>
            </c:ext>
          </c:extLst>
        </c:ser>
        <c:ser>
          <c:idx val="2"/>
          <c:order val="2"/>
          <c:tx>
            <c:strRef>
              <c:f>'Summary Dashboard'!$C$3</c:f>
              <c:strCache>
                <c:ptCount val="1"/>
                <c:pt idx="0">
                  <c:v>Restaurant &amp; Bar 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Dashboard'!$C$4:$C$20</c:f>
              <c:numCache>
                <c:formatCode>"$"#,##0</c:formatCode>
                <c:ptCount val="17"/>
                <c:pt idx="0">
                  <c:v>22920645</c:v>
                </c:pt>
                <c:pt idx="1">
                  <c:v>23506878</c:v>
                </c:pt>
                <c:pt idx="2">
                  <c:v>25836637</c:v>
                </c:pt>
                <c:pt idx="3">
                  <c:v>29025760</c:v>
                </c:pt>
                <c:pt idx="4">
                  <c:v>32067978</c:v>
                </c:pt>
                <c:pt idx="5">
                  <c:v>36160017</c:v>
                </c:pt>
                <c:pt idx="6">
                  <c:v>34675321</c:v>
                </c:pt>
                <c:pt idx="7">
                  <c:v>34317291</c:v>
                </c:pt>
                <c:pt idx="8">
                  <c:v>36619733</c:v>
                </c:pt>
                <c:pt idx="9">
                  <c:v>39089016</c:v>
                </c:pt>
                <c:pt idx="10">
                  <c:v>41737086</c:v>
                </c:pt>
                <c:pt idx="11">
                  <c:v>41817876</c:v>
                </c:pt>
                <c:pt idx="12">
                  <c:v>49645079</c:v>
                </c:pt>
                <c:pt idx="13">
                  <c:v>52281717</c:v>
                </c:pt>
                <c:pt idx="14">
                  <c:v>58254626</c:v>
                </c:pt>
                <c:pt idx="15">
                  <c:v>61363143</c:v>
                </c:pt>
                <c:pt idx="16">
                  <c:v>64242931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B-4859-A34E-11C58BFF2A1F}"/>
            </c:ext>
          </c:extLst>
        </c:ser>
        <c:ser>
          <c:idx val="3"/>
          <c:order val="3"/>
          <c:tx>
            <c:strRef>
              <c:f>'Summary Dashboard'!$D$3</c:f>
              <c:strCache>
                <c:ptCount val="1"/>
                <c:pt idx="0">
                  <c:v>Hotel/Motel Receipts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Dashboard'!$D$4:$D$20</c:f>
              <c:numCache>
                <c:formatCode>"$"#,##0</c:formatCode>
                <c:ptCount val="17"/>
                <c:pt idx="0">
                  <c:v>5772574</c:v>
                </c:pt>
                <c:pt idx="1">
                  <c:v>6509763</c:v>
                </c:pt>
                <c:pt idx="2">
                  <c:v>7758166</c:v>
                </c:pt>
                <c:pt idx="3">
                  <c:v>9231096</c:v>
                </c:pt>
                <c:pt idx="4">
                  <c:v>12946076</c:v>
                </c:pt>
                <c:pt idx="5">
                  <c:v>14871841</c:v>
                </c:pt>
                <c:pt idx="6">
                  <c:v>8880483</c:v>
                </c:pt>
                <c:pt idx="7">
                  <c:v>8361406</c:v>
                </c:pt>
                <c:pt idx="8">
                  <c:v>10715696</c:v>
                </c:pt>
                <c:pt idx="9">
                  <c:v>10471220</c:v>
                </c:pt>
                <c:pt idx="10">
                  <c:v>12520055</c:v>
                </c:pt>
                <c:pt idx="11">
                  <c:v>9379171</c:v>
                </c:pt>
                <c:pt idx="12">
                  <c:v>11149639</c:v>
                </c:pt>
                <c:pt idx="13">
                  <c:v>15346974</c:v>
                </c:pt>
                <c:pt idx="14">
                  <c:v>16746161</c:v>
                </c:pt>
                <c:pt idx="15">
                  <c:v>18828400</c:v>
                </c:pt>
                <c:pt idx="16">
                  <c:v>20995071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9B-4859-A34E-11C58BFF2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17455"/>
        <c:axId val="62816975"/>
      </c:lineChart>
      <c:catAx>
        <c:axId val="62817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16975"/>
        <c:crosses val="autoZero"/>
        <c:auto val="1"/>
        <c:lblAlgn val="ctr"/>
        <c:lblOffset val="100"/>
        <c:noMultiLvlLbl val="0"/>
      </c:catAx>
      <c:valAx>
        <c:axId val="6281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1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Composition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'Summary Dashboard'!$A$3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'Summary Dashboard'!$A$4:$A$20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8-4ED8-AB51-B70719551E0A}"/>
            </c:ext>
          </c:extLst>
        </c:ser>
        <c:ser>
          <c:idx val="1"/>
          <c:order val="1"/>
          <c:tx>
            <c:strRef>
              <c:f>'Summary Dashboard'!$B$3</c:f>
              <c:strCache>
                <c:ptCount val="1"/>
                <c:pt idx="0">
                  <c:v>Retail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'Summary Dashboard'!$B$4:$B$20</c:f>
              <c:numCache>
                <c:formatCode>"$"#,##0</c:formatCode>
                <c:ptCount val="17"/>
                <c:pt idx="0">
                  <c:v>187509745</c:v>
                </c:pt>
                <c:pt idx="1">
                  <c:v>185568549</c:v>
                </c:pt>
                <c:pt idx="2">
                  <c:v>206143373</c:v>
                </c:pt>
                <c:pt idx="3">
                  <c:v>212439125</c:v>
                </c:pt>
                <c:pt idx="4">
                  <c:v>235135925</c:v>
                </c:pt>
                <c:pt idx="5">
                  <c:v>248821809</c:v>
                </c:pt>
                <c:pt idx="6">
                  <c:v>231135905</c:v>
                </c:pt>
                <c:pt idx="7">
                  <c:v>221848530</c:v>
                </c:pt>
                <c:pt idx="8">
                  <c:v>247370956</c:v>
                </c:pt>
                <c:pt idx="9">
                  <c:v>264261661</c:v>
                </c:pt>
                <c:pt idx="10">
                  <c:v>289083417</c:v>
                </c:pt>
                <c:pt idx="11">
                  <c:v>320306582</c:v>
                </c:pt>
                <c:pt idx="12">
                  <c:v>351688308</c:v>
                </c:pt>
                <c:pt idx="13">
                  <c:v>401030182</c:v>
                </c:pt>
                <c:pt idx="14">
                  <c:v>447547771</c:v>
                </c:pt>
                <c:pt idx="15">
                  <c:v>463832605</c:v>
                </c:pt>
                <c:pt idx="16">
                  <c:v>469805501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8-4ED8-AB51-B70719551E0A}"/>
            </c:ext>
          </c:extLst>
        </c:ser>
        <c:ser>
          <c:idx val="2"/>
          <c:order val="2"/>
          <c:tx>
            <c:strRef>
              <c:f>'Summary Dashboard'!$C$3</c:f>
              <c:strCache>
                <c:ptCount val="1"/>
                <c:pt idx="0">
                  <c:v>Restaurant &amp; Bar 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'Summary Dashboard'!$C$4:$C$20</c:f>
              <c:numCache>
                <c:formatCode>"$"#,##0</c:formatCode>
                <c:ptCount val="17"/>
                <c:pt idx="0">
                  <c:v>22920645</c:v>
                </c:pt>
                <c:pt idx="1">
                  <c:v>23506878</c:v>
                </c:pt>
                <c:pt idx="2">
                  <c:v>25836637</c:v>
                </c:pt>
                <c:pt idx="3">
                  <c:v>29025760</c:v>
                </c:pt>
                <c:pt idx="4">
                  <c:v>32067978</c:v>
                </c:pt>
                <c:pt idx="5">
                  <c:v>36160017</c:v>
                </c:pt>
                <c:pt idx="6">
                  <c:v>34675321</c:v>
                </c:pt>
                <c:pt idx="7">
                  <c:v>34317291</c:v>
                </c:pt>
                <c:pt idx="8">
                  <c:v>36619733</c:v>
                </c:pt>
                <c:pt idx="9">
                  <c:v>39089016</c:v>
                </c:pt>
                <c:pt idx="10">
                  <c:v>41737086</c:v>
                </c:pt>
                <c:pt idx="11">
                  <c:v>41817876</c:v>
                </c:pt>
                <c:pt idx="12">
                  <c:v>49645079</c:v>
                </c:pt>
                <c:pt idx="13">
                  <c:v>52281717</c:v>
                </c:pt>
                <c:pt idx="14">
                  <c:v>58254626</c:v>
                </c:pt>
                <c:pt idx="15">
                  <c:v>61363143</c:v>
                </c:pt>
                <c:pt idx="16">
                  <c:v>64242931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D8-4ED8-AB51-B70719551E0A}"/>
            </c:ext>
          </c:extLst>
        </c:ser>
        <c:ser>
          <c:idx val="3"/>
          <c:order val="3"/>
          <c:tx>
            <c:strRef>
              <c:f>'Summary Dashboard'!$D$3</c:f>
              <c:strCache>
                <c:ptCount val="1"/>
                <c:pt idx="0">
                  <c:v>Hotel/Motel Receipts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'Summary Dashboard'!$D$4:$D$20</c:f>
              <c:numCache>
                <c:formatCode>"$"#,##0</c:formatCode>
                <c:ptCount val="17"/>
                <c:pt idx="0">
                  <c:v>5772574</c:v>
                </c:pt>
                <c:pt idx="1">
                  <c:v>6509763</c:v>
                </c:pt>
                <c:pt idx="2">
                  <c:v>7758166</c:v>
                </c:pt>
                <c:pt idx="3">
                  <c:v>9231096</c:v>
                </c:pt>
                <c:pt idx="4">
                  <c:v>12946076</c:v>
                </c:pt>
                <c:pt idx="5">
                  <c:v>14871841</c:v>
                </c:pt>
                <c:pt idx="6">
                  <c:v>8880483</c:v>
                </c:pt>
                <c:pt idx="7">
                  <c:v>8361406</c:v>
                </c:pt>
                <c:pt idx="8">
                  <c:v>10715696</c:v>
                </c:pt>
                <c:pt idx="9">
                  <c:v>10471220</c:v>
                </c:pt>
                <c:pt idx="10">
                  <c:v>12520055</c:v>
                </c:pt>
                <c:pt idx="11">
                  <c:v>9379171</c:v>
                </c:pt>
                <c:pt idx="12">
                  <c:v>11149639</c:v>
                </c:pt>
                <c:pt idx="13">
                  <c:v>15346974</c:v>
                </c:pt>
                <c:pt idx="14">
                  <c:v>16746161</c:v>
                </c:pt>
                <c:pt idx="15">
                  <c:v>18828400</c:v>
                </c:pt>
                <c:pt idx="16">
                  <c:v>20995071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D8-4ED8-AB51-B7071955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9907887"/>
        <c:axId val="1629909327"/>
      </c:barChart>
      <c:catAx>
        <c:axId val="1629907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909327"/>
        <c:crosses val="autoZero"/>
        <c:auto val="1"/>
        <c:lblAlgn val="ctr"/>
        <c:lblOffset val="100"/>
        <c:noMultiLvlLbl val="0"/>
      </c:catAx>
      <c:valAx>
        <c:axId val="162990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90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Comparison: 2009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Dashboard'!$A$45:$A$48</c:f>
              <c:strCache>
                <c:ptCount val="4"/>
                <c:pt idx="0">
                  <c:v>Category</c:v>
                </c:pt>
                <c:pt idx="1">
                  <c:v>Retail Sales</c:v>
                </c:pt>
                <c:pt idx="2">
                  <c:v>Restaurant &amp; Bar</c:v>
                </c:pt>
                <c:pt idx="3">
                  <c:v>Hotel/Motel</c:v>
                </c:pt>
              </c:strCache>
            </c:strRef>
          </c:cat>
          <c:val>
            <c:numRef>
              <c:f>'Summary Dashboard'!$B$45:$B$48</c:f>
              <c:numCache>
                <c:formatCode>"$"#,##0</c:formatCode>
                <c:ptCount val="4"/>
                <c:pt idx="0" formatCode="General">
                  <c:v>2009</c:v>
                </c:pt>
                <c:pt idx="1">
                  <c:v>187509745</c:v>
                </c:pt>
                <c:pt idx="2">
                  <c:v>22920645</c:v>
                </c:pt>
                <c:pt idx="3">
                  <c:v>5772574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C-48F3-9870-BD26CE0A314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Dashboard'!$A$45:$A$48</c:f>
              <c:strCache>
                <c:ptCount val="4"/>
                <c:pt idx="0">
                  <c:v>Category</c:v>
                </c:pt>
                <c:pt idx="1">
                  <c:v>Retail Sales</c:v>
                </c:pt>
                <c:pt idx="2">
                  <c:v>Restaurant &amp; Bar</c:v>
                </c:pt>
                <c:pt idx="3">
                  <c:v>Hotel/Motel</c:v>
                </c:pt>
              </c:strCache>
            </c:strRef>
          </c:cat>
          <c:val>
            <c:numRef>
              <c:f>'Summary Dashboard'!$C$45:$C$48</c:f>
              <c:numCache>
                <c:formatCode>"$"#,##0</c:formatCode>
                <c:ptCount val="4"/>
                <c:pt idx="0" formatCode="General">
                  <c:v>2025</c:v>
                </c:pt>
                <c:pt idx="1">
                  <c:v>469805501</c:v>
                </c:pt>
                <c:pt idx="2">
                  <c:v>64242931</c:v>
                </c:pt>
                <c:pt idx="3">
                  <c:v>20995071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C-48F3-9870-BD26CE0A3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8708287"/>
        <c:axId val="1850817023"/>
      </c:barChart>
      <c:catAx>
        <c:axId val="2028708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817023"/>
        <c:crosses val="autoZero"/>
        <c:auto val="1"/>
        <c:lblAlgn val="ctr"/>
        <c:lblOffset val="100"/>
        <c:noMultiLvlLbl val="0"/>
      </c:catAx>
      <c:valAx>
        <c:axId val="1850817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70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Sales Trends (2009-2025)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Dashboard'!$A$3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Dashboard'!$A$4:$A$20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1-47E7-AD5C-E3B1FBAD706E}"/>
            </c:ext>
          </c:extLst>
        </c:ser>
        <c:ser>
          <c:idx val="1"/>
          <c:order val="1"/>
          <c:tx>
            <c:strRef>
              <c:f>'Summary Dashboard'!$B$3</c:f>
              <c:strCache>
                <c:ptCount val="1"/>
                <c:pt idx="0">
                  <c:v>Retail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Dashboard'!$B$4:$B$20</c:f>
              <c:numCache>
                <c:formatCode>"$"#,##0</c:formatCode>
                <c:ptCount val="17"/>
                <c:pt idx="0">
                  <c:v>187509745</c:v>
                </c:pt>
                <c:pt idx="1">
                  <c:v>185568549</c:v>
                </c:pt>
                <c:pt idx="2">
                  <c:v>206143373</c:v>
                </c:pt>
                <c:pt idx="3">
                  <c:v>212439125</c:v>
                </c:pt>
                <c:pt idx="4">
                  <c:v>235135925</c:v>
                </c:pt>
                <c:pt idx="5">
                  <c:v>248821809</c:v>
                </c:pt>
                <c:pt idx="6">
                  <c:v>231135905</c:v>
                </c:pt>
                <c:pt idx="7">
                  <c:v>221848530</c:v>
                </c:pt>
                <c:pt idx="8">
                  <c:v>247370956</c:v>
                </c:pt>
                <c:pt idx="9">
                  <c:v>264261661</c:v>
                </c:pt>
                <c:pt idx="10">
                  <c:v>289083417</c:v>
                </c:pt>
                <c:pt idx="11">
                  <c:v>320306582</c:v>
                </c:pt>
                <c:pt idx="12">
                  <c:v>351688308</c:v>
                </c:pt>
                <c:pt idx="13">
                  <c:v>401030182</c:v>
                </c:pt>
                <c:pt idx="14">
                  <c:v>447547771</c:v>
                </c:pt>
                <c:pt idx="15">
                  <c:v>463832605</c:v>
                </c:pt>
                <c:pt idx="16">
                  <c:v>469805501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1-47E7-AD5C-E3B1FBAD706E}"/>
            </c:ext>
          </c:extLst>
        </c:ser>
        <c:ser>
          <c:idx val="2"/>
          <c:order val="2"/>
          <c:tx>
            <c:strRef>
              <c:f>'Summary Dashboard'!$C$3</c:f>
              <c:strCache>
                <c:ptCount val="1"/>
                <c:pt idx="0">
                  <c:v>Restaurant &amp; Bar 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Dashboard'!$C$4:$C$20</c:f>
              <c:numCache>
                <c:formatCode>"$"#,##0</c:formatCode>
                <c:ptCount val="17"/>
                <c:pt idx="0">
                  <c:v>22920645</c:v>
                </c:pt>
                <c:pt idx="1">
                  <c:v>23506878</c:v>
                </c:pt>
                <c:pt idx="2">
                  <c:v>25836637</c:v>
                </c:pt>
                <c:pt idx="3">
                  <c:v>29025760</c:v>
                </c:pt>
                <c:pt idx="4">
                  <c:v>32067978</c:v>
                </c:pt>
                <c:pt idx="5">
                  <c:v>36160017</c:v>
                </c:pt>
                <c:pt idx="6">
                  <c:v>34675321</c:v>
                </c:pt>
                <c:pt idx="7">
                  <c:v>34317291</c:v>
                </c:pt>
                <c:pt idx="8">
                  <c:v>36619733</c:v>
                </c:pt>
                <c:pt idx="9">
                  <c:v>39089016</c:v>
                </c:pt>
                <c:pt idx="10">
                  <c:v>41737086</c:v>
                </c:pt>
                <c:pt idx="11">
                  <c:v>41817876</c:v>
                </c:pt>
                <c:pt idx="12">
                  <c:v>49645079</c:v>
                </c:pt>
                <c:pt idx="13">
                  <c:v>52281717</c:v>
                </c:pt>
                <c:pt idx="14">
                  <c:v>58254626</c:v>
                </c:pt>
                <c:pt idx="15">
                  <c:v>61363143</c:v>
                </c:pt>
                <c:pt idx="16">
                  <c:v>64242931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1-47E7-AD5C-E3B1FBAD706E}"/>
            </c:ext>
          </c:extLst>
        </c:ser>
        <c:ser>
          <c:idx val="3"/>
          <c:order val="3"/>
          <c:tx>
            <c:strRef>
              <c:f>'Summary Dashboard'!$D$3</c:f>
              <c:strCache>
                <c:ptCount val="1"/>
                <c:pt idx="0">
                  <c:v>Hotel/Motel Receipts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Dashboard'!$D$4:$D$20</c:f>
              <c:numCache>
                <c:formatCode>"$"#,##0</c:formatCode>
                <c:ptCount val="17"/>
                <c:pt idx="0">
                  <c:v>5772574</c:v>
                </c:pt>
                <c:pt idx="1">
                  <c:v>6509763</c:v>
                </c:pt>
                <c:pt idx="2">
                  <c:v>7758166</c:v>
                </c:pt>
                <c:pt idx="3">
                  <c:v>9231096</c:v>
                </c:pt>
                <c:pt idx="4">
                  <c:v>12946076</c:v>
                </c:pt>
                <c:pt idx="5">
                  <c:v>14871841</c:v>
                </c:pt>
                <c:pt idx="6">
                  <c:v>8880483</c:v>
                </c:pt>
                <c:pt idx="7">
                  <c:v>8361406</c:v>
                </c:pt>
                <c:pt idx="8">
                  <c:v>10715696</c:v>
                </c:pt>
                <c:pt idx="9">
                  <c:v>10471220</c:v>
                </c:pt>
                <c:pt idx="10">
                  <c:v>12520055</c:v>
                </c:pt>
                <c:pt idx="11">
                  <c:v>9379171</c:v>
                </c:pt>
                <c:pt idx="12">
                  <c:v>11149639</c:v>
                </c:pt>
                <c:pt idx="13">
                  <c:v>15346974</c:v>
                </c:pt>
                <c:pt idx="14">
                  <c:v>16746161</c:v>
                </c:pt>
                <c:pt idx="15">
                  <c:v>18828400</c:v>
                </c:pt>
                <c:pt idx="16">
                  <c:v>20995071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C1-47E7-AD5C-E3B1FBAD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532927"/>
        <c:axId val="1631533407"/>
      </c:lineChart>
      <c:catAx>
        <c:axId val="1631532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533407"/>
        <c:crosses val="autoZero"/>
        <c:auto val="1"/>
        <c:lblAlgn val="ctr"/>
        <c:lblOffset val="100"/>
        <c:noMultiLvlLbl val="0"/>
      </c:catAx>
      <c:valAx>
        <c:axId val="163153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53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Composition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'Summary Dashboard'!$A$3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'Summary Dashboard'!$A$4:$A$20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B-4D45-A842-AC34FF6777C5}"/>
            </c:ext>
          </c:extLst>
        </c:ser>
        <c:ser>
          <c:idx val="1"/>
          <c:order val="1"/>
          <c:tx>
            <c:strRef>
              <c:f>'Summary Dashboard'!$B$3</c:f>
              <c:strCache>
                <c:ptCount val="1"/>
                <c:pt idx="0">
                  <c:v>Retail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'Summary Dashboard'!$B$4:$B$20</c:f>
              <c:numCache>
                <c:formatCode>"$"#,##0</c:formatCode>
                <c:ptCount val="17"/>
                <c:pt idx="0">
                  <c:v>187509745</c:v>
                </c:pt>
                <c:pt idx="1">
                  <c:v>185568549</c:v>
                </c:pt>
                <c:pt idx="2">
                  <c:v>206143373</c:v>
                </c:pt>
                <c:pt idx="3">
                  <c:v>212439125</c:v>
                </c:pt>
                <c:pt idx="4">
                  <c:v>235135925</c:v>
                </c:pt>
                <c:pt idx="5">
                  <c:v>248821809</c:v>
                </c:pt>
                <c:pt idx="6">
                  <c:v>231135905</c:v>
                </c:pt>
                <c:pt idx="7">
                  <c:v>221848530</c:v>
                </c:pt>
                <c:pt idx="8">
                  <c:v>247370956</c:v>
                </c:pt>
                <c:pt idx="9">
                  <c:v>264261661</c:v>
                </c:pt>
                <c:pt idx="10">
                  <c:v>289083417</c:v>
                </c:pt>
                <c:pt idx="11">
                  <c:v>320306582</c:v>
                </c:pt>
                <c:pt idx="12">
                  <c:v>351688308</c:v>
                </c:pt>
                <c:pt idx="13">
                  <c:v>401030182</c:v>
                </c:pt>
                <c:pt idx="14">
                  <c:v>447547771</c:v>
                </c:pt>
                <c:pt idx="15">
                  <c:v>463832605</c:v>
                </c:pt>
                <c:pt idx="16">
                  <c:v>469805501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B-4D45-A842-AC34FF6777C5}"/>
            </c:ext>
          </c:extLst>
        </c:ser>
        <c:ser>
          <c:idx val="2"/>
          <c:order val="2"/>
          <c:tx>
            <c:strRef>
              <c:f>'Summary Dashboard'!$C$3</c:f>
              <c:strCache>
                <c:ptCount val="1"/>
                <c:pt idx="0">
                  <c:v>Restaurant &amp; Bar 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'Summary Dashboard'!$C$4:$C$20</c:f>
              <c:numCache>
                <c:formatCode>"$"#,##0</c:formatCode>
                <c:ptCount val="17"/>
                <c:pt idx="0">
                  <c:v>22920645</c:v>
                </c:pt>
                <c:pt idx="1">
                  <c:v>23506878</c:v>
                </c:pt>
                <c:pt idx="2">
                  <c:v>25836637</c:v>
                </c:pt>
                <c:pt idx="3">
                  <c:v>29025760</c:v>
                </c:pt>
                <c:pt idx="4">
                  <c:v>32067978</c:v>
                </c:pt>
                <c:pt idx="5">
                  <c:v>36160017</c:v>
                </c:pt>
                <c:pt idx="6">
                  <c:v>34675321</c:v>
                </c:pt>
                <c:pt idx="7">
                  <c:v>34317291</c:v>
                </c:pt>
                <c:pt idx="8">
                  <c:v>36619733</c:v>
                </c:pt>
                <c:pt idx="9">
                  <c:v>39089016</c:v>
                </c:pt>
                <c:pt idx="10">
                  <c:v>41737086</c:v>
                </c:pt>
                <c:pt idx="11">
                  <c:v>41817876</c:v>
                </c:pt>
                <c:pt idx="12">
                  <c:v>49645079</c:v>
                </c:pt>
                <c:pt idx="13">
                  <c:v>52281717</c:v>
                </c:pt>
                <c:pt idx="14">
                  <c:v>58254626</c:v>
                </c:pt>
                <c:pt idx="15">
                  <c:v>61363143</c:v>
                </c:pt>
                <c:pt idx="16">
                  <c:v>64242931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CB-4D45-A842-AC34FF6777C5}"/>
            </c:ext>
          </c:extLst>
        </c:ser>
        <c:ser>
          <c:idx val="3"/>
          <c:order val="3"/>
          <c:tx>
            <c:strRef>
              <c:f>'Summary Dashboard'!$D$3</c:f>
              <c:strCache>
                <c:ptCount val="1"/>
                <c:pt idx="0">
                  <c:v>Hotel/Motel Receipts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'Summary Dashboard'!$D$4:$D$20</c:f>
              <c:numCache>
                <c:formatCode>"$"#,##0</c:formatCode>
                <c:ptCount val="17"/>
                <c:pt idx="0">
                  <c:v>5772574</c:v>
                </c:pt>
                <c:pt idx="1">
                  <c:v>6509763</c:v>
                </c:pt>
                <c:pt idx="2">
                  <c:v>7758166</c:v>
                </c:pt>
                <c:pt idx="3">
                  <c:v>9231096</c:v>
                </c:pt>
                <c:pt idx="4">
                  <c:v>12946076</c:v>
                </c:pt>
                <c:pt idx="5">
                  <c:v>14871841</c:v>
                </c:pt>
                <c:pt idx="6">
                  <c:v>8880483</c:v>
                </c:pt>
                <c:pt idx="7">
                  <c:v>8361406</c:v>
                </c:pt>
                <c:pt idx="8">
                  <c:v>10715696</c:v>
                </c:pt>
                <c:pt idx="9">
                  <c:v>10471220</c:v>
                </c:pt>
                <c:pt idx="10">
                  <c:v>12520055</c:v>
                </c:pt>
                <c:pt idx="11">
                  <c:v>9379171</c:v>
                </c:pt>
                <c:pt idx="12">
                  <c:v>11149639</c:v>
                </c:pt>
                <c:pt idx="13">
                  <c:v>15346974</c:v>
                </c:pt>
                <c:pt idx="14">
                  <c:v>16746161</c:v>
                </c:pt>
                <c:pt idx="15">
                  <c:v>18828400</c:v>
                </c:pt>
                <c:pt idx="16">
                  <c:v>20995071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CB-4D45-A842-AC34FF67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3125903"/>
        <c:axId val="1253126383"/>
      </c:barChart>
      <c:catAx>
        <c:axId val="12531259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126383"/>
        <c:crosses val="autoZero"/>
        <c:auto val="1"/>
        <c:lblAlgn val="ctr"/>
        <c:lblOffset val="100"/>
        <c:noMultiLvlLbl val="0"/>
      </c:catAx>
      <c:valAx>
        <c:axId val="125312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12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Comparison: 2009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Dashboard'!$A$45:$A$48</c:f>
              <c:strCache>
                <c:ptCount val="4"/>
                <c:pt idx="0">
                  <c:v>Category</c:v>
                </c:pt>
                <c:pt idx="1">
                  <c:v>Retail Sales</c:v>
                </c:pt>
                <c:pt idx="2">
                  <c:v>Restaurant &amp; Bar</c:v>
                </c:pt>
                <c:pt idx="3">
                  <c:v>Hotel/Motel</c:v>
                </c:pt>
              </c:strCache>
            </c:strRef>
          </c:cat>
          <c:val>
            <c:numRef>
              <c:f>'Summary Dashboard'!$B$45:$B$48</c:f>
              <c:numCache>
                <c:formatCode>"$"#,##0</c:formatCode>
                <c:ptCount val="4"/>
                <c:pt idx="0" formatCode="General">
                  <c:v>2009</c:v>
                </c:pt>
                <c:pt idx="1">
                  <c:v>187509745</c:v>
                </c:pt>
                <c:pt idx="2">
                  <c:v>22920645</c:v>
                </c:pt>
                <c:pt idx="3">
                  <c:v>5772574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4-4CB8-9C4A-0DA5889BBA3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Dashboard'!$A$45:$A$48</c:f>
              <c:strCache>
                <c:ptCount val="4"/>
                <c:pt idx="0">
                  <c:v>Category</c:v>
                </c:pt>
                <c:pt idx="1">
                  <c:v>Retail Sales</c:v>
                </c:pt>
                <c:pt idx="2">
                  <c:v>Restaurant &amp; Bar</c:v>
                </c:pt>
                <c:pt idx="3">
                  <c:v>Hotel/Motel</c:v>
                </c:pt>
              </c:strCache>
            </c:strRef>
          </c:cat>
          <c:val>
            <c:numRef>
              <c:f>'Summary Dashboard'!$C$45:$C$48</c:f>
              <c:numCache>
                <c:formatCode>"$"#,##0</c:formatCode>
                <c:ptCount val="4"/>
                <c:pt idx="0" formatCode="General">
                  <c:v>2025</c:v>
                </c:pt>
                <c:pt idx="1">
                  <c:v>469805501</c:v>
                </c:pt>
                <c:pt idx="2">
                  <c:v>64242931</c:v>
                </c:pt>
                <c:pt idx="3">
                  <c:v>20995071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4-4CB8-9C4A-0DA5889B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3117263"/>
        <c:axId val="1253119183"/>
      </c:barChart>
      <c:catAx>
        <c:axId val="125311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119183"/>
        <c:crosses val="autoZero"/>
        <c:auto val="1"/>
        <c:lblAlgn val="ctr"/>
        <c:lblOffset val="100"/>
        <c:noMultiLvlLbl val="0"/>
      </c:catAx>
      <c:valAx>
        <c:axId val="1253119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117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Year-over-Year Growth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Dashboard'!$H$45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Dashboard'!$H$46:$H$61</c:f>
              <c:numCache>
                <c:formatCode>0.0%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89E-B4AC-508EA2777857}"/>
            </c:ext>
          </c:extLst>
        </c:ser>
        <c:ser>
          <c:idx val="1"/>
          <c:order val="1"/>
          <c:tx>
            <c:strRef>
              <c:f>'Summary Dashboard'!$I$45</c:f>
              <c:strCache>
                <c:ptCount val="1"/>
                <c:pt idx="0">
                  <c:v>Retail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Dashboard'!$I$46:$I$61</c:f>
              <c:numCache>
                <c:formatCode>0.0%</c:formatCode>
                <c:ptCount val="16"/>
                <c:pt idx="0">
                  <c:v>-1.0352507279021685E-2</c:v>
                </c:pt>
                <c:pt idx="1">
                  <c:v>0.11087452109139465</c:v>
                </c:pt>
                <c:pt idx="2">
                  <c:v>3.054064706702941E-2</c:v>
                </c:pt>
                <c:pt idx="3">
                  <c:v>0.10683907684142457</c:v>
                </c:pt>
                <c:pt idx="4">
                  <c:v>5.8204138733798337E-2</c:v>
                </c:pt>
                <c:pt idx="5">
                  <c:v>-7.1078592632529247E-2</c:v>
                </c:pt>
                <c:pt idx="6">
                  <c:v>-4.018144649573159E-2</c:v>
                </c:pt>
                <c:pt idx="7">
                  <c:v>0.11504437735061845</c:v>
                </c:pt>
                <c:pt idx="8">
                  <c:v>6.8280873685106352E-2</c:v>
                </c:pt>
                <c:pt idx="9">
                  <c:v>9.3928706517893257E-2</c:v>
                </c:pt>
                <c:pt idx="10">
                  <c:v>0.10800745793038692</c:v>
                </c:pt>
                <c:pt idx="11">
                  <c:v>9.797402789556163E-2</c:v>
                </c:pt>
                <c:pt idx="12">
                  <c:v>0.14030001247581991</c:v>
                </c:pt>
                <c:pt idx="13">
                  <c:v>0.11599523199977003</c:v>
                </c:pt>
                <c:pt idx="14">
                  <c:v>3.6386806180741763E-2</c:v>
                </c:pt>
                <c:pt idx="15">
                  <c:v>1.287726635776284E-2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D-489E-B4AC-508EA2777857}"/>
            </c:ext>
          </c:extLst>
        </c:ser>
        <c:ser>
          <c:idx val="2"/>
          <c:order val="2"/>
          <c:tx>
            <c:strRef>
              <c:f>'Summary Dashboard'!$J$45</c:f>
              <c:strCache>
                <c:ptCount val="1"/>
                <c:pt idx="0">
                  <c:v>Rest &amp; Bar Growth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Dashboard'!$J$46:$J$61</c:f>
              <c:numCache>
                <c:formatCode>0.0%</c:formatCode>
                <c:ptCount val="16"/>
                <c:pt idx="0">
                  <c:v>2.55766362595817E-2</c:v>
                </c:pt>
                <c:pt idx="1">
                  <c:v>9.9109673347519814E-2</c:v>
                </c:pt>
                <c:pt idx="2">
                  <c:v>0.12343413734535187</c:v>
                </c:pt>
                <c:pt idx="3">
                  <c:v>0.10481096791264036</c:v>
                </c:pt>
                <c:pt idx="4">
                  <c:v>0.127605145544256</c:v>
                </c:pt>
                <c:pt idx="5">
                  <c:v>-4.1059051493255658E-2</c:v>
                </c:pt>
                <c:pt idx="6">
                  <c:v>-1.0325210832222721E-2</c:v>
                </c:pt>
                <c:pt idx="7">
                  <c:v>6.7092766733831063E-2</c:v>
                </c:pt>
                <c:pt idx="8">
                  <c:v>6.7430393334653754E-2</c:v>
                </c:pt>
                <c:pt idx="9">
                  <c:v>6.7744606310887953E-2</c:v>
                </c:pt>
                <c:pt idx="10">
                  <c:v>1.9356885624453994E-3</c:v>
                </c:pt>
                <c:pt idx="11">
                  <c:v>0.18717361446095446</c:v>
                </c:pt>
                <c:pt idx="12">
                  <c:v>5.3109755349568487E-2</c:v>
                </c:pt>
                <c:pt idx="13">
                  <c:v>0.11424469858172409</c:v>
                </c:pt>
                <c:pt idx="14">
                  <c:v>5.3360860989820791E-2</c:v>
                </c:pt>
                <c:pt idx="15">
                  <c:v>4.6930255837775457E-2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D-489E-B4AC-508EA2777857}"/>
            </c:ext>
          </c:extLst>
        </c:ser>
        <c:ser>
          <c:idx val="3"/>
          <c:order val="3"/>
          <c:tx>
            <c:strRef>
              <c:f>'Summary Dashboard'!$K$45</c:f>
              <c:strCache>
                <c:ptCount val="1"/>
                <c:pt idx="0">
                  <c:v>Hotel Growth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Dashboard'!$K$46:$K$61</c:f>
              <c:numCache>
                <c:formatCode>0.0%</c:formatCode>
                <c:ptCount val="16"/>
                <c:pt idx="0">
                  <c:v>0.12770542222585626</c:v>
                </c:pt>
                <c:pt idx="1">
                  <c:v>0.19177395551881074</c:v>
                </c:pt>
                <c:pt idx="2">
                  <c:v>0.18985543748354961</c:v>
                </c:pt>
                <c:pt idx="3">
                  <c:v>0.40244192022269076</c:v>
                </c:pt>
                <c:pt idx="4">
                  <c:v>0.14875279582786322</c:v>
                </c:pt>
                <c:pt idx="5">
                  <c:v>-0.40286592628310108</c:v>
                </c:pt>
                <c:pt idx="6">
                  <c:v>-5.8451437832829585E-2</c:v>
                </c:pt>
                <c:pt idx="7">
                  <c:v>0.28156628203438511</c:v>
                </c:pt>
                <c:pt idx="8">
                  <c:v>-2.2814756969589282E-2</c:v>
                </c:pt>
                <c:pt idx="9">
                  <c:v>0.19566344704819497</c:v>
                </c:pt>
                <c:pt idx="10">
                  <c:v>-0.25086822701657463</c:v>
                </c:pt>
                <c:pt idx="11">
                  <c:v>0.18876593677628864</c:v>
                </c:pt>
                <c:pt idx="12">
                  <c:v>0.37645478925371484</c:v>
                </c:pt>
                <c:pt idx="13">
                  <c:v>9.1170220266223165E-2</c:v>
                </c:pt>
                <c:pt idx="14">
                  <c:v>0.12434127439715885</c:v>
                </c:pt>
                <c:pt idx="15">
                  <c:v>0.11507462131673429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0D-489E-B4AC-508EA277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5455"/>
        <c:axId val="98042575"/>
      </c:lineChart>
      <c:catAx>
        <c:axId val="980454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42575"/>
        <c:crosses val="autoZero"/>
        <c:auto val="1"/>
        <c:lblAlgn val="ctr"/>
        <c:lblOffset val="100"/>
        <c:noMultiLvlLbl val="0"/>
      </c:catAx>
      <c:valAx>
        <c:axId val="980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Growth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4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Sales by Sector (2009-2025)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'Summary Dashboard'!$N$45</c:f>
              <c:strCache>
                <c:ptCount val="1"/>
                <c:pt idx="0">
                  <c:v>Total Sales (2009-2025)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B2-468A-930F-FAD6C991E1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B2-468A-930F-FAD6C991E1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B2-468A-930F-FAD6C991E1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Dashboard'!$M$46:$M$48</c:f>
              <c:strCache>
                <c:ptCount val="3"/>
                <c:pt idx="0">
                  <c:v>Retail Sales</c:v>
                </c:pt>
                <c:pt idx="1">
                  <c:v>Restaurant &amp; Bar</c:v>
                </c:pt>
                <c:pt idx="2">
                  <c:v>Hotel/Motel</c:v>
                </c:pt>
              </c:strCache>
            </c:strRef>
          </c:cat>
          <c:val>
            <c:numRef>
              <c:f>'Summary Dashboard'!$N$46:$N$48</c:f>
              <c:numCache>
                <c:formatCode>"$"#,##0</c:formatCode>
                <c:ptCount val="3"/>
                <c:pt idx="0">
                  <c:v>4983529944</c:v>
                </c:pt>
                <c:pt idx="1">
                  <c:v>683561734</c:v>
                </c:pt>
                <c:pt idx="2">
                  <c:v>200483792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C-4032-B5D0-4769022F7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7</xdr:col>
      <xdr:colOff>0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52458E-5E2C-F51A-8705-05A5AC939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44F44B-2677-8752-E819-F2023838E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7</xdr:col>
      <xdr:colOff>0</xdr:colOff>
      <xdr:row>65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4210E9-8518-F06A-6926-3D0DBB8C6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7</xdr:col>
      <xdr:colOff>0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145F03-4AB3-8D3E-285E-D2C682BAF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21568E-C5B8-3676-5B6E-C8220C89E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7</xdr:col>
      <xdr:colOff>0</xdr:colOff>
      <xdr:row>65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2C5AD5-3EE4-2D91-3635-111D8541F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14</xdr:col>
      <xdr:colOff>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38AE9A-6B22-B2E3-9954-D22151E06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</xdr:colOff>
      <xdr:row>22</xdr:row>
      <xdr:rowOff>0</xdr:rowOff>
    </xdr:from>
    <xdr:to>
      <xdr:col>21</xdr:col>
      <xdr:colOff>1</xdr:colOff>
      <xdr:row>43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63E77A-FE22-B60F-F31B-C10915DE2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2131-8DC6-4B9E-9ABB-0875BD69238A}">
  <dimension ref="A1:N61"/>
  <sheetViews>
    <sheetView tabSelected="1" workbookViewId="0"/>
  </sheetViews>
  <sheetFormatPr defaultRowHeight="13.2" x14ac:dyDescent="0.25"/>
  <cols>
    <col min="1" max="1" width="69.5546875" bestFit="1" customWidth="1"/>
    <col min="2" max="2" width="12.109375" bestFit="1" customWidth="1"/>
    <col min="3" max="3" width="21.77734375" bestFit="1" customWidth="1"/>
    <col min="4" max="4" width="19.109375" bestFit="1" customWidth="1"/>
    <col min="5" max="5" width="12.109375" bestFit="1" customWidth="1"/>
    <col min="7" max="7" width="21.6640625" bestFit="1" customWidth="1"/>
    <col min="8" max="8" width="13.77734375" bestFit="1" customWidth="1"/>
    <col min="9" max="9" width="16.33203125" bestFit="1" customWidth="1"/>
    <col min="10" max="10" width="17.88671875" bestFit="1" customWidth="1"/>
    <col min="11" max="11" width="13.77734375" bestFit="1" customWidth="1"/>
    <col min="13" max="13" width="18.33203125" bestFit="1" customWidth="1"/>
    <col min="14" max="14" width="21.44140625" bestFit="1" customWidth="1"/>
  </cols>
  <sheetData>
    <row r="1" spans="1:14" ht="21" x14ac:dyDescent="0.4">
      <c r="A1" s="20" t="s">
        <v>18</v>
      </c>
    </row>
    <row r="3" spans="1:14" ht="16.2" thickBot="1" x14ac:dyDescent="0.35">
      <c r="A3" s="21" t="s">
        <v>19</v>
      </c>
      <c r="B3" s="21" t="s">
        <v>20</v>
      </c>
      <c r="C3" s="21" t="s">
        <v>21</v>
      </c>
      <c r="D3" s="21" t="s">
        <v>22</v>
      </c>
      <c r="E3" s="21" t="s">
        <v>11</v>
      </c>
      <c r="G3" s="34" t="s">
        <v>23</v>
      </c>
      <c r="M3" s="44" t="s">
        <v>39</v>
      </c>
    </row>
    <row r="4" spans="1:14" x14ac:dyDescent="0.25">
      <c r="A4" s="25">
        <v>2009</v>
      </c>
      <c r="B4" s="28">
        <f>'Retail Sales'!N3</f>
        <v>187509745</v>
      </c>
      <c r="C4" s="28">
        <f>'Restaurant &amp; Bar Sales'!N3</f>
        <v>22920645</v>
      </c>
      <c r="D4" s="28">
        <f>'Hotel-Motel Receipts'!N3</f>
        <v>5772574</v>
      </c>
      <c r="E4" s="31">
        <f t="shared" ref="E4:E20" si="0">B4+C4+D4</f>
        <v>216202964</v>
      </c>
    </row>
    <row r="5" spans="1:14" x14ac:dyDescent="0.25">
      <c r="A5" s="26">
        <v>2010</v>
      </c>
      <c r="B5" s="29">
        <f>'Retail Sales'!N4</f>
        <v>185568549</v>
      </c>
      <c r="C5" s="29">
        <f>'Restaurant &amp; Bar Sales'!N4</f>
        <v>23506878</v>
      </c>
      <c r="D5" s="29">
        <f>'Hotel-Motel Receipts'!N4</f>
        <v>6509763</v>
      </c>
      <c r="E5" s="32">
        <f t="shared" si="0"/>
        <v>215585190</v>
      </c>
      <c r="G5" s="21" t="s">
        <v>24</v>
      </c>
      <c r="H5" s="21" t="s">
        <v>20</v>
      </c>
      <c r="I5" s="21" t="s">
        <v>25</v>
      </c>
      <c r="J5" s="21" t="s">
        <v>26</v>
      </c>
      <c r="K5" s="21" t="s">
        <v>11</v>
      </c>
      <c r="M5" s="21" t="s">
        <v>24</v>
      </c>
      <c r="N5" s="21" t="s">
        <v>40</v>
      </c>
    </row>
    <row r="6" spans="1:14" x14ac:dyDescent="0.25">
      <c r="A6" s="26">
        <v>2011</v>
      </c>
      <c r="B6" s="29">
        <f>'Retail Sales'!N5</f>
        <v>206143373</v>
      </c>
      <c r="C6" s="29">
        <f>'Restaurant &amp; Bar Sales'!N5</f>
        <v>25836637</v>
      </c>
      <c r="D6" s="29">
        <f>'Hotel-Motel Receipts'!N5</f>
        <v>7758166</v>
      </c>
      <c r="E6" s="32">
        <f t="shared" si="0"/>
        <v>239738176</v>
      </c>
      <c r="G6" s="41" t="s">
        <v>27</v>
      </c>
      <c r="H6" s="37">
        <f>MIN(B4:B20)</f>
        <v>185568549</v>
      </c>
      <c r="I6" s="37">
        <f>MIN(C4:C20)</f>
        <v>22920645</v>
      </c>
      <c r="J6" s="37">
        <f>MIN(D4:D20)</f>
        <v>5772574</v>
      </c>
      <c r="K6" s="38">
        <f>MIN(E4:E20)</f>
        <v>215585190</v>
      </c>
      <c r="M6" s="46" t="s">
        <v>41</v>
      </c>
      <c r="N6" s="35" t="s">
        <v>46</v>
      </c>
    </row>
    <row r="7" spans="1:14" x14ac:dyDescent="0.25">
      <c r="A7" s="26">
        <v>2012</v>
      </c>
      <c r="B7" s="29">
        <f>'Retail Sales'!N6</f>
        <v>212439125</v>
      </c>
      <c r="C7" s="29">
        <f>'Restaurant &amp; Bar Sales'!N6</f>
        <v>29025760</v>
      </c>
      <c r="D7" s="29">
        <f>'Hotel-Motel Receipts'!N6</f>
        <v>9231096</v>
      </c>
      <c r="E7" s="32">
        <f t="shared" si="0"/>
        <v>250695981</v>
      </c>
      <c r="G7" s="42" t="s">
        <v>28</v>
      </c>
      <c r="H7" s="23">
        <f>MAX(B4:B20)</f>
        <v>469805501</v>
      </c>
      <c r="I7" s="23">
        <f>MAX(C4:C20)</f>
        <v>64242931</v>
      </c>
      <c r="J7" s="23">
        <f>MAX(D4:D20)</f>
        <v>20995071</v>
      </c>
      <c r="K7" s="24">
        <f>MAX(E4:E20)</f>
        <v>555043503</v>
      </c>
      <c r="M7" s="47" t="s">
        <v>42</v>
      </c>
      <c r="N7" s="45">
        <f>K12</f>
        <v>1.5672335509701893</v>
      </c>
    </row>
    <row r="8" spans="1:14" x14ac:dyDescent="0.25">
      <c r="A8" s="26">
        <v>2013</v>
      </c>
      <c r="B8" s="29">
        <f>'Retail Sales'!N7</f>
        <v>235135925</v>
      </c>
      <c r="C8" s="29">
        <f>'Restaurant &amp; Bar Sales'!N7</f>
        <v>32067978</v>
      </c>
      <c r="D8" s="29">
        <f>'Hotel-Motel Receipts'!N7</f>
        <v>12946076</v>
      </c>
      <c r="E8" s="32">
        <f t="shared" si="0"/>
        <v>280149979</v>
      </c>
      <c r="G8" s="42" t="s">
        <v>29</v>
      </c>
      <c r="H8" s="23">
        <f>AVERAGE(B4:B20)</f>
        <v>293148820.2352941</v>
      </c>
      <c r="I8" s="23">
        <f>AVERAGE(C4:C20)</f>
        <v>40209513.764705881</v>
      </c>
      <c r="J8" s="23">
        <f>AVERAGE(D4:D20)</f>
        <v>11793164.235294119</v>
      </c>
      <c r="K8" s="24">
        <f>AVERAGE(E4:E20)</f>
        <v>345151498.2352941</v>
      </c>
      <c r="M8" s="47" t="s">
        <v>43</v>
      </c>
      <c r="N8" s="45">
        <f>K12/16</f>
        <v>9.7952096935636834E-2</v>
      </c>
    </row>
    <row r="9" spans="1:14" x14ac:dyDescent="0.25">
      <c r="A9" s="26">
        <v>2014</v>
      </c>
      <c r="B9" s="29">
        <f>'Retail Sales'!N8</f>
        <v>248821809</v>
      </c>
      <c r="C9" s="29">
        <f>'Restaurant &amp; Bar Sales'!N8</f>
        <v>36160017</v>
      </c>
      <c r="D9" s="29">
        <f>'Hotel-Motel Receipts'!N8</f>
        <v>14871841</v>
      </c>
      <c r="E9" s="32">
        <f t="shared" si="0"/>
        <v>299853667</v>
      </c>
      <c r="G9" s="42" t="s">
        <v>30</v>
      </c>
      <c r="H9" s="23">
        <f>SUM(B4:B20)</f>
        <v>4983529944</v>
      </c>
      <c r="I9" s="23">
        <f>SUM(C4:C20)</f>
        <v>683561734</v>
      </c>
      <c r="J9" s="23">
        <f>SUM(D4:D20)</f>
        <v>200483792</v>
      </c>
      <c r="K9" s="24">
        <f>SUM(E4:E20)</f>
        <v>5867575470</v>
      </c>
      <c r="M9" s="47" t="s">
        <v>44</v>
      </c>
      <c r="N9" s="22">
        <f>E20</f>
        <v>555043503</v>
      </c>
    </row>
    <row r="10" spans="1:14" x14ac:dyDescent="0.25">
      <c r="A10" s="26">
        <v>2015</v>
      </c>
      <c r="B10" s="29">
        <f>'Retail Sales'!N9</f>
        <v>231135905</v>
      </c>
      <c r="C10" s="29">
        <f>'Restaurant &amp; Bar Sales'!N9</f>
        <v>34675321</v>
      </c>
      <c r="D10" s="29">
        <f>'Hotel-Motel Receipts'!N9</f>
        <v>8880483</v>
      </c>
      <c r="E10" s="32">
        <f t="shared" si="0"/>
        <v>274691709</v>
      </c>
      <c r="G10" s="42" t="s">
        <v>31</v>
      </c>
      <c r="H10" s="23">
        <f>B4</f>
        <v>187509745</v>
      </c>
      <c r="I10" s="23">
        <f>C4</f>
        <v>22920645</v>
      </c>
      <c r="J10" s="23">
        <f>D4</f>
        <v>5772574</v>
      </c>
      <c r="K10" s="24">
        <f>E4</f>
        <v>216202964</v>
      </c>
      <c r="M10" s="48" t="s">
        <v>45</v>
      </c>
      <c r="N10" s="36">
        <f>B20/E20</f>
        <v>0.84643005180802922</v>
      </c>
    </row>
    <row r="11" spans="1:14" x14ac:dyDescent="0.25">
      <c r="A11" s="26">
        <v>2016</v>
      </c>
      <c r="B11" s="29">
        <f>'Retail Sales'!N10</f>
        <v>221848530</v>
      </c>
      <c r="C11" s="29">
        <f>'Restaurant &amp; Bar Sales'!N10</f>
        <v>34317291</v>
      </c>
      <c r="D11" s="29">
        <f>'Hotel-Motel Receipts'!N10</f>
        <v>8361406</v>
      </c>
      <c r="E11" s="32">
        <f t="shared" si="0"/>
        <v>264527227</v>
      </c>
      <c r="G11" s="42" t="s">
        <v>32</v>
      </c>
      <c r="H11" s="23">
        <f>B20</f>
        <v>469805501</v>
      </c>
      <c r="I11" s="23">
        <f>C20</f>
        <v>64242931</v>
      </c>
      <c r="J11" s="23">
        <f>D20</f>
        <v>20995071</v>
      </c>
      <c r="K11" s="24">
        <f>E20</f>
        <v>555043503</v>
      </c>
    </row>
    <row r="12" spans="1:14" x14ac:dyDescent="0.25">
      <c r="A12" s="26">
        <v>2017</v>
      </c>
      <c r="B12" s="29">
        <f>'Retail Sales'!N11</f>
        <v>247370956</v>
      </c>
      <c r="C12" s="29">
        <f>'Restaurant &amp; Bar Sales'!N11</f>
        <v>36619733</v>
      </c>
      <c r="D12" s="29">
        <f>'Hotel-Motel Receipts'!N11</f>
        <v>10715696</v>
      </c>
      <c r="E12" s="32">
        <f t="shared" si="0"/>
        <v>294706385</v>
      </c>
      <c r="G12" s="43" t="s">
        <v>33</v>
      </c>
      <c r="H12" s="39">
        <f>(B20-B4)/B4</f>
        <v>1.5054991195257612</v>
      </c>
      <c r="I12" s="39">
        <f>(C20-C4)/C4</f>
        <v>1.8028413249278108</v>
      </c>
      <c r="J12" s="39">
        <f>(D20-D4)/D4</f>
        <v>2.6370380007254997</v>
      </c>
      <c r="K12" s="40">
        <f>(E20-E4)/E4</f>
        <v>1.5672335509701893</v>
      </c>
    </row>
    <row r="13" spans="1:14" x14ac:dyDescent="0.25">
      <c r="A13" s="26">
        <v>2018</v>
      </c>
      <c r="B13" s="29">
        <f>'Retail Sales'!N12</f>
        <v>264261661</v>
      </c>
      <c r="C13" s="29">
        <f>'Restaurant &amp; Bar Sales'!N12</f>
        <v>39089016</v>
      </c>
      <c r="D13" s="29">
        <f>'Hotel-Motel Receipts'!N12</f>
        <v>10471220</v>
      </c>
      <c r="E13" s="32">
        <f t="shared" si="0"/>
        <v>313821897</v>
      </c>
    </row>
    <row r="14" spans="1:14" x14ac:dyDescent="0.25">
      <c r="A14" s="26">
        <v>2019</v>
      </c>
      <c r="B14" s="29">
        <f>'Retail Sales'!N13</f>
        <v>289083417</v>
      </c>
      <c r="C14" s="29">
        <f>'Restaurant &amp; Bar Sales'!N13</f>
        <v>41737086</v>
      </c>
      <c r="D14" s="29">
        <f>'Hotel-Motel Receipts'!N13</f>
        <v>12520055</v>
      </c>
      <c r="E14" s="32">
        <f t="shared" si="0"/>
        <v>343340558</v>
      </c>
    </row>
    <row r="15" spans="1:14" x14ac:dyDescent="0.25">
      <c r="A15" s="26">
        <v>2020</v>
      </c>
      <c r="B15" s="29">
        <f>'Retail Sales'!N14</f>
        <v>320306582</v>
      </c>
      <c r="C15" s="29">
        <f>'Restaurant &amp; Bar Sales'!N14</f>
        <v>41817876</v>
      </c>
      <c r="D15" s="29">
        <f>'Hotel-Motel Receipts'!N14</f>
        <v>9379171</v>
      </c>
      <c r="E15" s="32">
        <f t="shared" si="0"/>
        <v>371503629</v>
      </c>
    </row>
    <row r="16" spans="1:14" x14ac:dyDescent="0.25">
      <c r="A16" s="26">
        <v>2021</v>
      </c>
      <c r="B16" s="29">
        <f>'Retail Sales'!N15</f>
        <v>351688308</v>
      </c>
      <c r="C16" s="29">
        <f>'Restaurant &amp; Bar Sales'!N15</f>
        <v>49645079</v>
      </c>
      <c r="D16" s="29">
        <f>'Hotel-Motel Receipts'!N15</f>
        <v>11149639</v>
      </c>
      <c r="E16" s="32">
        <f t="shared" si="0"/>
        <v>412483026</v>
      </c>
    </row>
    <row r="17" spans="1:5" x14ac:dyDescent="0.25">
      <c r="A17" s="26">
        <v>2022</v>
      </c>
      <c r="B17" s="29">
        <f>'Retail Sales'!N16</f>
        <v>401030182</v>
      </c>
      <c r="C17" s="29">
        <f>'Restaurant &amp; Bar Sales'!N16</f>
        <v>52281717</v>
      </c>
      <c r="D17" s="29">
        <f>'Hotel-Motel Receipts'!N16</f>
        <v>15346974</v>
      </c>
      <c r="E17" s="32">
        <f t="shared" si="0"/>
        <v>468658873</v>
      </c>
    </row>
    <row r="18" spans="1:5" x14ac:dyDescent="0.25">
      <c r="A18" s="26">
        <v>2023</v>
      </c>
      <c r="B18" s="29">
        <f>'Retail Sales'!N17</f>
        <v>447547771</v>
      </c>
      <c r="C18" s="29">
        <f>'Restaurant &amp; Bar Sales'!N17</f>
        <v>58254626</v>
      </c>
      <c r="D18" s="29">
        <f>'Hotel-Motel Receipts'!N17</f>
        <v>16746161</v>
      </c>
      <c r="E18" s="32">
        <f t="shared" si="0"/>
        <v>522548558</v>
      </c>
    </row>
    <row r="19" spans="1:5" x14ac:dyDescent="0.25">
      <c r="A19" s="26">
        <v>2024</v>
      </c>
      <c r="B19" s="29">
        <f>'Retail Sales'!N18</f>
        <v>463832605</v>
      </c>
      <c r="C19" s="29">
        <f>'Restaurant &amp; Bar Sales'!N18</f>
        <v>61363143</v>
      </c>
      <c r="D19" s="29">
        <f>'Hotel-Motel Receipts'!N18</f>
        <v>18828400</v>
      </c>
      <c r="E19" s="32">
        <f t="shared" si="0"/>
        <v>544024148</v>
      </c>
    </row>
    <row r="20" spans="1:5" x14ac:dyDescent="0.25">
      <c r="A20" s="27">
        <v>2025</v>
      </c>
      <c r="B20" s="30">
        <f>'Retail Sales'!N19</f>
        <v>469805501</v>
      </c>
      <c r="C20" s="30">
        <f>'Restaurant &amp; Bar Sales'!N19</f>
        <v>64242931</v>
      </c>
      <c r="D20" s="30">
        <f>'Hotel-Motel Receipts'!N19</f>
        <v>20995071</v>
      </c>
      <c r="E20" s="33">
        <f t="shared" si="0"/>
        <v>555043503</v>
      </c>
    </row>
    <row r="45" spans="1:14" x14ac:dyDescent="0.25">
      <c r="A45" s="21" t="s">
        <v>34</v>
      </c>
      <c r="B45" s="21">
        <v>2009</v>
      </c>
      <c r="C45" s="21">
        <v>2025</v>
      </c>
      <c r="H45" s="21" t="s">
        <v>19</v>
      </c>
      <c r="I45" s="21" t="s">
        <v>35</v>
      </c>
      <c r="J45" s="21" t="s">
        <v>36</v>
      </c>
      <c r="K45" s="21" t="s">
        <v>37</v>
      </c>
      <c r="M45" s="21" t="s">
        <v>34</v>
      </c>
      <c r="N45" s="21" t="s">
        <v>38</v>
      </c>
    </row>
    <row r="46" spans="1:14" x14ac:dyDescent="0.25">
      <c r="A46" s="50" t="s">
        <v>20</v>
      </c>
      <c r="B46" s="4">
        <f>B4</f>
        <v>187509745</v>
      </c>
      <c r="C46" s="4">
        <f>B20</f>
        <v>469805501</v>
      </c>
      <c r="H46" s="49">
        <v>2010</v>
      </c>
      <c r="I46" s="49">
        <f>'Retail Sales'!O4</f>
        <v>-1.0352507279021685E-2</v>
      </c>
      <c r="J46" s="49">
        <f>'Restaurant &amp; Bar Sales'!O4</f>
        <v>2.55766362595817E-2</v>
      </c>
      <c r="K46" s="49">
        <f>'Hotel-Motel Receipts'!O4</f>
        <v>0.12770542222585626</v>
      </c>
      <c r="M46" s="50" t="s">
        <v>20</v>
      </c>
      <c r="N46" s="4">
        <f>H9</f>
        <v>4983529944</v>
      </c>
    </row>
    <row r="47" spans="1:14" x14ac:dyDescent="0.25">
      <c r="A47" s="50" t="s">
        <v>25</v>
      </c>
      <c r="B47" s="4">
        <f>C4</f>
        <v>22920645</v>
      </c>
      <c r="C47" s="4">
        <f>C20</f>
        <v>64242931</v>
      </c>
      <c r="H47" s="49">
        <v>2011</v>
      </c>
      <c r="I47" s="49">
        <f>'Retail Sales'!O5</f>
        <v>0.11087452109139465</v>
      </c>
      <c r="J47" s="49">
        <f>'Restaurant &amp; Bar Sales'!O5</f>
        <v>9.9109673347519814E-2</v>
      </c>
      <c r="K47" s="49">
        <f>'Hotel-Motel Receipts'!O5</f>
        <v>0.19177395551881074</v>
      </c>
      <c r="M47" s="50" t="s">
        <v>25</v>
      </c>
      <c r="N47" s="4">
        <f>I9</f>
        <v>683561734</v>
      </c>
    </row>
    <row r="48" spans="1:14" x14ac:dyDescent="0.25">
      <c r="A48" s="50" t="s">
        <v>26</v>
      </c>
      <c r="B48" s="4">
        <f>D4</f>
        <v>5772574</v>
      </c>
      <c r="C48" s="4">
        <f>D20</f>
        <v>20995071</v>
      </c>
      <c r="H48" s="49">
        <v>2012</v>
      </c>
      <c r="I48" s="49">
        <f>'Retail Sales'!O6</f>
        <v>3.054064706702941E-2</v>
      </c>
      <c r="J48" s="49">
        <f>'Restaurant &amp; Bar Sales'!O6</f>
        <v>0.12343413734535187</v>
      </c>
      <c r="K48" s="49">
        <f>'Hotel-Motel Receipts'!O6</f>
        <v>0.18985543748354961</v>
      </c>
      <c r="M48" s="50" t="s">
        <v>26</v>
      </c>
      <c r="N48" s="4">
        <f>J9</f>
        <v>200483792</v>
      </c>
    </row>
    <row r="49" spans="8:11" x14ac:dyDescent="0.25">
      <c r="H49" s="49">
        <v>2013</v>
      </c>
      <c r="I49" s="49">
        <f>'Retail Sales'!O7</f>
        <v>0.10683907684142457</v>
      </c>
      <c r="J49" s="49">
        <f>'Restaurant &amp; Bar Sales'!O7</f>
        <v>0.10481096791264036</v>
      </c>
      <c r="K49" s="49">
        <f>'Hotel-Motel Receipts'!O7</f>
        <v>0.40244192022269076</v>
      </c>
    </row>
    <row r="50" spans="8:11" x14ac:dyDescent="0.25">
      <c r="H50" s="49">
        <v>2014</v>
      </c>
      <c r="I50" s="49">
        <f>'Retail Sales'!O8</f>
        <v>5.8204138733798337E-2</v>
      </c>
      <c r="J50" s="49">
        <f>'Restaurant &amp; Bar Sales'!O8</f>
        <v>0.127605145544256</v>
      </c>
      <c r="K50" s="49">
        <f>'Hotel-Motel Receipts'!O8</f>
        <v>0.14875279582786322</v>
      </c>
    </row>
    <row r="51" spans="8:11" x14ac:dyDescent="0.25">
      <c r="H51" s="49">
        <v>2015</v>
      </c>
      <c r="I51" s="49">
        <f>'Retail Sales'!O9</f>
        <v>-7.1078592632529247E-2</v>
      </c>
      <c r="J51" s="49">
        <f>'Restaurant &amp; Bar Sales'!O9</f>
        <v>-4.1059051493255658E-2</v>
      </c>
      <c r="K51" s="49">
        <f>'Hotel-Motel Receipts'!O9</f>
        <v>-0.40286592628310108</v>
      </c>
    </row>
    <row r="52" spans="8:11" x14ac:dyDescent="0.25">
      <c r="H52" s="49">
        <v>2016</v>
      </c>
      <c r="I52" s="49">
        <f>'Retail Sales'!O10</f>
        <v>-4.018144649573159E-2</v>
      </c>
      <c r="J52" s="49">
        <f>'Restaurant &amp; Bar Sales'!O10</f>
        <v>-1.0325210832222721E-2</v>
      </c>
      <c r="K52" s="49">
        <f>'Hotel-Motel Receipts'!O10</f>
        <v>-5.8451437832829585E-2</v>
      </c>
    </row>
    <row r="53" spans="8:11" x14ac:dyDescent="0.25">
      <c r="H53" s="49">
        <v>2017</v>
      </c>
      <c r="I53" s="49">
        <f>'Retail Sales'!O11</f>
        <v>0.11504437735061845</v>
      </c>
      <c r="J53" s="49">
        <f>'Restaurant &amp; Bar Sales'!O11</f>
        <v>6.7092766733831063E-2</v>
      </c>
      <c r="K53" s="49">
        <f>'Hotel-Motel Receipts'!O11</f>
        <v>0.28156628203438511</v>
      </c>
    </row>
    <row r="54" spans="8:11" x14ac:dyDescent="0.25">
      <c r="H54" s="49">
        <v>2018</v>
      </c>
      <c r="I54" s="49">
        <f>'Retail Sales'!O12</f>
        <v>6.8280873685106352E-2</v>
      </c>
      <c r="J54" s="49">
        <f>'Restaurant &amp; Bar Sales'!O12</f>
        <v>6.7430393334653754E-2</v>
      </c>
      <c r="K54" s="49">
        <f>'Hotel-Motel Receipts'!O12</f>
        <v>-2.2814756969589282E-2</v>
      </c>
    </row>
    <row r="55" spans="8:11" x14ac:dyDescent="0.25">
      <c r="H55" s="49">
        <v>2019</v>
      </c>
      <c r="I55" s="49">
        <f>'Retail Sales'!O13</f>
        <v>9.3928706517893257E-2</v>
      </c>
      <c r="J55" s="49">
        <f>'Restaurant &amp; Bar Sales'!O13</f>
        <v>6.7744606310887953E-2</v>
      </c>
      <c r="K55" s="49">
        <f>'Hotel-Motel Receipts'!O13</f>
        <v>0.19566344704819497</v>
      </c>
    </row>
    <row r="56" spans="8:11" x14ac:dyDescent="0.25">
      <c r="H56" s="49">
        <v>2020</v>
      </c>
      <c r="I56" s="49">
        <f>'Retail Sales'!O14</f>
        <v>0.10800745793038692</v>
      </c>
      <c r="J56" s="49">
        <f>'Restaurant &amp; Bar Sales'!O14</f>
        <v>1.9356885624453994E-3</v>
      </c>
      <c r="K56" s="49">
        <f>'Hotel-Motel Receipts'!O14</f>
        <v>-0.25086822701657463</v>
      </c>
    </row>
    <row r="57" spans="8:11" x14ac:dyDescent="0.25">
      <c r="H57" s="49">
        <v>2021</v>
      </c>
      <c r="I57" s="49">
        <f>'Retail Sales'!O15</f>
        <v>9.797402789556163E-2</v>
      </c>
      <c r="J57" s="49">
        <f>'Restaurant &amp; Bar Sales'!O15</f>
        <v>0.18717361446095446</v>
      </c>
      <c r="K57" s="49">
        <f>'Hotel-Motel Receipts'!O15</f>
        <v>0.18876593677628864</v>
      </c>
    </row>
    <row r="58" spans="8:11" x14ac:dyDescent="0.25">
      <c r="H58" s="49">
        <v>2022</v>
      </c>
      <c r="I58" s="49">
        <f>'Retail Sales'!O16</f>
        <v>0.14030001247581991</v>
      </c>
      <c r="J58" s="49">
        <f>'Restaurant &amp; Bar Sales'!O16</f>
        <v>5.3109755349568487E-2</v>
      </c>
      <c r="K58" s="49">
        <f>'Hotel-Motel Receipts'!O16</f>
        <v>0.37645478925371484</v>
      </c>
    </row>
    <row r="59" spans="8:11" x14ac:dyDescent="0.25">
      <c r="H59" s="49">
        <v>2023</v>
      </c>
      <c r="I59" s="49">
        <f>'Retail Sales'!O17</f>
        <v>0.11599523199977003</v>
      </c>
      <c r="J59" s="49">
        <f>'Restaurant &amp; Bar Sales'!O17</f>
        <v>0.11424469858172409</v>
      </c>
      <c r="K59" s="49">
        <f>'Hotel-Motel Receipts'!O17</f>
        <v>9.1170220266223165E-2</v>
      </c>
    </row>
    <row r="60" spans="8:11" x14ac:dyDescent="0.25">
      <c r="H60" s="49">
        <v>2024</v>
      </c>
      <c r="I60" s="49">
        <f>'Retail Sales'!O18</f>
        <v>3.6386806180741763E-2</v>
      </c>
      <c r="J60" s="49">
        <f>'Restaurant &amp; Bar Sales'!O18</f>
        <v>5.3360860989820791E-2</v>
      </c>
      <c r="K60" s="49">
        <f>'Hotel-Motel Receipts'!O18</f>
        <v>0.12434127439715885</v>
      </c>
    </row>
    <row r="61" spans="8:11" x14ac:dyDescent="0.25">
      <c r="H61" s="49">
        <v>2025</v>
      </c>
      <c r="I61" s="49">
        <f>'Retail Sales'!O19</f>
        <v>1.287726635776284E-2</v>
      </c>
      <c r="J61" s="49">
        <f>'Restaurant &amp; Bar Sales'!O19</f>
        <v>4.6930255837775457E-2</v>
      </c>
      <c r="K61" s="49">
        <f>'Hotel-Motel Receipts'!O19</f>
        <v>0.11507462131673429</v>
      </c>
    </row>
  </sheetData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T125"/>
  <sheetViews>
    <sheetView workbookViewId="0">
      <selection sqref="A1:O1"/>
    </sheetView>
  </sheetViews>
  <sheetFormatPr defaultColWidth="9.109375" defaultRowHeight="13.8" x14ac:dyDescent="0.3"/>
  <cols>
    <col min="1" max="1" width="9.21875" style="3" customWidth="1"/>
    <col min="2" max="13" width="15.77734375" style="3" customWidth="1"/>
    <col min="14" max="14" width="18.5546875" style="3" customWidth="1"/>
    <col min="15" max="15" width="17.5546875" style="3" customWidth="1"/>
    <col min="47" max="16384" width="9.109375" style="3"/>
  </cols>
  <sheetData>
    <row r="1" spans="1:46" s="1" customFormat="1" ht="19.5" customHeight="1" x14ac:dyDescent="0.4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s="2" customFormat="1" ht="16.2" thickBot="1" x14ac:dyDescent="0.35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12</v>
      </c>
      <c r="M2" s="6" t="s">
        <v>10</v>
      </c>
      <c r="N2" s="6" t="s">
        <v>11</v>
      </c>
      <c r="O2" s="6" t="s">
        <v>14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14.4" x14ac:dyDescent="0.3">
      <c r="A3" s="11">
        <v>2009</v>
      </c>
      <c r="B3" s="9">
        <v>20214902</v>
      </c>
      <c r="C3" s="9">
        <v>14125723</v>
      </c>
      <c r="D3" s="9">
        <v>13491179</v>
      </c>
      <c r="E3" s="9">
        <v>16070505</v>
      </c>
      <c r="F3" s="9">
        <v>15909863</v>
      </c>
      <c r="G3" s="9">
        <v>16784442</v>
      </c>
      <c r="H3" s="9">
        <v>16092854</v>
      </c>
      <c r="I3" s="9">
        <v>15130540</v>
      </c>
      <c r="J3" s="9">
        <v>14710841</v>
      </c>
      <c r="K3" s="9">
        <v>14033450</v>
      </c>
      <c r="L3" s="9">
        <v>18104279</v>
      </c>
      <c r="M3" s="10">
        <v>12841166</v>
      </c>
      <c r="N3" s="13">
        <v>187509745</v>
      </c>
      <c r="O3" s="15"/>
    </row>
    <row r="4" spans="1:46" ht="14.4" x14ac:dyDescent="0.3">
      <c r="A4" s="12">
        <v>2010</v>
      </c>
      <c r="B4" s="17">
        <v>17546113</v>
      </c>
      <c r="C4" s="17">
        <v>13776823</v>
      </c>
      <c r="D4" s="17">
        <v>15303439</v>
      </c>
      <c r="E4" s="17">
        <v>13312538</v>
      </c>
      <c r="F4" s="17">
        <v>15087343</v>
      </c>
      <c r="G4" s="17">
        <v>17440157</v>
      </c>
      <c r="H4" s="17">
        <v>16371787</v>
      </c>
      <c r="I4" s="17">
        <v>14630489</v>
      </c>
      <c r="J4" s="17">
        <v>15919847</v>
      </c>
      <c r="K4" s="17">
        <v>14796764</v>
      </c>
      <c r="L4" s="17">
        <v>15050412</v>
      </c>
      <c r="M4" s="18">
        <v>16332837</v>
      </c>
      <c r="N4" s="14">
        <v>185568549</v>
      </c>
      <c r="O4" s="16">
        <f>(N4-N3)/N3</f>
        <v>-1.0352507279021685E-2</v>
      </c>
    </row>
    <row r="5" spans="1:46" ht="14.4" x14ac:dyDescent="0.3">
      <c r="A5" s="12">
        <v>2011</v>
      </c>
      <c r="B5" s="7">
        <v>18682417</v>
      </c>
      <c r="C5" s="7">
        <v>14791009</v>
      </c>
      <c r="D5" s="7">
        <v>18553803</v>
      </c>
      <c r="E5" s="7">
        <v>19322664</v>
      </c>
      <c r="F5" s="7">
        <v>19097267</v>
      </c>
      <c r="G5" s="7">
        <v>18872743</v>
      </c>
      <c r="H5" s="7">
        <v>18839074</v>
      </c>
      <c r="I5" s="7">
        <v>15431475</v>
      </c>
      <c r="J5" s="7">
        <v>15805939</v>
      </c>
      <c r="K5" s="7">
        <v>15205380</v>
      </c>
      <c r="L5" s="7">
        <v>14984031</v>
      </c>
      <c r="M5" s="8">
        <v>16557570</v>
      </c>
      <c r="N5" s="14">
        <v>206143373</v>
      </c>
      <c r="O5" s="16">
        <f t="shared" ref="O5:O15" si="0">(N5-N4)/N4</f>
        <v>0.11087452109139465</v>
      </c>
    </row>
    <row r="6" spans="1:46" ht="14.4" x14ac:dyDescent="0.3">
      <c r="A6" s="12">
        <v>2012</v>
      </c>
      <c r="B6" s="17">
        <v>19653073</v>
      </c>
      <c r="C6" s="17">
        <v>15744630</v>
      </c>
      <c r="D6" s="17">
        <v>17422901</v>
      </c>
      <c r="E6" s="17">
        <v>19625851</v>
      </c>
      <c r="F6" s="17">
        <v>17258796</v>
      </c>
      <c r="G6" s="17">
        <v>17426286</v>
      </c>
      <c r="H6" s="17">
        <v>18562232</v>
      </c>
      <c r="I6" s="17">
        <v>17457361</v>
      </c>
      <c r="J6" s="17">
        <v>16738109</v>
      </c>
      <c r="K6" s="17">
        <v>16358157</v>
      </c>
      <c r="L6" s="17">
        <v>18397123</v>
      </c>
      <c r="M6" s="18">
        <v>17794604</v>
      </c>
      <c r="N6" s="14">
        <v>212439125</v>
      </c>
      <c r="O6" s="16">
        <f t="shared" si="0"/>
        <v>3.054064706702941E-2</v>
      </c>
    </row>
    <row r="7" spans="1:46" ht="14.4" x14ac:dyDescent="0.3">
      <c r="A7" s="12">
        <v>2013</v>
      </c>
      <c r="B7" s="7">
        <v>22418744</v>
      </c>
      <c r="C7" s="7">
        <v>16838681</v>
      </c>
      <c r="D7" s="7">
        <v>18334638</v>
      </c>
      <c r="E7" s="7">
        <v>20909398</v>
      </c>
      <c r="F7" s="7">
        <v>18970755</v>
      </c>
      <c r="G7" s="7">
        <v>21144381</v>
      </c>
      <c r="H7" s="7">
        <v>20623431</v>
      </c>
      <c r="I7" s="7">
        <v>19104537</v>
      </c>
      <c r="J7" s="7">
        <v>19061117</v>
      </c>
      <c r="K7" s="7">
        <v>18514404</v>
      </c>
      <c r="L7" s="7">
        <v>19188106</v>
      </c>
      <c r="M7" s="8">
        <v>20027735</v>
      </c>
      <c r="N7" s="14">
        <v>235135925</v>
      </c>
      <c r="O7" s="16">
        <f t="shared" si="0"/>
        <v>0.10683907684142457</v>
      </c>
    </row>
    <row r="8" spans="1:46" ht="14.4" x14ac:dyDescent="0.3">
      <c r="A8" s="12">
        <v>2014</v>
      </c>
      <c r="B8" s="17">
        <v>24241528</v>
      </c>
      <c r="C8" s="17">
        <v>18623023</v>
      </c>
      <c r="D8" s="17">
        <v>23264698</v>
      </c>
      <c r="E8" s="17">
        <v>25330488</v>
      </c>
      <c r="F8" s="17">
        <v>21387445</v>
      </c>
      <c r="G8" s="17">
        <v>20746335</v>
      </c>
      <c r="H8" s="17">
        <v>19206534</v>
      </c>
      <c r="I8" s="17">
        <v>18700573</v>
      </c>
      <c r="J8" s="17">
        <v>18680694</v>
      </c>
      <c r="K8" s="17">
        <v>17734920</v>
      </c>
      <c r="L8" s="17">
        <v>17014162</v>
      </c>
      <c r="M8" s="18">
        <v>23891410</v>
      </c>
      <c r="N8" s="14">
        <v>248821809</v>
      </c>
      <c r="O8" s="16">
        <f t="shared" si="0"/>
        <v>5.8204138733798337E-2</v>
      </c>
    </row>
    <row r="9" spans="1:46" ht="14.4" x14ac:dyDescent="0.3">
      <c r="A9" s="12">
        <v>2015</v>
      </c>
      <c r="B9" s="7">
        <v>22390071</v>
      </c>
      <c r="C9" s="7">
        <v>17039522</v>
      </c>
      <c r="D9" s="7">
        <v>20835968</v>
      </c>
      <c r="E9" s="7">
        <v>20288257</v>
      </c>
      <c r="F9" s="7">
        <v>20498228</v>
      </c>
      <c r="G9" s="7">
        <v>19405313</v>
      </c>
      <c r="H9" s="7">
        <v>20364583</v>
      </c>
      <c r="I9" s="7">
        <v>18577093</v>
      </c>
      <c r="J9" s="7">
        <v>18426759</v>
      </c>
      <c r="K9" s="7">
        <v>17565768</v>
      </c>
      <c r="L9" s="7">
        <v>18163999</v>
      </c>
      <c r="M9" s="8">
        <v>17580347</v>
      </c>
      <c r="N9" s="14">
        <v>231135905</v>
      </c>
      <c r="O9" s="16">
        <f t="shared" si="0"/>
        <v>-7.1078592632529247E-2</v>
      </c>
    </row>
    <row r="10" spans="1:46" ht="14.4" x14ac:dyDescent="0.3">
      <c r="A10" s="12">
        <v>2016</v>
      </c>
      <c r="B10" s="17">
        <v>21972668</v>
      </c>
      <c r="C10" s="17">
        <v>15630413</v>
      </c>
      <c r="D10" s="17">
        <v>18091210</v>
      </c>
      <c r="E10" s="17">
        <v>20418010</v>
      </c>
      <c r="F10" s="17">
        <v>15379557</v>
      </c>
      <c r="G10" s="17">
        <v>20520249</v>
      </c>
      <c r="H10" s="17">
        <v>17976059</v>
      </c>
      <c r="I10" s="17">
        <v>18207247</v>
      </c>
      <c r="J10" s="17">
        <v>18241924</v>
      </c>
      <c r="K10" s="17">
        <v>16042047</v>
      </c>
      <c r="L10" s="17">
        <v>18196137</v>
      </c>
      <c r="M10" s="18">
        <v>21173009</v>
      </c>
      <c r="N10" s="14">
        <v>221848530</v>
      </c>
      <c r="O10" s="16">
        <f t="shared" si="0"/>
        <v>-4.018144649573159E-2</v>
      </c>
    </row>
    <row r="11" spans="1:46" ht="14.4" x14ac:dyDescent="0.3">
      <c r="A11" s="12">
        <v>2017</v>
      </c>
      <c r="B11" s="7">
        <v>23957276</v>
      </c>
      <c r="C11" s="7">
        <v>18951179</v>
      </c>
      <c r="D11" s="7">
        <v>18887278</v>
      </c>
      <c r="E11" s="7">
        <v>21974603</v>
      </c>
      <c r="F11" s="7">
        <v>20094060</v>
      </c>
      <c r="G11" s="7">
        <v>22665681</v>
      </c>
      <c r="H11" s="7">
        <v>20077323</v>
      </c>
      <c r="I11" s="7">
        <v>21013643</v>
      </c>
      <c r="J11" s="7">
        <v>20027249</v>
      </c>
      <c r="K11" s="7">
        <v>18882697</v>
      </c>
      <c r="L11" s="7">
        <v>21023784</v>
      </c>
      <c r="M11" s="8">
        <v>19816184</v>
      </c>
      <c r="N11" s="14">
        <v>247370956</v>
      </c>
      <c r="O11" s="16">
        <f t="shared" si="0"/>
        <v>0.11504437735061845</v>
      </c>
    </row>
    <row r="12" spans="1:46" ht="14.4" x14ac:dyDescent="0.3">
      <c r="A12" s="12">
        <v>2018</v>
      </c>
      <c r="B12" s="17">
        <v>23385334</v>
      </c>
      <c r="C12" s="17">
        <v>19311513</v>
      </c>
      <c r="D12" s="17">
        <v>20419335</v>
      </c>
      <c r="E12" s="17">
        <v>24728985</v>
      </c>
      <c r="F12" s="17">
        <v>23870750</v>
      </c>
      <c r="G12" s="17">
        <v>23647949</v>
      </c>
      <c r="H12" s="17">
        <v>21632300</v>
      </c>
      <c r="I12" s="17">
        <v>21375643</v>
      </c>
      <c r="J12" s="17">
        <v>23138025</v>
      </c>
      <c r="K12" s="17">
        <v>18361997</v>
      </c>
      <c r="L12" s="17">
        <v>21296117</v>
      </c>
      <c r="M12" s="18">
        <v>23093713</v>
      </c>
      <c r="N12" s="14">
        <v>264261661</v>
      </c>
      <c r="O12" s="16">
        <f t="shared" si="0"/>
        <v>6.8280873685106352E-2</v>
      </c>
    </row>
    <row r="13" spans="1:46" ht="14.4" x14ac:dyDescent="0.3">
      <c r="A13" s="12">
        <v>2019</v>
      </c>
      <c r="B13" s="7">
        <v>25769050</v>
      </c>
      <c r="C13" s="7">
        <v>20455269</v>
      </c>
      <c r="D13" s="7">
        <v>22264290</v>
      </c>
      <c r="E13" s="7">
        <v>24558564</v>
      </c>
      <c r="F13" s="7">
        <v>27007135</v>
      </c>
      <c r="G13" s="7">
        <v>25573831</v>
      </c>
      <c r="H13" s="7">
        <v>23033232</v>
      </c>
      <c r="I13" s="7">
        <v>24135563</v>
      </c>
      <c r="J13" s="7">
        <v>24197882</v>
      </c>
      <c r="K13" s="7">
        <v>23184224</v>
      </c>
      <c r="L13" s="7">
        <v>23950046</v>
      </c>
      <c r="M13" s="8">
        <v>24954330</v>
      </c>
      <c r="N13" s="14">
        <v>289083417</v>
      </c>
      <c r="O13" s="16">
        <f t="shared" si="0"/>
        <v>9.3928706517893257E-2</v>
      </c>
    </row>
    <row r="14" spans="1:46" ht="14.4" x14ac:dyDescent="0.3">
      <c r="A14" s="12">
        <v>2020</v>
      </c>
      <c r="B14" s="17">
        <v>28296236</v>
      </c>
      <c r="C14" s="17">
        <v>23177366</v>
      </c>
      <c r="D14" s="17">
        <v>23326608</v>
      </c>
      <c r="E14" s="17">
        <v>25775438</v>
      </c>
      <c r="F14" s="17">
        <v>27682625</v>
      </c>
      <c r="G14" s="17">
        <v>30452574</v>
      </c>
      <c r="H14" s="17">
        <v>30499243</v>
      </c>
      <c r="I14" s="17">
        <v>28628604</v>
      </c>
      <c r="J14" s="17">
        <v>26740133</v>
      </c>
      <c r="K14" s="17">
        <v>25736746</v>
      </c>
      <c r="L14" s="17">
        <v>24066268</v>
      </c>
      <c r="M14" s="18">
        <v>25924740</v>
      </c>
      <c r="N14" s="14">
        <v>320306582</v>
      </c>
      <c r="O14" s="16">
        <f t="shared" si="0"/>
        <v>0.10800745793038692</v>
      </c>
    </row>
    <row r="15" spans="1:46" ht="14.4" x14ac:dyDescent="0.3">
      <c r="A15" s="12">
        <v>2021</v>
      </c>
      <c r="B15" s="7">
        <v>31318917</v>
      </c>
      <c r="C15" s="7">
        <v>24550111</v>
      </c>
      <c r="D15" s="7">
        <v>26745549</v>
      </c>
      <c r="E15" s="7">
        <v>34464362</v>
      </c>
      <c r="F15" s="7">
        <v>33427009</v>
      </c>
      <c r="G15" s="7">
        <v>30674662</v>
      </c>
      <c r="H15" s="7">
        <v>29081549</v>
      </c>
      <c r="I15" s="7">
        <v>28618242</v>
      </c>
      <c r="J15" s="7">
        <v>27845426</v>
      </c>
      <c r="K15" s="7">
        <v>27372605</v>
      </c>
      <c r="L15" s="7">
        <v>27688774</v>
      </c>
      <c r="M15" s="8">
        <v>29901103</v>
      </c>
      <c r="N15" s="14">
        <v>351688308</v>
      </c>
      <c r="O15" s="16">
        <f t="shared" si="0"/>
        <v>9.797402789556163E-2</v>
      </c>
    </row>
    <row r="16" spans="1:46" ht="14.4" x14ac:dyDescent="0.3">
      <c r="A16" s="12">
        <v>2022</v>
      </c>
      <c r="B16" s="17">
        <v>34444175</v>
      </c>
      <c r="C16" s="17">
        <v>26745483</v>
      </c>
      <c r="D16" s="17">
        <v>27353643</v>
      </c>
      <c r="E16" s="17">
        <v>36814690</v>
      </c>
      <c r="F16" s="17">
        <v>31869119</v>
      </c>
      <c r="G16" s="17">
        <v>34074316</v>
      </c>
      <c r="H16" s="17">
        <v>33612727</v>
      </c>
      <c r="I16" s="17">
        <v>32451037</v>
      </c>
      <c r="J16" s="17">
        <v>35778593</v>
      </c>
      <c r="K16" s="17">
        <v>32168023</v>
      </c>
      <c r="L16" s="17">
        <v>39079437</v>
      </c>
      <c r="M16" s="18">
        <v>36638939</v>
      </c>
      <c r="N16" s="14">
        <v>401030182</v>
      </c>
      <c r="O16" s="16">
        <f t="shared" ref="O16" si="1">(N16-N15)/N15</f>
        <v>0.14030001247581991</v>
      </c>
    </row>
    <row r="17" spans="1:15" ht="14.4" x14ac:dyDescent="0.3">
      <c r="A17" s="12">
        <v>2023</v>
      </c>
      <c r="B17" s="7">
        <v>43589256</v>
      </c>
      <c r="C17" s="7">
        <v>37456791</v>
      </c>
      <c r="D17" s="7">
        <v>32880023</v>
      </c>
      <c r="E17" s="7">
        <v>39070029</v>
      </c>
      <c r="F17" s="7">
        <v>38526014</v>
      </c>
      <c r="G17" s="7">
        <v>38203555</v>
      </c>
      <c r="H17" s="7">
        <v>36530512</v>
      </c>
      <c r="I17" s="7">
        <v>37770958</v>
      </c>
      <c r="J17" s="7">
        <v>36543250</v>
      </c>
      <c r="K17" s="7">
        <v>38308434</v>
      </c>
      <c r="L17" s="7">
        <v>35624456</v>
      </c>
      <c r="M17" s="8">
        <v>33044492</v>
      </c>
      <c r="N17" s="14">
        <v>447547771</v>
      </c>
      <c r="O17" s="16">
        <f t="shared" ref="O17" si="2">(N17-N16)/N16</f>
        <v>0.11599523199977003</v>
      </c>
    </row>
    <row r="18" spans="1:15" ht="14.4" x14ac:dyDescent="0.3">
      <c r="A18" s="12">
        <v>2024</v>
      </c>
      <c r="B18" s="17">
        <v>42336257</v>
      </c>
      <c r="C18" s="17">
        <v>34675726</v>
      </c>
      <c r="D18" s="17">
        <v>36445524</v>
      </c>
      <c r="E18" s="17">
        <v>38897545</v>
      </c>
      <c r="F18" s="17">
        <v>39508600</v>
      </c>
      <c r="G18" s="17">
        <v>39548851</v>
      </c>
      <c r="H18" s="17">
        <v>40853829</v>
      </c>
      <c r="I18" s="17">
        <v>39174221</v>
      </c>
      <c r="J18" s="17">
        <v>38237429</v>
      </c>
      <c r="K18" s="17">
        <v>37048858</v>
      </c>
      <c r="L18" s="17">
        <v>37754404</v>
      </c>
      <c r="M18" s="18">
        <v>39351361</v>
      </c>
      <c r="N18" s="14">
        <v>463832605</v>
      </c>
      <c r="O18" s="16">
        <f t="shared" ref="O18" si="3">(N18-N17)/N17</f>
        <v>3.6386806180741763E-2</v>
      </c>
    </row>
    <row r="19" spans="1:15" ht="14.4" x14ac:dyDescent="0.3">
      <c r="A19" s="12">
        <v>2025</v>
      </c>
      <c r="B19" s="7">
        <v>43142372</v>
      </c>
      <c r="C19" s="7">
        <v>37561118</v>
      </c>
      <c r="D19" s="7">
        <v>37983843</v>
      </c>
      <c r="E19" s="7">
        <v>40359616</v>
      </c>
      <c r="F19" s="7">
        <v>38426744</v>
      </c>
      <c r="G19" s="7">
        <v>40939138</v>
      </c>
      <c r="H19" s="7">
        <v>39203237</v>
      </c>
      <c r="I19" s="7">
        <v>38987009</v>
      </c>
      <c r="J19" s="7">
        <v>39867401</v>
      </c>
      <c r="K19" s="7">
        <v>37963490</v>
      </c>
      <c r="L19" s="7">
        <v>36991273</v>
      </c>
      <c r="M19" s="8">
        <v>38380260</v>
      </c>
      <c r="N19" s="14">
        <v>469805501</v>
      </c>
      <c r="O19" s="16">
        <f t="shared" ref="O19" si="4">(N19-N18)/N18</f>
        <v>1.287726635776284E-2</v>
      </c>
    </row>
    <row r="20" spans="1:15" ht="15.75" customHeight="1" x14ac:dyDescent="0.3"/>
    <row r="21" spans="1:15" ht="15.75" customHeight="1" x14ac:dyDescent="0.3">
      <c r="A21" s="19" t="s">
        <v>47</v>
      </c>
    </row>
    <row r="22" spans="1:15" ht="15.75" customHeight="1" x14ac:dyDescent="0.3">
      <c r="A22" s="19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</sheetData>
  <mergeCells count="1">
    <mergeCell ref="A1:O1"/>
  </mergeCells>
  <pageMargins left="0.7" right="0.7" top="0.75" bottom="0.75" header="0.3" footer="0.3"/>
  <pageSetup scale="73" orientation="landscape" r:id="rId1"/>
  <ignoredErrors>
    <ignoredError sqref="O4:O1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21875" style="3" customWidth="1"/>
    <col min="2" max="13" width="15.77734375" style="3" customWidth="1"/>
    <col min="14" max="14" width="18.5546875" style="3" customWidth="1"/>
    <col min="15" max="15" width="17.5546875" style="3" customWidth="1"/>
    <col min="47" max="16384" width="9.109375" style="3"/>
  </cols>
  <sheetData>
    <row r="1" spans="1:46" s="1" customFormat="1" ht="19.5" customHeight="1" x14ac:dyDescent="0.4">
      <c r="A1" s="51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s="2" customFormat="1" ht="16.2" thickBot="1" x14ac:dyDescent="0.35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12</v>
      </c>
      <c r="M2" s="6" t="s">
        <v>10</v>
      </c>
      <c r="N2" s="6" t="s">
        <v>11</v>
      </c>
      <c r="O2" s="6" t="s">
        <v>14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14.4" x14ac:dyDescent="0.3">
      <c r="A3" s="11">
        <v>2009</v>
      </c>
      <c r="B3" s="9">
        <v>2022080</v>
      </c>
      <c r="C3" s="9">
        <v>2042668</v>
      </c>
      <c r="D3" s="9">
        <v>1870051</v>
      </c>
      <c r="E3" s="9">
        <v>2077900</v>
      </c>
      <c r="F3" s="9">
        <v>1933373</v>
      </c>
      <c r="G3" s="9">
        <v>2043518</v>
      </c>
      <c r="H3" s="9">
        <v>1925379</v>
      </c>
      <c r="I3" s="9">
        <v>1842462</v>
      </c>
      <c r="J3" s="9">
        <v>1857917</v>
      </c>
      <c r="K3" s="9">
        <v>1737735</v>
      </c>
      <c r="L3" s="9">
        <v>1898992</v>
      </c>
      <c r="M3" s="10">
        <v>1668571</v>
      </c>
      <c r="N3" s="13">
        <v>22920645</v>
      </c>
      <c r="O3" s="15"/>
    </row>
    <row r="4" spans="1:46" ht="14.4" x14ac:dyDescent="0.3">
      <c r="A4" s="12">
        <v>2010</v>
      </c>
      <c r="B4" s="17">
        <v>2123463</v>
      </c>
      <c r="C4" s="17">
        <v>1624435</v>
      </c>
      <c r="D4" s="17">
        <v>1914666</v>
      </c>
      <c r="E4" s="17">
        <v>1919934</v>
      </c>
      <c r="F4" s="17">
        <v>2143079</v>
      </c>
      <c r="G4" s="17">
        <v>2268032</v>
      </c>
      <c r="H4" s="17">
        <v>1841859</v>
      </c>
      <c r="I4" s="17">
        <v>2001325</v>
      </c>
      <c r="J4" s="17">
        <v>2025854</v>
      </c>
      <c r="K4" s="17">
        <v>1739038</v>
      </c>
      <c r="L4" s="17">
        <v>1994886</v>
      </c>
      <c r="M4" s="18">
        <v>1910306</v>
      </c>
      <c r="N4" s="14">
        <v>23506878</v>
      </c>
      <c r="O4" s="16">
        <f>(N4-N3)/N3</f>
        <v>2.55766362595817E-2</v>
      </c>
    </row>
    <row r="5" spans="1:46" ht="14.4" x14ac:dyDescent="0.3">
      <c r="A5" s="12">
        <v>2011</v>
      </c>
      <c r="B5" s="7">
        <v>2069972</v>
      </c>
      <c r="C5" s="7">
        <v>1879312</v>
      </c>
      <c r="D5" s="7">
        <v>2451439</v>
      </c>
      <c r="E5" s="7">
        <v>2173246</v>
      </c>
      <c r="F5" s="7">
        <v>2377498</v>
      </c>
      <c r="G5" s="7">
        <v>2224884</v>
      </c>
      <c r="H5" s="7">
        <v>2099353</v>
      </c>
      <c r="I5" s="7">
        <v>2090689</v>
      </c>
      <c r="J5" s="7">
        <v>2081350</v>
      </c>
      <c r="K5" s="7">
        <v>2062284</v>
      </c>
      <c r="L5" s="7">
        <v>2278110</v>
      </c>
      <c r="M5" s="8">
        <v>2048501</v>
      </c>
      <c r="N5" s="14">
        <v>25836637</v>
      </c>
      <c r="O5" s="16">
        <f t="shared" ref="O5:O15" si="0">(N5-N4)/N4</f>
        <v>9.9109673347519814E-2</v>
      </c>
    </row>
    <row r="6" spans="1:46" ht="14.4" x14ac:dyDescent="0.3">
      <c r="A6" s="12">
        <v>2012</v>
      </c>
      <c r="B6" s="17">
        <v>2303208</v>
      </c>
      <c r="C6" s="17">
        <v>2386522</v>
      </c>
      <c r="D6" s="17">
        <v>2624599</v>
      </c>
      <c r="E6" s="17">
        <v>2595125</v>
      </c>
      <c r="F6" s="17">
        <v>2402412</v>
      </c>
      <c r="G6" s="17">
        <v>2432588</v>
      </c>
      <c r="H6" s="17">
        <v>2539373</v>
      </c>
      <c r="I6" s="17">
        <v>2326103</v>
      </c>
      <c r="J6" s="17">
        <v>2558555</v>
      </c>
      <c r="K6" s="17">
        <v>2346705</v>
      </c>
      <c r="L6" s="17">
        <v>2356414</v>
      </c>
      <c r="M6" s="18">
        <v>2154155</v>
      </c>
      <c r="N6" s="14">
        <v>29025760</v>
      </c>
      <c r="O6" s="16">
        <f t="shared" si="0"/>
        <v>0.12343413734535187</v>
      </c>
    </row>
    <row r="7" spans="1:46" ht="14.4" x14ac:dyDescent="0.3">
      <c r="A7" s="12">
        <v>2013</v>
      </c>
      <c r="B7" s="7">
        <v>2806583</v>
      </c>
      <c r="C7" s="7">
        <v>2385650</v>
      </c>
      <c r="D7" s="7">
        <v>2565978</v>
      </c>
      <c r="E7" s="7">
        <v>2847618</v>
      </c>
      <c r="F7" s="7">
        <v>2773299</v>
      </c>
      <c r="G7" s="7">
        <v>2886979</v>
      </c>
      <c r="H7" s="7">
        <v>2611884</v>
      </c>
      <c r="I7" s="7">
        <v>2536034</v>
      </c>
      <c r="J7" s="7">
        <v>2740658</v>
      </c>
      <c r="K7" s="7">
        <v>2529535</v>
      </c>
      <c r="L7" s="7">
        <v>2544450</v>
      </c>
      <c r="M7" s="8">
        <v>2839310</v>
      </c>
      <c r="N7" s="14">
        <v>32067978</v>
      </c>
      <c r="O7" s="16">
        <f t="shared" si="0"/>
        <v>0.10481096791264036</v>
      </c>
    </row>
    <row r="8" spans="1:46" ht="14.4" x14ac:dyDescent="0.3">
      <c r="A8" s="12">
        <v>2014</v>
      </c>
      <c r="B8" s="17">
        <v>2912983</v>
      </c>
      <c r="C8" s="17">
        <v>3211579</v>
      </c>
      <c r="D8" s="17">
        <v>3195442</v>
      </c>
      <c r="E8" s="17">
        <v>3474791</v>
      </c>
      <c r="F8" s="17">
        <v>3131590</v>
      </c>
      <c r="G8" s="17">
        <v>3598995</v>
      </c>
      <c r="H8" s="17">
        <v>2715913</v>
      </c>
      <c r="I8" s="17">
        <v>2673630</v>
      </c>
      <c r="J8" s="17">
        <v>2910630</v>
      </c>
      <c r="K8" s="17">
        <v>2677183</v>
      </c>
      <c r="L8" s="17">
        <v>2826862</v>
      </c>
      <c r="M8" s="18">
        <v>2830419</v>
      </c>
      <c r="N8" s="14">
        <v>36160017</v>
      </c>
      <c r="O8" s="16">
        <f t="shared" si="0"/>
        <v>0.127605145544256</v>
      </c>
    </row>
    <row r="9" spans="1:46" ht="14.4" x14ac:dyDescent="0.3">
      <c r="A9" s="12">
        <v>2015</v>
      </c>
      <c r="B9" s="7">
        <v>3157654</v>
      </c>
      <c r="C9" s="7">
        <v>2657616</v>
      </c>
      <c r="D9" s="7">
        <v>2971331</v>
      </c>
      <c r="E9" s="7">
        <v>3118792</v>
      </c>
      <c r="F9" s="7">
        <v>3114547</v>
      </c>
      <c r="G9" s="7">
        <v>2949219</v>
      </c>
      <c r="H9" s="7">
        <v>2783764</v>
      </c>
      <c r="I9" s="7">
        <v>2908664</v>
      </c>
      <c r="J9" s="7">
        <v>2802734</v>
      </c>
      <c r="K9" s="7">
        <v>2673234</v>
      </c>
      <c r="L9" s="7">
        <v>2746992</v>
      </c>
      <c r="M9" s="8">
        <v>2790774</v>
      </c>
      <c r="N9" s="14">
        <v>34675321</v>
      </c>
      <c r="O9" s="16">
        <f t="shared" si="0"/>
        <v>-4.1059051493255658E-2</v>
      </c>
    </row>
    <row r="10" spans="1:46" ht="14.4" x14ac:dyDescent="0.3">
      <c r="A10" s="12">
        <v>2016</v>
      </c>
      <c r="B10" s="17">
        <v>2702642</v>
      </c>
      <c r="C10" s="17">
        <v>2900109</v>
      </c>
      <c r="D10" s="17">
        <v>2592773</v>
      </c>
      <c r="E10" s="17">
        <v>3024376</v>
      </c>
      <c r="F10" s="17">
        <v>3470522</v>
      </c>
      <c r="G10" s="17">
        <v>3109821</v>
      </c>
      <c r="H10" s="17">
        <v>2856625</v>
      </c>
      <c r="I10" s="17">
        <v>2691900</v>
      </c>
      <c r="J10" s="17">
        <v>2864699</v>
      </c>
      <c r="K10" s="17">
        <v>2609085</v>
      </c>
      <c r="L10" s="17">
        <v>2808152</v>
      </c>
      <c r="M10" s="18">
        <v>2686588</v>
      </c>
      <c r="N10" s="14">
        <v>34317291</v>
      </c>
      <c r="O10" s="16">
        <f t="shared" si="0"/>
        <v>-1.0325210832222721E-2</v>
      </c>
    </row>
    <row r="11" spans="1:46" ht="14.4" x14ac:dyDescent="0.3">
      <c r="A11" s="12">
        <v>2017</v>
      </c>
      <c r="B11" s="7">
        <v>3207466</v>
      </c>
      <c r="C11" s="7">
        <v>3088843</v>
      </c>
      <c r="D11" s="7">
        <v>2654253</v>
      </c>
      <c r="E11" s="7">
        <v>3250881</v>
      </c>
      <c r="F11" s="7">
        <v>3085038</v>
      </c>
      <c r="G11" s="7">
        <v>3175494</v>
      </c>
      <c r="H11" s="7">
        <v>2907594</v>
      </c>
      <c r="I11" s="7">
        <v>3331400</v>
      </c>
      <c r="J11" s="7">
        <v>2915140</v>
      </c>
      <c r="K11" s="7">
        <v>3072627</v>
      </c>
      <c r="L11" s="7">
        <v>2929618</v>
      </c>
      <c r="M11" s="8">
        <v>3001380</v>
      </c>
      <c r="N11" s="14">
        <v>36619733</v>
      </c>
      <c r="O11" s="16">
        <f t="shared" si="0"/>
        <v>6.7092766733831063E-2</v>
      </c>
    </row>
    <row r="12" spans="1:46" ht="14.4" x14ac:dyDescent="0.3">
      <c r="A12" s="12">
        <v>2018</v>
      </c>
      <c r="B12" s="17">
        <v>2943407</v>
      </c>
      <c r="C12" s="17">
        <v>3122493</v>
      </c>
      <c r="D12" s="17">
        <v>3302695</v>
      </c>
      <c r="E12" s="17">
        <v>3320205</v>
      </c>
      <c r="F12" s="17">
        <v>3369735</v>
      </c>
      <c r="G12" s="17">
        <v>3309686</v>
      </c>
      <c r="H12" s="17">
        <v>3151672</v>
      </c>
      <c r="I12" s="17">
        <v>3365704</v>
      </c>
      <c r="J12" s="17">
        <v>3264579</v>
      </c>
      <c r="K12" s="17">
        <v>3314255</v>
      </c>
      <c r="L12" s="17">
        <v>3192419</v>
      </c>
      <c r="M12" s="18">
        <v>3432166</v>
      </c>
      <c r="N12" s="14">
        <v>39089016</v>
      </c>
      <c r="O12" s="16">
        <f t="shared" si="0"/>
        <v>6.7430393334653754E-2</v>
      </c>
    </row>
    <row r="13" spans="1:46" ht="14.4" x14ac:dyDescent="0.3">
      <c r="A13" s="12">
        <v>2019</v>
      </c>
      <c r="B13" s="7">
        <v>3339387</v>
      </c>
      <c r="C13" s="7">
        <v>3165665</v>
      </c>
      <c r="D13" s="7">
        <v>3407478</v>
      </c>
      <c r="E13" s="7">
        <v>3675030</v>
      </c>
      <c r="F13" s="7">
        <v>3979394</v>
      </c>
      <c r="G13" s="7">
        <v>3899830</v>
      </c>
      <c r="H13" s="7">
        <v>3625930</v>
      </c>
      <c r="I13" s="7">
        <v>3564566</v>
      </c>
      <c r="J13" s="7">
        <v>3033294</v>
      </c>
      <c r="K13" s="7">
        <v>3482984</v>
      </c>
      <c r="L13" s="7">
        <v>3130550</v>
      </c>
      <c r="M13" s="8">
        <v>3432979</v>
      </c>
      <c r="N13" s="14">
        <v>41737086</v>
      </c>
      <c r="O13" s="16">
        <f t="shared" si="0"/>
        <v>6.7744606310887953E-2</v>
      </c>
    </row>
    <row r="14" spans="1:46" ht="14.4" x14ac:dyDescent="0.3">
      <c r="A14" s="12">
        <v>2020</v>
      </c>
      <c r="B14" s="17">
        <v>3549989</v>
      </c>
      <c r="C14" s="17">
        <v>3450740</v>
      </c>
      <c r="D14" s="17">
        <v>2976965</v>
      </c>
      <c r="E14" s="17">
        <v>3255917</v>
      </c>
      <c r="F14" s="17">
        <v>3143779</v>
      </c>
      <c r="G14" s="17">
        <v>3687057</v>
      </c>
      <c r="H14" s="17">
        <v>3828268</v>
      </c>
      <c r="I14" s="17">
        <v>3675280</v>
      </c>
      <c r="J14" s="17">
        <v>3513860</v>
      </c>
      <c r="K14" s="17">
        <v>3339528</v>
      </c>
      <c r="L14" s="17">
        <v>3661990</v>
      </c>
      <c r="M14" s="18">
        <v>3734502</v>
      </c>
      <c r="N14" s="14">
        <v>41817876</v>
      </c>
      <c r="O14" s="16">
        <f t="shared" si="0"/>
        <v>1.9356885624453994E-3</v>
      </c>
    </row>
    <row r="15" spans="1:46" ht="14.4" x14ac:dyDescent="0.3">
      <c r="A15" s="12">
        <v>2021</v>
      </c>
      <c r="B15" s="7">
        <v>3830133</v>
      </c>
      <c r="C15" s="7">
        <v>3579607</v>
      </c>
      <c r="D15" s="7">
        <v>3988160</v>
      </c>
      <c r="E15" s="7">
        <v>5530563</v>
      </c>
      <c r="F15" s="7">
        <v>4069821</v>
      </c>
      <c r="G15" s="7">
        <v>4552310</v>
      </c>
      <c r="H15" s="7">
        <v>4128255</v>
      </c>
      <c r="I15" s="7">
        <v>4317336</v>
      </c>
      <c r="J15" s="7">
        <v>3875952</v>
      </c>
      <c r="K15" s="7">
        <v>3496242</v>
      </c>
      <c r="L15" s="7">
        <v>4275910</v>
      </c>
      <c r="M15" s="8">
        <v>4000790</v>
      </c>
      <c r="N15" s="14">
        <v>49645079</v>
      </c>
      <c r="O15" s="16">
        <f t="shared" si="0"/>
        <v>0.18717361446095446</v>
      </c>
    </row>
    <row r="16" spans="1:46" ht="14.4" x14ac:dyDescent="0.3">
      <c r="A16" s="12">
        <v>2022</v>
      </c>
      <c r="B16" s="17">
        <v>4933123</v>
      </c>
      <c r="C16" s="17">
        <v>3950071</v>
      </c>
      <c r="D16" s="17">
        <v>3838638</v>
      </c>
      <c r="E16" s="17">
        <v>4363731</v>
      </c>
      <c r="F16" s="17">
        <v>4454987</v>
      </c>
      <c r="G16" s="17">
        <v>4389093</v>
      </c>
      <c r="H16" s="17">
        <v>4196911</v>
      </c>
      <c r="I16" s="17">
        <v>4737998</v>
      </c>
      <c r="J16" s="17">
        <v>3930761</v>
      </c>
      <c r="K16" s="17">
        <v>4669152</v>
      </c>
      <c r="L16" s="17">
        <v>4389113</v>
      </c>
      <c r="M16" s="18">
        <v>4428139</v>
      </c>
      <c r="N16" s="14">
        <v>52281717</v>
      </c>
      <c r="O16" s="16">
        <f t="shared" ref="O16" si="1">(N16-N15)/N15</f>
        <v>5.3109755349568487E-2</v>
      </c>
    </row>
    <row r="17" spans="1:15" ht="14.4" x14ac:dyDescent="0.3">
      <c r="A17" s="12">
        <v>2023</v>
      </c>
      <c r="B17" s="7">
        <v>4261427</v>
      </c>
      <c r="C17" s="7">
        <v>4538929</v>
      </c>
      <c r="D17" s="7">
        <v>4746733</v>
      </c>
      <c r="E17" s="7">
        <v>4694726</v>
      </c>
      <c r="F17" s="7">
        <v>5295452</v>
      </c>
      <c r="G17" s="7">
        <v>4848334</v>
      </c>
      <c r="H17" s="7">
        <v>4800881</v>
      </c>
      <c r="I17" s="7">
        <v>5642453</v>
      </c>
      <c r="J17" s="7">
        <v>4379104</v>
      </c>
      <c r="K17" s="7">
        <v>5420441</v>
      </c>
      <c r="L17" s="7">
        <v>4742150</v>
      </c>
      <c r="M17" s="8">
        <v>4883996</v>
      </c>
      <c r="N17" s="14">
        <v>58254626</v>
      </c>
      <c r="O17" s="16">
        <f t="shared" ref="O17" si="2">(N17-N16)/N16</f>
        <v>0.11424469858172409</v>
      </c>
    </row>
    <row r="18" spans="1:15" ht="14.4" x14ac:dyDescent="0.3">
      <c r="A18" s="12">
        <v>2024</v>
      </c>
      <c r="B18" s="17">
        <v>4942366.5999999996</v>
      </c>
      <c r="C18" s="17">
        <v>4445150.5999999996</v>
      </c>
      <c r="D18" s="17">
        <v>5148563.4000000004</v>
      </c>
      <c r="E18" s="17">
        <v>5988973.2000000002</v>
      </c>
      <c r="F18" s="17">
        <v>5197938.5999999996</v>
      </c>
      <c r="G18" s="17">
        <v>5263251</v>
      </c>
      <c r="H18" s="17">
        <v>4999624</v>
      </c>
      <c r="I18" s="17">
        <v>5178926.2</v>
      </c>
      <c r="J18" s="17">
        <v>4841722.2</v>
      </c>
      <c r="K18" s="17">
        <v>5114000.5999999996</v>
      </c>
      <c r="L18" s="17">
        <v>4686932.2</v>
      </c>
      <c r="M18" s="18">
        <v>5555694</v>
      </c>
      <c r="N18" s="14">
        <v>61363143</v>
      </c>
      <c r="O18" s="16">
        <f t="shared" ref="O18" si="3">(N18-N17)/N17</f>
        <v>5.3360860989820791E-2</v>
      </c>
    </row>
    <row r="19" spans="1:15" ht="14.4" x14ac:dyDescent="0.3">
      <c r="A19" s="12">
        <v>2025</v>
      </c>
      <c r="B19" s="7">
        <v>4970572.2</v>
      </c>
      <c r="C19" s="7">
        <v>5045311.8</v>
      </c>
      <c r="D19" s="7">
        <v>5408362.7999999998</v>
      </c>
      <c r="E19" s="7">
        <v>6106710</v>
      </c>
      <c r="F19" s="7">
        <v>5484443.4000000004</v>
      </c>
      <c r="G19" s="7">
        <v>5715570</v>
      </c>
      <c r="H19" s="7">
        <v>5152128</v>
      </c>
      <c r="I19" s="7">
        <v>4792607.2</v>
      </c>
      <c r="J19" s="7">
        <v>5763267.2000000002</v>
      </c>
      <c r="K19" s="7">
        <v>4972860.2</v>
      </c>
      <c r="L19" s="7">
        <v>5215710</v>
      </c>
      <c r="M19" s="8">
        <v>5615388.5999999996</v>
      </c>
      <c r="N19" s="14">
        <v>64242931</v>
      </c>
      <c r="O19" s="16">
        <f t="shared" ref="O19" si="4">(N19-N18)/N18</f>
        <v>4.6930255837775457E-2</v>
      </c>
    </row>
    <row r="20" spans="1:15" ht="15.75" customHeight="1" x14ac:dyDescent="0.3"/>
    <row r="21" spans="1:15" ht="15.75" customHeight="1" x14ac:dyDescent="0.3">
      <c r="A21" s="19" t="s">
        <v>47</v>
      </c>
    </row>
    <row r="22" spans="1:15" ht="15.75" customHeight="1" x14ac:dyDescent="0.3">
      <c r="A22" s="19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21875" style="3" customWidth="1"/>
    <col min="2" max="13" width="15.77734375" style="3" customWidth="1"/>
    <col min="14" max="14" width="18.5546875" style="3" customWidth="1"/>
    <col min="15" max="15" width="17.5546875" style="3" customWidth="1"/>
    <col min="47" max="16384" width="9.109375" style="3"/>
  </cols>
  <sheetData>
    <row r="1" spans="1:46" s="1" customFormat="1" ht="19.5" customHeight="1" x14ac:dyDescent="0.4">
      <c r="A1" s="51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s="2" customFormat="1" ht="16.2" thickBot="1" x14ac:dyDescent="0.35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12</v>
      </c>
      <c r="M2" s="6" t="s">
        <v>10</v>
      </c>
      <c r="N2" s="6" t="s">
        <v>11</v>
      </c>
      <c r="O2" s="6" t="s">
        <v>14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14.4" x14ac:dyDescent="0.3">
      <c r="A3" s="11">
        <v>2009</v>
      </c>
      <c r="B3" s="9">
        <v>379034</v>
      </c>
      <c r="C3" s="9">
        <v>557862</v>
      </c>
      <c r="D3" s="9">
        <v>521023</v>
      </c>
      <c r="E3" s="9">
        <v>545679</v>
      </c>
      <c r="F3" s="9">
        <v>524434</v>
      </c>
      <c r="G3" s="9">
        <v>492440</v>
      </c>
      <c r="H3" s="9">
        <v>448137</v>
      </c>
      <c r="I3" s="9">
        <v>495203</v>
      </c>
      <c r="J3" s="9">
        <v>412163</v>
      </c>
      <c r="K3" s="9">
        <v>531902</v>
      </c>
      <c r="L3" s="9">
        <v>529559</v>
      </c>
      <c r="M3" s="10">
        <v>335138</v>
      </c>
      <c r="N3" s="13">
        <v>5772574</v>
      </c>
      <c r="O3" s="15"/>
    </row>
    <row r="4" spans="1:46" ht="14.4" x14ac:dyDescent="0.3">
      <c r="A4" s="12">
        <v>2010</v>
      </c>
      <c r="B4" s="17">
        <v>306836</v>
      </c>
      <c r="C4" s="17">
        <v>351591</v>
      </c>
      <c r="D4" s="17">
        <v>520606</v>
      </c>
      <c r="E4" s="17">
        <v>663307</v>
      </c>
      <c r="F4" s="17">
        <v>647181</v>
      </c>
      <c r="G4" s="17">
        <v>617473</v>
      </c>
      <c r="H4" s="17">
        <v>530840</v>
      </c>
      <c r="I4" s="17">
        <v>491936</v>
      </c>
      <c r="J4" s="17">
        <v>572922</v>
      </c>
      <c r="K4" s="17">
        <v>599925</v>
      </c>
      <c r="L4" s="17">
        <v>645144</v>
      </c>
      <c r="M4" s="18">
        <v>562001</v>
      </c>
      <c r="N4" s="14">
        <v>6509763</v>
      </c>
      <c r="O4" s="16">
        <f>(N4-N3)/N3</f>
        <v>0.12770542222585626</v>
      </c>
    </row>
    <row r="5" spans="1:46" ht="14.4" x14ac:dyDescent="0.3">
      <c r="A5" s="12">
        <v>2011</v>
      </c>
      <c r="B5" s="7">
        <v>537089</v>
      </c>
      <c r="C5" s="7">
        <v>622440</v>
      </c>
      <c r="D5" s="7">
        <v>732999</v>
      </c>
      <c r="E5" s="7">
        <v>740184</v>
      </c>
      <c r="F5" s="7">
        <v>588662</v>
      </c>
      <c r="G5" s="7">
        <v>630720</v>
      </c>
      <c r="H5" s="7">
        <v>683082</v>
      </c>
      <c r="I5" s="7">
        <v>611454</v>
      </c>
      <c r="J5" s="7">
        <v>636506</v>
      </c>
      <c r="K5" s="7">
        <v>656273</v>
      </c>
      <c r="L5" s="7">
        <v>720951</v>
      </c>
      <c r="M5" s="8">
        <v>597807</v>
      </c>
      <c r="N5" s="14">
        <v>7758166</v>
      </c>
      <c r="O5" s="16">
        <f t="shared" ref="O5:O15" si="0">(N5-N4)/N4</f>
        <v>0.19177395551881074</v>
      </c>
    </row>
    <row r="6" spans="1:46" ht="14.4" x14ac:dyDescent="0.3">
      <c r="A6" s="12">
        <v>2012</v>
      </c>
      <c r="B6" s="17">
        <v>532168</v>
      </c>
      <c r="C6" s="17">
        <v>497829</v>
      </c>
      <c r="D6" s="17">
        <v>579378</v>
      </c>
      <c r="E6" s="17">
        <v>829590</v>
      </c>
      <c r="F6" s="17">
        <v>749128</v>
      </c>
      <c r="G6" s="17">
        <v>818975</v>
      </c>
      <c r="H6" s="17">
        <v>968620</v>
      </c>
      <c r="I6" s="17">
        <v>886146</v>
      </c>
      <c r="J6" s="17">
        <v>853305</v>
      </c>
      <c r="K6" s="17">
        <v>890545</v>
      </c>
      <c r="L6" s="17">
        <v>843725</v>
      </c>
      <c r="M6" s="18">
        <v>781687</v>
      </c>
      <c r="N6" s="14">
        <v>9231096</v>
      </c>
      <c r="O6" s="16">
        <f t="shared" si="0"/>
        <v>0.18985543748354961</v>
      </c>
    </row>
    <row r="7" spans="1:46" ht="14.4" x14ac:dyDescent="0.3">
      <c r="A7" s="12">
        <v>2013</v>
      </c>
      <c r="B7" s="7">
        <v>704691</v>
      </c>
      <c r="C7" s="7">
        <v>801370</v>
      </c>
      <c r="D7" s="7">
        <v>879515</v>
      </c>
      <c r="E7" s="7">
        <v>1163967</v>
      </c>
      <c r="F7" s="7">
        <v>1222320</v>
      </c>
      <c r="G7" s="7">
        <v>1088203</v>
      </c>
      <c r="H7" s="7">
        <v>935462</v>
      </c>
      <c r="I7" s="7">
        <v>1116357</v>
      </c>
      <c r="J7" s="7">
        <v>1046958</v>
      </c>
      <c r="K7" s="7">
        <v>1266593</v>
      </c>
      <c r="L7" s="7">
        <v>1456911</v>
      </c>
      <c r="M7" s="8">
        <v>1263730</v>
      </c>
      <c r="N7" s="14">
        <v>12946076</v>
      </c>
      <c r="O7" s="16">
        <f t="shared" si="0"/>
        <v>0.40244192022269076</v>
      </c>
    </row>
    <row r="8" spans="1:46" ht="14.4" x14ac:dyDescent="0.3">
      <c r="A8" s="12">
        <v>2014</v>
      </c>
      <c r="B8" s="17">
        <v>1409825</v>
      </c>
      <c r="C8" s="17">
        <v>1915637</v>
      </c>
      <c r="D8" s="17">
        <v>1566183</v>
      </c>
      <c r="E8" s="17">
        <v>1649478</v>
      </c>
      <c r="F8" s="17">
        <v>1449110</v>
      </c>
      <c r="G8" s="17">
        <v>1289497</v>
      </c>
      <c r="H8" s="17">
        <v>1121118</v>
      </c>
      <c r="I8" s="17">
        <v>986187</v>
      </c>
      <c r="J8" s="17">
        <v>937234</v>
      </c>
      <c r="K8" s="17">
        <v>923370</v>
      </c>
      <c r="L8" s="17">
        <v>892685</v>
      </c>
      <c r="M8" s="18">
        <v>731515</v>
      </c>
      <c r="N8" s="14">
        <v>14871841</v>
      </c>
      <c r="O8" s="16">
        <f t="shared" si="0"/>
        <v>0.14875279582786322</v>
      </c>
    </row>
    <row r="9" spans="1:46" ht="14.4" x14ac:dyDescent="0.3">
      <c r="A9" s="12">
        <v>2015</v>
      </c>
      <c r="B9" s="7">
        <v>702216</v>
      </c>
      <c r="C9" s="7">
        <v>728764</v>
      </c>
      <c r="D9" s="7">
        <v>834291</v>
      </c>
      <c r="E9" s="7">
        <v>906573</v>
      </c>
      <c r="F9" s="7">
        <v>776460</v>
      </c>
      <c r="G9" s="7">
        <v>800438</v>
      </c>
      <c r="H9" s="7">
        <v>777261</v>
      </c>
      <c r="I9" s="7">
        <v>699681</v>
      </c>
      <c r="J9" s="7">
        <v>724285</v>
      </c>
      <c r="K9" s="7">
        <v>650619</v>
      </c>
      <c r="L9" s="7">
        <v>652466</v>
      </c>
      <c r="M9" s="8">
        <v>627428</v>
      </c>
      <c r="N9" s="14">
        <v>8880483</v>
      </c>
      <c r="O9" s="16">
        <f t="shared" si="0"/>
        <v>-0.40286592628310108</v>
      </c>
    </row>
    <row r="10" spans="1:46" ht="14.4" x14ac:dyDescent="0.3">
      <c r="A10" s="12">
        <v>2016</v>
      </c>
      <c r="B10" s="17">
        <v>489897</v>
      </c>
      <c r="C10" s="17">
        <v>513288</v>
      </c>
      <c r="D10" s="17">
        <v>605035</v>
      </c>
      <c r="E10" s="17">
        <v>750062</v>
      </c>
      <c r="F10" s="17">
        <v>569984</v>
      </c>
      <c r="G10" s="17">
        <v>628608</v>
      </c>
      <c r="H10" s="17">
        <v>662902</v>
      </c>
      <c r="I10" s="17">
        <v>697789</v>
      </c>
      <c r="J10" s="17">
        <v>514402</v>
      </c>
      <c r="K10" s="17">
        <v>743639</v>
      </c>
      <c r="L10" s="17">
        <v>1131063</v>
      </c>
      <c r="M10" s="18">
        <v>1054737</v>
      </c>
      <c r="N10" s="14">
        <v>8361406</v>
      </c>
      <c r="O10" s="16">
        <f t="shared" si="0"/>
        <v>-5.8451437832829585E-2</v>
      </c>
    </row>
    <row r="11" spans="1:46" ht="14.4" x14ac:dyDescent="0.3">
      <c r="A11" s="12">
        <v>2017</v>
      </c>
      <c r="B11" s="7">
        <v>697019</v>
      </c>
      <c r="C11" s="7">
        <v>856430</v>
      </c>
      <c r="D11" s="7">
        <v>817912</v>
      </c>
      <c r="E11" s="7">
        <v>974042</v>
      </c>
      <c r="F11" s="7">
        <v>851517</v>
      </c>
      <c r="G11" s="7">
        <v>1089809</v>
      </c>
      <c r="H11" s="7">
        <v>1123621</v>
      </c>
      <c r="I11" s="7">
        <v>890105</v>
      </c>
      <c r="J11" s="7">
        <v>604786</v>
      </c>
      <c r="K11" s="7">
        <v>1295796</v>
      </c>
      <c r="L11" s="7">
        <v>895543</v>
      </c>
      <c r="M11" s="8">
        <v>619117</v>
      </c>
      <c r="N11" s="14">
        <v>10715696</v>
      </c>
      <c r="O11" s="16">
        <f t="shared" si="0"/>
        <v>0.28156628203438511</v>
      </c>
    </row>
    <row r="12" spans="1:46" ht="14.4" x14ac:dyDescent="0.3">
      <c r="A12" s="12">
        <v>2018</v>
      </c>
      <c r="B12" s="17">
        <v>758927</v>
      </c>
      <c r="C12" s="17">
        <v>768209</v>
      </c>
      <c r="D12" s="17">
        <v>815097</v>
      </c>
      <c r="E12" s="17">
        <v>995349</v>
      </c>
      <c r="F12" s="17">
        <v>998407</v>
      </c>
      <c r="G12" s="17">
        <v>703826</v>
      </c>
      <c r="H12" s="17">
        <v>865989</v>
      </c>
      <c r="I12" s="17">
        <v>1054490</v>
      </c>
      <c r="J12" s="17">
        <v>617757</v>
      </c>
      <c r="K12" s="17">
        <v>1199897</v>
      </c>
      <c r="L12" s="17">
        <v>770139</v>
      </c>
      <c r="M12" s="18">
        <v>923134</v>
      </c>
      <c r="N12" s="14">
        <v>10471220</v>
      </c>
      <c r="O12" s="16">
        <f t="shared" si="0"/>
        <v>-2.2814756969589282E-2</v>
      </c>
    </row>
    <row r="13" spans="1:46" ht="14.4" x14ac:dyDescent="0.3">
      <c r="A13" s="12">
        <v>2019</v>
      </c>
      <c r="B13" s="7">
        <v>886869</v>
      </c>
      <c r="C13" s="7">
        <v>856810</v>
      </c>
      <c r="D13" s="7">
        <v>849779</v>
      </c>
      <c r="E13" s="7">
        <v>1104999</v>
      </c>
      <c r="F13" s="7">
        <v>1055556</v>
      </c>
      <c r="G13" s="7">
        <v>1034050</v>
      </c>
      <c r="H13" s="7">
        <v>1134421</v>
      </c>
      <c r="I13" s="7">
        <v>1060801</v>
      </c>
      <c r="J13" s="7">
        <v>993678</v>
      </c>
      <c r="K13" s="7">
        <v>1053733</v>
      </c>
      <c r="L13" s="7">
        <v>1138787</v>
      </c>
      <c r="M13" s="8">
        <v>1350572</v>
      </c>
      <c r="N13" s="14">
        <v>12520055</v>
      </c>
      <c r="O13" s="16">
        <f t="shared" si="0"/>
        <v>0.19566344704819497</v>
      </c>
    </row>
    <row r="14" spans="1:46" ht="14.4" x14ac:dyDescent="0.3">
      <c r="A14" s="12">
        <v>2020</v>
      </c>
      <c r="B14" s="17">
        <v>917394</v>
      </c>
      <c r="C14" s="17">
        <v>949139</v>
      </c>
      <c r="D14" s="17">
        <v>1005840</v>
      </c>
      <c r="E14" s="17">
        <v>779834</v>
      </c>
      <c r="F14" s="17">
        <v>712050</v>
      </c>
      <c r="G14" s="17">
        <v>754182</v>
      </c>
      <c r="H14" s="17">
        <v>806147</v>
      </c>
      <c r="I14" s="17">
        <v>822012</v>
      </c>
      <c r="J14" s="17">
        <v>767863</v>
      </c>
      <c r="K14" s="17">
        <v>574449</v>
      </c>
      <c r="L14" s="17">
        <v>713243</v>
      </c>
      <c r="M14" s="18">
        <v>577019</v>
      </c>
      <c r="N14" s="14">
        <v>9379171</v>
      </c>
      <c r="O14" s="16">
        <f t="shared" si="0"/>
        <v>-0.25086822701657463</v>
      </c>
    </row>
    <row r="15" spans="1:46" ht="14.4" x14ac:dyDescent="0.3">
      <c r="A15" s="12">
        <v>2021</v>
      </c>
      <c r="B15" s="7">
        <v>488958</v>
      </c>
      <c r="C15" s="7">
        <v>713887</v>
      </c>
      <c r="D15" s="7">
        <v>786490</v>
      </c>
      <c r="E15" s="7">
        <v>823694</v>
      </c>
      <c r="F15" s="7">
        <v>1028570</v>
      </c>
      <c r="G15" s="7">
        <v>998383</v>
      </c>
      <c r="H15" s="7">
        <v>1336455</v>
      </c>
      <c r="I15" s="7">
        <v>1028891</v>
      </c>
      <c r="J15" s="7">
        <v>1081724</v>
      </c>
      <c r="K15" s="7">
        <v>820057</v>
      </c>
      <c r="L15" s="7">
        <v>1125363</v>
      </c>
      <c r="M15" s="8">
        <v>917166</v>
      </c>
      <c r="N15" s="14">
        <v>11149639</v>
      </c>
      <c r="O15" s="16">
        <f t="shared" si="0"/>
        <v>0.18876593677628864</v>
      </c>
    </row>
    <row r="16" spans="1:46" ht="14.4" x14ac:dyDescent="0.3">
      <c r="A16" s="12">
        <v>2022</v>
      </c>
      <c r="B16" s="17">
        <v>1319739</v>
      </c>
      <c r="C16" s="17">
        <v>897164</v>
      </c>
      <c r="D16" s="17">
        <v>1380942</v>
      </c>
      <c r="E16" s="17">
        <v>1223064</v>
      </c>
      <c r="F16" s="17">
        <v>1494314</v>
      </c>
      <c r="G16" s="17">
        <v>1359302</v>
      </c>
      <c r="H16" s="17">
        <v>1276862</v>
      </c>
      <c r="I16" s="17">
        <v>1273259</v>
      </c>
      <c r="J16" s="17">
        <v>1374294</v>
      </c>
      <c r="K16" s="17">
        <v>1463960</v>
      </c>
      <c r="L16" s="17">
        <v>1359242</v>
      </c>
      <c r="M16" s="18">
        <v>924832</v>
      </c>
      <c r="N16" s="14">
        <v>15346974</v>
      </c>
      <c r="O16" s="16">
        <f t="shared" ref="O16" si="1">(N16-N15)/N15</f>
        <v>0.37645478925371484</v>
      </c>
    </row>
    <row r="17" spans="1:15" ht="14.4" x14ac:dyDescent="0.3">
      <c r="A17" s="12">
        <v>2023</v>
      </c>
      <c r="B17" s="7">
        <v>909139</v>
      </c>
      <c r="C17" s="7">
        <v>1256003</v>
      </c>
      <c r="D17" s="7">
        <v>1326626</v>
      </c>
      <c r="E17" s="7">
        <v>1567214</v>
      </c>
      <c r="F17" s="7">
        <v>1496441</v>
      </c>
      <c r="G17" s="7">
        <v>1425099</v>
      </c>
      <c r="H17" s="7">
        <v>1794937</v>
      </c>
      <c r="I17" s="7">
        <v>1645742</v>
      </c>
      <c r="J17" s="7">
        <v>1219708</v>
      </c>
      <c r="K17" s="7">
        <v>1396724</v>
      </c>
      <c r="L17" s="7">
        <v>1194833</v>
      </c>
      <c r="M17" s="8">
        <v>1513696</v>
      </c>
      <c r="N17" s="14">
        <v>16746161</v>
      </c>
      <c r="O17" s="16">
        <f t="shared" ref="O17" si="2">(N17-N16)/N16</f>
        <v>9.1170220266223165E-2</v>
      </c>
    </row>
    <row r="18" spans="1:15" ht="14.4" x14ac:dyDescent="0.3">
      <c r="A18" s="12">
        <v>2024</v>
      </c>
      <c r="B18" s="17">
        <v>1279959</v>
      </c>
      <c r="C18" s="17">
        <v>1320405</v>
      </c>
      <c r="D18" s="17">
        <v>1508256</v>
      </c>
      <c r="E18" s="17">
        <v>1590002</v>
      </c>
      <c r="F18" s="17">
        <v>1319767</v>
      </c>
      <c r="G18" s="17">
        <v>1793963</v>
      </c>
      <c r="H18" s="17">
        <v>2068142</v>
      </c>
      <c r="I18" s="17">
        <v>1542366</v>
      </c>
      <c r="J18" s="17">
        <v>1263896</v>
      </c>
      <c r="K18" s="17">
        <v>1743864</v>
      </c>
      <c r="L18" s="17">
        <v>1566900</v>
      </c>
      <c r="M18" s="18">
        <v>1830878</v>
      </c>
      <c r="N18" s="14">
        <v>18828400</v>
      </c>
      <c r="O18" s="16">
        <f t="shared" ref="O18" si="3">(N18-N17)/N17</f>
        <v>0.12434127439715885</v>
      </c>
    </row>
    <row r="19" spans="1:15" ht="14.4" x14ac:dyDescent="0.3">
      <c r="A19" s="12">
        <v>2025</v>
      </c>
      <c r="B19" s="7">
        <v>2050532</v>
      </c>
      <c r="C19" s="7">
        <v>1747832</v>
      </c>
      <c r="D19" s="7">
        <v>1633949</v>
      </c>
      <c r="E19" s="7">
        <v>1845844</v>
      </c>
      <c r="F19" s="7">
        <v>1906467</v>
      </c>
      <c r="G19" s="7">
        <v>1857458</v>
      </c>
      <c r="H19" s="7">
        <v>1845725</v>
      </c>
      <c r="I19" s="7">
        <v>1695341</v>
      </c>
      <c r="J19" s="7">
        <v>1320241</v>
      </c>
      <c r="K19" s="7">
        <v>1612194</v>
      </c>
      <c r="L19" s="7">
        <v>1748501</v>
      </c>
      <c r="M19" s="8">
        <v>1730987</v>
      </c>
      <c r="N19" s="14">
        <v>20995071</v>
      </c>
      <c r="O19" s="16">
        <f t="shared" ref="O19" si="4">(N19-N18)/N18</f>
        <v>0.11507462131673429</v>
      </c>
    </row>
    <row r="20" spans="1:15" ht="15.75" customHeight="1" x14ac:dyDescent="0.3"/>
    <row r="21" spans="1:15" ht="15.75" customHeight="1" x14ac:dyDescent="0.3">
      <c r="A21" s="19" t="s">
        <v>48</v>
      </c>
    </row>
    <row r="22" spans="1:15" ht="15.75" customHeight="1" x14ac:dyDescent="0.3">
      <c r="A22" s="19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  <ignoredErrors>
    <ignoredError sqref="O4:O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Dashboard</vt:lpstr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2026-05-17T02:52:20Z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