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Documents\USCASE\"/>
    </mc:Choice>
  </mc:AlternateContent>
  <xr:revisionPtr revIDLastSave="0" documentId="13_ncr:1_{AD644DFE-25E0-480A-A60B-ED730FD5A12D}" xr6:coauthVersionLast="47" xr6:coauthVersionMax="47" xr10:uidLastSave="{00000000-0000-0000-0000-000000000000}"/>
  <bookViews>
    <workbookView xWindow="-98" yWindow="-98" windowWidth="23236" windowHeight="13875" xr2:uid="{4EED0B7C-9213-4671-A2A2-872A6A8A66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D26" i="1"/>
  <c r="D28" i="1" s="1"/>
  <c r="D38" i="1" s="1"/>
  <c r="F27" i="1"/>
  <c r="F28" i="1" s="1"/>
  <c r="D29" i="1" l="1"/>
  <c r="D37" i="1"/>
  <c r="D39" i="1"/>
  <c r="D36" i="1"/>
  <c r="D27" i="1"/>
  <c r="D30" i="1" l="1"/>
  <c r="D40" i="1"/>
  <c r="D41" i="1" s="1"/>
</calcChain>
</file>

<file path=xl/sharedStrings.xml><?xml version="1.0" encoding="utf-8"?>
<sst xmlns="http://schemas.openxmlformats.org/spreadsheetml/2006/main" count="61" uniqueCount="57">
  <si>
    <t>Ballot Counting Worksheet</t>
  </si>
  <si>
    <t>Field</t>
  </si>
  <si>
    <t>Description</t>
  </si>
  <si>
    <t>Input</t>
  </si>
  <si>
    <t>Total Ballots</t>
  </si>
  <si>
    <t>Total number of ballots to process</t>
  </si>
  <si>
    <t>Time (Hrs.)</t>
  </si>
  <si>
    <t>Time available to Count Ballots</t>
  </si>
  <si>
    <t>People Per Table</t>
  </si>
  <si>
    <t># of People assigned per Table</t>
  </si>
  <si>
    <t>Cost Per Hour</t>
  </si>
  <si>
    <t>Hourly cost per Person</t>
  </si>
  <si>
    <t>You must have at least one entry below</t>
  </si>
  <si>
    <t>Pick 1 Winner</t>
  </si>
  <si>
    <t>Number of contests with 1 Winner</t>
  </si>
  <si>
    <t>Pick 2 Winner</t>
  </si>
  <si>
    <t>Number of contests with 2 Winner</t>
  </si>
  <si>
    <t>Pick 3 Winner</t>
  </si>
  <si>
    <t>Number of contests with 3 Winner</t>
  </si>
  <si>
    <t>Pick 4 Winner</t>
  </si>
  <si>
    <t>Number of contests with 4 Winner</t>
  </si>
  <si>
    <t>Pick 5 Winner</t>
  </si>
  <si>
    <t>Number of contests with 5 Winner</t>
  </si>
  <si>
    <t>Pick 6 Winner</t>
  </si>
  <si>
    <t>Number of contests with 6 Winner</t>
  </si>
  <si>
    <t>Pick 7 Winner</t>
  </si>
  <si>
    <t>Number of contests with 7 Winner</t>
  </si>
  <si>
    <t>Pick 8 Winner</t>
  </si>
  <si>
    <t>Number of contests with 8 Winner</t>
  </si>
  <si>
    <t>Pick 9 Winner</t>
  </si>
  <si>
    <t>Number of contests with 9 Winner</t>
  </si>
  <si>
    <t>Pick 10 Winner</t>
  </si>
  <si>
    <t>Number of contests with 10 Winner</t>
  </si>
  <si>
    <t>Total Races Called (Multi-Winner Contest are Multipliers)</t>
  </si>
  <si>
    <t>Total People Required  (4 per table - Recommended)</t>
  </si>
  <si>
    <t>Total Tables Required</t>
  </si>
  <si>
    <t>Supervisior (1 per 10 tables - Recommended)</t>
  </si>
  <si>
    <t>Total Costs</t>
  </si>
  <si>
    <t>Ballots</t>
  </si>
  <si>
    <t>Races</t>
  </si>
  <si>
    <t>Hours</t>
  </si>
  <si>
    <t>Races Called</t>
  </si>
  <si>
    <t>Contest Called Per Hour</t>
  </si>
  <si>
    <t>Contest Rate</t>
  </si>
  <si>
    <t>Count During Day</t>
  </si>
  <si>
    <t>Does your state allow for counting ballots before polls close?</t>
  </si>
  <si>
    <t>No</t>
  </si>
  <si>
    <r>
      <rPr>
        <b/>
        <sz val="20"/>
        <rFont val="Bierstadt"/>
        <family val="2"/>
      </rPr>
      <t>Instructions:</t>
    </r>
    <r>
      <rPr>
        <sz val="11"/>
        <rFont val="Bierstadt"/>
        <family val="2"/>
      </rPr>
      <t xml:space="preserve">
</t>
    </r>
    <r>
      <rPr>
        <sz val="14"/>
        <rFont val="Bierstadt"/>
        <family val="2"/>
      </rPr>
      <t xml:space="preserve">Enter data in the light pink boxes. Fields with </t>
    </r>
    <r>
      <rPr>
        <b/>
        <sz val="14"/>
        <rFont val="Bierstadt"/>
        <family val="2"/>
      </rPr>
      <t xml:space="preserve">Bold </t>
    </r>
    <r>
      <rPr>
        <sz val="14"/>
        <rFont val="Bierstadt"/>
        <family val="2"/>
      </rPr>
      <t xml:space="preserve">font are required and at least one "Pick X Winner" needs to be entered for the calculations to work. Only enter data relevant to the races you are working on.
</t>
    </r>
    <r>
      <rPr>
        <b/>
        <sz val="14"/>
        <rFont val="Bierstadt"/>
        <family val="2"/>
      </rPr>
      <t>Time (Hrs.) -</t>
    </r>
    <r>
      <rPr>
        <sz val="14"/>
        <rFont val="Bierstadt"/>
        <family val="2"/>
      </rPr>
      <t xml:space="preserve"> This represents the total time given for all ballot races to be counted. (EX: Post poll close: 8 PM to 11PM) 
</t>
    </r>
    <r>
      <rPr>
        <b/>
        <sz val="14"/>
        <rFont val="Bierstadt"/>
        <family val="2"/>
      </rPr>
      <t>People Per Table -</t>
    </r>
    <r>
      <rPr>
        <sz val="14"/>
        <rFont val="Bierstadt"/>
        <family val="2"/>
      </rPr>
      <t xml:space="preserve"> Does not include Supervisors
</t>
    </r>
    <r>
      <rPr>
        <b/>
        <sz val="14"/>
        <rFont val="Bierstadt"/>
        <family val="2"/>
      </rPr>
      <t xml:space="preserve">Cost Per Hour - </t>
    </r>
    <r>
      <rPr>
        <sz val="14"/>
        <rFont val="Bierstadt"/>
        <family val="2"/>
      </rPr>
      <t xml:space="preserve">This can vary by County and or Municipality   </t>
    </r>
    <r>
      <rPr>
        <b/>
        <sz val="14"/>
        <rFont val="Bierstadt"/>
        <family val="2"/>
      </rPr>
      <t xml:space="preserve">Count During Day </t>
    </r>
    <r>
      <rPr>
        <sz val="14"/>
        <rFont val="Bierstadt"/>
        <family val="2"/>
      </rPr>
      <t xml:space="preserve"> - Yes or No, can you start counting before polls close? </t>
    </r>
  </si>
  <si>
    <t>Resource Summary (Count Before Polls Close)</t>
  </si>
  <si>
    <t>Total Costs (Without Extra 1 Hour Paid Break)</t>
  </si>
  <si>
    <t>Total Costs (With Extra 1 Hour Paid Break)</t>
  </si>
  <si>
    <t>Polls Close at 7 pm</t>
  </si>
  <si>
    <t>Start 1st Round of Tabulation at 3 pm, end by 6 pm, take 1 hour break.</t>
  </si>
  <si>
    <t>Start 2nd Round of Tabulation at 7 pm, end by 10 pm, post Election Results.</t>
  </si>
  <si>
    <t>The USCASE.org Standard Times Observed in Testing</t>
  </si>
  <si>
    <t>Cost for 5 people at $20/hr for 3 hours</t>
  </si>
  <si>
    <t>Resource Summary (Count Only After Polls Close)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</si>
</sst>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36"/>
      <color theme="4"/>
      <name val="Bierstadt"/>
      <family val="2"/>
    </font>
    <font>
      <sz val="36"/>
      <color theme="0"/>
      <name val="Bierstadt"/>
      <family val="2"/>
    </font>
    <font>
      <b/>
      <sz val="16"/>
      <color theme="0"/>
      <name val="Bierstadt"/>
      <family val="2"/>
    </font>
    <font>
      <sz val="11"/>
      <name val="Bierstadt"/>
      <family val="2"/>
    </font>
    <font>
      <b/>
      <sz val="20"/>
      <name val="Bierstadt"/>
      <family val="2"/>
    </font>
    <font>
      <sz val="14"/>
      <name val="Bierstadt"/>
      <family val="2"/>
    </font>
    <font>
      <b/>
      <sz val="14"/>
      <name val="Bierstadt"/>
      <family val="2"/>
    </font>
    <font>
      <b/>
      <i/>
      <sz val="12"/>
      <color theme="1"/>
      <name val="Bierstadt"/>
      <family val="2"/>
    </font>
    <font>
      <b/>
      <sz val="12"/>
      <color theme="1"/>
      <name val="Cambria"/>
      <family val="1"/>
    </font>
    <font>
      <b/>
      <sz val="14"/>
      <color theme="0"/>
      <name val="Bierstadt"/>
      <family val="2"/>
    </font>
    <font>
      <sz val="12"/>
      <color theme="1"/>
      <name val="Bierstadt"/>
      <family val="2"/>
    </font>
    <font>
      <b/>
      <sz val="24"/>
      <color theme="4"/>
      <name val="Bierstadt"/>
      <family val="2"/>
    </font>
    <font>
      <b/>
      <i/>
      <sz val="14"/>
      <color theme="1"/>
      <name val="Bierstadt"/>
      <family val="2"/>
    </font>
    <font>
      <b/>
      <sz val="14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/>
    <xf numFmtId="0" fontId="6" fillId="3" borderId="1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0" fillId="2" borderId="0" xfId="0" applyFill="1"/>
    <xf numFmtId="0" fontId="11" fillId="4" borderId="1" xfId="0" applyFont="1" applyFill="1" applyBorder="1"/>
    <xf numFmtId="0" fontId="12" fillId="5" borderId="1" xfId="1" applyNumberFormat="1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164" fontId="12" fillId="5" borderId="1" xfId="0" applyNumberFormat="1" applyFont="1" applyFill="1" applyBorder="1" applyAlignment="1" applyProtection="1">
      <alignment horizontal="center"/>
      <protection locked="0"/>
    </xf>
    <xf numFmtId="0" fontId="14" fillId="4" borderId="1" xfId="0" applyFont="1" applyFill="1" applyBorder="1"/>
    <xf numFmtId="0" fontId="17" fillId="7" borderId="1" xfId="1" applyNumberFormat="1" applyFont="1" applyFill="1" applyBorder="1" applyAlignment="1" applyProtection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164" fontId="17" fillId="7" borderId="1" xfId="0" applyNumberFormat="1" applyFont="1" applyFill="1" applyBorder="1" applyAlignment="1">
      <alignment horizontal="center" vertical="center"/>
    </xf>
    <xf numFmtId="0" fontId="11" fillId="4" borderId="7" xfId="0" applyFont="1" applyFill="1" applyBorder="1"/>
    <xf numFmtId="0" fontId="11" fillId="4" borderId="8" xfId="0" applyFont="1" applyFill="1" applyBorder="1"/>
    <xf numFmtId="164" fontId="12" fillId="5" borderId="9" xfId="0" applyNumberFormat="1" applyFont="1" applyFill="1" applyBorder="1" applyAlignment="1" applyProtection="1">
      <alignment horizontal="center"/>
      <protection locked="0"/>
    </xf>
    <xf numFmtId="164" fontId="17" fillId="8" borderId="0" xfId="0" applyNumberFormat="1" applyFont="1" applyFill="1" applyAlignment="1">
      <alignment horizontal="center"/>
    </xf>
    <xf numFmtId="164" fontId="17" fillId="9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left"/>
    </xf>
    <xf numFmtId="0" fontId="16" fillId="9" borderId="1" xfId="0" applyFont="1" applyFill="1" applyBorder="1" applyAlignment="1">
      <alignment horizontal="left"/>
    </xf>
    <xf numFmtId="0" fontId="1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2" fillId="10" borderId="0" xfId="0" applyFont="1" applyFill="1"/>
    <xf numFmtId="0" fontId="0" fillId="10" borderId="0" xfId="0" applyFill="1"/>
    <xf numFmtId="1" fontId="0" fillId="10" borderId="0" xfId="0" applyNumberFormat="1" applyFill="1"/>
    <xf numFmtId="44" fontId="0" fillId="10" borderId="0" xfId="2" applyFont="1" applyFill="1"/>
    <xf numFmtId="0" fontId="18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8B92D-9E0B-478F-AA22-0640237493E0}">
  <dimension ref="B2:M45"/>
  <sheetViews>
    <sheetView tabSelected="1" workbookViewId="0">
      <selection activeCell="B2" sqref="B2:M3"/>
    </sheetView>
  </sheetViews>
  <sheetFormatPr defaultRowHeight="14.25" x14ac:dyDescent="0.45"/>
  <cols>
    <col min="2" max="2" width="18.33203125" bestFit="1" customWidth="1"/>
    <col min="3" max="3" width="62.59765625" customWidth="1"/>
    <col min="4" max="4" width="21.6640625" customWidth="1"/>
  </cols>
  <sheetData>
    <row r="2" spans="2:13" ht="24.75" customHeight="1" x14ac:dyDescent="0.45"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3" x14ac:dyDescent="0.4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2:13" ht="14.65" thickBot="1" x14ac:dyDescent="0.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ht="20.65" x14ac:dyDescent="0.6">
      <c r="B5" s="2" t="s">
        <v>1</v>
      </c>
      <c r="C5" s="3" t="s">
        <v>2</v>
      </c>
      <c r="D5" s="4" t="s">
        <v>3</v>
      </c>
      <c r="E5" s="5"/>
      <c r="F5" s="24" t="s">
        <v>47</v>
      </c>
      <c r="G5" s="25"/>
      <c r="H5" s="25"/>
      <c r="I5" s="25"/>
      <c r="J5" s="25"/>
      <c r="K5" s="25"/>
      <c r="L5" s="25"/>
      <c r="M5" s="26"/>
    </row>
    <row r="6" spans="2:13" ht="15.4" x14ac:dyDescent="0.45">
      <c r="B6" s="6" t="s">
        <v>4</v>
      </c>
      <c r="C6" s="6" t="s">
        <v>5</v>
      </c>
      <c r="D6" s="7">
        <v>2000</v>
      </c>
      <c r="E6" s="5"/>
      <c r="F6" s="27"/>
      <c r="G6" s="28"/>
      <c r="H6" s="28"/>
      <c r="I6" s="28"/>
      <c r="J6" s="28"/>
      <c r="K6" s="28"/>
      <c r="L6" s="28"/>
      <c r="M6" s="29"/>
    </row>
    <row r="7" spans="2:13" ht="15.4" x14ac:dyDescent="0.45">
      <c r="B7" s="6" t="s">
        <v>6</v>
      </c>
      <c r="C7" s="6" t="s">
        <v>7</v>
      </c>
      <c r="D7" s="8">
        <v>3</v>
      </c>
      <c r="E7" s="5"/>
      <c r="F7" s="27"/>
      <c r="G7" s="28"/>
      <c r="H7" s="28"/>
      <c r="I7" s="28"/>
      <c r="J7" s="28"/>
      <c r="K7" s="28"/>
      <c r="L7" s="28"/>
      <c r="M7" s="29"/>
    </row>
    <row r="8" spans="2:13" ht="15.4" x14ac:dyDescent="0.45">
      <c r="B8" s="6" t="s">
        <v>8</v>
      </c>
      <c r="C8" s="6" t="s">
        <v>9</v>
      </c>
      <c r="D8" s="8">
        <v>4</v>
      </c>
      <c r="E8" s="5"/>
      <c r="F8" s="27"/>
      <c r="G8" s="28"/>
      <c r="H8" s="28"/>
      <c r="I8" s="28"/>
      <c r="J8" s="28"/>
      <c r="K8" s="28"/>
      <c r="L8" s="28"/>
      <c r="M8" s="29"/>
    </row>
    <row r="9" spans="2:13" ht="15.4" x14ac:dyDescent="0.45">
      <c r="B9" s="6" t="s">
        <v>10</v>
      </c>
      <c r="C9" s="6" t="s">
        <v>11</v>
      </c>
      <c r="D9" s="9">
        <v>20</v>
      </c>
      <c r="E9" s="5"/>
      <c r="F9" s="27"/>
      <c r="G9" s="28"/>
      <c r="H9" s="28"/>
      <c r="I9" s="28"/>
      <c r="J9" s="28"/>
      <c r="K9" s="28"/>
      <c r="L9" s="28"/>
      <c r="M9" s="29"/>
    </row>
    <row r="10" spans="2:13" ht="15.4" x14ac:dyDescent="0.45">
      <c r="B10" s="14" t="s">
        <v>44</v>
      </c>
      <c r="C10" s="15" t="s">
        <v>45</v>
      </c>
      <c r="D10" s="16" t="s">
        <v>46</v>
      </c>
      <c r="E10" s="5"/>
      <c r="F10" s="27"/>
      <c r="G10" s="28"/>
      <c r="H10" s="28"/>
      <c r="I10" s="28"/>
      <c r="J10" s="28"/>
      <c r="K10" s="28"/>
      <c r="L10" s="28"/>
      <c r="M10" s="29"/>
    </row>
    <row r="11" spans="2:13" ht="18" x14ac:dyDescent="0.45">
      <c r="B11" s="33" t="s">
        <v>12</v>
      </c>
      <c r="C11" s="34"/>
      <c r="D11" s="35"/>
      <c r="E11" s="5"/>
      <c r="F11" s="27"/>
      <c r="G11" s="28"/>
      <c r="H11" s="28"/>
      <c r="I11" s="28"/>
      <c r="J11" s="28"/>
      <c r="K11" s="28"/>
      <c r="L11" s="28"/>
      <c r="M11" s="29"/>
    </row>
    <row r="12" spans="2:13" ht="15.4" x14ac:dyDescent="0.45">
      <c r="B12" s="10" t="s">
        <v>13</v>
      </c>
      <c r="C12" s="10" t="s">
        <v>14</v>
      </c>
      <c r="D12" s="8">
        <v>9</v>
      </c>
      <c r="E12" s="5"/>
      <c r="F12" s="27"/>
      <c r="G12" s="28"/>
      <c r="H12" s="28"/>
      <c r="I12" s="28"/>
      <c r="J12" s="28"/>
      <c r="K12" s="28"/>
      <c r="L12" s="28"/>
      <c r="M12" s="29"/>
    </row>
    <row r="13" spans="2:13" ht="15.4" x14ac:dyDescent="0.45">
      <c r="B13" s="10" t="s">
        <v>15</v>
      </c>
      <c r="C13" s="10" t="s">
        <v>16</v>
      </c>
      <c r="D13" s="8">
        <v>2</v>
      </c>
      <c r="E13" s="5"/>
      <c r="F13" s="27"/>
      <c r="G13" s="28"/>
      <c r="H13" s="28"/>
      <c r="I13" s="28"/>
      <c r="J13" s="28"/>
      <c r="K13" s="28"/>
      <c r="L13" s="28"/>
      <c r="M13" s="29"/>
    </row>
    <row r="14" spans="2:13" ht="15.4" x14ac:dyDescent="0.45">
      <c r="B14" s="10" t="s">
        <v>17</v>
      </c>
      <c r="C14" s="10" t="s">
        <v>18</v>
      </c>
      <c r="D14" s="8">
        <v>1</v>
      </c>
      <c r="E14" s="5"/>
      <c r="F14" s="27"/>
      <c r="G14" s="28"/>
      <c r="H14" s="28"/>
      <c r="I14" s="28"/>
      <c r="J14" s="28"/>
      <c r="K14" s="28"/>
      <c r="L14" s="28"/>
      <c r="M14" s="29"/>
    </row>
    <row r="15" spans="2:13" ht="15.4" x14ac:dyDescent="0.45">
      <c r="B15" s="10" t="s">
        <v>19</v>
      </c>
      <c r="C15" s="10" t="s">
        <v>20</v>
      </c>
      <c r="D15" s="8"/>
      <c r="E15" s="5"/>
      <c r="F15" s="27"/>
      <c r="G15" s="28"/>
      <c r="H15" s="28"/>
      <c r="I15" s="28"/>
      <c r="J15" s="28"/>
      <c r="K15" s="28"/>
      <c r="L15" s="28"/>
      <c r="M15" s="29"/>
    </row>
    <row r="16" spans="2:13" ht="15.4" x14ac:dyDescent="0.45">
      <c r="B16" s="10" t="s">
        <v>21</v>
      </c>
      <c r="C16" s="10" t="s">
        <v>22</v>
      </c>
      <c r="D16" s="8"/>
      <c r="E16" s="5"/>
      <c r="F16" s="27"/>
      <c r="G16" s="28"/>
      <c r="H16" s="28"/>
      <c r="I16" s="28"/>
      <c r="J16" s="28"/>
      <c r="K16" s="28"/>
      <c r="L16" s="28"/>
      <c r="M16" s="29"/>
    </row>
    <row r="17" spans="2:13" ht="15.4" x14ac:dyDescent="0.45">
      <c r="B17" s="10" t="s">
        <v>23</v>
      </c>
      <c r="C17" s="10" t="s">
        <v>24</v>
      </c>
      <c r="D17" s="8"/>
      <c r="E17" s="5"/>
      <c r="F17" s="27"/>
      <c r="G17" s="28"/>
      <c r="H17" s="28"/>
      <c r="I17" s="28"/>
      <c r="J17" s="28"/>
      <c r="K17" s="28"/>
      <c r="L17" s="28"/>
      <c r="M17" s="29"/>
    </row>
    <row r="18" spans="2:13" ht="15.4" x14ac:dyDescent="0.45">
      <c r="B18" s="10" t="s">
        <v>25</v>
      </c>
      <c r="C18" s="10" t="s">
        <v>26</v>
      </c>
      <c r="D18" s="8"/>
      <c r="E18" s="5"/>
      <c r="F18" s="27"/>
      <c r="G18" s="28"/>
      <c r="H18" s="28"/>
      <c r="I18" s="28"/>
      <c r="J18" s="28"/>
      <c r="K18" s="28"/>
      <c r="L18" s="28"/>
      <c r="M18" s="29"/>
    </row>
    <row r="19" spans="2:13" ht="15.4" x14ac:dyDescent="0.45">
      <c r="B19" s="10" t="s">
        <v>27</v>
      </c>
      <c r="C19" s="10" t="s">
        <v>28</v>
      </c>
      <c r="D19" s="8"/>
      <c r="E19" s="5"/>
      <c r="F19" s="27"/>
      <c r="G19" s="28"/>
      <c r="H19" s="28"/>
      <c r="I19" s="28"/>
      <c r="J19" s="28"/>
      <c r="K19" s="28"/>
      <c r="L19" s="28"/>
      <c r="M19" s="29"/>
    </row>
    <row r="20" spans="2:13" ht="15.4" x14ac:dyDescent="0.45">
      <c r="B20" s="10" t="s">
        <v>29</v>
      </c>
      <c r="C20" s="10" t="s">
        <v>30</v>
      </c>
      <c r="D20" s="8"/>
      <c r="E20" s="5"/>
      <c r="F20" s="27"/>
      <c r="G20" s="28"/>
      <c r="H20" s="28"/>
      <c r="I20" s="28"/>
      <c r="J20" s="28"/>
      <c r="K20" s="28"/>
      <c r="L20" s="28"/>
      <c r="M20" s="29"/>
    </row>
    <row r="21" spans="2:13" ht="15.75" thickBot="1" x14ac:dyDescent="0.5">
      <c r="B21" s="10" t="s">
        <v>31</v>
      </c>
      <c r="C21" s="10" t="s">
        <v>32</v>
      </c>
      <c r="D21" s="8"/>
      <c r="E21" s="5"/>
      <c r="F21" s="30"/>
      <c r="G21" s="31"/>
      <c r="H21" s="31"/>
      <c r="I21" s="31"/>
      <c r="J21" s="31"/>
      <c r="K21" s="31"/>
      <c r="L21" s="31"/>
      <c r="M21" s="32"/>
    </row>
    <row r="22" spans="2:13" x14ac:dyDescent="0.4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2:13" x14ac:dyDescent="0.45">
      <c r="B23" s="21" t="s">
        <v>56</v>
      </c>
      <c r="C23" s="21"/>
      <c r="D23" s="21"/>
      <c r="E23" s="5"/>
      <c r="F23" s="36" t="s">
        <v>54</v>
      </c>
      <c r="G23" s="37"/>
      <c r="H23" s="37"/>
      <c r="I23" s="37"/>
      <c r="J23" s="37"/>
      <c r="K23" s="5"/>
      <c r="L23" s="5"/>
      <c r="M23" s="5"/>
    </row>
    <row r="24" spans="2:13" x14ac:dyDescent="0.45">
      <c r="B24" s="21"/>
      <c r="C24" s="21"/>
      <c r="D24" s="21"/>
      <c r="E24" s="5"/>
      <c r="F24" s="37">
        <v>250</v>
      </c>
      <c r="G24" s="37" t="s">
        <v>38</v>
      </c>
      <c r="H24" s="37"/>
      <c r="I24" s="37"/>
      <c r="J24" s="37"/>
      <c r="K24" s="5"/>
      <c r="L24" s="5"/>
      <c r="M24" s="5"/>
    </row>
    <row r="25" spans="2:13" x14ac:dyDescent="0.45">
      <c r="B25" s="5"/>
      <c r="C25" s="5"/>
      <c r="D25" s="5"/>
      <c r="E25" s="5"/>
      <c r="F25" s="37">
        <v>11</v>
      </c>
      <c r="G25" s="37" t="s">
        <v>39</v>
      </c>
      <c r="H25" s="37"/>
      <c r="I25" s="37"/>
      <c r="J25" s="37"/>
      <c r="K25" s="5"/>
      <c r="L25" s="5"/>
      <c r="M25" s="5"/>
    </row>
    <row r="26" spans="2:13" ht="18" x14ac:dyDescent="0.55000000000000004">
      <c r="B26" s="19" t="s">
        <v>33</v>
      </c>
      <c r="C26" s="19"/>
      <c r="D26" s="11">
        <f>IF(D6="","Enter Ballots",SUM(D12+(D13*2)+(D14*3)+(D15*4)+(D16*5)+(D17*6)+(D18*7)+(D19*8)+(D20*9)+(D21*10))*D6)</f>
        <v>32000</v>
      </c>
      <c r="E26" s="5"/>
      <c r="F26" s="37">
        <v>3</v>
      </c>
      <c r="G26" s="37" t="s">
        <v>40</v>
      </c>
      <c r="H26" s="37"/>
      <c r="I26" s="37"/>
      <c r="J26" s="37"/>
      <c r="K26" s="5"/>
      <c r="L26" s="5"/>
      <c r="M26" s="5"/>
    </row>
    <row r="27" spans="2:13" ht="18" x14ac:dyDescent="0.55000000000000004">
      <c r="B27" s="19" t="s">
        <v>34</v>
      </c>
      <c r="C27" s="19"/>
      <c r="D27" s="12">
        <f>IF(D8="","Enter People",D28*D8)</f>
        <v>48</v>
      </c>
      <c r="E27" s="5"/>
      <c r="F27" s="37">
        <f>F25*F24</f>
        <v>2750</v>
      </c>
      <c r="G27" s="37" t="s">
        <v>41</v>
      </c>
      <c r="H27" s="37"/>
      <c r="I27" s="37"/>
      <c r="J27" s="37"/>
      <c r="K27" s="5"/>
      <c r="L27" s="5"/>
      <c r="M27" s="5"/>
    </row>
    <row r="28" spans="2:13" ht="18" x14ac:dyDescent="0.55000000000000004">
      <c r="B28" s="19" t="s">
        <v>35</v>
      </c>
      <c r="C28" s="19"/>
      <c r="D28" s="12">
        <f>IF(D8="","Enter People",ROUNDUP(D26/2750,0))</f>
        <v>12</v>
      </c>
      <c r="E28" s="5"/>
      <c r="F28" s="38">
        <f>F27/F26</f>
        <v>916.66666666666663</v>
      </c>
      <c r="G28" s="37" t="s">
        <v>42</v>
      </c>
      <c r="H28" s="37"/>
      <c r="I28" s="37"/>
      <c r="J28" s="37"/>
      <c r="K28" s="5"/>
      <c r="L28" s="5"/>
      <c r="M28" s="5"/>
    </row>
    <row r="29" spans="2:13" ht="18" x14ac:dyDescent="0.55000000000000004">
      <c r="B29" s="19" t="s">
        <v>36</v>
      </c>
      <c r="C29" s="19"/>
      <c r="D29" s="12">
        <f>IF(D8="","Enter People",IF(D28&lt;10,1,IF(D28&gt;20,D28/10,1+1)))</f>
        <v>2</v>
      </c>
      <c r="E29" s="5"/>
      <c r="F29" s="37">
        <v>900</v>
      </c>
      <c r="G29" s="37" t="s">
        <v>43</v>
      </c>
      <c r="H29" s="37"/>
      <c r="I29" s="37"/>
      <c r="J29" s="37"/>
      <c r="K29" s="5"/>
      <c r="L29" s="5"/>
      <c r="M29" s="5"/>
    </row>
    <row r="30" spans="2:13" ht="18" x14ac:dyDescent="0.55000000000000004">
      <c r="B30" s="19" t="s">
        <v>37</v>
      </c>
      <c r="C30" s="19"/>
      <c r="D30" s="13">
        <f>IF(D9="","Enter Cost",(D9*D7*(D27+D29)))</f>
        <v>3000</v>
      </c>
      <c r="E30" s="5"/>
      <c r="F30" s="39">
        <f>5*20*3</f>
        <v>300</v>
      </c>
      <c r="G30" s="37" t="s">
        <v>55</v>
      </c>
      <c r="H30" s="37"/>
      <c r="I30" s="37"/>
      <c r="J30" s="37"/>
      <c r="K30" s="5"/>
      <c r="L30" s="5"/>
      <c r="M30" s="5"/>
    </row>
    <row r="33" spans="2:4" x14ac:dyDescent="0.45">
      <c r="B33" s="21" t="s">
        <v>48</v>
      </c>
      <c r="C33" s="21"/>
      <c r="D33" s="21"/>
    </row>
    <row r="34" spans="2:4" x14ac:dyDescent="0.45">
      <c r="B34" s="21"/>
      <c r="C34" s="21"/>
      <c r="D34" s="21"/>
    </row>
    <row r="35" spans="2:4" x14ac:dyDescent="0.45">
      <c r="B35" s="5"/>
      <c r="C35" s="5"/>
      <c r="D35" s="5"/>
    </row>
    <row r="36" spans="2:4" ht="18" x14ac:dyDescent="0.55000000000000004">
      <c r="B36" s="19" t="s">
        <v>33</v>
      </c>
      <c r="C36" s="19"/>
      <c r="D36" s="11">
        <f>D26</f>
        <v>32000</v>
      </c>
    </row>
    <row r="37" spans="2:4" ht="18" x14ac:dyDescent="0.55000000000000004">
      <c r="B37" s="19" t="s">
        <v>34</v>
      </c>
      <c r="C37" s="19"/>
      <c r="D37" s="12">
        <f>IF(D8="","Enter People",D38*D8)</f>
        <v>24</v>
      </c>
    </row>
    <row r="38" spans="2:4" ht="18" x14ac:dyDescent="0.55000000000000004">
      <c r="B38" s="19" t="s">
        <v>35</v>
      </c>
      <c r="C38" s="19"/>
      <c r="D38" s="12">
        <f>ROUNDUP(D28/2,0)</f>
        <v>6</v>
      </c>
    </row>
    <row r="39" spans="2:4" ht="18" x14ac:dyDescent="0.55000000000000004">
      <c r="B39" s="19" t="s">
        <v>36</v>
      </c>
      <c r="C39" s="19"/>
      <c r="D39" s="12">
        <f>IF(D8="","Enter People",IF(D38&lt;10,1,IF(D38&gt;20,D38/10,1)))</f>
        <v>1</v>
      </c>
    </row>
    <row r="40" spans="2:4" ht="18" x14ac:dyDescent="0.55000000000000004">
      <c r="B40" s="20" t="s">
        <v>49</v>
      </c>
      <c r="C40" s="20"/>
      <c r="D40" s="18">
        <f>IF(D9="","Enter Cost",(D9*D7*(D37+D39)*2))</f>
        <v>3000</v>
      </c>
    </row>
    <row r="41" spans="2:4" ht="18" x14ac:dyDescent="0.55000000000000004">
      <c r="B41" s="19" t="s">
        <v>50</v>
      </c>
      <c r="C41" s="19"/>
      <c r="D41" s="17">
        <f>D40+((D37+D39)*20)</f>
        <v>3500</v>
      </c>
    </row>
    <row r="43" spans="2:4" ht="18" x14ac:dyDescent="0.55000000000000004">
      <c r="C43" s="40" t="s">
        <v>51</v>
      </c>
    </row>
    <row r="44" spans="2:4" ht="18" x14ac:dyDescent="0.55000000000000004">
      <c r="C44" s="40" t="s">
        <v>52</v>
      </c>
    </row>
    <row r="45" spans="2:4" ht="18" x14ac:dyDescent="0.55000000000000004">
      <c r="C45" s="40" t="s">
        <v>53</v>
      </c>
    </row>
  </sheetData>
  <mergeCells count="16">
    <mergeCell ref="B27:C27"/>
    <mergeCell ref="B2:M3"/>
    <mergeCell ref="F5:M21"/>
    <mergeCell ref="B11:D11"/>
    <mergeCell ref="B23:D24"/>
    <mergeCell ref="B26:C26"/>
    <mergeCell ref="B38:C38"/>
    <mergeCell ref="B39:C39"/>
    <mergeCell ref="B40:C40"/>
    <mergeCell ref="B41:C41"/>
    <mergeCell ref="B28:C28"/>
    <mergeCell ref="B29:C29"/>
    <mergeCell ref="B30:C30"/>
    <mergeCell ref="B33:D34"/>
    <mergeCell ref="B36:C36"/>
    <mergeCell ref="B37:C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Weible</dc:creator>
  <cp:lastModifiedBy>Rick Weible</cp:lastModifiedBy>
  <dcterms:created xsi:type="dcterms:W3CDTF">2025-05-09T22:23:31Z</dcterms:created>
  <dcterms:modified xsi:type="dcterms:W3CDTF">2025-06-13T16:59:57Z</dcterms:modified>
</cp:coreProperties>
</file>