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Deal Analyzer" sheetId="2" state="visible" r:id="rId4"/>
    <sheet name="Deal Comparison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<sst xmlns="http://schemas.openxmlformats.org/spreadsheetml/2006/main" count="85" uniqueCount="80">
  <si>
    <t xml:space="preserve">FIX &amp; FLIP DEAL ANALYZER</t>
  </si>
  <si>
    <t xml:space="preserve">Know your numbers before you write the offer.</t>
  </si>
  <si>
    <t xml:space="preserve">WHAT'S INSIDE</t>
  </si>
  <si>
    <t xml:space="preserve">Deal Analyzer — plug in purchase price, reno budget, carrying costs and ARV to see your projected profit, ROI and max offer.</t>
  </si>
  <si>
    <t xml:space="preserve">Deal Comparison — line up to 5 properties side by side and let the numbers pick the winner.</t>
  </si>
  <si>
    <t xml:space="preserve">THE GOLDEN RULE</t>
  </si>
  <si>
    <t xml:space="preserve">You make your money when you BUY, not when you sell.</t>
  </si>
  <si>
    <t xml:space="preserve">READY TO RUN A REAL DEAL?</t>
  </si>
  <si>
    <t xml:space="preserve">We'll pull comps, give you a free ARV opinion, and bring you off-market and wholesale inventory across Central Florida.</t>
  </si>
  <si>
    <t xml:space="preserve">Tyler Carpenter, Broker/Owner  —  Call or Text 813-362-4586</t>
  </si>
  <si>
    <t xml:space="preserve">tylercarpenterventures@gmail.com   |   carpenterrealtygroup.net</t>
  </si>
  <si>
    <t xml:space="preserve">Technology Driven Agents — Serving Ocala, Tampa, St. Pete &amp; all of Central Florida</t>
  </si>
  <si>
    <t xml:space="preserve">All figures are estimates for educational purposes only and not financial, tax, or investment advice. Verify all numbers independently and consult your CPA and licensed professionals before purchasing.</t>
  </si>
  <si>
    <t xml:space="preserve">© 2026 Carpenter Realty Group. All rights reserved.</t>
  </si>
  <si>
    <t xml:space="preserve">Blue = your inputs  |  Yellow = update for each deal  |  Black = calculated</t>
  </si>
  <si>
    <t xml:space="preserve">PROPERTY</t>
  </si>
  <si>
    <t xml:space="preserve">Address</t>
  </si>
  <si>
    <t xml:space="preserve">5141 SE 36th Ave, Ocala, FL</t>
  </si>
  <si>
    <t xml:space="preserve">Example deal — replace with any property</t>
  </si>
  <si>
    <t xml:space="preserve">List Price</t>
  </si>
  <si>
    <t xml:space="preserve">Source: Realtor.com listing, 7/2/2026</t>
  </si>
  <si>
    <t xml:space="preserve">Beds / Baths</t>
  </si>
  <si>
    <t xml:space="preserve">3 / 2.5</t>
  </si>
  <si>
    <t xml:space="preserve">After Repair Value (ARV)</t>
  </si>
  <si>
    <t xml:space="preserve">Realistic resale after renovation — comp it, don't guess</t>
  </si>
  <si>
    <t xml:space="preserve">ACQUISITION</t>
  </si>
  <si>
    <t xml:space="preserve">Purchase Price</t>
  </si>
  <si>
    <t xml:space="preserve">Bank is in it ~$220K; unlikely to sell much below $240K</t>
  </si>
  <si>
    <t xml:space="preserve">Buy-Side Closing Costs</t>
  </si>
  <si>
    <t xml:space="preserve">Title, inspection, transfer costs (no commission on buy side)</t>
  </si>
  <si>
    <t xml:space="preserve">Total Acquisition</t>
  </si>
  <si>
    <t xml:space="preserve">RENOVATION</t>
  </si>
  <si>
    <t xml:space="preserve">Renovation Budget</t>
  </si>
  <si>
    <t xml:space="preserve">Open concept kitchen wall, island, baths, light wood flooring</t>
  </si>
  <si>
    <t xml:space="preserve">Contingency %</t>
  </si>
  <si>
    <t xml:space="preserve">Recommend 10–15% — first flips always run over</t>
  </si>
  <si>
    <t xml:space="preserve">Total Renovation</t>
  </si>
  <si>
    <t xml:space="preserve">HOLDING / CARRYING</t>
  </si>
  <si>
    <t xml:space="preserve">Hold Time (months)</t>
  </si>
  <si>
    <t xml:space="preserve">Purchase → reno → list → close</t>
  </si>
  <si>
    <t xml:space="preserve">Monthly Carrying Costs</t>
  </si>
  <si>
    <t xml:space="preserve">Taxes, insurance, utilities per month</t>
  </si>
  <si>
    <t xml:space="preserve">Cost of Money / Financing</t>
  </si>
  <si>
    <t xml:space="preserve">Interest + points if not all cash; opportunity cost if cash</t>
  </si>
  <si>
    <t xml:space="preserve">Total Holding</t>
  </si>
  <si>
    <t xml:space="preserve">SALE</t>
  </si>
  <si>
    <t xml:space="preserve">Sale Price (ARV)</t>
  </si>
  <si>
    <t xml:space="preserve">Seller Closing Costs %</t>
  </si>
  <si>
    <t xml:space="preserve">Commissions + title + doc stamps (~$25K on a $350K sale)</t>
  </si>
  <si>
    <t xml:space="preserve">Seller Closing Costs $</t>
  </si>
  <si>
    <t xml:space="preserve">Net Sale Proceeds</t>
  </si>
  <si>
    <t xml:space="preserve">RESULTS</t>
  </si>
  <si>
    <t xml:space="preserve">Total Cash In (All-In Cost)</t>
  </si>
  <si>
    <t xml:space="preserve">NET PROFIT (pre-tax)</t>
  </si>
  <si>
    <t xml:space="preserve">Profit is taxed — talk to your CPA</t>
  </si>
  <si>
    <t xml:space="preserve">ROI on Cash</t>
  </si>
  <si>
    <t xml:space="preserve">Annualized ROI</t>
  </si>
  <si>
    <t xml:space="preserve">Profit Margin on ARV</t>
  </si>
  <si>
    <t xml:space="preserve">SANITY CHECK — THE 70% RULE</t>
  </si>
  <si>
    <t xml:space="preserve">Max Offer (70% x ARV - Reno)</t>
  </si>
  <si>
    <t xml:space="preserve">Classic flipper rule of thumb for max purchase price</t>
  </si>
  <si>
    <t xml:space="preserve">Purchase vs. Max Offer</t>
  </si>
  <si>
    <t xml:space="preserve">Positive = paying over the 70% rule; margin gets thin</t>
  </si>
  <si>
    <t xml:space="preserve">Remember: you make your money when you BUY, not when you sell. Get to know the wholesalers around town for the best deals.</t>
  </si>
  <si>
    <t xml:space="preserve">Carpenter Realty Group  |  Tyler Carpenter, Broker/Owner  |  813-362-4586  |  carpenterrealtygroup.net</t>
  </si>
  <si>
    <t xml:space="preserve">DEAL COMPARISON — PLUG IN UP TO 5 DEALS</t>
  </si>
  <si>
    <t xml:space="preserve">Deal 1 (example)</t>
  </si>
  <si>
    <t xml:space="preserve">Deal 2</t>
  </si>
  <si>
    <t xml:space="preserve">Deal 3</t>
  </si>
  <si>
    <t xml:space="preserve">Deal 4</t>
  </si>
  <si>
    <t xml:space="preserve">Deal 5</t>
  </si>
  <si>
    <t xml:space="preserve">Buy-Side Closing</t>
  </si>
  <si>
    <t xml:space="preserve">Renovation (incl. contingency)</t>
  </si>
  <si>
    <t xml:space="preserve">Total Holding Costs</t>
  </si>
  <si>
    <t xml:space="preserve">ARV (Sale Price)</t>
  </si>
  <si>
    <t xml:space="preserve">Seller Closing %</t>
  </si>
  <si>
    <t xml:space="preserve">All-In Cost</t>
  </si>
  <si>
    <t xml:space="preserve">Net Profit (pre-tax)</t>
  </si>
  <si>
    <t xml:space="preserve">70% Rule Max Offer</t>
  </si>
  <si>
    <t xml:space="preserve">Deal 1 pulls from the Deal Analyzer tab. For Deals 2–5, type values directly (blue cells).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</si>
</sst>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"/>
    <numFmt numFmtId="167" formatCode="0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A1A1A"/>
      <name val="Arial"/>
      <family val="0"/>
      <charset val="1"/>
    </font>
    <font>
      <i val="true"/>
      <sz val="11"/>
      <color rgb="FF6F6D6E"/>
      <name val="Arial"/>
      <family val="0"/>
      <charset val="1"/>
    </font>
    <font>
      <b val="true"/>
      <sz val="10"/>
      <color rgb="FF6F6D6E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i val="true"/>
      <sz val="11"/>
      <color rgb="FF1A1A1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1A1A1A"/>
      <name val="Arial"/>
      <family val="0"/>
      <charset val="1"/>
    </font>
    <font>
      <i val="true"/>
      <sz val="9"/>
      <color rgb="FF6F6D6E"/>
      <name val="Arial"/>
      <family val="0"/>
      <charset val="1"/>
    </font>
    <font>
      <i val="true"/>
      <sz val="8"/>
      <color rgb="FF6F6D6E"/>
      <name val="Arial"/>
      <family val="0"/>
      <charset val="1"/>
    </font>
    <font>
      <sz val="8"/>
      <color rgb="FF6F6D6E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1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9"/>
      <name val="Arial"/>
      <family val="0"/>
      <charset val="1"/>
    </font>
    <font>
      <b val="true"/>
      <sz val="9"/>
      <color rgb="FF6F6D6E"/>
      <name val="Arial"/>
      <family val="0"/>
      <charset val="1"/>
    </font>
    <font>
      <sz val="11"/>
      <color rgb="FF008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1A1A"/>
        <bgColor rgb="FF333300"/>
      </patternFill>
    </fill>
    <fill>
      <patternFill patternType="solid">
        <fgColor rgb="FFF2F0EF"/>
        <bgColor rgb="FFE2EFDA"/>
      </patternFill>
    </fill>
    <fill>
      <patternFill patternType="solid">
        <fgColor rgb="FFD9E2F3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F2F0E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8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B0B0"/>
      <rgbColor rgb="FF808080"/>
      <rgbColor rgb="FF9999FF"/>
      <rgbColor rgb="FF993366"/>
      <rgbColor rgb="FFF2F0EF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F6D6E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1</xdr:row>
      <xdr:rowOff>0</xdr:rowOff>
    </xdr:from>
    <xdr:to>
      <xdr:col>3</xdr:col>
      <xdr:colOff>1207080</xdr:colOff>
      <xdr:row>13</xdr:row>
      <xdr:rowOff>190080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1550520" y="190440"/>
          <a:ext cx="2476080" cy="2476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6" min="2" style="0" width="18"/>
    <col collapsed="false" customWidth="true" hidden="false" outlineLevel="0" max="7" min="7" style="0" width="4"/>
  </cols>
  <sheetData>
    <row r="2" customFormat="false" ht="15" hidden="false" customHeight="true" outlineLevel="0" collapsed="false"/>
    <row r="3" customFormat="false" ht="15" hidden="false" customHeight="true" outlineLevel="0" collapsed="false"/>
    <row r="4" customFormat="false" ht="15" hidden="false" customHeight="true" outlineLevel="0" collapsed="false"/>
    <row r="5" customFormat="false" ht="15" hidden="false" customHeight="true" outlineLevel="0" collapsed="false"/>
    <row r="6" customFormat="false" ht="15" hidden="false" customHeight="true" outlineLevel="0" collapsed="false"/>
    <row r="7" customFormat="false" ht="15" hidden="false" customHeight="true" outlineLevel="0" collapsed="false"/>
    <row r="8" customFormat="false" ht="15" hidden="false" customHeight="true" outlineLevel="0" collapsed="false"/>
    <row r="9" customFormat="false" ht="15" hidden="false" customHeight="true" outlineLevel="0" collapsed="false"/>
    <row r="10" customFormat="false" ht="15" hidden="false" customHeight="true" outlineLevel="0" collapsed="false"/>
    <row r="11" customFormat="false" ht="15" hidden="false" customHeight="true" outlineLevel="0" collapsed="false"/>
    <row r="12" customFormat="false" ht="15" hidden="false" customHeight="true" outlineLevel="0" collapsed="false"/>
    <row r="13" customFormat="false" ht="15" hidden="false" customHeight="true" outlineLevel="0" collapsed="false"/>
    <row r="14" customFormat="false" ht="15" hidden="false" customHeight="true" outlineLevel="0" collapsed="false"/>
    <row r="16" customFormat="false" ht="22.05" hidden="false" customHeight="false" outlineLevel="0" collapsed="false">
      <c r="B16" s="1" t="s">
        <v>0</v>
      </c>
      <c r="C16" s="1"/>
      <c r="D16" s="1"/>
      <c r="E16" s="1"/>
      <c r="F16" s="1"/>
    </row>
    <row r="17" customFormat="false" ht="15" hidden="false" customHeight="false" outlineLevel="0" collapsed="false">
      <c r="B17" s="2" t="s">
        <v>1</v>
      </c>
      <c r="C17" s="2"/>
      <c r="D17" s="2"/>
      <c r="E17" s="2"/>
      <c r="F17" s="2"/>
    </row>
    <row r="19" customFormat="false" ht="15" hidden="false" customHeight="false" outlineLevel="0" collapsed="false">
      <c r="B19" s="3" t="s">
        <v>2</v>
      </c>
      <c r="C19" s="3"/>
      <c r="D19" s="3"/>
      <c r="E19" s="3"/>
      <c r="F19" s="3"/>
    </row>
    <row r="20" customFormat="false" ht="27.75" hidden="false" customHeight="true" outlineLevel="0" collapsed="false">
      <c r="B20" s="4" t="s">
        <v>3</v>
      </c>
      <c r="C20" s="4"/>
      <c r="D20" s="4"/>
      <c r="E20" s="4"/>
      <c r="F20" s="4"/>
    </row>
    <row r="21" customFormat="false" ht="27.75" hidden="false" customHeight="true" outlineLevel="0" collapsed="false">
      <c r="B21" s="4" t="s">
        <v>4</v>
      </c>
      <c r="C21" s="4"/>
      <c r="D21" s="4"/>
      <c r="E21" s="4"/>
      <c r="F21" s="4"/>
    </row>
    <row r="23" customFormat="false" ht="15" hidden="false" customHeight="false" outlineLevel="0" collapsed="false">
      <c r="B23" s="3" t="s">
        <v>5</v>
      </c>
      <c r="C23" s="3"/>
      <c r="D23" s="3"/>
      <c r="E23" s="3"/>
      <c r="F23" s="3"/>
    </row>
    <row r="24" customFormat="false" ht="15" hidden="false" customHeight="false" outlineLevel="0" collapsed="false">
      <c r="B24" s="5" t="s">
        <v>6</v>
      </c>
      <c r="C24" s="5"/>
      <c r="D24" s="5"/>
      <c r="E24" s="5"/>
      <c r="F24" s="5"/>
    </row>
    <row r="26" customFormat="false" ht="21.75" hidden="false" customHeight="true" outlineLevel="0" collapsed="false">
      <c r="B26" s="6" t="s">
        <v>7</v>
      </c>
      <c r="C26" s="6"/>
      <c r="D26" s="6"/>
      <c r="E26" s="6"/>
      <c r="F26" s="6"/>
    </row>
    <row r="27" customFormat="false" ht="30" hidden="false" customHeight="true" outlineLevel="0" collapsed="false">
      <c r="B27" s="7" t="s">
        <v>8</v>
      </c>
      <c r="C27" s="7"/>
      <c r="D27" s="7"/>
      <c r="E27" s="7"/>
      <c r="F27" s="7"/>
    </row>
    <row r="28" customFormat="false" ht="15" hidden="false" customHeight="false" outlineLevel="0" collapsed="false">
      <c r="B28" s="8" t="s">
        <v>9</v>
      </c>
      <c r="C28" s="8"/>
      <c r="D28" s="8"/>
      <c r="E28" s="8"/>
      <c r="F28" s="8"/>
    </row>
    <row r="29" customFormat="false" ht="15" hidden="false" customHeight="false" outlineLevel="0" collapsed="false">
      <c r="B29" s="9" t="s">
        <v>10</v>
      </c>
      <c r="C29" s="9"/>
      <c r="D29" s="9"/>
      <c r="E29" s="9"/>
      <c r="F29" s="9"/>
    </row>
    <row r="30" customFormat="false" ht="15" hidden="false" customHeight="false" outlineLevel="0" collapsed="false">
      <c r="B30" s="10" t="s">
        <v>11</v>
      </c>
      <c r="C30" s="10"/>
      <c r="D30" s="10"/>
      <c r="E30" s="10"/>
      <c r="F30" s="10"/>
    </row>
    <row r="32" customFormat="false" ht="30" hidden="false" customHeight="true" outlineLevel="0" collapsed="false">
      <c r="B32" s="11" t="s">
        <v>12</v>
      </c>
      <c r="C32" s="11"/>
      <c r="D32" s="11"/>
      <c r="E32" s="11"/>
      <c r="F32" s="11"/>
    </row>
    <row r="33" customFormat="false" ht="15" hidden="false" customHeight="false" outlineLevel="0" collapsed="false">
      <c r="B33" s="12" t="s">
        <v>13</v>
      </c>
      <c r="C33" s="12"/>
      <c r="D33" s="12"/>
      <c r="E33" s="12"/>
      <c r="F33" s="12"/>
    </row>
  </sheetData>
  <mergeCells count="14">
    <mergeCell ref="B16:F16"/>
    <mergeCell ref="B17:F17"/>
    <mergeCell ref="B19:F19"/>
    <mergeCell ref="B20:F20"/>
    <mergeCell ref="B21:F21"/>
    <mergeCell ref="B23:F23"/>
    <mergeCell ref="B24:F24"/>
    <mergeCell ref="B26:F26"/>
    <mergeCell ref="B27:F27"/>
    <mergeCell ref="B28:F28"/>
    <mergeCell ref="B29:F29"/>
    <mergeCell ref="B30:F30"/>
    <mergeCell ref="B32:F32"/>
    <mergeCell ref="B33:F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3" width="34"/>
    <col collapsed="false" customWidth="true" hidden="false" outlineLevel="0" max="2" min="2" style="13" width="16"/>
    <col collapsed="false" customWidth="true" hidden="false" outlineLevel="0" max="3" min="3" style="13" width="52"/>
  </cols>
  <sheetData>
    <row r="1" customFormat="false" ht="24" hidden="false" customHeight="true" outlineLevel="0" collapsed="false">
      <c r="A1" s="14" t="s">
        <v>0</v>
      </c>
      <c r="B1" s="14"/>
      <c r="C1" s="14"/>
    </row>
    <row r="2" customFormat="false" ht="15" hidden="false" customHeight="true" outlineLevel="0" collapsed="false">
      <c r="A2" s="15" t="s">
        <v>14</v>
      </c>
      <c r="B2" s="15"/>
      <c r="C2" s="15"/>
    </row>
    <row r="4" customFormat="false" ht="15" hidden="false" customHeight="true" outlineLevel="0" collapsed="false">
      <c r="A4" s="16" t="s">
        <v>15</v>
      </c>
      <c r="B4" s="16"/>
      <c r="C4" s="16"/>
    </row>
    <row r="5" customFormat="false" ht="15" hidden="false" customHeight="true" outlineLevel="0" collapsed="false">
      <c r="A5" s="17" t="s">
        <v>16</v>
      </c>
      <c r="B5" s="18" t="s">
        <v>17</v>
      </c>
      <c r="C5" s="19" t="s">
        <v>18</v>
      </c>
    </row>
    <row r="6" customFormat="false" ht="15" hidden="false" customHeight="true" outlineLevel="0" collapsed="false">
      <c r="A6" s="17" t="s">
        <v>19</v>
      </c>
      <c r="B6" s="20" t="n">
        <v>249900</v>
      </c>
      <c r="C6" s="19" t="s">
        <v>20</v>
      </c>
    </row>
    <row r="7" customFormat="false" ht="15" hidden="false" customHeight="true" outlineLevel="0" collapsed="false">
      <c r="A7" s="17" t="s">
        <v>21</v>
      </c>
      <c r="B7" s="18" t="s">
        <v>22</v>
      </c>
    </row>
    <row r="8" customFormat="false" ht="15" hidden="false" customHeight="true" outlineLevel="0" collapsed="false">
      <c r="A8" s="17" t="s">
        <v>23</v>
      </c>
      <c r="B8" s="20" t="n">
        <v>350000</v>
      </c>
      <c r="C8" s="19" t="s">
        <v>24</v>
      </c>
    </row>
    <row r="10" customFormat="false" ht="15" hidden="false" customHeight="true" outlineLevel="0" collapsed="false">
      <c r="A10" s="16" t="s">
        <v>25</v>
      </c>
      <c r="B10" s="16"/>
      <c r="C10" s="16"/>
    </row>
    <row r="11" customFormat="false" ht="15" hidden="false" customHeight="true" outlineLevel="0" collapsed="false">
      <c r="A11" s="17" t="s">
        <v>26</v>
      </c>
      <c r="B11" s="20" t="n">
        <v>240000</v>
      </c>
      <c r="C11" s="19" t="s">
        <v>27</v>
      </c>
    </row>
    <row r="12" customFormat="false" ht="15" hidden="false" customHeight="true" outlineLevel="0" collapsed="false">
      <c r="A12" s="17" t="s">
        <v>28</v>
      </c>
      <c r="B12" s="21" t="n">
        <v>0</v>
      </c>
      <c r="C12" s="19" t="s">
        <v>29</v>
      </c>
    </row>
    <row r="13" customFormat="false" ht="15" hidden="false" customHeight="true" outlineLevel="0" collapsed="false">
      <c r="A13" s="22" t="s">
        <v>30</v>
      </c>
      <c r="B13" s="23" t="n">
        <f aca="false">B11+B12</f>
        <v>240000</v>
      </c>
    </row>
    <row r="15" customFormat="false" ht="15" hidden="false" customHeight="true" outlineLevel="0" collapsed="false">
      <c r="A15" s="16" t="s">
        <v>31</v>
      </c>
      <c r="B15" s="16"/>
      <c r="C15" s="16"/>
    </row>
    <row r="16" customFormat="false" ht="15" hidden="false" customHeight="true" outlineLevel="0" collapsed="false">
      <c r="A16" s="17" t="s">
        <v>32</v>
      </c>
      <c r="B16" s="20" t="n">
        <v>50000</v>
      </c>
      <c r="C16" s="19" t="s">
        <v>33</v>
      </c>
    </row>
    <row r="17" customFormat="false" ht="15" hidden="false" customHeight="true" outlineLevel="0" collapsed="false">
      <c r="A17" s="17" t="s">
        <v>34</v>
      </c>
      <c r="B17" s="24" t="n">
        <v>0</v>
      </c>
      <c r="C17" s="19" t="s">
        <v>35</v>
      </c>
    </row>
    <row r="18" customFormat="false" ht="15" hidden="false" customHeight="true" outlineLevel="0" collapsed="false">
      <c r="A18" s="22" t="s">
        <v>36</v>
      </c>
      <c r="B18" s="23" t="n">
        <f aca="false">B16*(1+B17)</f>
        <v>50000</v>
      </c>
    </row>
    <row r="20" customFormat="false" ht="15" hidden="false" customHeight="true" outlineLevel="0" collapsed="false">
      <c r="A20" s="16" t="s">
        <v>37</v>
      </c>
      <c r="B20" s="16"/>
      <c r="C20" s="16"/>
    </row>
    <row r="21" customFormat="false" ht="15" hidden="false" customHeight="true" outlineLevel="0" collapsed="false">
      <c r="A21" s="17" t="s">
        <v>38</v>
      </c>
      <c r="B21" s="25" t="n">
        <v>4</v>
      </c>
      <c r="C21" s="19" t="s">
        <v>39</v>
      </c>
    </row>
    <row r="22" customFormat="false" ht="15" hidden="false" customHeight="true" outlineLevel="0" collapsed="false">
      <c r="A22" s="17" t="s">
        <v>40</v>
      </c>
      <c r="B22" s="21" t="n">
        <v>0</v>
      </c>
      <c r="C22" s="19" t="s">
        <v>41</v>
      </c>
    </row>
    <row r="23" customFormat="false" ht="15" hidden="false" customHeight="true" outlineLevel="0" collapsed="false">
      <c r="A23" s="17" t="s">
        <v>42</v>
      </c>
      <c r="B23" s="21" t="n">
        <v>0</v>
      </c>
      <c r="C23" s="19" t="s">
        <v>43</v>
      </c>
    </row>
    <row r="24" customFormat="false" ht="15" hidden="false" customHeight="true" outlineLevel="0" collapsed="false">
      <c r="A24" s="22" t="s">
        <v>44</v>
      </c>
      <c r="B24" s="23" t="n">
        <f aca="false">B21*B22+B23</f>
        <v>0</v>
      </c>
    </row>
    <row r="26" customFormat="false" ht="15" hidden="false" customHeight="true" outlineLevel="0" collapsed="false">
      <c r="A26" s="16" t="s">
        <v>45</v>
      </c>
      <c r="B26" s="16"/>
      <c r="C26" s="16"/>
    </row>
    <row r="27" customFormat="false" ht="15" hidden="false" customHeight="true" outlineLevel="0" collapsed="false">
      <c r="A27" s="17" t="s">
        <v>46</v>
      </c>
      <c r="B27" s="26" t="n">
        <f aca="false">B8</f>
        <v>350000</v>
      </c>
    </row>
    <row r="28" customFormat="false" ht="15" hidden="false" customHeight="true" outlineLevel="0" collapsed="false">
      <c r="A28" s="17" t="s">
        <v>47</v>
      </c>
      <c r="B28" s="27" t="n">
        <v>0.071</v>
      </c>
      <c r="C28" s="19" t="s">
        <v>48</v>
      </c>
    </row>
    <row r="29" customFormat="false" ht="15" hidden="false" customHeight="true" outlineLevel="0" collapsed="false">
      <c r="A29" s="17" t="s">
        <v>49</v>
      </c>
      <c r="B29" s="26" t="n">
        <f aca="false">B27*B28</f>
        <v>24850</v>
      </c>
    </row>
    <row r="30" customFormat="false" ht="15" hidden="false" customHeight="true" outlineLevel="0" collapsed="false">
      <c r="A30" s="22" t="s">
        <v>50</v>
      </c>
      <c r="B30" s="23" t="n">
        <f aca="false">B27-B29</f>
        <v>325150</v>
      </c>
    </row>
    <row r="32" customFormat="false" ht="15" hidden="false" customHeight="true" outlineLevel="0" collapsed="false">
      <c r="A32" s="16" t="s">
        <v>51</v>
      </c>
      <c r="B32" s="16"/>
      <c r="C32" s="16"/>
    </row>
    <row r="33" customFormat="false" ht="15" hidden="false" customHeight="true" outlineLevel="0" collapsed="false">
      <c r="A33" s="28" t="s">
        <v>52</v>
      </c>
      <c r="B33" s="29" t="n">
        <f aca="false">B13+B18+B24</f>
        <v>290000</v>
      </c>
    </row>
    <row r="34" customFormat="false" ht="15" hidden="false" customHeight="true" outlineLevel="0" collapsed="false">
      <c r="A34" s="28" t="s">
        <v>53</v>
      </c>
      <c r="B34" s="29" t="n">
        <f aca="false">B30-B33</f>
        <v>35150</v>
      </c>
      <c r="C34" s="19" t="s">
        <v>54</v>
      </c>
    </row>
    <row r="35" customFormat="false" ht="15" hidden="false" customHeight="true" outlineLevel="0" collapsed="false">
      <c r="A35" s="17" t="s">
        <v>55</v>
      </c>
      <c r="B35" s="30" t="n">
        <f aca="false">IF(B33=0,"",B34/B33)</f>
        <v>0.121206896551724</v>
      </c>
    </row>
    <row r="36" customFormat="false" ht="15" hidden="false" customHeight="true" outlineLevel="0" collapsed="false">
      <c r="A36" s="17" t="s">
        <v>56</v>
      </c>
      <c r="B36" s="30" t="n">
        <f aca="false">IF(OR(B33=0,B21=0),"",B34/B33*12/B21)</f>
        <v>0.363620689655172</v>
      </c>
    </row>
    <row r="37" customFormat="false" ht="15" hidden="false" customHeight="true" outlineLevel="0" collapsed="false">
      <c r="A37" s="17" t="s">
        <v>57</v>
      </c>
      <c r="B37" s="30" t="n">
        <f aca="false">IF(B27=0,"",B34/B27)</f>
        <v>0.100428571428571</v>
      </c>
    </row>
    <row r="39" customFormat="false" ht="15" hidden="false" customHeight="true" outlineLevel="0" collapsed="false">
      <c r="A39" s="16" t="s">
        <v>58</v>
      </c>
      <c r="B39" s="16"/>
      <c r="C39" s="16"/>
    </row>
    <row r="40" customFormat="false" ht="15" hidden="false" customHeight="true" outlineLevel="0" collapsed="false">
      <c r="A40" s="22" t="s">
        <v>59</v>
      </c>
      <c r="B40" s="23" t="n">
        <f aca="false">B8*0.7-B16</f>
        <v>195000</v>
      </c>
      <c r="C40" s="19" t="s">
        <v>60</v>
      </c>
    </row>
    <row r="41" customFormat="false" ht="15" hidden="false" customHeight="true" outlineLevel="0" collapsed="false">
      <c r="A41" s="17" t="s">
        <v>61</v>
      </c>
      <c r="B41" s="26" t="n">
        <f aca="false">B11-B40</f>
        <v>45000</v>
      </c>
      <c r="C41" s="19" t="s">
        <v>62</v>
      </c>
    </row>
    <row r="43" customFormat="false" ht="15" hidden="false" customHeight="true" outlineLevel="0" collapsed="false">
      <c r="A43" s="31" t="s">
        <v>63</v>
      </c>
      <c r="B43" s="31"/>
      <c r="C43" s="31"/>
    </row>
    <row r="44" customFormat="false" ht="15" hidden="false" customHeight="true" outlineLevel="0" collapsed="false">
      <c r="A44" s="31"/>
      <c r="B44" s="31"/>
      <c r="C44" s="31"/>
    </row>
    <row r="46" customFormat="false" ht="15" hidden="false" customHeight="false" outlineLevel="0" collapsed="false">
      <c r="A46" s="32" t="s">
        <v>64</v>
      </c>
      <c r="B46" s="32"/>
      <c r="C46" s="32"/>
    </row>
  </sheetData>
  <mergeCells count="11">
    <mergeCell ref="A1:C1"/>
    <mergeCell ref="A2:C2"/>
    <mergeCell ref="A4:C4"/>
    <mergeCell ref="A10:C10"/>
    <mergeCell ref="A15:C15"/>
    <mergeCell ref="A20:C20"/>
    <mergeCell ref="A26:C26"/>
    <mergeCell ref="A32:C32"/>
    <mergeCell ref="A39:C39"/>
    <mergeCell ref="A43:C44"/>
    <mergeCell ref="A46:C4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3" width="30"/>
    <col collapsed="false" customWidth="true" hidden="false" outlineLevel="0" max="6" min="2" style="13" width="18"/>
  </cols>
  <sheetData>
    <row r="1" customFormat="false" ht="24" hidden="false" customHeight="true" outlineLevel="0" collapsed="false">
      <c r="A1" s="14" t="s">
        <v>65</v>
      </c>
      <c r="B1" s="14"/>
      <c r="C1" s="14"/>
      <c r="D1" s="14"/>
      <c r="E1" s="14"/>
      <c r="F1" s="14"/>
    </row>
    <row r="2" customFormat="false" ht="15" hidden="false" customHeight="true" outlineLevel="0" collapsed="false">
      <c r="B2" s="33" t="s">
        <v>66</v>
      </c>
      <c r="C2" s="33" t="s">
        <v>67</v>
      </c>
      <c r="D2" s="33" t="s">
        <v>68</v>
      </c>
      <c r="E2" s="33" t="s">
        <v>69</v>
      </c>
      <c r="F2" s="33" t="s">
        <v>70</v>
      </c>
    </row>
    <row r="3" customFormat="false" ht="15" hidden="false" customHeight="true" outlineLevel="0" collapsed="false">
      <c r="A3" s="17" t="s">
        <v>16</v>
      </c>
      <c r="B3" s="34" t="str">
        <f aca="false">'Deal Analyzer'!B5</f>
        <v>5141 SE 36th Ave, Ocala, FL</v>
      </c>
      <c r="C3" s="18"/>
      <c r="D3" s="18"/>
      <c r="E3" s="18"/>
      <c r="F3" s="18"/>
    </row>
    <row r="4" customFormat="false" ht="15" hidden="false" customHeight="true" outlineLevel="0" collapsed="false">
      <c r="A4" s="17" t="s">
        <v>26</v>
      </c>
      <c r="B4" s="35" t="n">
        <f aca="false">'Deal Analyzer'!B11</f>
        <v>240000</v>
      </c>
      <c r="C4" s="20"/>
      <c r="D4" s="20"/>
      <c r="E4" s="20"/>
      <c r="F4" s="20"/>
    </row>
    <row r="5" customFormat="false" ht="15" hidden="false" customHeight="true" outlineLevel="0" collapsed="false">
      <c r="A5" s="17" t="s">
        <v>71</v>
      </c>
      <c r="B5" s="35" t="n">
        <f aca="false">'Deal Analyzer'!B12</f>
        <v>0</v>
      </c>
      <c r="C5" s="20"/>
      <c r="D5" s="20"/>
      <c r="E5" s="20"/>
      <c r="F5" s="20"/>
    </row>
    <row r="6" customFormat="false" ht="15" hidden="false" customHeight="true" outlineLevel="0" collapsed="false">
      <c r="A6" s="17" t="s">
        <v>72</v>
      </c>
      <c r="B6" s="35" t="n">
        <f aca="false">'Deal Analyzer'!B18</f>
        <v>50000</v>
      </c>
      <c r="C6" s="20"/>
      <c r="D6" s="20"/>
      <c r="E6" s="20"/>
      <c r="F6" s="20"/>
    </row>
    <row r="7" customFormat="false" ht="15" hidden="false" customHeight="true" outlineLevel="0" collapsed="false">
      <c r="A7" s="17" t="s">
        <v>73</v>
      </c>
      <c r="B7" s="35" t="n">
        <f aca="false">'Deal Analyzer'!B24</f>
        <v>0</v>
      </c>
      <c r="C7" s="20"/>
      <c r="D7" s="20"/>
      <c r="E7" s="20"/>
      <c r="F7" s="20"/>
    </row>
    <row r="8" customFormat="false" ht="15" hidden="false" customHeight="true" outlineLevel="0" collapsed="false">
      <c r="A8" s="17" t="s">
        <v>74</v>
      </c>
      <c r="B8" s="35" t="n">
        <f aca="false">'Deal Analyzer'!B8</f>
        <v>350000</v>
      </c>
      <c r="C8" s="20"/>
      <c r="D8" s="20"/>
      <c r="E8" s="20"/>
      <c r="F8" s="20"/>
    </row>
    <row r="9" customFormat="false" ht="15" hidden="false" customHeight="true" outlineLevel="0" collapsed="false">
      <c r="A9" s="17" t="s">
        <v>75</v>
      </c>
      <c r="B9" s="36" t="n">
        <f aca="false">'Deal Analyzer'!B28</f>
        <v>0.071</v>
      </c>
      <c r="C9" s="27"/>
      <c r="D9" s="27"/>
      <c r="E9" s="27"/>
      <c r="F9" s="27"/>
    </row>
    <row r="10" customFormat="false" ht="15" hidden="false" customHeight="true" outlineLevel="0" collapsed="false">
      <c r="A10" s="22" t="s">
        <v>76</v>
      </c>
      <c r="B10" s="37" t="n">
        <f aca="false">SUM(B4:B7)</f>
        <v>290000</v>
      </c>
      <c r="C10" s="37" t="n">
        <f aca="false">SUM(C4:C7)</f>
        <v>0</v>
      </c>
      <c r="D10" s="37" t="n">
        <f aca="false">SUM(D4:D7)</f>
        <v>0</v>
      </c>
      <c r="E10" s="37" t="n">
        <f aca="false">SUM(E4:E7)</f>
        <v>0</v>
      </c>
      <c r="F10" s="37" t="n">
        <f aca="false">SUM(F4:F7)</f>
        <v>0</v>
      </c>
    </row>
    <row r="11" customFormat="false" ht="15" hidden="false" customHeight="true" outlineLevel="0" collapsed="false">
      <c r="A11" s="22" t="s">
        <v>77</v>
      </c>
      <c r="B11" s="38" t="n">
        <f aca="false">IF(B8=0,"",B8*(1-B9)-B10)</f>
        <v>35150</v>
      </c>
      <c r="C11" s="38" t="str">
        <f aca="false">IF(C8=0,"",C8*(1-C9)-C10)</f>
        <v/>
      </c>
      <c r="D11" s="38" t="str">
        <f aca="false">IF(D8=0,"",D8*(1-D9)-D10)</f>
        <v/>
      </c>
      <c r="E11" s="38" t="str">
        <f aca="false">IF(E8=0,"",E8*(1-E9)-E10)</f>
        <v/>
      </c>
      <c r="F11" s="38" t="str">
        <f aca="false">IF(F8=0,"",F8*(1-F9)-F10)</f>
        <v/>
      </c>
    </row>
    <row r="12" customFormat="false" ht="15" hidden="false" customHeight="true" outlineLevel="0" collapsed="false">
      <c r="A12" s="22" t="s">
        <v>55</v>
      </c>
      <c r="B12" s="39" t="n">
        <f aca="false">IF(OR(B10=0,B10=""),"",IF(B11="","",B11/B10))</f>
        <v>0.121206896551724</v>
      </c>
      <c r="C12" s="39" t="str">
        <f aca="false">IF(OR(C10=0,C10=""),"",IF(C11="","",C11/C10))</f>
        <v/>
      </c>
      <c r="D12" s="39" t="str">
        <f aca="false">IF(OR(D10=0,D10=""),"",IF(D11="","",D11/D10))</f>
        <v/>
      </c>
      <c r="E12" s="39" t="str">
        <f aca="false">IF(OR(E10=0,E10=""),"",IF(E11="","",E11/E10))</f>
        <v/>
      </c>
      <c r="F12" s="39" t="str">
        <f aca="false">IF(OR(F10=0,F10=""),"",IF(F11="","",F11/F10))</f>
        <v/>
      </c>
    </row>
    <row r="13" customFormat="false" ht="15" hidden="false" customHeight="true" outlineLevel="0" collapsed="false">
      <c r="A13" s="17" t="s">
        <v>78</v>
      </c>
      <c r="B13" s="40" t="n">
        <f aca="false">IF(B8=0,"",B8*0.7-B6)</f>
        <v>195000</v>
      </c>
      <c r="C13" s="40" t="str">
        <f aca="false">IF(C8=0,"",C8*0.7-C6)</f>
        <v/>
      </c>
      <c r="D13" s="40" t="str">
        <f aca="false">IF(D8=0,"",D8*0.7-D6)</f>
        <v/>
      </c>
      <c r="E13" s="40" t="str">
        <f aca="false">IF(E8=0,"",E8*0.7-E6)</f>
        <v/>
      </c>
      <c r="F13" s="40" t="str">
        <f aca="false">IF(F8=0,"",F8*0.7-F6)</f>
        <v/>
      </c>
    </row>
    <row r="15" customFormat="false" ht="15" hidden="false" customHeight="true" outlineLevel="0" collapsed="false">
      <c r="A15" s="15" t="s">
        <v>79</v>
      </c>
      <c r="B15" s="15"/>
      <c r="C15" s="15"/>
      <c r="D15" s="15"/>
      <c r="E15" s="15"/>
      <c r="F15" s="15"/>
    </row>
    <row r="17" customFormat="false" ht="15" hidden="false" customHeight="false" outlineLevel="0" collapsed="false">
      <c r="A17" s="32" t="s">
        <v>64</v>
      </c>
      <c r="B17" s="32"/>
      <c r="C17" s="32"/>
      <c r="D17" s="32"/>
      <c r="E17" s="32"/>
      <c r="F17" s="32"/>
    </row>
  </sheetData>
  <mergeCells count="3">
    <mergeCell ref="A1:F1"/>
    <mergeCell ref="A15:F15"/>
    <mergeCell ref="A17:F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2026-07-03T20:56:19Z</dcterms:created>
  <dc:creator>openpyxl</dc:creator>
  <dc:description/>
  <dc:language>en-US</dc:language>
  <cp:lastModifiedBy/>
  <dcterms:modified xsi:type="dcterms:W3CDTF">2026-07-03T23:53:04Z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