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Total Standings" sheetId="1" r:id="rId1"/>
    <sheet name="Tournaments Fished" sheetId="2" r:id="rId2"/>
    <sheet name="Jan 19" sheetId="3" r:id="rId3"/>
    <sheet name="Feb 9" sheetId="4" r:id="rId4"/>
    <sheet name="March 16" sheetId="5" r:id="rId5"/>
    <sheet name="April 13" sheetId="6" r:id="rId6"/>
    <sheet name="May 18 " sheetId="7" r:id="rId7"/>
    <sheet name="June  22" sheetId="8" r:id="rId8"/>
    <sheet name="July 27" sheetId="9" r:id="rId9"/>
    <sheet name="Aug10" sheetId="10" r:id="rId10"/>
    <sheet name="Sept  28" sheetId="11" r:id="rId11"/>
    <sheet name="Oct 26" sheetId="12" r:id="rId12"/>
    <sheet name="Nov 23" sheetId="13" r:id="rId13"/>
    <sheet name="Teams" sheetId="14" r:id="rId14"/>
    <sheet name="Payout" sheetId="15" r:id="rId15"/>
    <sheet name="Team Payout" sheetId="16" r:id="rId16"/>
  </sheets>
  <externalReferences>
    <externalReference r:id="rId19"/>
  </externalReferences>
  <definedNames>
    <definedName name="nnbc" localSheetId="15">'[1]Payout'!#REF!</definedName>
    <definedName name="nnbc">'[1]Payout'!#REF!</definedName>
    <definedName name="pay" localSheetId="15">'[1]Payout'!#REF!</definedName>
    <definedName name="pay">'[1]Payout'!#REF!</definedName>
    <definedName name="payour">#REF!</definedName>
    <definedName name="payout10teams" localSheetId="4">#REF!</definedName>
    <definedName name="payout10teams" localSheetId="14">'Payout'!#REF!</definedName>
    <definedName name="payout10teams" localSheetId="15">'Team Payout'!#REF!</definedName>
    <definedName name="payout10teams">#REF!</definedName>
    <definedName name="payout20teams" localSheetId="4">#REF!</definedName>
    <definedName name="payout20teams" localSheetId="14">'Payout'!#REF!</definedName>
    <definedName name="payout20teams" localSheetId="15">'Team Payout'!#REF!</definedName>
    <definedName name="payout20teams">#REF!</definedName>
    <definedName name="payout30teams" localSheetId="4">#REF!</definedName>
    <definedName name="payout30teams" localSheetId="14">'Payout'!#REF!</definedName>
    <definedName name="payout30teams" localSheetId="15">'Team Payout'!#REF!</definedName>
    <definedName name="payout30teams">#REF!</definedName>
    <definedName name="payout40teams" localSheetId="4">#REF!</definedName>
    <definedName name="payout40teams" localSheetId="14">'Payout'!#REF!</definedName>
    <definedName name="payout40teams" localSheetId="15">'Team Payout'!#REF!</definedName>
    <definedName name="payout40teams">#REF!</definedName>
    <definedName name="payout50teams" localSheetId="14">'Payout'!$A$25:$E$34</definedName>
    <definedName name="payout50teams" localSheetId="15">'Team Payout'!$A$25:$E$34</definedName>
    <definedName name="payout50teams">#REF!</definedName>
    <definedName name="payout60teams" localSheetId="4">#REF!</definedName>
    <definedName name="payout60teams" localSheetId="14">'Payout'!#REF!</definedName>
    <definedName name="payout60teams" localSheetId="15">'Team Payout'!#REF!</definedName>
    <definedName name="payout60teams">#REF!</definedName>
    <definedName name="payout70teams" localSheetId="4">#REF!</definedName>
    <definedName name="payout70teams" localSheetId="14">'Payout'!#REF!</definedName>
    <definedName name="payout70teams" localSheetId="15">'Team Payout'!#REF!</definedName>
    <definedName name="payout70teams">#REF!</definedName>
    <definedName name="payout71teams" localSheetId="4">#REF!</definedName>
    <definedName name="payout71teams" localSheetId="14">'Payout'!#REF!</definedName>
    <definedName name="payout71teams" localSheetId="15">'Team Payout'!#REF!</definedName>
    <definedName name="payout71teams">#REF!</definedName>
    <definedName name="payoutover71teams" localSheetId="4">#REF!</definedName>
    <definedName name="payoutover71teams" localSheetId="14">'Payout'!#REF!</definedName>
    <definedName name="payoutover71teams" localSheetId="15">'Team Payout'!#REF!</definedName>
    <definedName name="payoutover71teams">#REF!</definedName>
    <definedName name="_xlnm.Print_Area" localSheetId="10">'Sept  28'!$A$1:$Q$28</definedName>
    <definedName name="_xlnm.Print_Titles" localSheetId="8">'July 27'!$1:$4</definedName>
    <definedName name="_xlnm.Print_Titles" localSheetId="7">'June  22'!$1:$4</definedName>
    <definedName name="_xlnm.Print_Titles" localSheetId="0">'Total Standings'!$1:$2</definedName>
    <definedName name="sheet">#REF!</definedName>
    <definedName name="t">#REF!</definedName>
    <definedName name="table">#REF!</definedName>
    <definedName name="table1" localSheetId="4">#REF!</definedName>
    <definedName name="table1" localSheetId="14">'Payout'!#REF!</definedName>
    <definedName name="table1" localSheetId="15">'Team Payout'!#REF!</definedName>
    <definedName name="table1">#REF!</definedName>
    <definedName name="table2" localSheetId="4">#REF!</definedName>
    <definedName name="table2" localSheetId="14">'Payout'!#REF!</definedName>
    <definedName name="table2" localSheetId="15">'Team Payout'!#REF!</definedName>
    <definedName name="table2">#REF!</definedName>
    <definedName name="table3" localSheetId="4">#REF!</definedName>
    <definedName name="table3" localSheetId="14">'Payout'!#REF!</definedName>
    <definedName name="table3" localSheetId="15">'Team Payout'!#REF!</definedName>
    <definedName name="table3">#REF!</definedName>
    <definedName name="table4" localSheetId="4">#REF!</definedName>
    <definedName name="table4" localSheetId="14">'Payout'!#REF!</definedName>
    <definedName name="table4" localSheetId="15">'Team Payout'!#REF!</definedName>
    <definedName name="table4">#REF!</definedName>
    <definedName name="table5" localSheetId="14">'Payout'!$A$9:$E$34</definedName>
    <definedName name="table5" localSheetId="15">'Team Payout'!$A$9:$E$34</definedName>
    <definedName name="table5">#REF!</definedName>
    <definedName name="table6" localSheetId="4">#REF!</definedName>
    <definedName name="table6" localSheetId="14">'Payout'!#REF!</definedName>
    <definedName name="table6" localSheetId="15">'Team Payout'!#REF!</definedName>
    <definedName name="table6">#REF!</definedName>
    <definedName name="table7" localSheetId="4">#REF!</definedName>
    <definedName name="table7" localSheetId="14">'Payout'!#REF!</definedName>
    <definedName name="table7" localSheetId="15">'Team Payout'!#REF!</definedName>
    <definedName name="table7">#REF!</definedName>
    <definedName name="table8" localSheetId="4">#REF!</definedName>
    <definedName name="table8" localSheetId="14">'Payout'!#REF!</definedName>
    <definedName name="table8" localSheetId="15">'Team Payout'!#REF!</definedName>
    <definedName name="table8">#REF!</definedName>
    <definedName name="tenorless" localSheetId="4">#REF!</definedName>
    <definedName name="tenorless" localSheetId="14">'Payout'!#REF!</definedName>
    <definedName name="tenorless" localSheetId="15">'Team Payout'!#REF!</definedName>
    <definedName name="tenorless">#REF!</definedName>
  </definedNames>
  <calcPr fullCalcOnLoad="1"/>
</workbook>
</file>

<file path=xl/sharedStrings.xml><?xml version="1.0" encoding="utf-8"?>
<sst xmlns="http://schemas.openxmlformats.org/spreadsheetml/2006/main" count="804" uniqueCount="119">
  <si>
    <t>Team</t>
  </si>
  <si>
    <t>Name</t>
  </si>
  <si>
    <t>In</t>
  </si>
  <si>
    <t>No.</t>
  </si>
  <si>
    <t>Big</t>
  </si>
  <si>
    <t>Stringer</t>
  </si>
  <si>
    <t>Check</t>
  </si>
  <si>
    <t>Total</t>
  </si>
  <si>
    <t>Fish</t>
  </si>
  <si>
    <t>Bass</t>
  </si>
  <si>
    <t>Points</t>
  </si>
  <si>
    <t>Big Stringer</t>
  </si>
  <si>
    <t>Big Bass</t>
  </si>
  <si>
    <t>Total Winnings</t>
  </si>
  <si>
    <t>Big Bass Winnings</t>
  </si>
  <si>
    <t>Big Stringer Winnings</t>
  </si>
  <si>
    <t>Winnings</t>
  </si>
  <si>
    <t>Place</t>
  </si>
  <si>
    <t>Deductions</t>
  </si>
  <si>
    <t>Plc.</t>
  </si>
  <si>
    <t>Gross Weight</t>
  </si>
  <si>
    <t>Net Weight</t>
  </si>
  <si>
    <t xml:space="preserve"> </t>
  </si>
  <si>
    <t>Bill Ramsey</t>
  </si>
  <si>
    <t>Derrick Shoffitt</t>
  </si>
  <si>
    <t>James Gardiner</t>
  </si>
  <si>
    <t>Anthony Murray</t>
  </si>
  <si>
    <t>Johnny Due</t>
  </si>
  <si>
    <t>Meeting</t>
  </si>
  <si>
    <t>Day</t>
  </si>
  <si>
    <t>Guest</t>
  </si>
  <si>
    <t>Standing</t>
  </si>
  <si>
    <t>TOTAL</t>
  </si>
  <si>
    <t>Dead =.25         Short = 1</t>
  </si>
  <si>
    <t>Oct</t>
  </si>
  <si>
    <t>Nov</t>
  </si>
  <si>
    <t>Bob Utterback</t>
  </si>
  <si>
    <t>Jan</t>
  </si>
  <si>
    <t>Feb</t>
  </si>
  <si>
    <t>April</t>
  </si>
  <si>
    <t>May</t>
  </si>
  <si>
    <t>June</t>
  </si>
  <si>
    <t>July</t>
  </si>
  <si>
    <t>Aug</t>
  </si>
  <si>
    <t>Sept</t>
  </si>
  <si>
    <t>March</t>
  </si>
  <si>
    <t>No Name Bass Club Payout</t>
  </si>
  <si>
    <t>Entry fee</t>
  </si>
  <si>
    <t>Godtel</t>
  </si>
  <si>
    <t>Stringer Payout</t>
  </si>
  <si>
    <t>Percent payout</t>
  </si>
  <si>
    <t>Classic</t>
  </si>
  <si>
    <t>Club</t>
  </si>
  <si>
    <t>Entered</t>
  </si>
  <si>
    <t>Payout</t>
  </si>
  <si>
    <t>Total Payout</t>
  </si>
  <si>
    <t>Danny Cross</t>
  </si>
  <si>
    <t>Lane Adams</t>
  </si>
  <si>
    <t>Will Yates</t>
  </si>
  <si>
    <t>Wesley Shoffitt</t>
  </si>
  <si>
    <t>Glen Kimble</t>
  </si>
  <si>
    <t>Roy Wade</t>
  </si>
  <si>
    <t>Rich Richardson</t>
  </si>
  <si>
    <t>William Flournoy</t>
  </si>
  <si>
    <t>Derek Parker</t>
  </si>
  <si>
    <t>Willie Murray</t>
  </si>
  <si>
    <t>Matt Strickland</t>
  </si>
  <si>
    <t>Dec</t>
  </si>
  <si>
    <r>
      <rPr>
        <b/>
        <sz val="11"/>
        <color indexed="10"/>
        <rFont val="Arial"/>
        <family val="2"/>
      </rPr>
      <t xml:space="preserve">TEAM  PAYOUT </t>
    </r>
    <r>
      <rPr>
        <b/>
        <sz val="11"/>
        <rFont val="Arial"/>
        <family val="2"/>
      </rPr>
      <t xml:space="preserve">    No Name Bass Club Payout</t>
    </r>
  </si>
  <si>
    <t>Blake Steptoe</t>
  </si>
  <si>
    <t>Chris Callas</t>
  </si>
  <si>
    <t>Jeff Grubbs</t>
  </si>
  <si>
    <t>Tim Johnson</t>
  </si>
  <si>
    <t>Traci Yates</t>
  </si>
  <si>
    <t xml:space="preserve">Jeffery Grubbs Jr </t>
  </si>
  <si>
    <t>Addie Ramsey</t>
  </si>
  <si>
    <t xml:space="preserve"> February  9        Lake  Sam Rayburn     Ramp Shirley Creek</t>
  </si>
  <si>
    <t xml:space="preserve"> March 16    Lake Pinkston</t>
  </si>
  <si>
    <t>Willie Wooten</t>
  </si>
  <si>
    <t>Artie Yates</t>
  </si>
  <si>
    <t xml:space="preserve"> January 19   make up March 30 Lake Sam Rayburn   Ramp  Monterrey Park</t>
  </si>
  <si>
    <t xml:space="preserve"> April 13            Lake Sam Rayburn  Ramp Monterrey Park</t>
  </si>
  <si>
    <t>Jeffery Grubbs Jr.</t>
  </si>
  <si>
    <t>Ty Murray</t>
  </si>
  <si>
    <t>Kevin Shoffitt</t>
  </si>
  <si>
    <t>David Howard</t>
  </si>
  <si>
    <t>PD</t>
  </si>
  <si>
    <t>May 18            Lake Sam Rayburn  Ramp Shirley Creek 5:50 fc</t>
  </si>
  <si>
    <t>Side</t>
  </si>
  <si>
    <t>Pot</t>
  </si>
  <si>
    <t>X</t>
  </si>
  <si>
    <t>June 22            Lake Sam Rayburn  Ramp Monterrey Park FC 5:44</t>
  </si>
  <si>
    <t>July 27th Sam Rayburn Monterrey Park</t>
  </si>
  <si>
    <t xml:space="preserve"> August 10th Lake Nacogdoches Nite Tournament 6:00 to 2:00</t>
  </si>
  <si>
    <t>September 28th Sam Rayburn Monterrey Park</t>
  </si>
  <si>
    <t>DUE</t>
  </si>
  <si>
    <t>Tom Morris</t>
  </si>
  <si>
    <t>Joseph Morris</t>
  </si>
  <si>
    <t>Member</t>
  </si>
  <si>
    <t>Tom Morriss</t>
  </si>
  <si>
    <t>Jeffry Grubbs Jr.</t>
  </si>
  <si>
    <t>Derrick Shoffit</t>
  </si>
  <si>
    <t>Side Pot</t>
  </si>
  <si>
    <t>Pound</t>
  </si>
  <si>
    <t>Jeffery Bounds</t>
  </si>
  <si>
    <t xml:space="preserve">Side </t>
  </si>
  <si>
    <t>Caleb Ramsey</t>
  </si>
  <si>
    <t>James Pyle</t>
  </si>
  <si>
    <t>Bryan Pyle</t>
  </si>
  <si>
    <t>G</t>
  </si>
  <si>
    <t>Donna Richardson</t>
  </si>
  <si>
    <t>Bryan</t>
  </si>
  <si>
    <t>Weslet Shoffitt</t>
  </si>
  <si>
    <t>October 26th Monterrey Park Sam Rayburn FC 6:58</t>
  </si>
  <si>
    <t>Mikey Pyle</t>
  </si>
  <si>
    <t>D</t>
  </si>
  <si>
    <t xml:space="preserve">November 23 2019 Monterrey Park Sam Rayburn </t>
  </si>
  <si>
    <t>Wes Conn</t>
  </si>
  <si>
    <t>Charlie Free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</si>
</sst>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0.0%"/>
    <numFmt numFmtId="168" formatCode="0.0"/>
    <numFmt numFmtId="169" formatCode="[$-409]h:mm:ss\ AM/PM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409]d\-mmm;@"/>
    <numFmt numFmtId="177" formatCode="mmm\-yyyy"/>
    <numFmt numFmtId="178" formatCode="_(* #,##0.0_);_(* \(#,##0.0\);_(* &quot;-&quot;??_);_(@_)"/>
    <numFmt numFmtId="179" formatCode="_(* #,##0_);_(* \(#,##0\);_(* &quot;-&quot;??_);_(@_)"/>
  </numFmts>
  <fonts count="61">
    <font>
      <sz val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6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7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F4F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2" fontId="1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center" wrapText="1"/>
    </xf>
    <xf numFmtId="0" fontId="1" fillId="0" borderId="0" xfId="55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/>
    </xf>
    <xf numFmtId="0" fontId="1" fillId="0" borderId="0" xfId="55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" fontId="6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wrapText="1"/>
      <protection/>
    </xf>
    <xf numFmtId="16" fontId="5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wrapText="1"/>
    </xf>
    <xf numFmtId="43" fontId="6" fillId="33" borderId="10" xfId="42" applyFont="1" applyFill="1" applyBorder="1" applyAlignment="1" applyProtection="1">
      <alignment horizontal="left"/>
      <protection locked="0"/>
    </xf>
    <xf numFmtId="0" fontId="8" fillId="34" borderId="11" xfId="0" applyFont="1" applyFill="1" applyBorder="1" applyAlignment="1">
      <alignment/>
    </xf>
    <xf numFmtId="16" fontId="5" fillId="34" borderId="12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0" fontId="6" fillId="35" borderId="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 horizontal="center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2" fontId="6" fillId="35" borderId="0" xfId="0" applyNumberFormat="1" applyFont="1" applyFill="1" applyBorder="1" applyAlignment="1" applyProtection="1">
      <alignment horizontal="center"/>
      <protection locked="0"/>
    </xf>
    <xf numFmtId="2" fontId="6" fillId="35" borderId="10" xfId="0" applyNumberFormat="1" applyFont="1" applyFill="1" applyBorder="1" applyAlignment="1" applyProtection="1">
      <alignment horizontal="center"/>
      <protection locked="0"/>
    </xf>
    <xf numFmtId="2" fontId="13" fillId="35" borderId="10" xfId="0" applyNumberFormat="1" applyFont="1" applyFill="1" applyBorder="1" applyAlignment="1" applyProtection="1">
      <alignment horizontal="center"/>
      <protection locked="0"/>
    </xf>
    <xf numFmtId="1" fontId="6" fillId="35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43" fontId="6" fillId="0" borderId="10" xfId="42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43" fontId="11" fillId="0" borderId="10" xfId="42" applyFont="1" applyFill="1" applyBorder="1" applyAlignment="1" applyProtection="1">
      <alignment horizontal="center"/>
      <protection locked="0"/>
    </xf>
    <xf numFmtId="43" fontId="6" fillId="35" borderId="12" xfId="42" applyFont="1" applyFill="1" applyBorder="1" applyAlignment="1">
      <alignment horizontal="center" wrapText="1"/>
    </xf>
    <xf numFmtId="179" fontId="6" fillId="0" borderId="12" xfId="42" applyNumberFormat="1" applyFont="1" applyFill="1" applyBorder="1" applyAlignment="1">
      <alignment horizontal="center" wrapText="1"/>
    </xf>
    <xf numFmtId="43" fontId="13" fillId="0" borderId="10" xfId="42" applyFont="1" applyFill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7" fillId="34" borderId="10" xfId="0" applyFont="1" applyFill="1" applyBorder="1" applyAlignment="1">
      <alignment horizontal="center" shrinkToFit="1"/>
    </xf>
    <xf numFmtId="2" fontId="5" fillId="34" borderId="12" xfId="0" applyNumberFormat="1" applyFont="1" applyFill="1" applyBorder="1" applyAlignment="1">
      <alignment horizontal="center" wrapText="1"/>
    </xf>
    <xf numFmtId="2" fontId="5" fillId="34" borderId="13" xfId="0" applyNumberFormat="1" applyFont="1" applyFill="1" applyBorder="1" applyAlignment="1">
      <alignment horizontal="center" wrapText="1"/>
    </xf>
    <xf numFmtId="16" fontId="5" fillId="34" borderId="13" xfId="0" applyNumberFormat="1" applyFont="1" applyFill="1" applyBorder="1" applyAlignment="1">
      <alignment horizontal="center" wrapText="1"/>
    </xf>
    <xf numFmtId="16" fontId="5" fillId="34" borderId="11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 applyProtection="1">
      <alignment horizontal="center" wrapText="1"/>
      <protection/>
    </xf>
    <xf numFmtId="0" fontId="6" fillId="35" borderId="14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13" fillId="35" borderId="10" xfId="0" applyFont="1" applyFill="1" applyBorder="1" applyAlignment="1" applyProtection="1">
      <alignment horizontal="center"/>
      <protection locked="0"/>
    </xf>
    <xf numFmtId="0" fontId="59" fillId="33" borderId="12" xfId="0" applyFont="1" applyFill="1" applyBorder="1" applyAlignment="1" applyProtection="1">
      <alignment horizontal="center" wrapText="1"/>
      <protection/>
    </xf>
    <xf numFmtId="43" fontId="6" fillId="35" borderId="1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6" fontId="5" fillId="0" borderId="13" xfId="0" applyNumberFormat="1" applyFont="1" applyBorder="1" applyAlignment="1">
      <alignment horizontal="center" wrapText="1"/>
    </xf>
    <xf numFmtId="16" fontId="5" fillId="0" borderId="13" xfId="0" applyNumberFormat="1" applyFont="1" applyBorder="1" applyAlignment="1">
      <alignment horizontal="right" wrapText="1"/>
    </xf>
    <xf numFmtId="176" fontId="5" fillId="0" borderId="13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43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3" fontId="6" fillId="35" borderId="14" xfId="42" applyFont="1" applyFill="1" applyBorder="1" applyAlignment="1" applyProtection="1">
      <alignment horizontal="center"/>
      <protection locked="0"/>
    </xf>
    <xf numFmtId="43" fontId="6" fillId="35" borderId="10" xfId="42" applyFont="1" applyFill="1" applyBorder="1" applyAlignment="1" applyProtection="1">
      <alignment horizontal="center"/>
      <protection locked="0"/>
    </xf>
    <xf numFmtId="2" fontId="5" fillId="0" borderId="17" xfId="0" applyNumberFormat="1" applyFont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6" fillId="0" borderId="13" xfId="0" applyFont="1" applyBorder="1" applyAlignment="1">
      <alignment horizontal="center" wrapText="1"/>
    </xf>
    <xf numFmtId="16" fontId="6" fillId="0" borderId="13" xfId="0" applyNumberFormat="1" applyFont="1" applyBorder="1" applyAlignment="1">
      <alignment horizontal="center" wrapText="1"/>
    </xf>
    <xf numFmtId="176" fontId="6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36" borderId="16" xfId="0" applyFont="1" applyFill="1" applyBorder="1" applyAlignment="1">
      <alignment wrapText="1"/>
    </xf>
    <xf numFmtId="2" fontId="6" fillId="0" borderId="16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9" fillId="0" borderId="0" xfId="59" applyFont="1">
      <alignment/>
      <protection/>
    </xf>
    <xf numFmtId="44" fontId="19" fillId="0" borderId="0" xfId="47" applyFont="1" applyAlignment="1">
      <alignment/>
    </xf>
    <xf numFmtId="10" fontId="19" fillId="0" borderId="0" xfId="63" applyNumberFormat="1" applyFont="1" applyAlignment="1">
      <alignment/>
    </xf>
    <xf numFmtId="44" fontId="19" fillId="0" borderId="0" xfId="59" applyNumberFormat="1" applyFont="1">
      <alignment/>
      <protection/>
    </xf>
    <xf numFmtId="0" fontId="19" fillId="0" borderId="0" xfId="59" applyFont="1" applyAlignment="1">
      <alignment horizontal="center"/>
      <protection/>
    </xf>
    <xf numFmtId="10" fontId="19" fillId="0" borderId="0" xfId="59" applyNumberFormat="1" applyFont="1">
      <alignment/>
      <protection/>
    </xf>
    <xf numFmtId="9" fontId="19" fillId="0" borderId="0" xfId="59" applyNumberFormat="1" applyFont="1">
      <alignment/>
      <protection/>
    </xf>
    <xf numFmtId="43" fontId="19" fillId="0" borderId="0" xfId="44" applyFont="1" applyAlignment="1">
      <alignment/>
    </xf>
    <xf numFmtId="0" fontId="59" fillId="33" borderId="1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/>
    </xf>
    <xf numFmtId="43" fontId="6" fillId="33" borderId="18" xfId="42" applyFont="1" applyFill="1" applyBorder="1" applyAlignment="1" applyProtection="1">
      <alignment horizontal="left"/>
      <protection locked="0"/>
    </xf>
    <xf numFmtId="0" fontId="6" fillId="35" borderId="19" xfId="0" applyFont="1" applyFill="1" applyBorder="1" applyAlignment="1" applyProtection="1">
      <alignment horizontal="center"/>
      <protection locked="0"/>
    </xf>
    <xf numFmtId="43" fontId="6" fillId="35" borderId="17" xfId="42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>
      <alignment/>
    </xf>
    <xf numFmtId="43" fontId="6" fillId="33" borderId="20" xfId="42" applyFont="1" applyFill="1" applyBorder="1" applyAlignment="1" applyProtection="1">
      <alignment horizontal="left"/>
      <protection locked="0"/>
    </xf>
    <xf numFmtId="43" fontId="6" fillId="33" borderId="21" xfId="42" applyFont="1" applyFill="1" applyBorder="1" applyAlignment="1" applyProtection="1">
      <alignment horizontal="left"/>
      <protection locked="0"/>
    </xf>
    <xf numFmtId="43" fontId="6" fillId="33" borderId="22" xfId="42" applyFont="1" applyFill="1" applyBorder="1" applyAlignment="1" applyProtection="1">
      <alignment horizontal="left"/>
      <protection locked="0"/>
    </xf>
    <xf numFmtId="0" fontId="6" fillId="35" borderId="23" xfId="0" applyFont="1" applyFill="1" applyBorder="1" applyAlignment="1" applyProtection="1">
      <alignment horizontal="center"/>
      <protection/>
    </xf>
    <xf numFmtId="0" fontId="6" fillId="35" borderId="24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 wrapText="1"/>
      <protection/>
    </xf>
    <xf numFmtId="0" fontId="6" fillId="35" borderId="23" xfId="0" applyFont="1" applyFill="1" applyBorder="1" applyAlignment="1" applyProtection="1">
      <alignment horizontal="center"/>
      <protection locked="0"/>
    </xf>
    <xf numFmtId="0" fontId="6" fillId="35" borderId="24" xfId="0" applyFont="1" applyFill="1" applyBorder="1" applyAlignment="1" applyProtection="1">
      <alignment horizontal="center"/>
      <protection locked="0"/>
    </xf>
    <xf numFmtId="0" fontId="6" fillId="35" borderId="26" xfId="0" applyFont="1" applyFill="1" applyBorder="1" applyAlignment="1" applyProtection="1">
      <alignment horizontal="center"/>
      <protection locked="0"/>
    </xf>
    <xf numFmtId="0" fontId="6" fillId="37" borderId="25" xfId="0" applyFont="1" applyFill="1" applyBorder="1" applyAlignment="1" applyProtection="1">
      <alignment horizontal="center"/>
      <protection locked="0"/>
    </xf>
    <xf numFmtId="2" fontId="6" fillId="37" borderId="27" xfId="0" applyNumberFormat="1" applyFont="1" applyFill="1" applyBorder="1" applyAlignment="1" applyProtection="1">
      <alignment horizontal="center"/>
      <protection locked="0"/>
    </xf>
    <xf numFmtId="2" fontId="6" fillId="37" borderId="28" xfId="0" applyNumberFormat="1" applyFont="1" applyFill="1" applyBorder="1" applyAlignment="1" applyProtection="1">
      <alignment horizontal="center"/>
      <protection locked="0"/>
    </xf>
    <xf numFmtId="2" fontId="13" fillId="35" borderId="23" xfId="0" applyNumberFormat="1" applyFont="1" applyFill="1" applyBorder="1" applyAlignment="1" applyProtection="1">
      <alignment horizontal="center"/>
      <protection locked="0"/>
    </xf>
    <xf numFmtId="2" fontId="13" fillId="35" borderId="24" xfId="0" applyNumberFormat="1" applyFont="1" applyFill="1" applyBorder="1" applyAlignment="1" applyProtection="1">
      <alignment horizontal="center"/>
      <protection locked="0"/>
    </xf>
    <xf numFmtId="43" fontId="6" fillId="0" borderId="27" xfId="42" applyFont="1" applyFill="1" applyBorder="1" applyAlignment="1" applyProtection="1">
      <alignment horizontal="center"/>
      <protection locked="0"/>
    </xf>
    <xf numFmtId="43" fontId="6" fillId="0" borderId="28" xfId="42" applyFont="1" applyFill="1" applyBorder="1" applyAlignment="1" applyProtection="1">
      <alignment horizontal="center"/>
      <protection locked="0"/>
    </xf>
    <xf numFmtId="43" fontId="6" fillId="35" borderId="10" xfId="42" applyFont="1" applyFill="1" applyBorder="1" applyAlignment="1">
      <alignment horizontal="center" wrapText="1"/>
    </xf>
    <xf numFmtId="1" fontId="6" fillId="0" borderId="27" xfId="0" applyNumberFormat="1" applyFont="1" applyBorder="1" applyAlignment="1">
      <alignment horizontal="center" wrapText="1"/>
    </xf>
    <xf numFmtId="1" fontId="6" fillId="0" borderId="28" xfId="0" applyNumberFormat="1" applyFont="1" applyBorder="1" applyAlignment="1">
      <alignment horizontal="center" wrapText="1"/>
    </xf>
    <xf numFmtId="43" fontId="6" fillId="35" borderId="25" xfId="42" applyFont="1" applyFill="1" applyBorder="1" applyAlignment="1">
      <alignment horizontal="center" wrapText="1"/>
    </xf>
    <xf numFmtId="43" fontId="6" fillId="33" borderId="29" xfId="42" applyFont="1" applyFill="1" applyBorder="1" applyAlignment="1" applyProtection="1">
      <alignment horizontal="left"/>
      <protection locked="0"/>
    </xf>
    <xf numFmtId="43" fontId="6" fillId="33" borderId="30" xfId="42" applyFont="1" applyFill="1" applyBorder="1" applyAlignment="1" applyProtection="1">
      <alignment horizontal="left"/>
      <protection locked="0"/>
    </xf>
    <xf numFmtId="43" fontId="6" fillId="35" borderId="31" xfId="42" applyFont="1" applyFill="1" applyBorder="1" applyAlignment="1" applyProtection="1">
      <alignment horizontal="center"/>
      <protection locked="0"/>
    </xf>
    <xf numFmtId="43" fontId="6" fillId="35" borderId="24" xfId="0" applyNumberFormat="1" applyFont="1" applyFill="1" applyBorder="1" applyAlignment="1" applyProtection="1">
      <alignment horizontal="center"/>
      <protection locked="0"/>
    </xf>
    <xf numFmtId="0" fontId="6" fillId="37" borderId="23" xfId="0" applyFont="1" applyFill="1" applyBorder="1" applyAlignment="1" applyProtection="1">
      <alignment horizontal="center"/>
      <protection locked="0"/>
    </xf>
    <xf numFmtId="0" fontId="6" fillId="37" borderId="24" xfId="0" applyFont="1" applyFill="1" applyBorder="1" applyAlignment="1" applyProtection="1">
      <alignment horizontal="center"/>
      <protection locked="0"/>
    </xf>
    <xf numFmtId="16" fontId="6" fillId="34" borderId="10" xfId="0" applyNumberFormat="1" applyFont="1" applyFill="1" applyBorder="1" applyAlignment="1">
      <alignment horizontal="center" wrapText="1"/>
    </xf>
    <xf numFmtId="0" fontId="18" fillId="38" borderId="10" xfId="0" applyFont="1" applyFill="1" applyBorder="1" applyAlignment="1">
      <alignment/>
    </xf>
    <xf numFmtId="0" fontId="2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59" fillId="33" borderId="24" xfId="0" applyFont="1" applyFill="1" applyBorder="1" applyAlignment="1" applyProtection="1">
      <alignment horizontal="center" wrapText="1"/>
      <protection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43" fontId="6" fillId="37" borderId="23" xfId="42" applyFont="1" applyFill="1" applyBorder="1" applyAlignment="1">
      <alignment horizontal="center" wrapText="1"/>
    </xf>
    <xf numFmtId="43" fontId="6" fillId="37" borderId="24" xfId="42" applyFont="1" applyFill="1" applyBorder="1" applyAlignment="1">
      <alignment horizontal="center" wrapText="1"/>
    </xf>
    <xf numFmtId="43" fontId="6" fillId="37" borderId="10" xfId="42" applyFont="1" applyFill="1" applyBorder="1" applyAlignment="1">
      <alignment horizontal="center" wrapText="1"/>
    </xf>
    <xf numFmtId="1" fontId="6" fillId="35" borderId="23" xfId="42" applyNumberFormat="1" applyFont="1" applyFill="1" applyBorder="1" applyAlignment="1">
      <alignment horizontal="center" wrapText="1"/>
    </xf>
    <xf numFmtId="1" fontId="6" fillId="35" borderId="24" xfId="42" applyNumberFormat="1" applyFont="1" applyFill="1" applyBorder="1" applyAlignment="1">
      <alignment horizontal="center" wrapText="1"/>
    </xf>
    <xf numFmtId="0" fontId="60" fillId="33" borderId="12" xfId="0" applyFont="1" applyFill="1" applyBorder="1" applyAlignment="1" applyProtection="1">
      <alignment horizontal="center" wrapText="1"/>
      <protection/>
    </xf>
    <xf numFmtId="0" fontId="22" fillId="33" borderId="12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37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left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7" fillId="34" borderId="11" xfId="0" applyFont="1" applyFill="1" applyBorder="1" applyAlignment="1">
      <alignment horizontal="center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right" wrapText="1"/>
      <protection/>
    </xf>
    <xf numFmtId="0" fontId="6" fillId="37" borderId="10" xfId="0" applyFont="1" applyFill="1" applyBorder="1" applyAlignment="1" applyProtection="1">
      <alignment horizontal="center"/>
      <protection locked="0"/>
    </xf>
    <xf numFmtId="0" fontId="6" fillId="37" borderId="13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left" wrapText="1"/>
      <protection/>
    </xf>
    <xf numFmtId="0" fontId="6" fillId="33" borderId="10" xfId="0" applyFont="1" applyFill="1" applyBorder="1" applyAlignment="1" applyProtection="1">
      <alignment horizontal="left" wrapText="1"/>
      <protection/>
    </xf>
    <xf numFmtId="0" fontId="6" fillId="37" borderId="0" xfId="0" applyFont="1" applyFill="1" applyBorder="1" applyAlignment="1" applyProtection="1">
      <alignment horizontal="center"/>
      <protection locked="0"/>
    </xf>
    <xf numFmtId="2" fontId="6" fillId="37" borderId="10" xfId="0" applyNumberFormat="1" applyFont="1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 applyProtection="1">
      <alignment horizontal="center"/>
      <protection locked="0"/>
    </xf>
    <xf numFmtId="2" fontId="6" fillId="37" borderId="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" fontId="5" fillId="34" borderId="10" xfId="0" applyNumberFormat="1" applyFont="1" applyFill="1" applyBorder="1" applyAlignment="1">
      <alignment horizontal="center" wrapText="1"/>
    </xf>
    <xf numFmtId="2" fontId="5" fillId="34" borderId="12" xfId="0" applyNumberFormat="1" applyFont="1" applyFill="1" applyBorder="1" applyAlignment="1">
      <alignment horizontal="center" wrapText="1"/>
    </xf>
    <xf numFmtId="2" fontId="5" fillId="34" borderId="13" xfId="0" applyNumberFormat="1" applyFont="1" applyFill="1" applyBorder="1" applyAlignment="1">
      <alignment horizontal="center" wrapText="1"/>
    </xf>
    <xf numFmtId="16" fontId="5" fillId="34" borderId="12" xfId="0" applyNumberFormat="1" applyFont="1" applyFill="1" applyBorder="1" applyAlignment="1">
      <alignment horizontal="center" wrapText="1"/>
    </xf>
    <xf numFmtId="16" fontId="5" fillId="34" borderId="13" xfId="0" applyNumberFormat="1" applyFont="1" applyFill="1" applyBorder="1" applyAlignment="1">
      <alignment horizontal="center" wrapText="1"/>
    </xf>
    <xf numFmtId="16" fontId="5" fillId="34" borderId="25" xfId="0" applyNumberFormat="1" applyFont="1" applyFill="1" applyBorder="1" applyAlignment="1">
      <alignment horizontal="center" wrapText="1"/>
    </xf>
    <xf numFmtId="0" fontId="18" fillId="0" borderId="0" xfId="59" applyFont="1" applyAlignment="1">
      <alignment horizontal="center"/>
      <protection/>
    </xf>
    <xf numFmtId="0" fontId="6" fillId="33" borderId="12" xfId="0" applyFont="1" applyFill="1" applyBorder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Laptop\No%20Name%20Bass%20Club\Club%20Pay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out"/>
      <sheetName val="Payout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115" zoomScaleNormal="115" workbookViewId="0" topLeftCell="A1">
      <selection activeCell="B3" sqref="B3:P30"/>
    </sheetView>
  </sheetViews>
  <sheetFormatPr defaultColWidth="9.140625" defaultRowHeight="15" customHeight="1"/>
  <cols>
    <col min="1" max="1" width="7.00390625" style="84" bestFit="1" customWidth="1"/>
    <col min="2" max="2" width="8.00390625" style="84" customWidth="1"/>
    <col min="3" max="3" width="23.7109375" style="84" customWidth="1"/>
    <col min="4" max="10" width="9.140625" style="84" customWidth="1"/>
    <col min="11" max="11" width="9.7109375" style="85" bestFit="1" customWidth="1"/>
    <col min="12" max="12" width="9.421875" style="84" bestFit="1" customWidth="1"/>
    <col min="13" max="15" width="9.140625" style="84" customWidth="1"/>
    <col min="16" max="16384" width="9.140625" style="84" customWidth="1"/>
  </cols>
  <sheetData>
    <row r="1" ht="15" customHeight="1" thickBot="1">
      <c r="J1" s="84" t="s">
        <v>22</v>
      </c>
    </row>
    <row r="2" spans="1:16" ht="16.5" customHeight="1" thickBot="1">
      <c r="A2" s="45" t="s">
        <v>19</v>
      </c>
      <c r="B2" s="86" t="s">
        <v>0</v>
      </c>
      <c r="C2" s="86" t="s">
        <v>1</v>
      </c>
      <c r="D2" s="87">
        <v>43484</v>
      </c>
      <c r="E2" s="87">
        <v>43505</v>
      </c>
      <c r="F2" s="87">
        <v>43540</v>
      </c>
      <c r="G2" s="87">
        <v>43568</v>
      </c>
      <c r="H2" s="87">
        <v>43603</v>
      </c>
      <c r="I2" s="87">
        <v>43638</v>
      </c>
      <c r="J2" s="87">
        <v>43282</v>
      </c>
      <c r="K2" s="88">
        <v>43313</v>
      </c>
      <c r="L2" s="87">
        <v>43344</v>
      </c>
      <c r="M2" s="87">
        <v>43374</v>
      </c>
      <c r="N2" s="87">
        <v>43405</v>
      </c>
      <c r="O2" s="87" t="s">
        <v>67</v>
      </c>
      <c r="P2" s="87" t="s">
        <v>7</v>
      </c>
    </row>
    <row r="3" spans="1:18" ht="16.5" customHeight="1" thickBot="1">
      <c r="A3" s="89">
        <v>1</v>
      </c>
      <c r="B3" s="89">
        <v>2</v>
      </c>
      <c r="C3" s="90" t="s">
        <v>23</v>
      </c>
      <c r="D3" s="91">
        <f>IF(ISERROR(VLOOKUP(B3,'Jan 19'!$A$5:$M$20,13,FALSE))," ",VLOOKUP(B3,'Jan 19'!$A$5:$M$20,13,FALSE))</f>
        <v>12.22</v>
      </c>
      <c r="E3" s="91">
        <f>IF(ISERROR(VLOOKUP(B3,'Feb 9'!$A$5:$M$25,13,FALSE))," ",VLOOKUP(B3,'Feb 9'!$A$5:$M$25,13,FALSE))</f>
        <v>5.88</v>
      </c>
      <c r="F3" s="91">
        <v>3.26</v>
      </c>
      <c r="G3" s="91">
        <f>IF(ISERROR(VLOOKUP(B3,'April 13'!$A$5:$M$22,13,FALSE))," ",VLOOKUP(B3,'April 13'!$A$5:$M$22,13,FALSE))</f>
        <v>8.98</v>
      </c>
      <c r="H3" s="91">
        <v>10.99</v>
      </c>
      <c r="I3" s="91">
        <v>5.59</v>
      </c>
      <c r="J3" s="91">
        <v>9.18</v>
      </c>
      <c r="K3" s="91">
        <v>16.76</v>
      </c>
      <c r="L3" s="91">
        <v>11.69</v>
      </c>
      <c r="M3" s="91">
        <v>9.66</v>
      </c>
      <c r="N3" s="91">
        <v>13.82</v>
      </c>
      <c r="O3" s="91" t="str">
        <f>IF(ISERROR(VLOOKUP(B3,#REF!,13,FALSE))," ",VLOOKUP(B3,#REF!,13,FALSE))</f>
        <v> </v>
      </c>
      <c r="P3" s="91">
        <f>SUM(D3:O3)</f>
        <v>108.03</v>
      </c>
      <c r="R3" s="85"/>
    </row>
    <row r="4" spans="1:16" ht="16.5" customHeight="1" thickBot="1">
      <c r="A4" s="89">
        <v>2</v>
      </c>
      <c r="B4" s="92">
        <v>9</v>
      </c>
      <c r="C4" s="90" t="s">
        <v>24</v>
      </c>
      <c r="D4" s="91">
        <f>IF(ISERROR(VLOOKUP(B4,'Jan 19'!$A$5:$M$20,13,FALSE))," ",VLOOKUP(B4,'Jan 19'!$A$5:$M$20,13,FALSE))</f>
        <v>9.969999999999999</v>
      </c>
      <c r="E4" s="91">
        <f>IF(ISERROR(VLOOKUP(B4,'Feb 9'!$A$5:$M$25,13,FALSE))," ",VLOOKUP(B4,'Feb 9'!$A$5:$M$25,13,FALSE))</f>
        <v>1</v>
      </c>
      <c r="F4" s="91">
        <v>2.85</v>
      </c>
      <c r="G4" s="91">
        <f>IF(ISERROR(VLOOKUP(B4,'April 13'!$A$5:$M$22,13,FALSE))," ",VLOOKUP(B4,'April 13'!$A$5:$M$22,13,FALSE))</f>
        <v>18.91</v>
      </c>
      <c r="H4" s="91">
        <v>15.36</v>
      </c>
      <c r="I4" s="91">
        <v>13.64</v>
      </c>
      <c r="J4" s="91">
        <v>16.15</v>
      </c>
      <c r="K4" s="91">
        <v>1</v>
      </c>
      <c r="L4" s="91">
        <v>1</v>
      </c>
      <c r="M4" s="91">
        <v>1</v>
      </c>
      <c r="N4" s="91">
        <v>19.41</v>
      </c>
      <c r="O4" s="91" t="str">
        <f>IF(ISERROR(VLOOKUP(B4,#REF!,13,FALSE))," ",VLOOKUP(B4,#REF!,13,FALSE))</f>
        <v> </v>
      </c>
      <c r="P4" s="91">
        <f>SUM(D4:O4)</f>
        <v>100.28999999999999</v>
      </c>
    </row>
    <row r="5" spans="1:18" ht="16.5" customHeight="1" thickBot="1">
      <c r="A5" s="89">
        <v>3</v>
      </c>
      <c r="B5" s="92">
        <v>11</v>
      </c>
      <c r="C5" s="90" t="s">
        <v>25</v>
      </c>
      <c r="D5" s="91">
        <f>IF(ISERROR(VLOOKUP(B5,'Jan 19'!$A$5:$M$20,13,FALSE))," ",VLOOKUP(B5,'Jan 19'!$A$5:$M$20,13,FALSE))</f>
        <v>6.96</v>
      </c>
      <c r="E5" s="91">
        <f>IF(ISERROR(VLOOKUP(B5,'Feb 9'!$A$5:$M$25,13,FALSE))," ",VLOOKUP(B5,'Feb 9'!$A$5:$M$25,13,FALSE))</f>
        <v>1</v>
      </c>
      <c r="F5" s="91">
        <f>IF(ISERROR(VLOOKUP(B5,'March 16'!A$5:$M$32,13,FALSE))," ",VLOOKUP(B5,'March 16'!$A$5:$M$32,13,FALSE))</f>
        <v>2</v>
      </c>
      <c r="G5" s="91">
        <f>IF(ISERROR(VLOOKUP(B5,'April 13'!$A$5:$M$22,13,FALSE))," ",VLOOKUP(B5,'April 13'!$A$5:$M$22,13,FALSE))</f>
        <v>1</v>
      </c>
      <c r="H5" s="91">
        <v>7.1</v>
      </c>
      <c r="I5" s="91">
        <v>13.11</v>
      </c>
      <c r="J5" s="91">
        <v>17.05</v>
      </c>
      <c r="K5" s="91">
        <v>12.2</v>
      </c>
      <c r="L5" s="91">
        <v>8.57</v>
      </c>
      <c r="M5" s="91">
        <v>1</v>
      </c>
      <c r="N5" s="91">
        <v>18.93</v>
      </c>
      <c r="O5" s="91" t="str">
        <f>IF(ISERROR(VLOOKUP(B5,#REF!,13,FALSE))," ",VLOOKUP(B5,#REF!,13,FALSE))</f>
        <v> </v>
      </c>
      <c r="P5" s="91">
        <f>SUM(D5:O5)</f>
        <v>88.92000000000002</v>
      </c>
      <c r="Q5" s="85"/>
      <c r="R5" s="85"/>
    </row>
    <row r="6" spans="1:18" ht="16.5" customHeight="1" thickBot="1">
      <c r="A6" s="89">
        <v>4</v>
      </c>
      <c r="B6" s="89">
        <v>10</v>
      </c>
      <c r="C6" s="90" t="s">
        <v>60</v>
      </c>
      <c r="D6" s="91">
        <f>IF(ISERROR(VLOOKUP(B6,'Jan 19'!$A$5:$M$20,13,FALSE))," ",VLOOKUP(B6,'Jan 19'!$A$5:$M$20,13,FALSE))</f>
        <v>7.02</v>
      </c>
      <c r="E6" s="91" t="str">
        <f>IF(ISERROR(VLOOKUP(B6,'Feb 9'!$A$5:$M$25,13,FALSE))," ",VLOOKUP(B6,'Feb 9'!$A$5:$M$25,13,FALSE))</f>
        <v> </v>
      </c>
      <c r="F6" s="91">
        <f>IF(ISERROR(VLOOKUP(B6,'March 16'!A$5:$M$32,13,FALSE))," ",VLOOKUP(B6,'March 16'!$A$5:$M$32,13,FALSE))</f>
        <v>0</v>
      </c>
      <c r="G6" s="91">
        <f>IF(ISERROR(VLOOKUP(B6,'April 13'!$A$5:$M$22,13,FALSE))," ",VLOOKUP(B6,'April 13'!$A$5:$M$22,13,FALSE))</f>
        <v>9.22</v>
      </c>
      <c r="H6" s="91">
        <v>15.36</v>
      </c>
      <c r="I6" s="91">
        <v>21.28</v>
      </c>
      <c r="J6" s="91">
        <v>12.52</v>
      </c>
      <c r="K6" s="91">
        <v>6.04</v>
      </c>
      <c r="L6" s="91" t="str">
        <f>IF(ISERROR(VLOOKUP(B6,'Sept  28'!$A$5:$N$24,13,FALSE))," ",VLOOKUP(B6,'Sept  28'!$A$5:$N$24,13,FALSE))</f>
        <v> </v>
      </c>
      <c r="M6" s="91" t="str">
        <f>IF(ISERROR(VLOOKUP(B6,'Oct 26'!$A$5:$N$15,13,FALSE))," ",VLOOKUP(B6,'Oct 26'!$A$5:$N$15,13,FALSE))</f>
        <v> </v>
      </c>
      <c r="N6" s="91">
        <v>11.26</v>
      </c>
      <c r="O6" s="91" t="str">
        <f>IF(ISERROR(VLOOKUP(B6,#REF!,13,FALSE))," ",VLOOKUP(B6,#REF!,13,FALSE))</f>
        <v> </v>
      </c>
      <c r="P6" s="91">
        <f>SUM(D6:O6)</f>
        <v>82.70000000000002</v>
      </c>
      <c r="R6" s="85"/>
    </row>
    <row r="7" spans="1:16" ht="16.5" customHeight="1" thickBot="1">
      <c r="A7" s="89">
        <v>5</v>
      </c>
      <c r="B7" s="89">
        <v>4</v>
      </c>
      <c r="C7" s="90" t="s">
        <v>36</v>
      </c>
      <c r="D7" s="91">
        <f>IF(ISERROR(VLOOKUP(B7,'Jan 19'!$A$5:$M$20,13,FALSE))," ",VLOOKUP(B7,'Jan 19'!$A$5:$M$20,13,FALSE))</f>
        <v>12.63</v>
      </c>
      <c r="E7" s="91">
        <f>IF(ISERROR(VLOOKUP(B7,'Feb 9'!$A$5:$M$25,13,FALSE))," ",VLOOKUP(B7,'Feb 9'!$A$5:$M$25,13,FALSE))</f>
        <v>3.9</v>
      </c>
      <c r="F7" s="91">
        <f>IF(ISERROR(VLOOKUP(B7,'March 16'!A$5:$M$32,13,FALSE))," ",VLOOKUP(B7,'March 16'!$A$5:$M$32,13,FALSE))</f>
        <v>2</v>
      </c>
      <c r="G7" s="91">
        <f>IF(ISERROR(VLOOKUP(B7,'April 13'!$A$5:$M$22,13,FALSE))," ",VLOOKUP(B7,'April 13'!$A$5:$M$22,13,FALSE))</f>
        <v>14.62</v>
      </c>
      <c r="H7" s="91">
        <v>1</v>
      </c>
      <c r="I7" s="91">
        <v>13.08</v>
      </c>
      <c r="J7" s="91">
        <v>14.61</v>
      </c>
      <c r="K7" s="91">
        <v>1</v>
      </c>
      <c r="L7" s="91" t="str">
        <f>IF(ISERROR(VLOOKUP(B7,'Sept  28'!$A$5:$N$24,13,FALSE))," ",VLOOKUP(B7,'Sept  28'!$A$5:$N$24,13,FALSE))</f>
        <v> </v>
      </c>
      <c r="M7" s="91">
        <f>IF(ISERROR(VLOOKUP(B7,'Oct 26'!$A$5:$N$15,13,FALSE))," ",VLOOKUP(B7,'Oct 26'!$A$5:$N$15,13,FALSE))</f>
      </c>
      <c r="N7" s="91">
        <v>13.92</v>
      </c>
      <c r="O7" s="91" t="str">
        <f>IF(ISERROR(VLOOKUP(B7,#REF!,13,FALSE))," ",VLOOKUP(B7,#REF!,13,FALSE))</f>
        <v> </v>
      </c>
      <c r="P7" s="91">
        <f>SUM(D7:O7)</f>
        <v>76.75999999999999</v>
      </c>
    </row>
    <row r="8" spans="1:16" ht="16.5" customHeight="1" thickBot="1">
      <c r="A8" s="89">
        <v>6</v>
      </c>
      <c r="B8" s="89">
        <v>20</v>
      </c>
      <c r="C8" s="90" t="s">
        <v>62</v>
      </c>
      <c r="D8" s="91" t="str">
        <f>IF(ISERROR(VLOOKUP(B8,'Jan 19'!$A$5:$M$20,13,FALSE))," ",VLOOKUP(B8,'Jan 19'!$A$5:$M$20,13,FALSE))</f>
        <v> </v>
      </c>
      <c r="E8" s="91" t="str">
        <f>IF(ISERROR(VLOOKUP(B8,'Feb 9'!$A$5:$M$25,13,FALSE))," ",VLOOKUP(B8,'Feb 9'!$A$5:$M$25,13,FALSE))</f>
        <v> </v>
      </c>
      <c r="F8" s="91">
        <f>IF(ISERROR(VLOOKUP(B8,'March 16'!A$5:$M$32,13,FALSE))," ",VLOOKUP(B8,'March 16'!$A$5:$M$32,13,FALSE))</f>
        <v>2</v>
      </c>
      <c r="G8" s="91" t="str">
        <f>IF(ISERROR(VLOOKUP(B8,'April 13'!$A$5:$M$22,13,FALSE))," ",VLOOKUP(B8,'April 13'!$A$5:$M$22,13,FALSE))</f>
        <v> </v>
      </c>
      <c r="H8" s="91">
        <f>IF(ISERROR(VLOOKUP(B8,'May 18 '!$A$5:$N$20,13,FALSE))," ",VLOOKUP(B8,'May 18 '!$A$5:$N$20,13,FALSE))</f>
      </c>
      <c r="I8" s="91">
        <v>14.73</v>
      </c>
      <c r="J8" s="91">
        <v>12.35</v>
      </c>
      <c r="K8" s="91">
        <v>5.02</v>
      </c>
      <c r="L8" s="91">
        <v>16.12</v>
      </c>
      <c r="M8" s="91" t="str">
        <f>IF(ISERROR(VLOOKUP(B8,'Oct 26'!$A$5:$N$15,13,FALSE))," ",VLOOKUP(B8,'Oct 26'!$A$5:$N$15,13,FALSE))</f>
        <v> </v>
      </c>
      <c r="N8" s="91">
        <v>12.59</v>
      </c>
      <c r="O8" s="91" t="str">
        <f>IF(ISERROR(VLOOKUP(B8,#REF!,13,FALSE))," ",VLOOKUP(B8,#REF!,13,FALSE))</f>
        <v> </v>
      </c>
      <c r="P8" s="91">
        <f>SUM(D8:O8)</f>
        <v>62.81</v>
      </c>
    </row>
    <row r="9" spans="1:16" ht="16.5" customHeight="1" thickBot="1">
      <c r="A9" s="89">
        <v>7</v>
      </c>
      <c r="B9" s="89">
        <v>6</v>
      </c>
      <c r="C9" s="90" t="s">
        <v>56</v>
      </c>
      <c r="D9" s="91">
        <f>IF(ISERROR(VLOOKUP(B9,'Jan 19'!$A$5:$M$20,13,FALSE))," ",VLOOKUP(B9,'Jan 19'!$A$5:$M$20,13,FALSE))</f>
        <v>16.11</v>
      </c>
      <c r="E9" s="91">
        <f>IF(ISERROR(VLOOKUP(B9,'Feb 9'!$A$5:$M$25,13,FALSE))," ",VLOOKUP(B9,'Feb 9'!$A$5:$M$25,13,FALSE))</f>
        <v>10.85</v>
      </c>
      <c r="F9" s="91">
        <f>IF(ISERROR(VLOOKUP(B9,'March 16'!A$5:$M$32,13,FALSE))," ",VLOOKUP(B9,'March 16'!$A$5:$M$32,13,FALSE))</f>
        <v>1</v>
      </c>
      <c r="G9" s="91">
        <f>IF(ISERROR(VLOOKUP(B9,'April 13'!$A$5:$M$22,13,FALSE))," ",VLOOKUP(B9,'April 13'!$A$5:$M$22,13,FALSE))</f>
        <v>15.52</v>
      </c>
      <c r="H9" s="91">
        <v>1</v>
      </c>
      <c r="I9" s="91">
        <v>1</v>
      </c>
      <c r="J9" s="91">
        <v>13.63</v>
      </c>
      <c r="K9" s="91">
        <f>IF(ISERROR(VLOOKUP(B9,Aug10!$A$5:$N$34,13,FALSE))," ",VLOOKUP(B9,Aug10!$A$5:$N$34,13,FALSE))</f>
      </c>
      <c r="L9" s="91">
        <v>1</v>
      </c>
      <c r="M9" s="91">
        <v>1</v>
      </c>
      <c r="N9" s="91">
        <v>1</v>
      </c>
      <c r="O9" s="91" t="str">
        <f>IF(ISERROR(VLOOKUP(B9,#REF!,13,FALSE))," ",VLOOKUP(B9,#REF!,13,FALSE))</f>
        <v> </v>
      </c>
      <c r="P9" s="91">
        <f>SUM(D9:O9)</f>
        <v>62.11000000000001</v>
      </c>
    </row>
    <row r="10" spans="1:16" ht="16.5" customHeight="1" thickBot="1">
      <c r="A10" s="89">
        <v>8</v>
      </c>
      <c r="B10" s="92">
        <v>16</v>
      </c>
      <c r="C10" s="90" t="s">
        <v>27</v>
      </c>
      <c r="D10" s="91">
        <f>IF(ISERROR(VLOOKUP(B10,'Jan 19'!$A$5:$M$20,13,FALSE))," ",VLOOKUP(B10,'Jan 19'!$A$5:$M$20,13,FALSE))</f>
        <v>12.5</v>
      </c>
      <c r="E10" s="91">
        <f>IF(ISERROR(VLOOKUP(B10,'Feb 9'!$A$5:$M$25,13,FALSE))," ",VLOOKUP(B10,'Feb 9'!$A$5:$M$25,13,FALSE))</f>
        <v>1</v>
      </c>
      <c r="F10" s="91">
        <f>IF(ISERROR(VLOOKUP(B10,'March 16'!A$5:$M$32,13,FALSE))," ",VLOOKUP(B10,'March 16'!$A$5:$M$32,13,FALSE))</f>
        <v>1</v>
      </c>
      <c r="G10" s="91">
        <f>IF(ISERROR(VLOOKUP(B10,'April 13'!$A$5:$M$22,13,FALSE))," ",VLOOKUP(B10,'April 13'!$A$5:$M$22,13,FALSE))</f>
        <v>1</v>
      </c>
      <c r="H10" s="91">
        <f>IF(ISERROR(VLOOKUP(B10,'May 18 '!$A$5:$N$20,13,FALSE))," ",VLOOKUP(B10,'May 18 '!$A$5:$N$20,13,FALSE))</f>
      </c>
      <c r="I10" s="91">
        <v>1</v>
      </c>
      <c r="J10" s="91">
        <v>10.34</v>
      </c>
      <c r="K10" s="91">
        <f>IF(ISERROR(VLOOKUP(B10,Aug10!$A$5:$N$34,13,FALSE))," ",VLOOKUP(B10,Aug10!$A$5:$N$34,13,FALSE))</f>
      </c>
      <c r="L10" s="91">
        <v>12.36</v>
      </c>
      <c r="M10" s="91">
        <v>9.34</v>
      </c>
      <c r="N10" s="91">
        <v>1</v>
      </c>
      <c r="O10" s="91" t="str">
        <f>IF(ISERROR(VLOOKUP(B10,#REF!,13,FALSE))," ",VLOOKUP(B10,#REF!,13,FALSE))</f>
        <v> </v>
      </c>
      <c r="P10" s="91">
        <f>SUM(D10:O10)</f>
        <v>49.540000000000006</v>
      </c>
    </row>
    <row r="11" spans="1:16" ht="16.5" customHeight="1" thickBot="1">
      <c r="A11" s="89">
        <v>9</v>
      </c>
      <c r="B11" s="89">
        <v>18</v>
      </c>
      <c r="C11" s="90" t="s">
        <v>57</v>
      </c>
      <c r="D11" s="91">
        <f>IF(ISERROR(VLOOKUP(B11,'Jan 19'!$A$5:$M$20,13,FALSE))," ",VLOOKUP(B11,'Jan 19'!$A$5:$M$20,13,FALSE))</f>
        <v>15.61</v>
      </c>
      <c r="E11" s="91">
        <f>IF(ISERROR(VLOOKUP(B11,'Feb 9'!$A$5:$M$25,13,FALSE))," ",VLOOKUP(B11,'Feb 9'!$A$5:$M$25,13,FALSE))</f>
        <v>1</v>
      </c>
      <c r="F11" s="91">
        <f>IF(ISERROR(VLOOKUP(B11,'March 16'!A$5:$M$32,13,FALSE))," ",VLOOKUP(B11,'March 16'!$A$5:$M$32,13,FALSE))</f>
        <v>1</v>
      </c>
      <c r="G11" s="91">
        <f>IF(ISERROR(VLOOKUP(B11,'April 13'!$A$5:$M$22,13,FALSE))," ",VLOOKUP(B11,'April 13'!$A$5:$M$22,13,FALSE))</f>
        <v>1</v>
      </c>
      <c r="H11" s="91">
        <v>14.76</v>
      </c>
      <c r="I11" s="91">
        <v>1</v>
      </c>
      <c r="J11" s="91">
        <v>8.71</v>
      </c>
      <c r="K11" s="91">
        <v>1</v>
      </c>
      <c r="L11" s="91">
        <v>1</v>
      </c>
      <c r="M11" s="91">
        <v>1</v>
      </c>
      <c r="N11" s="91">
        <v>1</v>
      </c>
      <c r="O11" s="91" t="str">
        <f>IF(ISERROR(VLOOKUP(B11,#REF!,13,FALSE))," ",VLOOKUP(B11,#REF!,13,FALSE))</f>
        <v> </v>
      </c>
      <c r="P11" s="91">
        <f>SUM(D11:O11)</f>
        <v>47.08</v>
      </c>
    </row>
    <row r="12" spans="1:16" ht="16.5" customHeight="1" thickBot="1">
      <c r="A12" s="89">
        <v>10</v>
      </c>
      <c r="B12" s="89">
        <v>21</v>
      </c>
      <c r="C12" s="90" t="s">
        <v>61</v>
      </c>
      <c r="D12" s="91">
        <f>IF(ISERROR(VLOOKUP(B12,'Jan 19'!$A$5:$M$20,13,FALSE))," ",VLOOKUP(B12,'Jan 19'!$A$5:$M$20,13,FALSE))</f>
        <v>10.95</v>
      </c>
      <c r="E12" s="91">
        <f>IF(ISERROR(VLOOKUP(B12,'Feb 9'!$A$5:$M$25,13,FALSE))," ",VLOOKUP(B12,'Feb 9'!$A$5:$M$25,13,FALSE))</f>
        <v>1</v>
      </c>
      <c r="F12" s="91">
        <f>IF(ISERROR(VLOOKUP(B12,'March 16'!A$5:$M$32,13,FALSE))," ",VLOOKUP(B12,'March 16'!$A$5:$M$32,13,FALSE))</f>
        <v>1</v>
      </c>
      <c r="G12" s="91">
        <f>IF(ISERROR(VLOOKUP(B12,'April 13'!$A$5:$M$22,13,FALSE))," ",VLOOKUP(B12,'April 13'!$A$5:$M$22,13,FALSE))</f>
        <v>11.48</v>
      </c>
      <c r="H12" s="91" t="str">
        <f>IF(ISERROR(VLOOKUP(B12,'May 18 '!$A$5:$N$20,13,FALSE))," ",VLOOKUP(B12,'May 18 '!$A$5:$N$20,13,FALSE))</f>
        <v> </v>
      </c>
      <c r="I12" s="91">
        <v>7.34</v>
      </c>
      <c r="J12" s="91">
        <v>5.4</v>
      </c>
      <c r="K12" s="91">
        <f>IF(ISERROR(VLOOKUP(B12,Aug10!$A$5:$N$34,13,FALSE))," ",VLOOKUP(B12,Aug10!$A$5:$N$34,13,FALSE))</f>
      </c>
      <c r="L12" s="91" t="str">
        <f>IF(ISERROR(VLOOKUP(B12,'Sept  28'!$A$5:$N$24,13,FALSE))," ",VLOOKUP(B12,'Sept  28'!$A$5:$N$24,13,FALSE))</f>
        <v> </v>
      </c>
      <c r="M12" s="91" t="str">
        <f>IF(ISERROR(VLOOKUP(B12,'Oct 26'!$A$5:$N$15,13,FALSE))," ",VLOOKUP(B12,'Oct 26'!$A$5:$N$15,13,FALSE))</f>
        <v> </v>
      </c>
      <c r="N12" s="91">
        <f>IF(ISERROR(VLOOKUP(B12,'Nov 23'!$A$5:$N$20,13,FALSE))," ",VLOOKUP(B12,'Nov 23'!$A$5:$N$20,13,FALSE))</f>
      </c>
      <c r="O12" s="91" t="str">
        <f>IF(ISERROR(VLOOKUP(B12,#REF!,13,FALSE))," ",VLOOKUP(B12,#REF!,13,FALSE))</f>
        <v> </v>
      </c>
      <c r="P12" s="91">
        <f>SUM(D12:O12)</f>
        <v>37.17</v>
      </c>
    </row>
    <row r="13" spans="1:16" ht="16.5" customHeight="1" thickBot="1">
      <c r="A13" s="89">
        <v>11</v>
      </c>
      <c r="B13" s="92">
        <v>3</v>
      </c>
      <c r="C13" s="90" t="s">
        <v>69</v>
      </c>
      <c r="D13" s="91">
        <f>IF(ISERROR(VLOOKUP(B13,'Jan 19'!$A$5:$M$20,13,FALSE))," ",VLOOKUP(B13,'Jan 19'!$A$5:$M$20,13,FALSE))</f>
        <v>10.8</v>
      </c>
      <c r="E13" s="91">
        <f>IF(ISERROR(VLOOKUP(B13,'Feb 9'!$A$5:$M$25,13,FALSE))," ",VLOOKUP(B13,'Feb 9'!$A$5:$M$25,13,FALSE))</f>
        <v>18.35</v>
      </c>
      <c r="F13" s="91">
        <f>IF(ISERROR(VLOOKUP(B13,'March 16'!A$5:$M$32,13,FALSE))," ",VLOOKUP(B13,'March 16'!$A$5:$M$32,13,FALSE))</f>
        <v>3</v>
      </c>
      <c r="G13" s="91" t="str">
        <f>IF(ISERROR(VLOOKUP(B13,'April 13'!$A$5:$M$22,13,FALSE))," ",VLOOKUP(B13,'April 13'!$A$5:$M$22,13,FALSE))</f>
        <v> </v>
      </c>
      <c r="H13" s="91">
        <f>IF(ISERROR(VLOOKUP(B13,'May 18 '!$A$5:$N$20,13,FALSE))," ",VLOOKUP(B13,'May 18 '!$A$5:$N$20,13,FALSE))</f>
      </c>
      <c r="I13" s="91" t="str">
        <f>IF(ISERROR(VLOOKUP(B13,'June  22'!$A$6:$O$19,13,FALSE))," ",VLOOKUP(B13,'June  22'!$A$6:$O$19,13,FALSE))</f>
        <v> </v>
      </c>
      <c r="J13" s="91">
        <f>IF(ISERROR(VLOOKUP(B13,'July 27'!$A$5:$N$33,13,FALSE))," ",VLOOKUP(B13,'July 27'!$A$5:$N$35,13,FALSE))</f>
      </c>
      <c r="K13" s="91">
        <f>IF(ISERROR(VLOOKUP(B13,Aug10!$A$5:$N$34,13,FALSE))," ",VLOOKUP(B13,Aug10!$A$5:$N$34,13,FALSE))</f>
      </c>
      <c r="L13" s="91" t="str">
        <f>IF(ISERROR(VLOOKUP(B13,'Sept  28'!$A$5:$N$24,13,FALSE))," ",VLOOKUP(B13,'Sept  28'!$A$5:$N$24,13,FALSE))</f>
        <v> </v>
      </c>
      <c r="M13" s="91" t="str">
        <f>IF(ISERROR(VLOOKUP(B13,'Oct 26'!$A$5:$N$15,13,FALSE))," ",VLOOKUP(B13,'Oct 26'!$A$5:$N$15,13,FALSE))</f>
        <v> </v>
      </c>
      <c r="N13" s="91" t="str">
        <f>IF(ISERROR(VLOOKUP(B13,'Nov 23'!$A$5:$N$20,13,FALSE))," ",VLOOKUP(B13,'Nov 23'!$A$5:$N$20,13,FALSE))</f>
        <v> </v>
      </c>
      <c r="O13" s="91" t="str">
        <f>IF(ISERROR(VLOOKUP(B13,#REF!,13,FALSE))," ",VLOOKUP(B13,#REF!,13,FALSE))</f>
        <v> </v>
      </c>
      <c r="P13" s="91">
        <f>SUM(D13:O13)</f>
        <v>32.150000000000006</v>
      </c>
    </row>
    <row r="14" spans="1:16" ht="16.5" customHeight="1" thickBot="1">
      <c r="A14" s="89">
        <v>12</v>
      </c>
      <c r="B14" s="89">
        <v>13</v>
      </c>
      <c r="C14" s="90" t="s">
        <v>71</v>
      </c>
      <c r="D14" s="91"/>
      <c r="E14" s="91">
        <v>9.56</v>
      </c>
      <c r="F14" s="91"/>
      <c r="G14" s="91"/>
      <c r="H14" s="91"/>
      <c r="I14" s="91"/>
      <c r="J14" s="91"/>
      <c r="K14" s="91"/>
      <c r="L14" s="91">
        <v>14.02</v>
      </c>
      <c r="M14" s="91"/>
      <c r="N14" s="91"/>
      <c r="O14" s="91"/>
      <c r="P14" s="91">
        <f>SUM(D14:O14)</f>
        <v>23.58</v>
      </c>
    </row>
    <row r="15" spans="1:16" ht="16.5" customHeight="1" thickBot="1">
      <c r="A15" s="89">
        <v>13</v>
      </c>
      <c r="B15" s="89">
        <v>22</v>
      </c>
      <c r="C15" s="90" t="s">
        <v>72</v>
      </c>
      <c r="D15" s="91" t="str">
        <f>IF(ISERROR(VLOOKUP(B15,'Jan 19'!$A$5:$M$20,13,FALSE))," ",VLOOKUP(B15,'Jan 19'!$A$5:$M$20,13,FALSE))</f>
        <v> </v>
      </c>
      <c r="E15" s="91" t="str">
        <f>IF(ISERROR(VLOOKUP(B15,'Feb 9'!$A$5:$M$25,13,FALSE))," ",VLOOKUP(B15,'Feb 9'!$A$5:$M$25,13,FALSE))</f>
        <v> </v>
      </c>
      <c r="F15" s="91">
        <f>IF(ISERROR(VLOOKUP(B15,'March 16'!A$5:$M$32,13,FALSE))," ",VLOOKUP(B15,'March 16'!$A$5:$M$32,13,FALSE))</f>
        <v>0</v>
      </c>
      <c r="G15" s="91">
        <f>IF(ISERROR(VLOOKUP(B15,'April 13'!$A$5:$M$22,13,FALSE))," ",VLOOKUP(B15,'April 13'!$A$5:$M$22,13,FALSE))</f>
        <v>1</v>
      </c>
      <c r="H15" s="91">
        <v>1</v>
      </c>
      <c r="I15" s="91" t="str">
        <f>IF(ISERROR(VLOOKUP(B15,'June  22'!$A$6:$O$19,13,FALSE))," ",VLOOKUP(B15,'June  22'!$A$6:$O$19,13,FALSE))</f>
        <v> </v>
      </c>
      <c r="J15" s="91">
        <v>17.4</v>
      </c>
      <c r="K15" s="91">
        <v>1</v>
      </c>
      <c r="L15" s="91">
        <v>1</v>
      </c>
      <c r="M15" s="91">
        <v>1</v>
      </c>
      <c r="N15" s="91">
        <v>1</v>
      </c>
      <c r="O15" s="91" t="str">
        <f>IF(ISERROR(VLOOKUP(B15,#REF!,13,FALSE))," ",VLOOKUP(B15,#REF!,13,FALSE))</f>
        <v> </v>
      </c>
      <c r="P15" s="91">
        <f>SUM(D15:O15)</f>
        <v>23.4</v>
      </c>
    </row>
    <row r="16" spans="1:16" ht="16.5" customHeight="1" thickBot="1">
      <c r="A16" s="89">
        <v>14</v>
      </c>
      <c r="B16" s="89">
        <v>30</v>
      </c>
      <c r="C16" s="90" t="s">
        <v>75</v>
      </c>
      <c r="D16" s="91">
        <f>IF(ISERROR(VLOOKUP(B16,'Jan 19'!$A$5:$M$20,13,FALSE))," ",VLOOKUP(B16,'Jan 19'!$A$5:$M$20,13,FALSE))</f>
        <v>6.08</v>
      </c>
      <c r="E16" s="91" t="str">
        <f>IF(ISERROR(VLOOKUP(B16,'Feb 9'!$A$5:$M$25,13,FALSE))," ",VLOOKUP(B16,'Feb 9'!$A$5:$M$25,13,FALSE))</f>
        <v> </v>
      </c>
      <c r="F16" s="91">
        <v>2.26</v>
      </c>
      <c r="G16" s="91">
        <f>IF(ISERROR(VLOOKUP(B16,'April 13'!$A$5:$M$22,13,FALSE))," ",VLOOKUP(B16,'April 13'!$A$5:$M$22,13,FALSE))</f>
        <v>5.07</v>
      </c>
      <c r="H16" s="91">
        <v>7.44</v>
      </c>
      <c r="I16" s="91">
        <v>1</v>
      </c>
      <c r="J16" s="91">
        <v>1</v>
      </c>
      <c r="K16" s="91">
        <f>IF(ISERROR(VLOOKUP(B16,Aug10!$A$5:$N$34,13,FALSE))," ",VLOOKUP(B16,Aug10!$A$5:$N$34,13,FALSE))</f>
      </c>
      <c r="L16" s="91" t="str">
        <f>IF(ISERROR(VLOOKUP(B16,'Sept  28'!$A$5:$N$24,13,FALSE))," ",VLOOKUP(B16,'Sept  28'!$A$5:$N$24,13,FALSE))</f>
        <v> </v>
      </c>
      <c r="M16" s="91" t="str">
        <f>IF(ISERROR(VLOOKUP(B16,'Oct 26'!$A$5:$N$15,13,FALSE))," ",VLOOKUP(B16,'Oct 26'!$A$5:$N$15,13,FALSE))</f>
        <v> </v>
      </c>
      <c r="N16" s="91" t="str">
        <f>IF(ISERROR(VLOOKUP(B16,'Nov 23'!$A$5:$N$20,13,FALSE))," ",VLOOKUP(B16,'Nov 23'!$A$5:$N$20,13,FALSE))</f>
        <v> </v>
      </c>
      <c r="O16" s="91" t="str">
        <f>IF(ISERROR(VLOOKUP(B16,#REF!,13,FALSE))," ",VLOOKUP(B16,#REF!,13,FALSE))</f>
        <v> </v>
      </c>
      <c r="P16" s="91">
        <f>SUM(D16:O16)</f>
        <v>22.85</v>
      </c>
    </row>
    <row r="17" spans="1:16" ht="16.5" customHeight="1" thickBot="1">
      <c r="A17" s="89">
        <v>15</v>
      </c>
      <c r="B17" s="92">
        <v>5</v>
      </c>
      <c r="C17" s="90" t="s">
        <v>70</v>
      </c>
      <c r="D17" s="91" t="str">
        <f>IF(ISERROR(VLOOKUP(B17,'Jan 19'!$A$5:$M$20,13,FALSE))," ",VLOOKUP(B17,'Jan 19'!$A$5:$M$20,13,FALSE))</f>
        <v> </v>
      </c>
      <c r="E17" s="91">
        <f>IF(ISERROR(VLOOKUP(B17,'Feb 9'!$A$5:$M$25,13,FALSE))," ",VLOOKUP(B17,'Feb 9'!$A$5:$M$25,13,FALSE))</f>
        <v>7.11</v>
      </c>
      <c r="F17" s="91">
        <f>IF(ISERROR(VLOOKUP(B17,'March 16'!A$5:$M$32,13,FALSE))," ",VLOOKUP(B17,'March 16'!$A$5:$M$32,13,FALSE))</f>
        <v>0</v>
      </c>
      <c r="G17" s="91">
        <f>IF(ISERROR(VLOOKUP(B17,'April 13'!$A$5:$M$22,13,FALSE))," ",VLOOKUP(B17,'April 13'!$A$5:$M$22,13,FALSE))</f>
        <v>9.190000000000001</v>
      </c>
      <c r="H17" s="91">
        <v>1</v>
      </c>
      <c r="I17" s="91">
        <v>1</v>
      </c>
      <c r="J17" s="91">
        <v>1</v>
      </c>
      <c r="K17" s="91">
        <v>1</v>
      </c>
      <c r="L17" s="91" t="str">
        <f>IF(ISERROR(VLOOKUP(B17,'Sept  28'!$A$5:$N$24,13,FALSE))," ",VLOOKUP(B17,'Sept  28'!$A$5:$N$24,13,FALSE))</f>
        <v> </v>
      </c>
      <c r="M17" s="91">
        <f>IF(ISERROR(VLOOKUP(B17,'Oct 26'!$A$5:$N$15,13,FALSE))," ",VLOOKUP(B17,'Oct 26'!$A$5:$N$15,13,FALSE))</f>
      </c>
      <c r="N17" s="91">
        <f>IF(ISERROR(VLOOKUP(B17,'Nov 23'!$A$5:$N$20,13,FALSE))," ",VLOOKUP(B17,'Nov 23'!$A$5:$N$20,13,FALSE))</f>
        <v>0</v>
      </c>
      <c r="O17" s="91" t="str">
        <f>IF(ISERROR(VLOOKUP(B17,#REF!,13,FALSE))," ",VLOOKUP(B17,#REF!,13,FALSE))</f>
        <v> </v>
      </c>
      <c r="P17" s="91">
        <f>SUM(D17:O17)</f>
        <v>20.3</v>
      </c>
    </row>
    <row r="18" spans="1:16" ht="16.5" customHeight="1" thickBot="1">
      <c r="A18" s="89">
        <v>16</v>
      </c>
      <c r="B18" s="89">
        <v>31</v>
      </c>
      <c r="C18" s="90" t="s">
        <v>78</v>
      </c>
      <c r="D18" s="91" t="str">
        <f>IF(ISERROR(VLOOKUP(B18,'Jan 19'!$A$5:$M$20,13,FALSE))," ",VLOOKUP(B18,'Jan 19'!$A$5:$M$20,13,FALSE))</f>
        <v> </v>
      </c>
      <c r="E18" s="91" t="str">
        <f>IF(ISERROR(VLOOKUP(B18,'Feb 9'!$A$5:$M$25,13,FALSE))," ",VLOOKUP(B18,'Feb 9'!$A$5:$M$25,13,FALSE))</f>
        <v> </v>
      </c>
      <c r="F18" s="91">
        <f>IF(ISERROR(VLOOKUP(B18,'March 16'!A$5:$M$32,13,FALSE))," ",VLOOKUP(B18,'March 16'!$A$5:$M$32,13,FALSE))</f>
        <v>0</v>
      </c>
      <c r="G18" s="91">
        <f>IF(ISERROR(VLOOKUP(B18,'April 13'!$A$5:$M$22,13,FALSE))," ",VLOOKUP(B18,'April 13'!$A$5:$M$22,13,FALSE))</f>
        <v>9.45</v>
      </c>
      <c r="H18" s="91">
        <v>8.65</v>
      </c>
      <c r="I18" s="91" t="str">
        <f>IF(ISERROR(VLOOKUP(B18,'June  22'!$A$6:$O$19,13,FALSE))," ",VLOOKUP(B18,'June  22'!$A$6:$O$19,13,FALSE))</f>
        <v> </v>
      </c>
      <c r="J18" s="91">
        <v>1</v>
      </c>
      <c r="K18" s="91">
        <f>IF(ISERROR(VLOOKUP(B18,Aug10!$A$5:$N$34,13,FALSE))," ",VLOOKUP(B18,Aug10!$A$5:$N$34,13,FALSE))</f>
      </c>
      <c r="L18" s="91" t="str">
        <f>IF(ISERROR(VLOOKUP(B18,'Sept  28'!$A$5:$N$24,13,FALSE))," ",VLOOKUP(B18,'Sept  28'!$A$5:$N$24,13,FALSE))</f>
        <v> </v>
      </c>
      <c r="M18" s="91" t="str">
        <f>IF(ISERROR(VLOOKUP(B18,'Oct 26'!$A$5:$N$15,13,FALSE))," ",VLOOKUP(B18,'Oct 26'!$A$5:$N$15,13,FALSE))</f>
        <v> </v>
      </c>
      <c r="N18" s="91">
        <v>1</v>
      </c>
      <c r="O18" s="91" t="str">
        <f>IF(ISERROR(VLOOKUP(B18,#REF!,13,FALSE))," ",VLOOKUP(B18,#REF!,13,FALSE))</f>
        <v> </v>
      </c>
      <c r="P18" s="91">
        <f>SUM(D18:O18)</f>
        <v>20.1</v>
      </c>
    </row>
    <row r="19" spans="1:16" ht="16.5" customHeight="1" thickBot="1">
      <c r="A19" s="89">
        <v>17</v>
      </c>
      <c r="B19" s="92">
        <v>26</v>
      </c>
      <c r="C19" s="90" t="s">
        <v>58</v>
      </c>
      <c r="D19" s="91" t="str">
        <f>IF(ISERROR(VLOOKUP(B19,'Jan 19'!$A$5:$M$20,13,FALSE))," ",VLOOKUP(B19,'Jan 19'!$A$5:$M$20,13,FALSE))</f>
        <v> </v>
      </c>
      <c r="E19" s="91" t="str">
        <f>IF(ISERROR(VLOOKUP(B19,'Feb 9'!$A$5:$M$25,13,FALSE))," ",VLOOKUP(B19,'Feb 9'!$A$5:$M$25,13,FALSE))</f>
        <v> </v>
      </c>
      <c r="F19" s="91">
        <f>IF(ISERROR(VLOOKUP(B19,'March 16'!A$5:$M$32,13,FALSE))," ",VLOOKUP(B19,'March 16'!$A$5:$M$32,13,FALSE))</f>
        <v>0</v>
      </c>
      <c r="G19" s="91">
        <f>IF(ISERROR(VLOOKUP(B19,'April 13'!$A$5:$M$22,13,FALSE))," ",VLOOKUP(B19,'April 13'!$A$5:$M$22,13,FALSE))</f>
        <v>10.84</v>
      </c>
      <c r="H19" s="91" t="str">
        <f>IF(ISERROR(VLOOKUP(B19,'May 18 '!$A$5:$N$20,13,FALSE))," ",VLOOKUP(B19,'May 18 '!$A$5:$N$20,13,FALSE))</f>
        <v> </v>
      </c>
      <c r="I19" s="91" t="str">
        <f>IF(ISERROR(VLOOKUP(B19,'June  22'!$A$6:$O$19,13,FALSE))," ",VLOOKUP(B19,'June  22'!$A$6:$O$19,13,FALSE))</f>
        <v> </v>
      </c>
      <c r="J19" s="91"/>
      <c r="K19" s="91">
        <f>IF(ISERROR(VLOOKUP(B19,Aug10!$A$5:$N$34,13,FALSE))," ",VLOOKUP(B19,Aug10!$A$5:$N$34,13,FALSE))</f>
      </c>
      <c r="L19" s="91" t="str">
        <f>IF(ISERROR(VLOOKUP(B19,'Sept  28'!$A$5:$N$24,13,FALSE))," ",VLOOKUP(B19,'Sept  28'!$A$5:$N$24,13,FALSE))</f>
        <v> </v>
      </c>
      <c r="M19" s="91" t="str">
        <f>IF(ISERROR(VLOOKUP(B19,'Oct 26'!$A$5:$N$15,13,FALSE))," ",VLOOKUP(B19,'Oct 26'!$A$5:$N$15,13,FALSE))</f>
        <v> </v>
      </c>
      <c r="N19" s="91" t="str">
        <f>IF(ISERROR(VLOOKUP(B19,'Nov 23'!$A$5:$N$20,13,FALSE))," ",VLOOKUP(B19,'Nov 23'!$A$5:$N$20,13,FALSE))</f>
        <v> </v>
      </c>
      <c r="O19" s="91" t="str">
        <f>IF(ISERROR(VLOOKUP(B19,#REF!,13,FALSE))," ",VLOOKUP(B19,#REF!,13,FALSE))</f>
        <v> </v>
      </c>
      <c r="P19" s="91">
        <f>SUM(D19:O19)</f>
        <v>10.84</v>
      </c>
    </row>
    <row r="20" spans="1:16" ht="16.5" customHeight="1" thickBot="1">
      <c r="A20" s="89">
        <v>18</v>
      </c>
      <c r="B20" s="92">
        <v>1</v>
      </c>
      <c r="C20" s="90" t="s">
        <v>26</v>
      </c>
      <c r="D20" s="91">
        <f>IF(ISERROR(VLOOKUP(B20,'Jan 19'!$A$5:$M$20,13,FALSE))," ",VLOOKUP(B20,'Jan 19'!$A$5:$M$20,13,FALSE))</f>
        <v>4.66</v>
      </c>
      <c r="E20" s="91">
        <f>IF(ISERROR(VLOOKUP(B20,'Feb 9'!$A$5:$M$25,13,FALSE))," ",VLOOKUP(B20,'Feb 9'!$A$5:$M$25,13,FALSE))</f>
        <v>0</v>
      </c>
      <c r="F20" s="91">
        <f>IF(ISERROR(VLOOKUP(B20,'March 16'!A$5:$M$32,13,FALSE))," ",VLOOKUP(B20,'March 16'!$A$5:$M$32,13,FALSE))</f>
        <v>2</v>
      </c>
      <c r="G20" s="91" t="str">
        <f>IF(ISERROR(VLOOKUP(B20,'April 13'!$A$5:$M$22,13,FALSE))," ",VLOOKUP(B20,'April 13'!$A$5:$M$22,13,FALSE))</f>
        <v> </v>
      </c>
      <c r="H20" s="91">
        <f>IF(ISERROR(VLOOKUP(B20,'May 18 '!$A$5:$N$20,13,FALSE))," ",VLOOKUP(B20,'May 18 '!$A$5:$N$20,13,FALSE))</f>
      </c>
      <c r="I20" s="91" t="str">
        <f>IF(ISERROR(VLOOKUP(B20,'June  22'!$A$6:$O$19,13,FALSE))," ",VLOOKUP(B20,'June  22'!$A$6:$O$19,13,FALSE))</f>
        <v> </v>
      </c>
      <c r="J20" s="91">
        <f>IF(ISERROR(VLOOKUP(B20,'July 27'!$A$5:$N$33,13,FALSE))," ",VLOOKUP(B20,'July 27'!$A$5:$N$35,13,FALSE))</f>
      </c>
      <c r="K20" s="91">
        <v>1</v>
      </c>
      <c r="L20" s="91" t="str">
        <f>IF(ISERROR(VLOOKUP(B20,'Sept  28'!$A$5:$N$24,13,FALSE))," ",VLOOKUP(B20,'Sept  28'!$A$5:$N$24,13,FALSE))</f>
        <v> </v>
      </c>
      <c r="M20" s="91">
        <f>IF(ISERROR(VLOOKUP(B20,'Oct 26'!$A$5:$N$15,13,FALSE))," ",VLOOKUP(B20,'Oct 26'!$A$5:$N$15,13,FALSE))</f>
      </c>
      <c r="N20" s="91">
        <f>IF(ISERROR(VLOOKUP(B20,'Nov 23'!$A$5:$N$20,13,FALSE))," ",VLOOKUP(B20,'Nov 23'!$A$5:$N$20,13,FALSE))</f>
        <v>1</v>
      </c>
      <c r="O20" s="91" t="str">
        <f>IF(ISERROR(VLOOKUP(B20,#REF!,13,FALSE))," ",VLOOKUP(B20,#REF!,13,FALSE))</f>
        <v> </v>
      </c>
      <c r="P20" s="91">
        <f>SUM(D20:O20)</f>
        <v>8.66</v>
      </c>
    </row>
    <row r="21" spans="1:16" ht="16.5" customHeight="1" thickBot="1">
      <c r="A21" s="89">
        <v>19</v>
      </c>
      <c r="B21" s="89">
        <v>40</v>
      </c>
      <c r="C21" s="90" t="s">
        <v>107</v>
      </c>
      <c r="D21" s="91"/>
      <c r="E21" s="91"/>
      <c r="F21" s="91"/>
      <c r="G21" s="91"/>
      <c r="H21" s="91"/>
      <c r="I21" s="91"/>
      <c r="J21" s="91"/>
      <c r="K21" s="91">
        <v>1</v>
      </c>
      <c r="L21" s="91"/>
      <c r="M21" s="91">
        <v>5.37</v>
      </c>
      <c r="N21" s="91"/>
      <c r="O21" s="91"/>
      <c r="P21" s="91">
        <f>SUM(D21:O21)</f>
        <v>6.37</v>
      </c>
    </row>
    <row r="22" spans="1:16" ht="16.5" customHeight="1" thickBot="1">
      <c r="A22" s="89">
        <v>20</v>
      </c>
      <c r="B22" s="92">
        <v>28</v>
      </c>
      <c r="C22" s="90" t="s">
        <v>65</v>
      </c>
      <c r="D22" s="91" t="str">
        <f>IF(ISERROR(VLOOKUP(B22,'Jan 19'!$A$5:$M$20,13,FALSE))," ",VLOOKUP(B22,'Jan 19'!$A$5:$M$20,13,FALSE))</f>
        <v> </v>
      </c>
      <c r="E22" s="91" t="str">
        <f>IF(ISERROR(VLOOKUP(B22,'Feb 9'!$A$5:$M$25,13,FALSE))," ",VLOOKUP(B22,'Feb 9'!$A$5:$M$25,13,FALSE))</f>
        <v> </v>
      </c>
      <c r="F22" s="91">
        <f>IF(ISERROR(VLOOKUP(B22,'March 16'!A$5:$M$32,13,FALSE))," ",VLOOKUP(B22,'March 16'!$A$5:$M$32,13,FALSE))</f>
        <v>2</v>
      </c>
      <c r="G22" s="91" t="str">
        <f>IF(ISERROR(VLOOKUP(B22,'April 13'!$A$5:$M$22,13,FALSE))," ",VLOOKUP(B22,'April 13'!$A$5:$M$22,13,FALSE))</f>
        <v> </v>
      </c>
      <c r="H22" s="91" t="str">
        <f>IF(ISERROR(VLOOKUP(B22,'May 18 '!$A$5:$N$20,13,FALSE))," ",VLOOKUP(B22,'May 18 '!$A$5:$N$20,13,FALSE))</f>
        <v> </v>
      </c>
      <c r="I22" s="91" t="str">
        <f>IF(ISERROR(VLOOKUP(B22,'June  22'!$A$6:$O$19,13,FALSE))," ",VLOOKUP(B22,'June  22'!$A$6:$O$19,13,FALSE))</f>
        <v> </v>
      </c>
      <c r="J22" s="91">
        <f>IF(ISERROR(VLOOKUP(B22,'July 27'!$A$5:$N$33,13,FALSE))," ",VLOOKUP(B22,'July 27'!$A$5:$N$35,13,FALSE))</f>
      </c>
      <c r="K22" s="91">
        <f>IF(ISERROR(VLOOKUP(B22,Aug10!$A$5:$N$34,13,FALSE))," ",VLOOKUP(B22,Aug10!$A$5:$N$34,13,FALSE))</f>
      </c>
      <c r="L22" s="91" t="str">
        <f>IF(ISERROR(VLOOKUP(B22,'Sept  28'!$A$5:$N$24,13,FALSE))," ",VLOOKUP(B22,'Sept  28'!$A$5:$N$24,13,FALSE))</f>
        <v> </v>
      </c>
      <c r="M22" s="91" t="str">
        <f>IF(ISERROR(VLOOKUP(B22,'Oct 26'!$A$5:$N$15,13,FALSE))," ",VLOOKUP(B22,'Oct 26'!$A$5:$N$15,13,FALSE))</f>
        <v> </v>
      </c>
      <c r="N22" s="91" t="str">
        <f>IF(ISERROR(VLOOKUP(B22,'Nov 23'!$A$5:$N$20,13,FALSE))," ",VLOOKUP(B22,'Nov 23'!$A$5:$N$20,13,FALSE))</f>
        <v> </v>
      </c>
      <c r="O22" s="91" t="str">
        <f>IF(ISERROR(VLOOKUP(B22,#REF!,13,FALSE))," ",VLOOKUP(B22,#REF!,13,FALSE))</f>
        <v> </v>
      </c>
      <c r="P22" s="91">
        <f>SUM(D22:O22)</f>
        <v>2</v>
      </c>
    </row>
    <row r="23" spans="1:16" ht="16.5" customHeight="1" thickBot="1">
      <c r="A23" s="89">
        <v>21</v>
      </c>
      <c r="B23" s="89">
        <v>8</v>
      </c>
      <c r="C23" s="90" t="s">
        <v>64</v>
      </c>
      <c r="D23" s="91" t="str">
        <f>IF(ISERROR(VLOOKUP(B23,'Jan 19'!$A$5:$M$20,13,FALSE))," ",VLOOKUP(B23,'Jan 19'!$A$5:$M$20,13,FALSE))</f>
        <v> </v>
      </c>
      <c r="E23" s="91" t="str">
        <f>IF(ISERROR(VLOOKUP(B23,'Feb 9'!$A$5:$M$25,13,FALSE))," ",VLOOKUP(B23,'Feb 9'!$A$5:$M$25,13,FALSE))</f>
        <v> </v>
      </c>
      <c r="F23" s="91">
        <f>IF(ISERROR(VLOOKUP(B23,'March 16'!A$5:$M$32,13,FALSE))," ",VLOOKUP(B23,'March 16'!$A$5:$M$32,13,FALSE))</f>
        <v>0</v>
      </c>
      <c r="G23" s="91" t="str">
        <f>IF(ISERROR(VLOOKUP(B23,'April 13'!$A$5:$M$22,13,FALSE))," ",VLOOKUP(B23,'April 13'!$A$5:$M$22,13,FALSE))</f>
        <v> </v>
      </c>
      <c r="H23" s="91">
        <f>IF(ISERROR(VLOOKUP(B23,'May 18 '!$A$5:$N$20,13,FALSE))," ",VLOOKUP(B23,'May 18 '!$A$5:$N$20,13,FALSE))</f>
      </c>
      <c r="I23" s="91">
        <f>IF(ISERROR(VLOOKUP(B23,'June  22'!$A$6:$O$19,13,FALSE))," ",VLOOKUP(B23,'June  22'!$A$6:$O$19,13,FALSE))</f>
        <v>0</v>
      </c>
      <c r="J23" s="91">
        <v>1</v>
      </c>
      <c r="K23" s="91">
        <f>IF(ISERROR(VLOOKUP(B23,Aug10!$A$5:$N$34,13,FALSE))," ",VLOOKUP(B23,Aug10!$A$5:$N$34,13,FALSE))</f>
      </c>
      <c r="L23" s="91" t="str">
        <f>IF(ISERROR(VLOOKUP(B23,'Sept  28'!$A$5:$N$24,13,FALSE))," ",VLOOKUP(B23,'Sept  28'!$A$5:$N$24,13,FALSE))</f>
        <v> </v>
      </c>
      <c r="M23" s="91" t="str">
        <f>IF(ISERROR(VLOOKUP(B23,'Oct 26'!$A$5:$N$15,13,FALSE))," ",VLOOKUP(B23,'Oct 26'!$A$5:$N$15,13,FALSE))</f>
        <v> </v>
      </c>
      <c r="N23" s="91"/>
      <c r="O23" s="91" t="str">
        <f>IF(ISERROR(VLOOKUP(B23,#REF!,13,FALSE))," ",VLOOKUP(B23,#REF!,13,FALSE))</f>
        <v> </v>
      </c>
      <c r="P23" s="91">
        <f>SUM(D23:O23)</f>
        <v>1</v>
      </c>
    </row>
    <row r="24" spans="1:16" ht="16.5" customHeight="1" thickBot="1">
      <c r="A24" s="89">
        <v>22</v>
      </c>
      <c r="B24" s="92">
        <v>19</v>
      </c>
      <c r="C24" s="90" t="s">
        <v>66</v>
      </c>
      <c r="D24" s="91" t="str">
        <f>IF(ISERROR(VLOOKUP(B24,'Jan 19'!$A$5:$M$20,13,FALSE))," ",VLOOKUP(B24,'Jan 19'!$A$5:$M$20,13,FALSE))</f>
        <v> </v>
      </c>
      <c r="E24" s="91">
        <f>IF(ISERROR(VLOOKUP(B24,'Feb 9'!$A$5:$M$25,13,FALSE))," ",VLOOKUP(B24,'Feb 9'!$A$5:$M$25,13,FALSE))</f>
        <v>1</v>
      </c>
      <c r="F24" s="91">
        <f>IF(ISERROR(VLOOKUP(B24,'March 16'!A$5:$M$32,13,FALSE))," ",VLOOKUP(B24,'March 16'!$A$5:$M$32,13,FALSE))</f>
        <v>0</v>
      </c>
      <c r="G24" s="91" t="str">
        <f>IF(ISERROR(VLOOKUP(B24,'April 13'!$A$5:$M$22,13,FALSE))," ",VLOOKUP(B24,'April 13'!$A$5:$M$22,13,FALSE))</f>
        <v> </v>
      </c>
      <c r="H24" s="91">
        <f>IF(ISERROR(VLOOKUP(B24,'May 18 '!$A$5:$N$20,13,FALSE))," ",VLOOKUP(B24,'May 18 '!$A$5:$N$20,13,FALSE))</f>
      </c>
      <c r="I24" s="91" t="str">
        <f>IF(ISERROR(VLOOKUP(B24,'June  22'!$A$6:$O$19,13,FALSE))," ",VLOOKUP(B24,'June  22'!$A$6:$O$19,13,FALSE))</f>
        <v> </v>
      </c>
      <c r="J24" s="91"/>
      <c r="K24" s="91">
        <f>IF(ISERROR(VLOOKUP(B24,Aug10!$A$5:$N$34,13,FALSE))," ",VLOOKUP(B24,Aug10!$A$5:$N$34,13,FALSE))</f>
      </c>
      <c r="L24" s="91" t="str">
        <f>IF(ISERROR(VLOOKUP(B24,'Sept  28'!$A$5:$N$24,13,FALSE))," ",VLOOKUP(B24,'Sept  28'!$A$5:$N$24,13,FALSE))</f>
        <v> </v>
      </c>
      <c r="M24" s="91" t="str">
        <f>IF(ISERROR(VLOOKUP(B24,'Oct 26'!$A$5:$N$15,13,FALSE))," ",VLOOKUP(B24,'Oct 26'!$A$5:$N$15,13,FALSE))</f>
        <v> </v>
      </c>
      <c r="N24" s="91">
        <f>IF(ISERROR(VLOOKUP(B24,'Nov 23'!$A$5:$N$20,13,FALSE))," ",VLOOKUP(B24,'Nov 23'!$A$5:$N$20,13,FALSE))</f>
      </c>
      <c r="O24" s="91" t="str">
        <f>IF(ISERROR(VLOOKUP(B24,#REF!,13,FALSE))," ",VLOOKUP(B24,#REF!,13,FALSE))</f>
        <v> </v>
      </c>
      <c r="P24" s="91">
        <f>SUM(D24:O24)</f>
        <v>1</v>
      </c>
    </row>
    <row r="25" spans="1:16" ht="16.5" customHeight="1" thickBot="1">
      <c r="A25" s="89">
        <v>23</v>
      </c>
      <c r="B25" s="92">
        <v>27</v>
      </c>
      <c r="C25" s="90" t="s">
        <v>63</v>
      </c>
      <c r="D25" s="91" t="str">
        <f>IF(ISERROR(VLOOKUP(B25,'Jan 19'!$A$5:$M$20,13,FALSE))," ",VLOOKUP(B25,'Jan 19'!$A$5:$M$20,13,FALSE))</f>
        <v> </v>
      </c>
      <c r="E25" s="91">
        <f>IF(ISERROR(VLOOKUP(B25,'Feb 9'!$A$5:$M$25,13,FALSE))," ",VLOOKUP(B25,'Feb 9'!$A$5:$M$25,13,FALSE))</f>
        <v>1</v>
      </c>
      <c r="F25" s="91">
        <f>IF(ISERROR(VLOOKUP(B25,'March 16'!A$5:$M$32,13,FALSE))," ",VLOOKUP(B25,'March 16'!$A$5:$M$32,13,FALSE))</f>
        <v>0</v>
      </c>
      <c r="G25" s="91" t="str">
        <f>IF(ISERROR(VLOOKUP(B25,'April 13'!$A$5:$M$22,13,FALSE))," ",VLOOKUP(B25,'April 13'!$A$5:$M$22,13,FALSE))</f>
        <v> </v>
      </c>
      <c r="H25" s="91" t="str">
        <f>IF(ISERROR(VLOOKUP(B25,'May 18 '!$A$5:$N$20,13,FALSE))," ",VLOOKUP(B25,'May 18 '!$A$5:$N$20,13,FALSE))</f>
        <v> </v>
      </c>
      <c r="I25" s="91" t="str">
        <f>IF(ISERROR(VLOOKUP(B25,'June  22'!$A$6:$O$19,13,FALSE))," ",VLOOKUP(B25,'June  22'!$A$6:$O$19,13,FALSE))</f>
        <v> </v>
      </c>
      <c r="J25" s="91">
        <f>IF(ISERROR(VLOOKUP(B25,'July 27'!$A$5:$N$33,13,FALSE))," ",VLOOKUP(B25,'July 27'!$A$5:$N$35,13,FALSE))</f>
      </c>
      <c r="K25" s="91">
        <f>IF(ISERROR(VLOOKUP(B25,Aug10!$A$5:$N$34,13,FALSE))," ",VLOOKUP(B25,Aug10!$A$5:$N$34,13,FALSE))</f>
      </c>
      <c r="L25" s="91" t="str">
        <f>IF(ISERROR(VLOOKUP(B25,'Sept  28'!$A$5:$N$24,13,FALSE))," ",VLOOKUP(B25,'Sept  28'!$A$5:$N$24,13,FALSE))</f>
        <v> </v>
      </c>
      <c r="M25" s="91" t="str">
        <f>IF(ISERROR(VLOOKUP(B25,'Oct 26'!$A$5:$N$15,13,FALSE))," ",VLOOKUP(B25,'Oct 26'!$A$5:$N$15,13,FALSE))</f>
        <v> </v>
      </c>
      <c r="N25" s="91" t="str">
        <f>IF(ISERROR(VLOOKUP(B25,'Nov 23'!$A$5:$N$20,13,FALSE))," ",VLOOKUP(B25,'Nov 23'!$A$5:$N$20,13,FALSE))</f>
        <v> </v>
      </c>
      <c r="O25" s="91" t="str">
        <f>IF(ISERROR(VLOOKUP(B25,#REF!,13,FALSE))," ",VLOOKUP(B25,#REF!,13,FALSE))</f>
        <v> </v>
      </c>
      <c r="P25" s="91">
        <f>SUM(D25:O25)</f>
        <v>1</v>
      </c>
    </row>
    <row r="26" spans="1:16" ht="16.5" customHeight="1" thickBot="1">
      <c r="A26" s="89">
        <v>24</v>
      </c>
      <c r="B26" s="92">
        <v>36</v>
      </c>
      <c r="C26" s="90" t="s">
        <v>99</v>
      </c>
      <c r="D26" s="91"/>
      <c r="E26" s="91"/>
      <c r="F26" s="91"/>
      <c r="G26" s="91"/>
      <c r="H26" s="91"/>
      <c r="I26" s="91">
        <v>1</v>
      </c>
      <c r="J26" s="91"/>
      <c r="K26" s="91"/>
      <c r="L26" s="91"/>
      <c r="M26" s="91"/>
      <c r="N26" s="91"/>
      <c r="O26" s="91"/>
      <c r="P26" s="91">
        <v>1</v>
      </c>
    </row>
    <row r="27" spans="1:16" ht="16.5" customHeight="1" thickBot="1">
      <c r="A27" s="89">
        <v>25</v>
      </c>
      <c r="B27" s="92">
        <v>37</v>
      </c>
      <c r="C27" s="90" t="s">
        <v>97</v>
      </c>
      <c r="D27" s="91"/>
      <c r="E27" s="91"/>
      <c r="F27" s="91"/>
      <c r="G27" s="91"/>
      <c r="H27" s="91"/>
      <c r="I27" s="91">
        <v>1</v>
      </c>
      <c r="J27" s="91"/>
      <c r="K27" s="91"/>
      <c r="L27" s="91"/>
      <c r="M27" s="91"/>
      <c r="N27" s="91"/>
      <c r="O27" s="91"/>
      <c r="P27" s="91">
        <v>1</v>
      </c>
    </row>
    <row r="28" spans="1:16" ht="16.5" customHeight="1" thickBot="1">
      <c r="A28" s="89">
        <v>26</v>
      </c>
      <c r="B28" s="89">
        <v>41</v>
      </c>
      <c r="C28" s="90" t="s">
        <v>114</v>
      </c>
      <c r="D28" s="91"/>
      <c r="E28" s="91"/>
      <c r="F28" s="91"/>
      <c r="G28" s="91"/>
      <c r="H28" s="91"/>
      <c r="I28" s="91"/>
      <c r="J28" s="91"/>
      <c r="K28" s="91"/>
      <c r="L28" s="91"/>
      <c r="M28" s="91">
        <v>1</v>
      </c>
      <c r="N28" s="91"/>
      <c r="O28" s="91"/>
      <c r="P28" s="91">
        <f>SUM(D28:O28)</f>
        <v>1</v>
      </c>
    </row>
    <row r="29" spans="1:16" ht="16.5" customHeight="1" thickBot="1">
      <c r="A29" s="89">
        <v>27</v>
      </c>
      <c r="B29" s="89">
        <v>23</v>
      </c>
      <c r="C29" s="90" t="s">
        <v>73</v>
      </c>
      <c r="D29" s="91" t="str">
        <f>IF(ISERROR(VLOOKUP(B29,'Jan 19'!$A$5:$M$20,13,FALSE))," ",VLOOKUP(B29,'Jan 19'!$A$5:$M$20,13,FALSE))</f>
        <v> </v>
      </c>
      <c r="E29" s="91" t="str">
        <f>IF(ISERROR(VLOOKUP(B29,'Feb 9'!$A$5:$M$25,13,FALSE))," ",VLOOKUP(B29,'Feb 9'!$A$5:$M$25,13,FALSE))</f>
        <v> </v>
      </c>
      <c r="F29" s="91">
        <f>IF(ISERROR(VLOOKUP(B29,'March 16'!A$5:$M$32,13,FALSE))," ",VLOOKUP(B29,'March 16'!$A$5:$M$32,13,FALSE))</f>
        <v>0</v>
      </c>
      <c r="G29" s="91" t="str">
        <f>IF(ISERROR(VLOOKUP(B29,'April 13'!$A$5:$M$22,13,FALSE))," ",VLOOKUP(B29,'April 13'!$A$5:$M$22,13,FALSE))</f>
        <v> </v>
      </c>
      <c r="H29" s="91" t="str">
        <f>IF(ISERROR(VLOOKUP(B29,'May 18 '!$A$5:$N$20,13,FALSE))," ",VLOOKUP(B29,'May 18 '!$A$5:$N$20,13,FALSE))</f>
        <v> </v>
      </c>
      <c r="I29" s="91" t="str">
        <f>IF(ISERROR(VLOOKUP(B29,'June  22'!$A$6:$O$19,13,FALSE))," ",VLOOKUP(B29,'June  22'!$A$6:$O$19,13,FALSE))</f>
        <v> </v>
      </c>
      <c r="J29" s="91"/>
      <c r="K29" s="91">
        <f>IF(ISERROR(VLOOKUP(B29,Aug10!$A$5:$N$34,13,FALSE))," ",VLOOKUP(B29,Aug10!$A$5:$N$34,13,FALSE))</f>
      </c>
      <c r="L29" s="91" t="str">
        <f>IF(ISERROR(VLOOKUP(B29,'Sept  28'!$A$5:$N$24,13,FALSE))," ",VLOOKUP(B29,'Sept  28'!$A$5:$N$24,13,FALSE))</f>
        <v> </v>
      </c>
      <c r="M29" s="91" t="str">
        <f>IF(ISERROR(VLOOKUP(B29,'Oct 26'!$A$5:$N$15,13,FALSE))," ",VLOOKUP(B29,'Oct 26'!$A$5:$N$15,13,FALSE))</f>
        <v> </v>
      </c>
      <c r="N29" s="91" t="str">
        <f>IF(ISERROR(VLOOKUP(B29,'Nov 23'!$A$5:$N$20,13,FALSE))," ",VLOOKUP(B29,'Nov 23'!$A$5:$N$20,13,FALSE))</f>
        <v> </v>
      </c>
      <c r="O29" s="91" t="str">
        <f>IF(ISERROR(VLOOKUP(B29,#REF!,13,FALSE))," ",VLOOKUP(B29,#REF!,13,FALSE))</f>
        <v> </v>
      </c>
      <c r="P29" s="91">
        <f>SUM(D29:O29)</f>
        <v>0</v>
      </c>
    </row>
    <row r="30" spans="1:16" ht="16.5" customHeight="1" thickBot="1">
      <c r="A30" s="89">
        <v>28</v>
      </c>
      <c r="B30" s="92">
        <v>25</v>
      </c>
      <c r="C30" s="90" t="s">
        <v>112</v>
      </c>
      <c r="D30" s="91" t="str">
        <f>IF(ISERROR(VLOOKUP(B30,'Jan 19'!$A$5:$M$20,13,FALSE))," ",VLOOKUP(B30,'Jan 19'!$A$5:$M$20,13,FALSE))</f>
        <v> </v>
      </c>
      <c r="E30" s="91" t="str">
        <f>IF(ISERROR(VLOOKUP(B30,'Feb 9'!$A$5:$M$25,13,FALSE))," ",VLOOKUP(B30,'Feb 9'!$A$5:$M$25,13,FALSE))</f>
        <v> </v>
      </c>
      <c r="F30" s="91">
        <f>IF(ISERROR(VLOOKUP(B30,'March 16'!A$5:$M$32,13,FALSE))," ",VLOOKUP(B30,'March 16'!$A$5:$M$32,13,FALSE))</f>
        <v>0</v>
      </c>
      <c r="G30" s="91" t="str">
        <f>IF(ISERROR(VLOOKUP(B30,'April 13'!$A$5:$M$22,13,FALSE))," ",VLOOKUP(B30,'April 13'!$A$5:$M$22,13,FALSE))</f>
        <v> </v>
      </c>
      <c r="H30" s="91" t="str">
        <f>IF(ISERROR(VLOOKUP(B30,'May 18 '!$A$5:$N$20,13,FALSE))," ",VLOOKUP(B30,'May 18 '!$A$5:$N$20,13,FALSE))</f>
        <v> </v>
      </c>
      <c r="I30" s="91" t="str">
        <f>IF(ISERROR(VLOOKUP(B30,'June  22'!$A$6:$O$19,13,FALSE))," ",VLOOKUP(B30,'June  22'!$A$6:$O$19,13,FALSE))</f>
        <v> </v>
      </c>
      <c r="J30" s="91"/>
      <c r="K30" s="91">
        <f>IF(ISERROR(VLOOKUP(B30,Aug10!$A$5:$N$34,13,FALSE))," ",VLOOKUP(B30,Aug10!$A$5:$N$34,13,FALSE))</f>
      </c>
      <c r="L30" s="91" t="str">
        <f>IF(ISERROR(VLOOKUP(B30,'Sept  28'!$A$5:$N$24,13,FALSE))," ",VLOOKUP(B30,'Sept  28'!$A$5:$N$24,13,FALSE))</f>
        <v> </v>
      </c>
      <c r="M30" s="91" t="str">
        <f>IF(ISERROR(VLOOKUP(B30,'Oct 26'!$A$5:$N$15,13,FALSE))," ",VLOOKUP(B30,'Oct 26'!$A$5:$N$15,13,FALSE))</f>
        <v> </v>
      </c>
      <c r="N30" s="91" t="str">
        <f>IF(ISERROR(VLOOKUP(B30,'Nov 23'!$A$5:$N$20,13,FALSE))," ",VLOOKUP(B30,'Nov 23'!$A$5:$N$20,13,FALSE))</f>
        <v> </v>
      </c>
      <c r="O30" s="91" t="str">
        <f>IF(ISERROR(VLOOKUP(B30,#REF!,13,FALSE))," ",VLOOKUP(B30,#REF!,13,FALSE))</f>
        <v> </v>
      </c>
      <c r="P30" s="91">
        <f>SUM(D30:O30)</f>
        <v>0</v>
      </c>
    </row>
    <row r="31" spans="1:16" ht="15" customHeight="1">
      <c r="A31" s="84">
        <f>SUM(A3:A30)</f>
        <v>406</v>
      </c>
      <c r="B31" s="84">
        <f>SUM(B3:B30)</f>
        <v>532</v>
      </c>
      <c r="D31" s="85">
        <f aca="true" t="shared" si="0" ref="D31:L31">SUM(D3:D30)</f>
        <v>125.50999999999999</v>
      </c>
      <c r="E31" s="85">
        <f t="shared" si="0"/>
        <v>62.650000000000006</v>
      </c>
      <c r="F31" s="85">
        <f t="shared" si="0"/>
        <v>25.369999999999997</v>
      </c>
      <c r="G31" s="85">
        <f t="shared" si="0"/>
        <v>117.28000000000002</v>
      </c>
      <c r="H31" s="85">
        <f t="shared" si="0"/>
        <v>83.66000000000001</v>
      </c>
      <c r="I31" s="85">
        <f t="shared" si="0"/>
        <v>95.77000000000001</v>
      </c>
      <c r="J31" s="85">
        <f t="shared" si="0"/>
        <v>141.34</v>
      </c>
      <c r="K31" s="85">
        <f t="shared" si="0"/>
        <v>47.019999999999996</v>
      </c>
      <c r="L31" s="85">
        <f t="shared" si="0"/>
        <v>66.75999999999999</v>
      </c>
      <c r="P31" s="85">
        <f>SUM(P3:P30)</f>
        <v>891.66</v>
      </c>
    </row>
  </sheetData>
  <sheetProtection/>
  <printOptions/>
  <pageMargins left="0" right="0" top="0.5" bottom="0.5" header="0.25" footer="0"/>
  <pageSetup horizontalDpi="600" verticalDpi="600" orientation="landscape" scale="83" r:id="rId1"/>
  <headerFooter alignWithMargins="0">
    <oddHeader>&amp;C2016 Club Standing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115" zoomScaleNormal="115" zoomScaleSheetLayoutView="105" zoomScalePageLayoutView="0" workbookViewId="0" topLeftCell="A1">
      <pane xSplit="1" ySplit="4" topLeftCell="B5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N11" sqref="N11"/>
    </sheetView>
  </sheetViews>
  <sheetFormatPr defaultColWidth="9.140625" defaultRowHeight="15" customHeight="1"/>
  <cols>
    <col min="1" max="1" width="7.421875" style="5" customWidth="1"/>
    <col min="2" max="2" width="22.57421875" style="22" customWidth="1"/>
    <col min="3" max="3" width="8.8515625" style="22" customWidth="1"/>
    <col min="4" max="4" width="12.28125" style="22" bestFit="1" customWidth="1"/>
    <col min="5" max="5" width="7.57421875" style="24" customWidth="1"/>
    <col min="6" max="6" width="8.421875" style="24" customWidth="1"/>
    <col min="7" max="7" width="9.140625" style="24" customWidth="1"/>
    <col min="8" max="8" width="8.28125" style="24" customWidth="1"/>
    <col min="9" max="9" width="14.57421875" style="25" customWidth="1"/>
    <col min="10" max="10" width="12.421875" style="53" customWidth="1"/>
    <col min="11" max="11" width="16.8515625" style="5" customWidth="1"/>
    <col min="12" max="12" width="15.57421875" style="5" customWidth="1"/>
    <col min="13" max="13" width="12.7109375" style="5" customWidth="1"/>
    <col min="14" max="14" width="10.00390625" style="5" customWidth="1"/>
    <col min="15" max="15" width="17.140625" style="5" customWidth="1"/>
    <col min="16" max="16" width="13.57421875" style="5" customWidth="1"/>
    <col min="17" max="17" width="11.421875" style="5" customWidth="1"/>
    <col min="18" max="18" width="18.7109375" style="5" customWidth="1"/>
    <col min="19" max="16384" width="9.140625" style="5" customWidth="1"/>
  </cols>
  <sheetData>
    <row r="1" spans="1:10" ht="15" customHeight="1">
      <c r="A1" s="4"/>
      <c r="B1" s="18"/>
      <c r="C1" s="18"/>
      <c r="D1" s="18"/>
      <c r="E1" s="8"/>
      <c r="J1" s="25"/>
    </row>
    <row r="2" spans="1:15" ht="30" customHeight="1" thickBot="1">
      <c r="A2" s="17" t="s">
        <v>93</v>
      </c>
      <c r="D2" s="19"/>
      <c r="E2" s="19"/>
      <c r="F2" s="19"/>
      <c r="G2" s="19"/>
      <c r="H2" s="19"/>
      <c r="I2" s="26"/>
      <c r="J2" s="26"/>
      <c r="K2" s="17"/>
      <c r="L2" s="17"/>
      <c r="M2" s="17"/>
      <c r="N2" s="17"/>
      <c r="O2" s="17"/>
    </row>
    <row r="3" spans="1:19" ht="24.75" customHeight="1" thickBot="1">
      <c r="A3" s="27" t="s">
        <v>0</v>
      </c>
      <c r="B3" s="28" t="s">
        <v>1</v>
      </c>
      <c r="C3" s="28" t="s">
        <v>105</v>
      </c>
      <c r="D3" s="28" t="s">
        <v>28</v>
      </c>
      <c r="E3" s="29" t="s">
        <v>29</v>
      </c>
      <c r="F3" s="29" t="s">
        <v>2</v>
      </c>
      <c r="G3" s="29" t="s">
        <v>8</v>
      </c>
      <c r="H3" s="29" t="s">
        <v>9</v>
      </c>
      <c r="I3" s="61" t="s">
        <v>5</v>
      </c>
      <c r="J3" s="62"/>
      <c r="K3" s="29" t="s">
        <v>18</v>
      </c>
      <c r="L3" s="34" t="s">
        <v>17</v>
      </c>
      <c r="M3" s="63"/>
      <c r="N3" s="29" t="s">
        <v>10</v>
      </c>
      <c r="O3" s="29" t="s">
        <v>16</v>
      </c>
      <c r="P3" s="29"/>
      <c r="Q3" s="29"/>
      <c r="R3" s="10"/>
      <c r="S3" s="1"/>
    </row>
    <row r="4" spans="1:19" ht="36.75" customHeight="1" thickBot="1">
      <c r="A4" s="27"/>
      <c r="B4" s="28">
        <v>7</v>
      </c>
      <c r="C4" s="28" t="s">
        <v>89</v>
      </c>
      <c r="D4" s="28"/>
      <c r="E4" s="64"/>
      <c r="F4" s="30" t="s">
        <v>6</v>
      </c>
      <c r="G4" s="30" t="s">
        <v>3</v>
      </c>
      <c r="H4" s="30" t="s">
        <v>4</v>
      </c>
      <c r="I4" s="49" t="s">
        <v>20</v>
      </c>
      <c r="J4" s="49" t="s">
        <v>21</v>
      </c>
      <c r="K4" s="51" t="s">
        <v>33</v>
      </c>
      <c r="L4" s="30" t="s">
        <v>11</v>
      </c>
      <c r="M4" s="30" t="s">
        <v>12</v>
      </c>
      <c r="N4" s="33"/>
      <c r="O4" s="35" t="s">
        <v>15</v>
      </c>
      <c r="P4" s="35" t="s">
        <v>14</v>
      </c>
      <c r="Q4" s="35" t="s">
        <v>13</v>
      </c>
      <c r="R4" s="2"/>
      <c r="S4" s="1"/>
    </row>
    <row r="5" spans="1:17" ht="27" customHeight="1" thickBot="1">
      <c r="A5" s="155">
        <v>2</v>
      </c>
      <c r="B5" s="156" t="s">
        <v>23</v>
      </c>
      <c r="C5" s="161" t="s">
        <v>86</v>
      </c>
      <c r="D5" s="40"/>
      <c r="E5" s="161" t="s">
        <v>86</v>
      </c>
      <c r="F5" s="67">
        <v>1</v>
      </c>
      <c r="G5" s="162">
        <v>5</v>
      </c>
      <c r="H5" s="41">
        <v>4.97</v>
      </c>
      <c r="I5" s="43">
        <v>15.76</v>
      </c>
      <c r="J5" s="50">
        <f>I5-K5</f>
        <v>15.76</v>
      </c>
      <c r="K5" s="55"/>
      <c r="L5" s="56">
        <f>IF(J5=0,0,IF(ISERROR(RANK(J5,$J$5:$J$27)),"",RANK(J5,$J$5:$J$27)))</f>
        <v>1</v>
      </c>
      <c r="M5" s="23">
        <f>IF(ISERROR(RANK(H5,$H$5:$H$26)),"",(RANK(H5,$H$5:$H$26)))</f>
        <v>3</v>
      </c>
      <c r="N5" s="70">
        <f>+D5+J5+F5</f>
        <v>16.759999999999998</v>
      </c>
      <c r="O5" s="32"/>
      <c r="P5" s="32"/>
      <c r="Q5" s="32">
        <f>+O5+P5</f>
        <v>0</v>
      </c>
    </row>
    <row r="6" spans="1:17" ht="24.75" customHeight="1" thickBot="1">
      <c r="A6" s="155">
        <v>39</v>
      </c>
      <c r="B6" s="156" t="s">
        <v>106</v>
      </c>
      <c r="C6" s="161" t="s">
        <v>86</v>
      </c>
      <c r="D6" s="40"/>
      <c r="E6" s="161" t="s">
        <v>86</v>
      </c>
      <c r="F6" s="40">
        <v>1</v>
      </c>
      <c r="G6" s="162">
        <v>5</v>
      </c>
      <c r="H6" s="42">
        <v>5.94</v>
      </c>
      <c r="I6" s="42">
        <v>14.03</v>
      </c>
      <c r="J6" s="50">
        <f>I6-K6</f>
        <v>14.03</v>
      </c>
      <c r="K6" s="55"/>
      <c r="L6" s="56">
        <v>2</v>
      </c>
      <c r="M6" s="23">
        <v>2</v>
      </c>
      <c r="N6" s="70">
        <v>14.03</v>
      </c>
      <c r="O6" s="32"/>
      <c r="P6" s="32"/>
      <c r="Q6" s="32"/>
    </row>
    <row r="7" spans="1:17" ht="24.75" customHeight="1" thickBot="1">
      <c r="A7" s="155">
        <v>11</v>
      </c>
      <c r="B7" s="156" t="s">
        <v>25</v>
      </c>
      <c r="C7" s="161" t="s">
        <v>86</v>
      </c>
      <c r="D7" s="40">
        <v>1</v>
      </c>
      <c r="E7" s="161" t="s">
        <v>86</v>
      </c>
      <c r="F7" s="40">
        <v>1</v>
      </c>
      <c r="G7" s="162">
        <v>2</v>
      </c>
      <c r="H7" s="42">
        <v>6.89</v>
      </c>
      <c r="I7" s="43">
        <v>10.2</v>
      </c>
      <c r="J7" s="50">
        <f>I7-K7</f>
        <v>10.2</v>
      </c>
      <c r="K7" s="55"/>
      <c r="L7" s="56">
        <v>3</v>
      </c>
      <c r="M7" s="23">
        <f>IF(ISERROR(RANK(H7,$H$5:$H$26)),"",(RANK(H7,$H$5:$H$26)))</f>
        <v>1</v>
      </c>
      <c r="N7" s="70">
        <f>+D7+J7+F7</f>
        <v>12.2</v>
      </c>
      <c r="O7" s="32"/>
      <c r="P7" s="32"/>
      <c r="Q7" s="32"/>
    </row>
    <row r="8" spans="1:20" s="7" customFormat="1" ht="24.75" customHeight="1" thickBot="1">
      <c r="A8" s="155">
        <v>10</v>
      </c>
      <c r="B8" s="156" t="s">
        <v>60</v>
      </c>
      <c r="C8" s="161" t="s">
        <v>86</v>
      </c>
      <c r="D8" s="40">
        <v>1</v>
      </c>
      <c r="E8" s="161" t="s">
        <v>86</v>
      </c>
      <c r="F8" s="40">
        <v>1</v>
      </c>
      <c r="G8" s="162">
        <v>1</v>
      </c>
      <c r="H8" s="42"/>
      <c r="I8" s="42">
        <v>4.04</v>
      </c>
      <c r="J8" s="50">
        <f>I8-K8</f>
        <v>4.04</v>
      </c>
      <c r="K8" s="55"/>
      <c r="L8" s="56">
        <v>4</v>
      </c>
      <c r="M8" s="23">
        <f>IF(ISERROR(RANK(H8,$H$5:$H$26)),"",(RANK(H8,$H$5:$H$26)))</f>
      </c>
      <c r="N8" s="70">
        <f>+D8+J8+F8</f>
        <v>6.04</v>
      </c>
      <c r="O8" s="32"/>
      <c r="P8" s="32"/>
      <c r="Q8" s="32"/>
      <c r="R8" s="5"/>
      <c r="S8" s="5"/>
      <c r="T8" s="5"/>
    </row>
    <row r="9" spans="1:17" ht="24.75" customHeight="1" thickBot="1">
      <c r="A9" s="155">
        <v>20</v>
      </c>
      <c r="B9" s="156" t="s">
        <v>62</v>
      </c>
      <c r="C9" s="161" t="s">
        <v>86</v>
      </c>
      <c r="D9" s="40">
        <v>1</v>
      </c>
      <c r="E9" s="161" t="s">
        <v>86</v>
      </c>
      <c r="F9" s="40">
        <v>1</v>
      </c>
      <c r="G9" s="162">
        <v>1</v>
      </c>
      <c r="H9" s="42"/>
      <c r="I9" s="43">
        <v>3.02</v>
      </c>
      <c r="J9" s="50">
        <f>I9-K9</f>
        <v>3.02</v>
      </c>
      <c r="K9" s="55"/>
      <c r="L9" s="56">
        <v>5</v>
      </c>
      <c r="M9" s="23">
        <f>IF(ISERROR(RANK(H9,$H$5:$H$26)),"",(RANK(H9,$H$5:$H$26)))</f>
      </c>
      <c r="N9" s="70">
        <f>+D9+J9+F9</f>
        <v>5.02</v>
      </c>
      <c r="O9" s="32"/>
      <c r="P9" s="32"/>
      <c r="Q9" s="32"/>
    </row>
    <row r="10" spans="1:17" ht="24.75" customHeight="1" thickBot="1">
      <c r="A10" s="155"/>
      <c r="B10" s="156" t="s">
        <v>107</v>
      </c>
      <c r="C10" s="161" t="s">
        <v>86</v>
      </c>
      <c r="D10" s="40"/>
      <c r="E10" s="161" t="s">
        <v>86</v>
      </c>
      <c r="F10" s="40">
        <v>1</v>
      </c>
      <c r="G10" s="162">
        <v>0</v>
      </c>
      <c r="H10" s="42"/>
      <c r="I10" s="42">
        <v>0</v>
      </c>
      <c r="J10" s="50">
        <v>0</v>
      </c>
      <c r="K10" s="55"/>
      <c r="L10" s="56">
        <v>6</v>
      </c>
      <c r="M10" s="23"/>
      <c r="N10" s="70">
        <v>1</v>
      </c>
      <c r="O10" s="32"/>
      <c r="P10" s="32"/>
      <c r="Q10" s="32"/>
    </row>
    <row r="11" spans="1:17" ht="24.75" customHeight="1" thickBot="1">
      <c r="A11" s="155"/>
      <c r="B11" s="156" t="s">
        <v>108</v>
      </c>
      <c r="C11" s="161" t="s">
        <v>86</v>
      </c>
      <c r="D11" s="40"/>
      <c r="E11" s="161" t="s">
        <v>86</v>
      </c>
      <c r="F11" s="40">
        <v>1</v>
      </c>
      <c r="G11" s="162">
        <v>0</v>
      </c>
      <c r="H11" s="42"/>
      <c r="I11" s="42">
        <v>0</v>
      </c>
      <c r="J11" s="50">
        <f aca="true" t="shared" si="0" ref="J11:J33">I11-K11</f>
        <v>0</v>
      </c>
      <c r="K11" s="55"/>
      <c r="L11" s="56">
        <v>6</v>
      </c>
      <c r="M11" s="23"/>
      <c r="N11" s="70"/>
      <c r="O11" s="32"/>
      <c r="P11" s="32"/>
      <c r="Q11" s="32"/>
    </row>
    <row r="12" spans="1:20" ht="24.75" customHeight="1" thickBot="1">
      <c r="A12" s="155">
        <v>1</v>
      </c>
      <c r="B12" s="156" t="s">
        <v>26</v>
      </c>
      <c r="C12" s="161"/>
      <c r="D12" s="40">
        <v>1</v>
      </c>
      <c r="E12" s="161"/>
      <c r="F12" s="40"/>
      <c r="G12" s="162"/>
      <c r="H12" s="68"/>
      <c r="I12" s="43"/>
      <c r="J12" s="50">
        <f t="shared" si="0"/>
        <v>0</v>
      </c>
      <c r="K12" s="55"/>
      <c r="L12" s="56">
        <f aca="true" t="shared" si="1" ref="L12:L33">IF(J12=0,0,IF(ISERROR(RANK(J12,$J$5:$J$27)),"",RANK(J12,$J$5:$J$27)))</f>
        <v>0</v>
      </c>
      <c r="M12" s="23">
        <f aca="true" t="shared" si="2" ref="M12:M33">IF(ISERROR(RANK(H12,$H$5:$H$26)),"",(RANK(H12,$H$5:$H$26)))</f>
      </c>
      <c r="N12" s="70">
        <f aca="true" t="shared" si="3" ref="N12:N31">+D12+J12+F12</f>
        <v>1</v>
      </c>
      <c r="O12" s="32"/>
      <c r="P12" s="32"/>
      <c r="Q12" s="32">
        <f aca="true" t="shared" si="4" ref="Q12:Q17">+O12+P12</f>
        <v>0</v>
      </c>
      <c r="T12" s="78"/>
    </row>
    <row r="13" spans="1:17" ht="24.75" customHeight="1" thickBot="1">
      <c r="A13" s="155">
        <v>3</v>
      </c>
      <c r="B13" s="156" t="s">
        <v>69</v>
      </c>
      <c r="C13" s="161"/>
      <c r="D13" s="40"/>
      <c r="E13" s="161"/>
      <c r="F13" s="40"/>
      <c r="G13" s="162"/>
      <c r="H13" s="68"/>
      <c r="I13" s="43"/>
      <c r="J13" s="50">
        <f t="shared" si="0"/>
        <v>0</v>
      </c>
      <c r="K13" s="55"/>
      <c r="L13" s="56">
        <f t="shared" si="1"/>
        <v>0</v>
      </c>
      <c r="M13" s="23">
        <f t="shared" si="2"/>
      </c>
      <c r="N13" s="70">
        <f t="shared" si="3"/>
        <v>0</v>
      </c>
      <c r="O13" s="32"/>
      <c r="P13" s="32"/>
      <c r="Q13" s="32">
        <f t="shared" si="4"/>
        <v>0</v>
      </c>
    </row>
    <row r="14" spans="1:20" ht="24.75" customHeight="1" thickBot="1">
      <c r="A14" s="155">
        <v>4</v>
      </c>
      <c r="B14" s="156" t="s">
        <v>36</v>
      </c>
      <c r="C14" s="161"/>
      <c r="D14" s="40">
        <v>1</v>
      </c>
      <c r="E14" s="161"/>
      <c r="F14" s="40"/>
      <c r="G14" s="162"/>
      <c r="H14" s="42"/>
      <c r="I14" s="43"/>
      <c r="J14" s="50">
        <f t="shared" si="0"/>
        <v>0</v>
      </c>
      <c r="K14" s="55"/>
      <c r="L14" s="56">
        <f t="shared" si="1"/>
        <v>0</v>
      </c>
      <c r="M14" s="23">
        <f t="shared" si="2"/>
      </c>
      <c r="N14" s="70">
        <f t="shared" si="3"/>
        <v>1</v>
      </c>
      <c r="O14" s="32"/>
      <c r="P14" s="32"/>
      <c r="Q14" s="32">
        <f t="shared" si="4"/>
        <v>0</v>
      </c>
      <c r="R14" s="6"/>
      <c r="S14" s="7"/>
      <c r="T14" s="7"/>
    </row>
    <row r="15" spans="1:18" ht="24.75" customHeight="1" thickBot="1">
      <c r="A15" s="155">
        <v>5</v>
      </c>
      <c r="B15" s="156" t="s">
        <v>70</v>
      </c>
      <c r="C15" s="161"/>
      <c r="D15" s="40">
        <v>1</v>
      </c>
      <c r="E15" s="161"/>
      <c r="F15" s="40"/>
      <c r="G15" s="162"/>
      <c r="H15" s="42"/>
      <c r="I15" s="43"/>
      <c r="J15" s="50">
        <f t="shared" si="0"/>
        <v>0</v>
      </c>
      <c r="K15" s="55"/>
      <c r="L15" s="56">
        <f t="shared" si="1"/>
        <v>0</v>
      </c>
      <c r="M15" s="23">
        <f t="shared" si="2"/>
      </c>
      <c r="N15" s="70">
        <f t="shared" si="3"/>
        <v>1</v>
      </c>
      <c r="O15" s="32"/>
      <c r="P15" s="32"/>
      <c r="Q15" s="32">
        <f t="shared" si="4"/>
        <v>0</v>
      </c>
      <c r="R15" s="78"/>
    </row>
    <row r="16" spans="1:17" ht="24.75" customHeight="1" thickBot="1">
      <c r="A16" s="155">
        <v>6</v>
      </c>
      <c r="B16" s="156" t="s">
        <v>56</v>
      </c>
      <c r="C16" s="161"/>
      <c r="D16" s="40"/>
      <c r="E16" s="161"/>
      <c r="F16" s="40"/>
      <c r="G16" s="162"/>
      <c r="H16" s="42"/>
      <c r="I16" s="43"/>
      <c r="J16" s="50">
        <f t="shared" si="0"/>
        <v>0</v>
      </c>
      <c r="K16" s="55"/>
      <c r="L16" s="56">
        <f t="shared" si="1"/>
        <v>0</v>
      </c>
      <c r="M16" s="23">
        <f t="shared" si="2"/>
      </c>
      <c r="N16" s="70">
        <f t="shared" si="3"/>
        <v>0</v>
      </c>
      <c r="O16" s="32"/>
      <c r="P16" s="32"/>
      <c r="Q16" s="32">
        <f t="shared" si="4"/>
        <v>0</v>
      </c>
    </row>
    <row r="17" spans="1:17" ht="24.75" customHeight="1" thickBot="1">
      <c r="A17" s="155">
        <v>8</v>
      </c>
      <c r="B17" s="156" t="s">
        <v>64</v>
      </c>
      <c r="C17" s="161"/>
      <c r="D17" s="40"/>
      <c r="E17" s="161"/>
      <c r="F17" s="40"/>
      <c r="G17" s="162"/>
      <c r="H17" s="42"/>
      <c r="I17" s="42"/>
      <c r="J17" s="50">
        <f t="shared" si="0"/>
        <v>0</v>
      </c>
      <c r="K17" s="55"/>
      <c r="L17" s="56">
        <f t="shared" si="1"/>
        <v>0</v>
      </c>
      <c r="M17" s="23">
        <f t="shared" si="2"/>
      </c>
      <c r="N17" s="70">
        <f t="shared" si="3"/>
        <v>0</v>
      </c>
      <c r="O17" s="32"/>
      <c r="P17" s="32"/>
      <c r="Q17" s="32">
        <f t="shared" si="4"/>
        <v>0</v>
      </c>
    </row>
    <row r="18" spans="1:17" ht="24.75" customHeight="1" thickBot="1">
      <c r="A18" s="155">
        <v>9</v>
      </c>
      <c r="B18" s="156" t="s">
        <v>24</v>
      </c>
      <c r="C18" s="161"/>
      <c r="D18" s="40">
        <v>1</v>
      </c>
      <c r="E18" s="161"/>
      <c r="F18" s="40"/>
      <c r="G18" s="162"/>
      <c r="H18" s="40"/>
      <c r="I18" s="42"/>
      <c r="J18" s="50">
        <f t="shared" si="0"/>
        <v>0</v>
      </c>
      <c r="K18" s="55"/>
      <c r="L18" s="56">
        <f t="shared" si="1"/>
        <v>0</v>
      </c>
      <c r="M18" s="23">
        <f t="shared" si="2"/>
      </c>
      <c r="N18" s="70">
        <f t="shared" si="3"/>
        <v>1</v>
      </c>
      <c r="O18" s="32"/>
      <c r="P18" s="32"/>
      <c r="Q18" s="32"/>
    </row>
    <row r="19" spans="1:17" ht="24.75" customHeight="1" thickBot="1">
      <c r="A19" s="155">
        <v>13</v>
      </c>
      <c r="B19" s="156" t="s">
        <v>71</v>
      </c>
      <c r="C19" s="161"/>
      <c r="D19" s="40"/>
      <c r="E19" s="161"/>
      <c r="F19" s="40"/>
      <c r="G19" s="162"/>
      <c r="H19" s="42"/>
      <c r="I19" s="42"/>
      <c r="J19" s="50">
        <f t="shared" si="0"/>
        <v>0</v>
      </c>
      <c r="K19" s="55"/>
      <c r="L19" s="56">
        <f t="shared" si="1"/>
        <v>0</v>
      </c>
      <c r="M19" s="23">
        <f t="shared" si="2"/>
      </c>
      <c r="N19" s="70">
        <f t="shared" si="3"/>
        <v>0</v>
      </c>
      <c r="O19" s="32"/>
      <c r="P19" s="32"/>
      <c r="Q19" s="32"/>
    </row>
    <row r="20" spans="1:17" ht="24.75" customHeight="1" thickBot="1">
      <c r="A20" s="155">
        <v>16</v>
      </c>
      <c r="B20" s="156" t="s">
        <v>27</v>
      </c>
      <c r="C20" s="161"/>
      <c r="D20" s="40"/>
      <c r="E20" s="161"/>
      <c r="F20" s="40"/>
      <c r="G20" s="162"/>
      <c r="H20" s="42"/>
      <c r="I20" s="43"/>
      <c r="J20" s="50">
        <f t="shared" si="0"/>
        <v>0</v>
      </c>
      <c r="K20" s="55"/>
      <c r="L20" s="56">
        <f t="shared" si="1"/>
        <v>0</v>
      </c>
      <c r="M20" s="23">
        <f t="shared" si="2"/>
      </c>
      <c r="N20" s="70">
        <f t="shared" si="3"/>
        <v>0</v>
      </c>
      <c r="O20" s="32"/>
      <c r="P20" s="32"/>
      <c r="Q20" s="32"/>
    </row>
    <row r="21" spans="1:17" ht="24.75" customHeight="1" thickBot="1">
      <c r="A21" s="155">
        <v>18</v>
      </c>
      <c r="B21" s="156" t="s">
        <v>57</v>
      </c>
      <c r="C21" s="161"/>
      <c r="D21" s="40">
        <v>1</v>
      </c>
      <c r="E21" s="161"/>
      <c r="F21" s="40"/>
      <c r="G21" s="162"/>
      <c r="H21" s="42"/>
      <c r="I21" s="43"/>
      <c r="J21" s="50">
        <f t="shared" si="0"/>
        <v>0</v>
      </c>
      <c r="K21" s="55"/>
      <c r="L21" s="56">
        <f t="shared" si="1"/>
        <v>0</v>
      </c>
      <c r="M21" s="23">
        <f t="shared" si="2"/>
      </c>
      <c r="N21" s="70">
        <f t="shared" si="3"/>
        <v>1</v>
      </c>
      <c r="O21" s="32"/>
      <c r="P21" s="32"/>
      <c r="Q21" s="32"/>
    </row>
    <row r="22" spans="1:17" ht="24.75" customHeight="1" thickBot="1">
      <c r="A22" s="155">
        <v>19</v>
      </c>
      <c r="B22" s="156" t="s">
        <v>66</v>
      </c>
      <c r="C22" s="161"/>
      <c r="D22" s="40"/>
      <c r="E22" s="161"/>
      <c r="F22" s="40"/>
      <c r="G22" s="162"/>
      <c r="H22" s="42"/>
      <c r="I22" s="42"/>
      <c r="J22" s="50">
        <f t="shared" si="0"/>
        <v>0</v>
      </c>
      <c r="K22" s="55"/>
      <c r="L22" s="56">
        <f t="shared" si="1"/>
        <v>0</v>
      </c>
      <c r="M22" s="23">
        <f t="shared" si="2"/>
      </c>
      <c r="N22" s="70">
        <f t="shared" si="3"/>
        <v>0</v>
      </c>
      <c r="O22" s="32"/>
      <c r="P22" s="32"/>
      <c r="Q22" s="32"/>
    </row>
    <row r="23" spans="1:17" ht="24.75" customHeight="1" thickBot="1">
      <c r="A23" s="155">
        <v>21</v>
      </c>
      <c r="B23" s="156" t="s">
        <v>61</v>
      </c>
      <c r="C23" s="161"/>
      <c r="D23" s="40"/>
      <c r="E23" s="161"/>
      <c r="F23" s="40"/>
      <c r="G23" s="162"/>
      <c r="H23" s="42"/>
      <c r="I23" s="42"/>
      <c r="J23" s="50">
        <f t="shared" si="0"/>
        <v>0</v>
      </c>
      <c r="K23" s="55"/>
      <c r="L23" s="56">
        <f t="shared" si="1"/>
        <v>0</v>
      </c>
      <c r="M23" s="23">
        <f t="shared" si="2"/>
      </c>
      <c r="N23" s="70">
        <f t="shared" si="3"/>
        <v>0</v>
      </c>
      <c r="O23" s="32"/>
      <c r="P23" s="32"/>
      <c r="Q23" s="32"/>
    </row>
    <row r="24" spans="1:17" ht="24.75" customHeight="1" thickBot="1">
      <c r="A24" s="155">
        <v>22</v>
      </c>
      <c r="B24" s="156" t="s">
        <v>72</v>
      </c>
      <c r="C24" s="161"/>
      <c r="D24" s="40"/>
      <c r="E24" s="161"/>
      <c r="F24" s="40"/>
      <c r="G24" s="162"/>
      <c r="H24" s="42"/>
      <c r="I24" s="43"/>
      <c r="J24" s="50">
        <f t="shared" si="0"/>
        <v>0</v>
      </c>
      <c r="K24" s="55"/>
      <c r="L24" s="56">
        <f t="shared" si="1"/>
        <v>0</v>
      </c>
      <c r="M24" s="23">
        <f t="shared" si="2"/>
      </c>
      <c r="N24" s="70">
        <f t="shared" si="3"/>
        <v>0</v>
      </c>
      <c r="O24" s="32"/>
      <c r="P24" s="32"/>
      <c r="Q24" s="32"/>
    </row>
    <row r="25" spans="1:17" ht="24.75" customHeight="1" thickBot="1">
      <c r="A25" s="155">
        <v>23</v>
      </c>
      <c r="B25" s="156" t="s">
        <v>73</v>
      </c>
      <c r="C25" s="161"/>
      <c r="D25" s="40"/>
      <c r="E25" s="161"/>
      <c r="F25" s="40"/>
      <c r="G25" s="162"/>
      <c r="H25" s="42"/>
      <c r="I25" s="43"/>
      <c r="J25" s="50">
        <f t="shared" si="0"/>
        <v>0</v>
      </c>
      <c r="K25" s="55"/>
      <c r="L25" s="56">
        <f t="shared" si="1"/>
        <v>0</v>
      </c>
      <c r="M25" s="23">
        <f t="shared" si="2"/>
      </c>
      <c r="N25" s="70">
        <f t="shared" si="3"/>
        <v>0</v>
      </c>
      <c r="O25" s="32"/>
      <c r="P25" s="32"/>
      <c r="Q25" s="32"/>
    </row>
    <row r="26" spans="1:17" ht="24.75" customHeight="1" thickBot="1">
      <c r="A26" s="155">
        <v>25</v>
      </c>
      <c r="B26" s="156" t="s">
        <v>59</v>
      </c>
      <c r="C26" s="161"/>
      <c r="D26" s="40"/>
      <c r="E26" s="161"/>
      <c r="F26" s="40"/>
      <c r="G26" s="162"/>
      <c r="H26" s="42"/>
      <c r="I26" s="42"/>
      <c r="J26" s="50">
        <f t="shared" si="0"/>
        <v>0</v>
      </c>
      <c r="K26" s="55"/>
      <c r="L26" s="56">
        <f t="shared" si="1"/>
        <v>0</v>
      </c>
      <c r="M26" s="23">
        <f t="shared" si="2"/>
      </c>
      <c r="N26" s="70">
        <f t="shared" si="3"/>
        <v>0</v>
      </c>
      <c r="O26" s="32"/>
      <c r="P26" s="32"/>
      <c r="Q26" s="32"/>
    </row>
    <row r="27" spans="1:17" ht="24.75" customHeight="1" thickBot="1">
      <c r="A27" s="155">
        <v>26</v>
      </c>
      <c r="B27" s="156" t="s">
        <v>58</v>
      </c>
      <c r="C27" s="161"/>
      <c r="D27" s="40"/>
      <c r="E27" s="161"/>
      <c r="F27" s="40"/>
      <c r="G27" s="162"/>
      <c r="H27" s="42"/>
      <c r="I27" s="42"/>
      <c r="J27" s="50">
        <f t="shared" si="0"/>
        <v>0</v>
      </c>
      <c r="K27" s="55"/>
      <c r="L27" s="56">
        <f t="shared" si="1"/>
        <v>0</v>
      </c>
      <c r="M27" s="23">
        <f t="shared" si="2"/>
      </c>
      <c r="N27" s="70">
        <f t="shared" si="3"/>
        <v>0</v>
      </c>
      <c r="O27" s="32"/>
      <c r="P27" s="32"/>
      <c r="Q27" s="32">
        <f>+O27+P27</f>
        <v>0</v>
      </c>
    </row>
    <row r="28" spans="1:18" ht="24.75" customHeight="1" thickBot="1">
      <c r="A28" s="155">
        <v>27</v>
      </c>
      <c r="B28" s="156" t="s">
        <v>63</v>
      </c>
      <c r="C28" s="161"/>
      <c r="D28" s="40"/>
      <c r="E28" s="161"/>
      <c r="F28" s="40"/>
      <c r="G28" s="162"/>
      <c r="H28" s="42"/>
      <c r="I28" s="42"/>
      <c r="J28" s="50">
        <f t="shared" si="0"/>
        <v>0</v>
      </c>
      <c r="K28" s="55"/>
      <c r="L28" s="56">
        <f t="shared" si="1"/>
        <v>0</v>
      </c>
      <c r="M28" s="23">
        <f t="shared" si="2"/>
      </c>
      <c r="N28" s="70">
        <f t="shared" si="3"/>
        <v>0</v>
      </c>
      <c r="O28" s="32"/>
      <c r="P28" s="32"/>
      <c r="Q28" s="32"/>
      <c r="R28" s="11"/>
    </row>
    <row r="29" spans="1:17" ht="24.75" customHeight="1" thickBot="1">
      <c r="A29" s="155">
        <v>28</v>
      </c>
      <c r="B29" s="156" t="s">
        <v>65</v>
      </c>
      <c r="C29" s="161"/>
      <c r="D29" s="40"/>
      <c r="E29" s="161"/>
      <c r="F29" s="40"/>
      <c r="G29" s="162"/>
      <c r="H29" s="42"/>
      <c r="I29" s="42"/>
      <c r="J29" s="50">
        <f t="shared" si="0"/>
        <v>0</v>
      </c>
      <c r="K29" s="55"/>
      <c r="L29" s="56">
        <f t="shared" si="1"/>
        <v>0</v>
      </c>
      <c r="M29" s="23">
        <f t="shared" si="2"/>
      </c>
      <c r="N29" s="70">
        <f t="shared" si="3"/>
        <v>0</v>
      </c>
      <c r="O29" s="32"/>
      <c r="P29" s="32"/>
      <c r="Q29" s="32"/>
    </row>
    <row r="30" spans="1:17" ht="24.75" customHeight="1" thickBot="1">
      <c r="A30" s="155">
        <v>30</v>
      </c>
      <c r="B30" s="156" t="s">
        <v>75</v>
      </c>
      <c r="C30" s="161"/>
      <c r="D30" s="40"/>
      <c r="E30" s="161"/>
      <c r="F30" s="40"/>
      <c r="G30" s="162"/>
      <c r="H30" s="42"/>
      <c r="I30" s="42"/>
      <c r="J30" s="50">
        <f t="shared" si="0"/>
        <v>0</v>
      </c>
      <c r="K30" s="55"/>
      <c r="L30" s="56">
        <f t="shared" si="1"/>
        <v>0</v>
      </c>
      <c r="M30" s="23">
        <f t="shared" si="2"/>
      </c>
      <c r="N30" s="70">
        <f t="shared" si="3"/>
        <v>0</v>
      </c>
      <c r="O30" s="32"/>
      <c r="P30" s="32"/>
      <c r="Q30" s="32"/>
    </row>
    <row r="31" spans="1:17" ht="24.75" customHeight="1" thickBot="1">
      <c r="A31" s="155">
        <v>31</v>
      </c>
      <c r="B31" s="156" t="s">
        <v>78</v>
      </c>
      <c r="C31" s="161"/>
      <c r="D31" s="40"/>
      <c r="E31" s="161"/>
      <c r="F31" s="40"/>
      <c r="G31" s="162"/>
      <c r="H31" s="42"/>
      <c r="I31" s="42"/>
      <c r="J31" s="50">
        <f t="shared" si="0"/>
        <v>0</v>
      </c>
      <c r="K31" s="55"/>
      <c r="L31" s="56">
        <f t="shared" si="1"/>
        <v>0</v>
      </c>
      <c r="M31" s="23">
        <f t="shared" si="2"/>
      </c>
      <c r="N31" s="70">
        <f t="shared" si="3"/>
        <v>0</v>
      </c>
      <c r="O31" s="32"/>
      <c r="P31" s="32"/>
      <c r="Q31" s="32"/>
    </row>
    <row r="32" spans="1:17" ht="24.75" customHeight="1" thickBot="1">
      <c r="A32" s="155">
        <v>36</v>
      </c>
      <c r="B32" s="156" t="s">
        <v>97</v>
      </c>
      <c r="C32" s="161"/>
      <c r="D32" s="40"/>
      <c r="E32" s="161"/>
      <c r="F32" s="40"/>
      <c r="G32" s="162"/>
      <c r="H32" s="42"/>
      <c r="I32" s="42"/>
      <c r="J32" s="50">
        <f t="shared" si="0"/>
        <v>0</v>
      </c>
      <c r="K32" s="55"/>
      <c r="L32" s="56">
        <f t="shared" si="1"/>
        <v>0</v>
      </c>
      <c r="M32" s="23">
        <f t="shared" si="2"/>
      </c>
      <c r="N32" s="70"/>
      <c r="O32" s="32"/>
      <c r="P32" s="32"/>
      <c r="Q32" s="32"/>
    </row>
    <row r="33" spans="1:17" ht="24.75" customHeight="1" thickBot="1">
      <c r="A33" s="155">
        <v>37</v>
      </c>
      <c r="B33" s="156" t="s">
        <v>96</v>
      </c>
      <c r="C33" s="161"/>
      <c r="D33" s="40"/>
      <c r="E33" s="161"/>
      <c r="F33" s="40"/>
      <c r="G33" s="162"/>
      <c r="H33" s="42"/>
      <c r="I33" s="42"/>
      <c r="J33" s="50">
        <f t="shared" si="0"/>
        <v>0</v>
      </c>
      <c r="K33" s="55"/>
      <c r="L33" s="56">
        <f t="shared" si="1"/>
        <v>0</v>
      </c>
      <c r="M33" s="23">
        <f t="shared" si="2"/>
      </c>
      <c r="N33" s="70"/>
      <c r="O33" s="32"/>
      <c r="P33" s="32"/>
      <c r="Q33" s="32"/>
    </row>
    <row r="34" spans="1:17" ht="24.75" customHeight="1" thickBot="1">
      <c r="A34" s="155"/>
      <c r="B34" s="156"/>
      <c r="C34" s="161"/>
      <c r="D34" s="40">
        <f>SUM(D5:D32)</f>
        <v>8</v>
      </c>
      <c r="E34" s="161">
        <f>SUM(E5:E32)</f>
        <v>0</v>
      </c>
      <c r="F34" s="40">
        <f>SUM(F5:F33)</f>
        <v>7</v>
      </c>
      <c r="G34" s="161">
        <f>SUM(G5:G32)</f>
        <v>14</v>
      </c>
      <c r="H34" s="40">
        <f>SUM(H5:H33)</f>
        <v>17.8</v>
      </c>
      <c r="I34" s="42">
        <f>SUM(I5:I33)</f>
        <v>47.05</v>
      </c>
      <c r="J34" s="70">
        <f>SUM(J5:J33)</f>
        <v>47.05</v>
      </c>
      <c r="K34" s="70">
        <f>SUM(K5:K32)</f>
        <v>0</v>
      </c>
      <c r="L34" s="40">
        <f>SUM(L5:L32)</f>
        <v>27</v>
      </c>
      <c r="M34" s="40">
        <f>SUM(M5:M32)</f>
        <v>6</v>
      </c>
      <c r="N34" s="70">
        <f>SUM(N5:N33)</f>
        <v>60.05</v>
      </c>
      <c r="O34" s="81">
        <f>SUM(O5:O32)</f>
        <v>0</v>
      </c>
      <c r="P34" s="81">
        <f>SUM(P5:P32)</f>
        <v>0</v>
      </c>
      <c r="Q34" s="81">
        <f>SUM(Q5:Q32)</f>
        <v>0</v>
      </c>
    </row>
    <row r="35" spans="1:3" ht="15" customHeight="1" thickBot="1">
      <c r="A35" s="155"/>
      <c r="B35" s="5"/>
      <c r="C35" s="39"/>
    </row>
  </sheetData>
  <sheetProtection/>
  <printOptions/>
  <pageMargins left="0" right="0" top="0" bottom="0" header="0" footer="0"/>
  <pageSetup fitToHeight="1" fitToWidth="1" horizontalDpi="600" verticalDpi="600" orientation="landscape" scale="66" r:id="rId1"/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4" sqref="J14"/>
    </sheetView>
  </sheetViews>
  <sheetFormatPr defaultColWidth="9.140625" defaultRowHeight="15" customHeight="1"/>
  <cols>
    <col min="1" max="1" width="8.8515625" style="5" customWidth="1"/>
    <col min="2" max="2" width="26.421875" style="22" customWidth="1"/>
    <col min="3" max="3" width="8.28125" style="5" customWidth="1"/>
    <col min="4" max="4" width="12.57421875" style="24" customWidth="1"/>
    <col min="5" max="5" width="6.421875" style="24" bestFit="1" customWidth="1"/>
    <col min="6" max="6" width="8.28125" style="5" customWidth="1"/>
    <col min="7" max="7" width="7.00390625" style="24" bestFit="1" customWidth="1"/>
    <col min="8" max="8" width="8.00390625" style="25" customWidth="1"/>
    <col min="9" max="9" width="16.140625" style="53" bestFit="1" customWidth="1"/>
    <col min="10" max="10" width="13.140625" style="24" customWidth="1"/>
    <col min="11" max="11" width="18.8515625" style="5" customWidth="1"/>
    <col min="12" max="12" width="15.140625" style="5" customWidth="1"/>
    <col min="13" max="13" width="10.00390625" style="5" customWidth="1"/>
    <col min="14" max="14" width="9.7109375" style="5" bestFit="1" customWidth="1"/>
    <col min="15" max="15" width="14.00390625" style="5" bestFit="1" customWidth="1"/>
    <col min="16" max="16" width="11.140625" style="5" bestFit="1" customWidth="1"/>
    <col min="17" max="17" width="11.140625" style="5" customWidth="1"/>
    <col min="18" max="16384" width="9.140625" style="5" customWidth="1"/>
  </cols>
  <sheetData>
    <row r="1" spans="1:9" ht="15" customHeight="1">
      <c r="A1" s="4"/>
      <c r="B1" s="18"/>
      <c r="D1" s="8"/>
      <c r="I1" s="25"/>
    </row>
    <row r="2" spans="1:15" ht="30" customHeight="1" thickBot="1">
      <c r="A2" s="17" t="s">
        <v>94</v>
      </c>
      <c r="B2" s="19"/>
      <c r="C2" s="19"/>
      <c r="D2" s="19"/>
      <c r="E2" s="19"/>
      <c r="F2" s="19"/>
      <c r="G2" s="19"/>
      <c r="H2" s="19"/>
      <c r="I2" s="26"/>
      <c r="J2" s="26"/>
      <c r="K2" s="17"/>
      <c r="L2" s="17"/>
      <c r="M2" s="17"/>
      <c r="N2" s="17"/>
      <c r="O2" s="17"/>
    </row>
    <row r="3" spans="1:17" ht="24.75" customHeight="1" thickBot="1">
      <c r="A3" s="27" t="s">
        <v>0</v>
      </c>
      <c r="B3" s="28" t="s">
        <v>1</v>
      </c>
      <c r="C3" s="29" t="s">
        <v>88</v>
      </c>
      <c r="D3" s="28" t="s">
        <v>28</v>
      </c>
      <c r="E3" s="29" t="s">
        <v>29</v>
      </c>
      <c r="F3" s="29" t="s">
        <v>2</v>
      </c>
      <c r="G3" s="29" t="s">
        <v>8</v>
      </c>
      <c r="H3" s="29" t="s">
        <v>9</v>
      </c>
      <c r="I3" s="61" t="s">
        <v>5</v>
      </c>
      <c r="J3" s="62"/>
      <c r="K3" s="29" t="s">
        <v>18</v>
      </c>
      <c r="L3" s="34" t="s">
        <v>17</v>
      </c>
      <c r="M3" s="63"/>
      <c r="N3" s="29" t="s">
        <v>10</v>
      </c>
      <c r="O3" s="29" t="s">
        <v>16</v>
      </c>
      <c r="P3" s="29"/>
      <c r="Q3" s="29"/>
    </row>
    <row r="4" spans="1:17" ht="41.25" customHeight="1" thickBot="1">
      <c r="A4" s="27"/>
      <c r="B4" s="28">
        <v>7</v>
      </c>
      <c r="C4" s="30" t="s">
        <v>89</v>
      </c>
      <c r="D4" s="28"/>
      <c r="E4" s="64"/>
      <c r="F4" s="30" t="s">
        <v>6</v>
      </c>
      <c r="G4" s="30" t="s">
        <v>3</v>
      </c>
      <c r="H4" s="30" t="s">
        <v>4</v>
      </c>
      <c r="I4" s="49" t="s">
        <v>20</v>
      </c>
      <c r="J4" s="49" t="s">
        <v>21</v>
      </c>
      <c r="K4" s="51" t="s">
        <v>33</v>
      </c>
      <c r="L4" s="30" t="s">
        <v>11</v>
      </c>
      <c r="M4" s="30" t="s">
        <v>12</v>
      </c>
      <c r="N4" s="33"/>
      <c r="O4" s="35" t="s">
        <v>15</v>
      </c>
      <c r="P4" s="35" t="s">
        <v>14</v>
      </c>
      <c r="Q4" s="35" t="s">
        <v>13</v>
      </c>
    </row>
    <row r="5" spans="1:17" ht="27" customHeight="1" thickBot="1">
      <c r="A5" s="36">
        <v>20</v>
      </c>
      <c r="B5" s="65" t="s">
        <v>62</v>
      </c>
      <c r="C5" s="40" t="s">
        <v>86</v>
      </c>
      <c r="D5" s="161">
        <v>1</v>
      </c>
      <c r="E5" s="40">
        <v>1</v>
      </c>
      <c r="F5" s="161">
        <v>1</v>
      </c>
      <c r="G5" s="67">
        <v>5</v>
      </c>
      <c r="H5" s="165">
        <v>4.87</v>
      </c>
      <c r="I5" s="42">
        <v>14.12</v>
      </c>
      <c r="J5" s="50">
        <f aca="true" t="shared" si="0" ref="J5:J27">I5-K5</f>
        <v>14.12</v>
      </c>
      <c r="K5" s="55"/>
      <c r="L5" s="56">
        <f aca="true" t="shared" si="1" ref="L5:L25">IF(J5=0,0,IF(ISERROR(RANK(J5,$J$5:$J$25)),"",RANK(J5,$J$5:$J$25)))</f>
        <v>1</v>
      </c>
      <c r="M5" s="23">
        <f aca="true" t="shared" si="2" ref="M5:M24">IF(ISERROR(RANK(H5,$H$5:$H$24)),"",(RANK(H5,$H$5:$H$24)))</f>
        <v>1</v>
      </c>
      <c r="N5" s="70">
        <f aca="true" t="shared" si="3" ref="N5:N25">+D5+J5+F5</f>
        <v>16.119999999999997</v>
      </c>
      <c r="O5" s="32"/>
      <c r="P5" s="32"/>
      <c r="Q5" s="32">
        <f>+O5+P5</f>
        <v>0</v>
      </c>
    </row>
    <row r="6" spans="1:17" ht="24.75" customHeight="1" thickBot="1">
      <c r="A6" s="37">
        <v>13</v>
      </c>
      <c r="B6" s="65" t="s">
        <v>71</v>
      </c>
      <c r="C6" s="40" t="s">
        <v>86</v>
      </c>
      <c r="D6" s="161"/>
      <c r="E6" s="40">
        <v>1</v>
      </c>
      <c r="F6" s="161">
        <v>1</v>
      </c>
      <c r="G6" s="67">
        <v>5</v>
      </c>
      <c r="H6" s="166">
        <v>3.94</v>
      </c>
      <c r="I6" s="42">
        <v>13.02</v>
      </c>
      <c r="J6" s="50">
        <f t="shared" si="0"/>
        <v>13.02</v>
      </c>
      <c r="K6" s="55"/>
      <c r="L6" s="56">
        <f t="shared" si="1"/>
        <v>2</v>
      </c>
      <c r="M6" s="23">
        <f t="shared" si="2"/>
        <v>2</v>
      </c>
      <c r="N6" s="70">
        <f t="shared" si="3"/>
        <v>14.02</v>
      </c>
      <c r="O6" s="32"/>
      <c r="P6" s="32"/>
      <c r="Q6" s="32">
        <f>+O6+P6</f>
        <v>0</v>
      </c>
    </row>
    <row r="7" spans="1:17" ht="24.75" customHeight="1" thickBot="1">
      <c r="A7" s="37">
        <v>16</v>
      </c>
      <c r="B7" s="65" t="s">
        <v>27</v>
      </c>
      <c r="C7" s="40" t="s">
        <v>86</v>
      </c>
      <c r="D7" s="161">
        <v>1</v>
      </c>
      <c r="E7" s="40">
        <v>1</v>
      </c>
      <c r="F7" s="161"/>
      <c r="G7" s="67">
        <v>5</v>
      </c>
      <c r="H7" s="166"/>
      <c r="I7" s="42">
        <v>11.36</v>
      </c>
      <c r="J7" s="50">
        <f t="shared" si="0"/>
        <v>11.36</v>
      </c>
      <c r="K7" s="55"/>
      <c r="L7" s="56">
        <f t="shared" si="1"/>
        <v>3</v>
      </c>
      <c r="M7" s="23">
        <f t="shared" si="2"/>
      </c>
      <c r="N7" s="70">
        <f t="shared" si="3"/>
        <v>12.36</v>
      </c>
      <c r="O7" s="32"/>
      <c r="P7" s="32"/>
      <c r="Q7" s="32">
        <f>+O7+P7</f>
        <v>0</v>
      </c>
    </row>
    <row r="8" spans="1:17" s="7" customFormat="1" ht="24.75" customHeight="1" thickBot="1">
      <c r="A8" s="37" t="s">
        <v>109</v>
      </c>
      <c r="B8" s="65" t="s">
        <v>111</v>
      </c>
      <c r="C8" s="40" t="s">
        <v>86</v>
      </c>
      <c r="D8" s="161"/>
      <c r="E8" s="40"/>
      <c r="F8" s="161"/>
      <c r="G8" s="67">
        <v>5</v>
      </c>
      <c r="H8" s="166"/>
      <c r="I8" s="43">
        <v>9.86</v>
      </c>
      <c r="J8" s="50">
        <f t="shared" si="0"/>
        <v>9.86</v>
      </c>
      <c r="K8" s="55"/>
      <c r="L8" s="56">
        <f t="shared" si="1"/>
        <v>4</v>
      </c>
      <c r="M8" s="23">
        <f t="shared" si="2"/>
      </c>
      <c r="N8" s="70">
        <f t="shared" si="3"/>
        <v>9.86</v>
      </c>
      <c r="O8" s="32"/>
      <c r="P8" s="32"/>
      <c r="Q8" s="32"/>
    </row>
    <row r="9" spans="1:17" ht="24.75" customHeight="1" thickBot="1">
      <c r="A9" s="37">
        <v>2</v>
      </c>
      <c r="B9" s="65" t="s">
        <v>23</v>
      </c>
      <c r="C9" s="40" t="s">
        <v>86</v>
      </c>
      <c r="D9" s="161">
        <v>1</v>
      </c>
      <c r="E9" s="40">
        <v>1</v>
      </c>
      <c r="F9" s="161">
        <v>1</v>
      </c>
      <c r="G9" s="67">
        <v>5</v>
      </c>
      <c r="H9" s="166"/>
      <c r="I9" s="43">
        <v>9.69</v>
      </c>
      <c r="J9" s="50">
        <f t="shared" si="0"/>
        <v>9.69</v>
      </c>
      <c r="K9" s="55"/>
      <c r="L9" s="56">
        <f t="shared" si="1"/>
        <v>5</v>
      </c>
      <c r="M9" s="23">
        <f t="shared" si="2"/>
      </c>
      <c r="N9" s="70">
        <f t="shared" si="3"/>
        <v>11.69</v>
      </c>
      <c r="O9" s="32"/>
      <c r="P9" s="32"/>
      <c r="Q9" s="32"/>
    </row>
    <row r="10" spans="1:17" ht="24.75" customHeight="1" thickBot="1">
      <c r="A10" s="37">
        <v>11</v>
      </c>
      <c r="B10" s="65" t="s">
        <v>25</v>
      </c>
      <c r="C10" s="40" t="s">
        <v>86</v>
      </c>
      <c r="D10" s="161">
        <v>1</v>
      </c>
      <c r="E10" s="40">
        <v>1</v>
      </c>
      <c r="F10" s="161">
        <v>1</v>
      </c>
      <c r="G10" s="67">
        <v>5</v>
      </c>
      <c r="H10" s="166"/>
      <c r="I10" s="43">
        <v>6.57</v>
      </c>
      <c r="J10" s="50">
        <f t="shared" si="0"/>
        <v>6.57</v>
      </c>
      <c r="K10" s="55"/>
      <c r="L10" s="56">
        <f t="shared" si="1"/>
        <v>6</v>
      </c>
      <c r="M10" s="23">
        <f t="shared" si="2"/>
      </c>
      <c r="N10" s="70">
        <f t="shared" si="3"/>
        <v>8.57</v>
      </c>
      <c r="O10" s="32"/>
      <c r="P10" s="32"/>
      <c r="Q10" s="32"/>
    </row>
    <row r="11" spans="1:17" ht="24.75" customHeight="1" thickBot="1">
      <c r="A11" s="37">
        <v>6</v>
      </c>
      <c r="B11" s="65" t="s">
        <v>56</v>
      </c>
      <c r="C11" s="40" t="s">
        <v>90</v>
      </c>
      <c r="D11" s="161">
        <v>1</v>
      </c>
      <c r="E11" s="40"/>
      <c r="F11" s="161"/>
      <c r="G11" s="67"/>
      <c r="H11" s="166"/>
      <c r="I11" s="43"/>
      <c r="J11" s="50">
        <f t="shared" si="0"/>
        <v>0</v>
      </c>
      <c r="K11" s="55"/>
      <c r="L11" s="56">
        <f t="shared" si="1"/>
        <v>0</v>
      </c>
      <c r="M11" s="23">
        <f t="shared" si="2"/>
      </c>
      <c r="N11" s="70">
        <f t="shared" si="3"/>
        <v>1</v>
      </c>
      <c r="O11" s="32"/>
      <c r="P11" s="32"/>
      <c r="Q11" s="32"/>
    </row>
    <row r="12" spans="1:17" ht="24.75" customHeight="1" thickBot="1">
      <c r="A12" s="37">
        <v>9</v>
      </c>
      <c r="B12" s="65" t="s">
        <v>24</v>
      </c>
      <c r="C12" s="40" t="s">
        <v>90</v>
      </c>
      <c r="D12" s="161">
        <v>1</v>
      </c>
      <c r="E12" s="40"/>
      <c r="F12" s="161"/>
      <c r="G12" s="67"/>
      <c r="H12" s="161"/>
      <c r="I12" s="43"/>
      <c r="J12" s="50">
        <f t="shared" si="0"/>
        <v>0</v>
      </c>
      <c r="K12" s="55"/>
      <c r="L12" s="56">
        <f t="shared" si="1"/>
        <v>0</v>
      </c>
      <c r="M12" s="23">
        <f t="shared" si="2"/>
      </c>
      <c r="N12" s="70">
        <f t="shared" si="3"/>
        <v>1</v>
      </c>
      <c r="O12" s="32"/>
      <c r="P12" s="32"/>
      <c r="Q12" s="32"/>
    </row>
    <row r="13" spans="1:17" ht="24.75" customHeight="1" thickBot="1">
      <c r="A13" s="37">
        <v>18</v>
      </c>
      <c r="B13" s="65" t="s">
        <v>57</v>
      </c>
      <c r="C13" s="40" t="s">
        <v>90</v>
      </c>
      <c r="D13" s="161">
        <v>1</v>
      </c>
      <c r="E13" s="40"/>
      <c r="F13" s="161"/>
      <c r="G13" s="67"/>
      <c r="H13" s="166"/>
      <c r="I13" s="43"/>
      <c r="J13" s="50">
        <f t="shared" si="0"/>
        <v>0</v>
      </c>
      <c r="K13" s="55"/>
      <c r="L13" s="56">
        <f t="shared" si="1"/>
        <v>0</v>
      </c>
      <c r="M13" s="23">
        <f t="shared" si="2"/>
      </c>
      <c r="N13" s="70">
        <f t="shared" si="3"/>
        <v>1</v>
      </c>
      <c r="O13" s="32"/>
      <c r="P13" s="32"/>
      <c r="Q13" s="32"/>
    </row>
    <row r="14" spans="1:17" ht="24.75" customHeight="1" thickBot="1">
      <c r="A14" s="37" t="s">
        <v>109</v>
      </c>
      <c r="B14" s="65" t="s">
        <v>110</v>
      </c>
      <c r="C14" s="40" t="s">
        <v>86</v>
      </c>
      <c r="D14" s="161"/>
      <c r="E14" s="40">
        <v>1</v>
      </c>
      <c r="F14" s="161">
        <v>1</v>
      </c>
      <c r="G14" s="67">
        <v>0</v>
      </c>
      <c r="H14" s="166"/>
      <c r="I14" s="42">
        <v>0</v>
      </c>
      <c r="J14" s="50">
        <f t="shared" si="0"/>
        <v>0</v>
      </c>
      <c r="K14" s="55"/>
      <c r="L14" s="56">
        <f t="shared" si="1"/>
        <v>0</v>
      </c>
      <c r="M14" s="23">
        <f t="shared" si="2"/>
      </c>
      <c r="N14" s="70">
        <f t="shared" si="3"/>
        <v>1</v>
      </c>
      <c r="O14" s="32"/>
      <c r="P14" s="32"/>
      <c r="Q14" s="32"/>
    </row>
    <row r="15" spans="1:17" ht="24.75" customHeight="1" thickBot="1">
      <c r="A15" s="37"/>
      <c r="B15" s="65">
        <f>IF(ISERROR(VLOOKUP(A15,Teams!#REF!,2)),"",VLOOKUP(A15,Teams!#REF!,2))</f>
      </c>
      <c r="C15" s="40"/>
      <c r="D15" s="161"/>
      <c r="E15" s="40"/>
      <c r="F15" s="161"/>
      <c r="G15" s="67"/>
      <c r="H15" s="166"/>
      <c r="I15" s="43"/>
      <c r="J15" s="50">
        <f t="shared" si="0"/>
        <v>0</v>
      </c>
      <c r="K15" s="55"/>
      <c r="L15" s="56">
        <f t="shared" si="1"/>
        <v>0</v>
      </c>
      <c r="M15" s="23">
        <f t="shared" si="2"/>
      </c>
      <c r="N15" s="70">
        <f t="shared" si="3"/>
        <v>0</v>
      </c>
      <c r="O15" s="32"/>
      <c r="P15" s="32"/>
      <c r="Q15" s="32"/>
    </row>
    <row r="16" spans="1:17" ht="24.75" customHeight="1" thickBot="1">
      <c r="A16" s="37"/>
      <c r="B16" s="65">
        <f>IF(ISERROR(VLOOKUP(A16,Teams!#REF!,2)),"",VLOOKUP(A16,Teams!#REF!,2))</f>
      </c>
      <c r="C16" s="40"/>
      <c r="D16" s="161"/>
      <c r="E16" s="40"/>
      <c r="F16" s="161"/>
      <c r="G16" s="67"/>
      <c r="H16" s="166"/>
      <c r="I16" s="43"/>
      <c r="J16" s="50">
        <f t="shared" si="0"/>
        <v>0</v>
      </c>
      <c r="K16" s="55"/>
      <c r="L16" s="56">
        <f t="shared" si="1"/>
        <v>0</v>
      </c>
      <c r="M16" s="23">
        <f t="shared" si="2"/>
      </c>
      <c r="N16" s="70">
        <f t="shared" si="3"/>
        <v>0</v>
      </c>
      <c r="O16" s="32"/>
      <c r="P16" s="32"/>
      <c r="Q16" s="32"/>
    </row>
    <row r="17" spans="1:17" ht="24.75" customHeight="1" thickBot="1">
      <c r="A17" s="37"/>
      <c r="B17" s="65">
        <f>IF(ISERROR(VLOOKUP(A17,Teams!#REF!,2)),"",VLOOKUP(A17,Teams!#REF!,2))</f>
      </c>
      <c r="C17" s="40"/>
      <c r="D17" s="161"/>
      <c r="E17" s="40"/>
      <c r="F17" s="161"/>
      <c r="G17" s="67"/>
      <c r="H17" s="166"/>
      <c r="I17" s="42"/>
      <c r="J17" s="50">
        <f t="shared" si="0"/>
        <v>0</v>
      </c>
      <c r="K17" s="55"/>
      <c r="L17" s="56">
        <f t="shared" si="1"/>
        <v>0</v>
      </c>
      <c r="M17" s="23">
        <f t="shared" si="2"/>
      </c>
      <c r="N17" s="70">
        <f t="shared" si="3"/>
        <v>0</v>
      </c>
      <c r="O17" s="32"/>
      <c r="P17" s="32"/>
      <c r="Q17" s="32"/>
    </row>
    <row r="18" spans="1:17" ht="24.75" customHeight="1" thickBot="1">
      <c r="A18" s="37"/>
      <c r="B18" s="65">
        <f>IF(ISERROR(VLOOKUP(A18,Teams!#REF!,2)),"",VLOOKUP(A18,Teams!#REF!,2))</f>
      </c>
      <c r="C18" s="40"/>
      <c r="D18" s="161"/>
      <c r="E18" s="40"/>
      <c r="F18" s="161"/>
      <c r="G18" s="67"/>
      <c r="H18" s="167"/>
      <c r="I18" s="43"/>
      <c r="J18" s="50">
        <f t="shared" si="0"/>
        <v>0</v>
      </c>
      <c r="K18" s="55"/>
      <c r="L18" s="56">
        <f t="shared" si="1"/>
        <v>0</v>
      </c>
      <c r="M18" s="23">
        <f t="shared" si="2"/>
      </c>
      <c r="N18" s="70">
        <f t="shared" si="3"/>
        <v>0</v>
      </c>
      <c r="O18" s="32"/>
      <c r="P18" s="32"/>
      <c r="Q18" s="32"/>
    </row>
    <row r="19" spans="1:17" ht="24.75" customHeight="1" thickBot="1">
      <c r="A19" s="37"/>
      <c r="B19" s="65">
        <f>IF(ISERROR(VLOOKUP(A19,Teams!#REF!,2)),"",VLOOKUP(A19,Teams!#REF!,2))</f>
      </c>
      <c r="C19" s="40"/>
      <c r="D19" s="161"/>
      <c r="E19" s="40"/>
      <c r="F19" s="161"/>
      <c r="G19" s="67"/>
      <c r="H19" s="166"/>
      <c r="I19" s="42"/>
      <c r="J19" s="50">
        <f t="shared" si="0"/>
        <v>0</v>
      </c>
      <c r="K19" s="55"/>
      <c r="L19" s="56">
        <f t="shared" si="1"/>
        <v>0</v>
      </c>
      <c r="M19" s="23">
        <f t="shared" si="2"/>
      </c>
      <c r="N19" s="70">
        <f t="shared" si="3"/>
        <v>0</v>
      </c>
      <c r="O19" s="32"/>
      <c r="P19" s="32"/>
      <c r="Q19" s="32"/>
    </row>
    <row r="20" spans="1:17" ht="24.75" customHeight="1" thickBot="1">
      <c r="A20" s="37"/>
      <c r="B20" s="65">
        <f>IF(ISERROR(VLOOKUP(A20,Teams!#REF!,2)),"",VLOOKUP(A20,Teams!#REF!,2))</f>
      </c>
      <c r="C20" s="40"/>
      <c r="D20" s="161"/>
      <c r="E20" s="40"/>
      <c r="F20" s="161"/>
      <c r="G20" s="67"/>
      <c r="H20" s="166"/>
      <c r="I20" s="43"/>
      <c r="J20" s="50">
        <f t="shared" si="0"/>
        <v>0</v>
      </c>
      <c r="K20" s="55"/>
      <c r="L20" s="56">
        <f t="shared" si="1"/>
        <v>0</v>
      </c>
      <c r="M20" s="23">
        <f t="shared" si="2"/>
      </c>
      <c r="N20" s="70">
        <f t="shared" si="3"/>
        <v>0</v>
      </c>
      <c r="O20" s="32"/>
      <c r="P20" s="32"/>
      <c r="Q20" s="32"/>
    </row>
    <row r="21" spans="1:17" ht="24.75" customHeight="1" thickBot="1">
      <c r="A21" s="38"/>
      <c r="B21" s="65">
        <f>IF(ISERROR(VLOOKUP(A21,Teams!#REF!,2)),"",VLOOKUP(A21,Teams!#REF!,2))</f>
      </c>
      <c r="C21" s="40"/>
      <c r="D21" s="161"/>
      <c r="E21" s="40"/>
      <c r="F21" s="161"/>
      <c r="G21" s="67"/>
      <c r="H21" s="166"/>
      <c r="I21" s="43"/>
      <c r="J21" s="50">
        <f t="shared" si="0"/>
        <v>0</v>
      </c>
      <c r="K21" s="55"/>
      <c r="L21" s="56">
        <f t="shared" si="1"/>
        <v>0</v>
      </c>
      <c r="M21" s="23">
        <f t="shared" si="2"/>
      </c>
      <c r="N21" s="70">
        <f t="shared" si="3"/>
        <v>0</v>
      </c>
      <c r="O21" s="32"/>
      <c r="P21" s="32"/>
      <c r="Q21" s="32"/>
    </row>
    <row r="22" spans="1:17" ht="24.75" customHeight="1" thickBot="1">
      <c r="A22" s="37"/>
      <c r="B22" s="69" t="s">
        <v>30</v>
      </c>
      <c r="C22" s="40"/>
      <c r="D22" s="161"/>
      <c r="E22" s="40"/>
      <c r="F22" s="161"/>
      <c r="G22" s="67"/>
      <c r="H22" s="166"/>
      <c r="I22" s="43"/>
      <c r="J22" s="50">
        <f t="shared" si="0"/>
        <v>0</v>
      </c>
      <c r="K22" s="55"/>
      <c r="L22" s="56">
        <f t="shared" si="1"/>
        <v>0</v>
      </c>
      <c r="M22" s="23">
        <f t="shared" si="2"/>
      </c>
      <c r="N22" s="70">
        <f t="shared" si="3"/>
        <v>0</v>
      </c>
      <c r="O22" s="32"/>
      <c r="P22" s="32"/>
      <c r="Q22" s="32"/>
    </row>
    <row r="23" spans="1:17" ht="24.75" customHeight="1" thickBot="1">
      <c r="A23" s="37"/>
      <c r="B23" s="69"/>
      <c r="C23" s="40"/>
      <c r="D23" s="161"/>
      <c r="E23" s="40"/>
      <c r="F23" s="161"/>
      <c r="G23" s="67"/>
      <c r="H23" s="166"/>
      <c r="I23" s="43"/>
      <c r="J23" s="50">
        <f t="shared" si="0"/>
        <v>0</v>
      </c>
      <c r="K23" s="55"/>
      <c r="L23" s="56">
        <f t="shared" si="1"/>
        <v>0</v>
      </c>
      <c r="M23" s="23">
        <f t="shared" si="2"/>
      </c>
      <c r="N23" s="70">
        <f t="shared" si="3"/>
        <v>0</v>
      </c>
      <c r="O23" s="32"/>
      <c r="P23" s="32"/>
      <c r="Q23" s="32"/>
    </row>
    <row r="24" spans="1:17" ht="24.75" customHeight="1" thickBot="1">
      <c r="A24" s="37"/>
      <c r="B24" s="69"/>
      <c r="C24" s="40"/>
      <c r="D24" s="161"/>
      <c r="E24" s="40"/>
      <c r="F24" s="161"/>
      <c r="G24" s="67"/>
      <c r="H24" s="166"/>
      <c r="I24" s="42"/>
      <c r="J24" s="50">
        <f t="shared" si="0"/>
        <v>0</v>
      </c>
      <c r="K24" s="55"/>
      <c r="L24" s="56">
        <f t="shared" si="1"/>
        <v>0</v>
      </c>
      <c r="M24" s="23">
        <f t="shared" si="2"/>
      </c>
      <c r="N24" s="70">
        <f t="shared" si="3"/>
        <v>0</v>
      </c>
      <c r="O24" s="32"/>
      <c r="P24" s="32"/>
      <c r="Q24" s="32"/>
    </row>
    <row r="25" spans="1:17" ht="24.75" customHeight="1" thickBot="1">
      <c r="A25" s="37"/>
      <c r="B25" s="69"/>
      <c r="C25" s="40"/>
      <c r="D25" s="161"/>
      <c r="E25" s="40"/>
      <c r="F25" s="161"/>
      <c r="G25" s="67"/>
      <c r="H25" s="166"/>
      <c r="I25" s="42"/>
      <c r="J25" s="50">
        <f t="shared" si="0"/>
        <v>0</v>
      </c>
      <c r="K25" s="55"/>
      <c r="L25" s="56">
        <f t="shared" si="1"/>
        <v>0</v>
      </c>
      <c r="M25" s="23"/>
      <c r="N25" s="70">
        <f t="shared" si="3"/>
        <v>0</v>
      </c>
      <c r="O25" s="32"/>
      <c r="P25" s="32"/>
      <c r="Q25" s="32"/>
    </row>
    <row r="26" spans="1:17" ht="24.75" customHeight="1" thickBot="1">
      <c r="A26" s="37"/>
      <c r="B26" s="65">
        <f>IF(ISERROR(VLOOKUP(A26,Teams!#REF!,2)),"",VLOOKUP(A26,Teams!#REF!,2))</f>
      </c>
      <c r="C26" s="40"/>
      <c r="D26" s="161"/>
      <c r="E26" s="40"/>
      <c r="F26" s="161"/>
      <c r="G26" s="67"/>
      <c r="H26" s="166"/>
      <c r="I26" s="42"/>
      <c r="J26" s="50">
        <f t="shared" si="0"/>
        <v>0</v>
      </c>
      <c r="K26" s="55"/>
      <c r="L26" s="56"/>
      <c r="M26" s="23"/>
      <c r="N26" s="44"/>
      <c r="O26" s="32"/>
      <c r="P26" s="32"/>
      <c r="Q26" s="32"/>
    </row>
    <row r="27" spans="1:17" ht="24.75" customHeight="1" thickBot="1">
      <c r="A27" s="38"/>
      <c r="B27" s="65" t="s">
        <v>32</v>
      </c>
      <c r="C27" s="40">
        <f>SUM(C5:C26)</f>
        <v>0</v>
      </c>
      <c r="D27" s="161">
        <f>SUM(D5:D26)</f>
        <v>7</v>
      </c>
      <c r="E27" s="40">
        <f>SUM(E5:E26)</f>
        <v>6</v>
      </c>
      <c r="F27" s="161">
        <f>SUM(F5:F26)</f>
        <v>5</v>
      </c>
      <c r="G27" s="40">
        <f>SUM(G5:G26)</f>
        <v>30</v>
      </c>
      <c r="H27" s="161"/>
      <c r="I27" s="40">
        <f>SUM(I5:I26)</f>
        <v>64.62</v>
      </c>
      <c r="J27" s="50">
        <f t="shared" si="0"/>
        <v>64.62</v>
      </c>
      <c r="K27" s="55"/>
      <c r="L27" s="56"/>
      <c r="M27" s="23"/>
      <c r="N27" s="40"/>
      <c r="O27" s="32">
        <f>SUM(O5:O26)</f>
        <v>0</v>
      </c>
      <c r="P27" s="32">
        <f>SUM(P5:P26)</f>
        <v>0</v>
      </c>
      <c r="Q27" s="32">
        <f>SUM(Q5:Q26)</f>
        <v>0</v>
      </c>
    </row>
    <row r="28" ht="24.75" customHeight="1"/>
  </sheetData>
  <sheetProtection/>
  <printOptions/>
  <pageMargins left="0" right="0" top="0" bottom="0" header="0" footer="0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zoomScale="110" zoomScaleNormal="110" zoomScaleSheetLayoutView="105"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B29"/>
    </sheetView>
  </sheetViews>
  <sheetFormatPr defaultColWidth="9.140625" defaultRowHeight="15" customHeight="1"/>
  <cols>
    <col min="1" max="1" width="6.8515625" style="5" customWidth="1"/>
    <col min="2" max="2" width="24.28125" style="22" customWidth="1"/>
    <col min="3" max="3" width="6.8515625" style="22" customWidth="1"/>
    <col min="4" max="4" width="11.140625" style="24" customWidth="1"/>
    <col min="5" max="5" width="6.7109375" style="24" customWidth="1"/>
    <col min="6" max="6" width="10.28125" style="24" customWidth="1"/>
    <col min="7" max="7" width="7.28125" style="24" customWidth="1"/>
    <col min="8" max="8" width="14.8515625" style="25" customWidth="1"/>
    <col min="9" max="9" width="18.28125" style="53" customWidth="1"/>
    <col min="10" max="10" width="18.57421875" style="24" customWidth="1"/>
    <col min="11" max="11" width="20.28125" style="5" customWidth="1"/>
    <col min="12" max="12" width="16.8515625" style="5" customWidth="1"/>
    <col min="13" max="13" width="11.57421875" style="5" customWidth="1"/>
    <col min="14" max="14" width="15.8515625" style="5" customWidth="1"/>
    <col min="15" max="15" width="17.140625" style="5" customWidth="1"/>
    <col min="16" max="16" width="15.7109375" style="5" bestFit="1" customWidth="1"/>
    <col min="17" max="17" width="11.140625" style="5" bestFit="1" customWidth="1"/>
    <col min="18" max="18" width="9.140625" style="13" customWidth="1"/>
    <col min="19" max="16384" width="9.140625" style="5" customWidth="1"/>
  </cols>
  <sheetData>
    <row r="1" spans="1:9" ht="15" customHeight="1">
      <c r="A1" s="4"/>
      <c r="B1" s="18"/>
      <c r="C1" s="18"/>
      <c r="D1" s="8"/>
      <c r="I1" s="25"/>
    </row>
    <row r="2" spans="1:9" ht="30" customHeight="1" thickBot="1">
      <c r="A2" s="17" t="s">
        <v>113</v>
      </c>
      <c r="B2" s="18"/>
      <c r="C2" s="18"/>
      <c r="D2" s="8"/>
      <c r="I2" s="25"/>
    </row>
    <row r="3" spans="1:20" ht="31.5" customHeight="1" thickBot="1">
      <c r="A3" s="27" t="s">
        <v>22</v>
      </c>
      <c r="B3" s="28" t="s">
        <v>1</v>
      </c>
      <c r="C3" s="28" t="s">
        <v>88</v>
      </c>
      <c r="D3" s="28" t="s">
        <v>28</v>
      </c>
      <c r="E3" s="29" t="s">
        <v>29</v>
      </c>
      <c r="F3" s="29" t="s">
        <v>2</v>
      </c>
      <c r="G3" s="29" t="s">
        <v>8</v>
      </c>
      <c r="H3" s="29" t="s">
        <v>9</v>
      </c>
      <c r="I3" s="172" t="s">
        <v>5</v>
      </c>
      <c r="J3" s="173"/>
      <c r="K3" s="29" t="s">
        <v>18</v>
      </c>
      <c r="L3" s="34" t="s">
        <v>17</v>
      </c>
      <c r="M3" s="63"/>
      <c r="N3" s="29" t="s">
        <v>10</v>
      </c>
      <c r="O3" s="174" t="s">
        <v>16</v>
      </c>
      <c r="P3" s="176"/>
      <c r="Q3" s="175"/>
      <c r="R3" s="11"/>
      <c r="S3" s="3"/>
      <c r="T3" s="1"/>
    </row>
    <row r="4" spans="1:17" ht="38.25" customHeight="1" thickBot="1">
      <c r="A4" s="27"/>
      <c r="B4" s="28">
        <v>6</v>
      </c>
      <c r="C4" s="28" t="s">
        <v>89</v>
      </c>
      <c r="D4" s="28"/>
      <c r="E4" s="64"/>
      <c r="F4" s="30" t="s">
        <v>6</v>
      </c>
      <c r="G4" s="30" t="s">
        <v>3</v>
      </c>
      <c r="H4" s="30" t="s">
        <v>4</v>
      </c>
      <c r="I4" s="49" t="s">
        <v>20</v>
      </c>
      <c r="J4" s="49" t="s">
        <v>21</v>
      </c>
      <c r="K4" s="51" t="s">
        <v>33</v>
      </c>
      <c r="L4" s="30" t="s">
        <v>11</v>
      </c>
      <c r="M4" s="30" t="s">
        <v>12</v>
      </c>
      <c r="N4" s="33"/>
      <c r="O4" s="35" t="s">
        <v>15</v>
      </c>
      <c r="P4" s="35" t="s">
        <v>14</v>
      </c>
      <c r="Q4" s="35" t="s">
        <v>13</v>
      </c>
    </row>
    <row r="5" spans="1:18" ht="24.75" customHeight="1" thickBot="1">
      <c r="A5" s="37">
        <v>2</v>
      </c>
      <c r="B5" s="163" t="s">
        <v>23</v>
      </c>
      <c r="C5" s="40" t="s">
        <v>86</v>
      </c>
      <c r="D5" s="65">
        <v>1</v>
      </c>
      <c r="E5" s="40">
        <v>1</v>
      </c>
      <c r="F5" s="65">
        <v>1</v>
      </c>
      <c r="G5" s="40">
        <v>4</v>
      </c>
      <c r="H5" s="163"/>
      <c r="I5" s="42">
        <v>7.66</v>
      </c>
      <c r="J5" s="50">
        <f aca="true" t="shared" si="0" ref="J5:J29">I5-K5</f>
        <v>7.66</v>
      </c>
      <c r="K5" s="55"/>
      <c r="L5" s="56">
        <f aca="true" t="shared" si="1" ref="L5:L30">IF(J5=0,0,IF(ISERROR(RANK(J5,$J$4:$J$29)),"",RANK(J5,$J$4:$J$29)))</f>
        <v>1</v>
      </c>
      <c r="M5" s="164"/>
      <c r="N5" s="70">
        <f aca="true" t="shared" si="2" ref="N5:N29">+D5+J5+F5</f>
        <v>9.66</v>
      </c>
      <c r="O5" s="32"/>
      <c r="P5" s="32"/>
      <c r="Q5" s="32"/>
      <c r="R5" s="14"/>
    </row>
    <row r="6" spans="1:18" ht="24.75" customHeight="1" thickBot="1">
      <c r="A6" s="37">
        <v>16</v>
      </c>
      <c r="B6" s="163" t="s">
        <v>27</v>
      </c>
      <c r="C6" s="40" t="s">
        <v>86</v>
      </c>
      <c r="D6" s="65">
        <v>1</v>
      </c>
      <c r="E6" s="40">
        <v>1</v>
      </c>
      <c r="F6" s="65">
        <v>1</v>
      </c>
      <c r="G6" s="40">
        <v>4</v>
      </c>
      <c r="H6" s="163">
        <v>3.33</v>
      </c>
      <c r="I6" s="42">
        <v>7.34</v>
      </c>
      <c r="J6" s="50">
        <f t="shared" si="0"/>
        <v>7.34</v>
      </c>
      <c r="K6" s="55"/>
      <c r="L6" s="56">
        <f t="shared" si="1"/>
        <v>2</v>
      </c>
      <c r="M6" s="164">
        <f aca="true" t="shared" si="3" ref="M6:M30">IF(ISERROR(RANK(H6,$H$5:$H$29)),"",(RANK(H6,$H$5:$H$29)))</f>
        <v>1</v>
      </c>
      <c r="N6" s="70">
        <f t="shared" si="2"/>
        <v>9.34</v>
      </c>
      <c r="O6" s="32"/>
      <c r="P6" s="32"/>
      <c r="Q6" s="32">
        <f>+O6+P6</f>
        <v>0</v>
      </c>
      <c r="R6" s="16"/>
    </row>
    <row r="7" spans="1:18" ht="24.75" customHeight="1" thickBot="1">
      <c r="A7" s="37">
        <v>40</v>
      </c>
      <c r="B7" s="163" t="s">
        <v>107</v>
      </c>
      <c r="C7" s="40" t="s">
        <v>86</v>
      </c>
      <c r="D7" s="65">
        <v>1</v>
      </c>
      <c r="E7" s="40">
        <v>1</v>
      </c>
      <c r="F7" s="65">
        <v>1</v>
      </c>
      <c r="G7" s="40">
        <v>2</v>
      </c>
      <c r="H7" s="163"/>
      <c r="I7" s="42">
        <v>3.37</v>
      </c>
      <c r="J7" s="50">
        <f t="shared" si="0"/>
        <v>3.37</v>
      </c>
      <c r="K7" s="55"/>
      <c r="L7" s="56">
        <f t="shared" si="1"/>
        <v>3</v>
      </c>
      <c r="M7" s="164">
        <f t="shared" si="3"/>
      </c>
      <c r="N7" s="70">
        <f t="shared" si="2"/>
        <v>5.37</v>
      </c>
      <c r="O7" s="32"/>
      <c r="P7" s="32"/>
      <c r="Q7" s="32"/>
      <c r="R7" s="16"/>
    </row>
    <row r="8" spans="1:18" ht="24.75" customHeight="1" thickBot="1">
      <c r="A8" s="37">
        <v>11</v>
      </c>
      <c r="B8" s="163" t="s">
        <v>25</v>
      </c>
      <c r="C8" s="40" t="s">
        <v>86</v>
      </c>
      <c r="D8" s="65">
        <v>1</v>
      </c>
      <c r="E8" s="40">
        <v>1</v>
      </c>
      <c r="F8" s="65"/>
      <c r="G8" s="40">
        <v>0</v>
      </c>
      <c r="H8" s="163"/>
      <c r="I8" s="43">
        <v>0</v>
      </c>
      <c r="J8" s="50">
        <f t="shared" si="0"/>
        <v>0</v>
      </c>
      <c r="K8" s="55"/>
      <c r="L8" s="56">
        <f t="shared" si="1"/>
        <v>0</v>
      </c>
      <c r="M8" s="164">
        <f t="shared" si="3"/>
      </c>
      <c r="N8" s="70">
        <f t="shared" si="2"/>
        <v>1</v>
      </c>
      <c r="O8" s="32"/>
      <c r="P8" s="32"/>
      <c r="Q8" s="32"/>
      <c r="R8" s="12"/>
    </row>
    <row r="9" spans="1:18" ht="24.75" customHeight="1" thickBot="1">
      <c r="A9" s="37">
        <v>18</v>
      </c>
      <c r="B9" s="163" t="s">
        <v>57</v>
      </c>
      <c r="C9" s="40" t="s">
        <v>86</v>
      </c>
      <c r="D9" s="65">
        <v>1</v>
      </c>
      <c r="E9" s="40">
        <v>1</v>
      </c>
      <c r="F9" s="65"/>
      <c r="G9" s="40">
        <v>0</v>
      </c>
      <c r="H9" s="163"/>
      <c r="I9" s="42">
        <v>0</v>
      </c>
      <c r="J9" s="50">
        <f t="shared" si="0"/>
        <v>0</v>
      </c>
      <c r="K9" s="55"/>
      <c r="L9" s="56">
        <f t="shared" si="1"/>
        <v>0</v>
      </c>
      <c r="M9" s="164">
        <f t="shared" si="3"/>
      </c>
      <c r="N9" s="70">
        <f t="shared" si="2"/>
        <v>1</v>
      </c>
      <c r="O9" s="32"/>
      <c r="P9" s="32"/>
      <c r="Q9" s="32"/>
      <c r="R9" s="11"/>
    </row>
    <row r="10" spans="1:18" ht="24.75" customHeight="1" thickBot="1">
      <c r="A10" s="37">
        <v>41</v>
      </c>
      <c r="B10" s="163" t="s">
        <v>114</v>
      </c>
      <c r="C10" s="40" t="s">
        <v>115</v>
      </c>
      <c r="D10" s="65"/>
      <c r="E10" s="40">
        <v>1</v>
      </c>
      <c r="F10" s="65">
        <v>1</v>
      </c>
      <c r="G10" s="40">
        <v>0</v>
      </c>
      <c r="H10" s="163"/>
      <c r="I10" s="42">
        <v>0</v>
      </c>
      <c r="J10" s="50">
        <f t="shared" si="0"/>
        <v>0</v>
      </c>
      <c r="K10" s="55"/>
      <c r="L10" s="56">
        <f t="shared" si="1"/>
        <v>0</v>
      </c>
      <c r="M10" s="164">
        <f t="shared" si="3"/>
      </c>
      <c r="N10" s="70">
        <f t="shared" si="2"/>
        <v>1</v>
      </c>
      <c r="O10" s="32"/>
      <c r="P10" s="32"/>
      <c r="Q10" s="32">
        <f>+O10+P10</f>
        <v>0</v>
      </c>
      <c r="R10" s="14"/>
    </row>
    <row r="11" spans="1:18" ht="24.75" customHeight="1" thickBot="1">
      <c r="A11" s="37">
        <v>6</v>
      </c>
      <c r="B11" s="163" t="s">
        <v>56</v>
      </c>
      <c r="C11" s="40"/>
      <c r="D11" s="65">
        <v>1</v>
      </c>
      <c r="E11" s="40" t="s">
        <v>90</v>
      </c>
      <c r="F11" s="65"/>
      <c r="G11" s="40"/>
      <c r="H11" s="163"/>
      <c r="I11" s="42"/>
      <c r="J11" s="50">
        <f t="shared" si="0"/>
        <v>0</v>
      </c>
      <c r="K11" s="55"/>
      <c r="L11" s="56">
        <f t="shared" si="1"/>
        <v>0</v>
      </c>
      <c r="M11" s="164">
        <f t="shared" si="3"/>
      </c>
      <c r="N11" s="70">
        <f t="shared" si="2"/>
        <v>1</v>
      </c>
      <c r="O11" s="32"/>
      <c r="P11" s="32"/>
      <c r="Q11" s="32"/>
      <c r="R11" s="11"/>
    </row>
    <row r="12" spans="1:18" ht="24.75" customHeight="1" thickBot="1">
      <c r="A12" s="37">
        <v>9</v>
      </c>
      <c r="B12" s="163" t="s">
        <v>24</v>
      </c>
      <c r="C12" s="40"/>
      <c r="D12" s="65">
        <v>1</v>
      </c>
      <c r="E12" s="40" t="s">
        <v>90</v>
      </c>
      <c r="F12" s="65"/>
      <c r="G12" s="40"/>
      <c r="H12" s="163"/>
      <c r="I12" s="42"/>
      <c r="J12" s="50">
        <f t="shared" si="0"/>
        <v>0</v>
      </c>
      <c r="K12" s="55"/>
      <c r="L12" s="56">
        <f t="shared" si="1"/>
        <v>0</v>
      </c>
      <c r="M12" s="164">
        <f t="shared" si="3"/>
      </c>
      <c r="N12" s="70">
        <f t="shared" si="2"/>
        <v>1</v>
      </c>
      <c r="O12" s="32"/>
      <c r="P12" s="32"/>
      <c r="Q12" s="32"/>
      <c r="R12" s="11"/>
    </row>
    <row r="13" spans="1:18" ht="24.75" customHeight="1" thickBot="1">
      <c r="A13" s="37">
        <v>1</v>
      </c>
      <c r="B13" s="163" t="s">
        <v>26</v>
      </c>
      <c r="C13" s="40"/>
      <c r="D13" s="65"/>
      <c r="E13" s="40" t="s">
        <v>90</v>
      </c>
      <c r="F13" s="65"/>
      <c r="G13" s="40"/>
      <c r="H13" s="163"/>
      <c r="I13" s="42"/>
      <c r="J13" s="50">
        <f t="shared" si="0"/>
        <v>0</v>
      </c>
      <c r="K13" s="55"/>
      <c r="L13" s="56">
        <f t="shared" si="1"/>
        <v>0</v>
      </c>
      <c r="M13" s="164">
        <f t="shared" si="3"/>
      </c>
      <c r="N13" s="70">
        <f t="shared" si="2"/>
        <v>0</v>
      </c>
      <c r="O13" s="32"/>
      <c r="P13" s="32"/>
      <c r="Q13" s="32"/>
      <c r="R13" s="11"/>
    </row>
    <row r="14" spans="1:18" ht="24.75" customHeight="1" thickBot="1">
      <c r="A14" s="37">
        <v>4</v>
      </c>
      <c r="B14" s="163" t="s">
        <v>36</v>
      </c>
      <c r="C14" s="40"/>
      <c r="D14" s="65"/>
      <c r="E14" s="40" t="s">
        <v>90</v>
      </c>
      <c r="F14" s="65"/>
      <c r="G14" s="40"/>
      <c r="H14" s="163"/>
      <c r="I14" s="43"/>
      <c r="J14" s="50">
        <f t="shared" si="0"/>
        <v>0</v>
      </c>
      <c r="K14" s="55"/>
      <c r="L14" s="56">
        <f t="shared" si="1"/>
        <v>0</v>
      </c>
      <c r="M14" s="164">
        <f t="shared" si="3"/>
      </c>
      <c r="N14" s="70">
        <f t="shared" si="2"/>
        <v>0</v>
      </c>
      <c r="O14" s="32"/>
      <c r="P14" s="32"/>
      <c r="Q14" s="32"/>
      <c r="R14" s="11"/>
    </row>
    <row r="15" spans="1:18" ht="24.75" customHeight="1" thickBot="1">
      <c r="A15" s="37">
        <v>5</v>
      </c>
      <c r="B15" s="163" t="s">
        <v>70</v>
      </c>
      <c r="C15" s="40"/>
      <c r="D15" s="65"/>
      <c r="E15" s="40" t="s">
        <v>90</v>
      </c>
      <c r="F15" s="65"/>
      <c r="G15" s="40"/>
      <c r="H15" s="163"/>
      <c r="I15" s="42"/>
      <c r="J15" s="50">
        <f t="shared" si="0"/>
        <v>0</v>
      </c>
      <c r="K15" s="55"/>
      <c r="L15" s="56">
        <f t="shared" si="1"/>
        <v>0</v>
      </c>
      <c r="M15" s="164">
        <f t="shared" si="3"/>
      </c>
      <c r="N15" s="70">
        <f t="shared" si="2"/>
        <v>0</v>
      </c>
      <c r="O15" s="32"/>
      <c r="P15" s="32"/>
      <c r="Q15" s="32"/>
      <c r="R15" s="11"/>
    </row>
    <row r="16" spans="1:18" ht="24.75" customHeight="1" thickBot="1">
      <c r="A16" s="37">
        <v>8</v>
      </c>
      <c r="B16" s="163" t="s">
        <v>64</v>
      </c>
      <c r="C16" s="40"/>
      <c r="D16" s="65"/>
      <c r="E16" s="40" t="s">
        <v>90</v>
      </c>
      <c r="F16" s="65"/>
      <c r="G16" s="40"/>
      <c r="H16" s="163"/>
      <c r="I16" s="42"/>
      <c r="J16" s="50">
        <f t="shared" si="0"/>
        <v>0</v>
      </c>
      <c r="K16" s="55"/>
      <c r="L16" s="56">
        <f t="shared" si="1"/>
        <v>0</v>
      </c>
      <c r="M16" s="164">
        <f t="shared" si="3"/>
      </c>
      <c r="N16" s="70">
        <f t="shared" si="2"/>
        <v>0</v>
      </c>
      <c r="O16" s="32"/>
      <c r="P16" s="32"/>
      <c r="Q16" s="32"/>
      <c r="R16" s="11"/>
    </row>
    <row r="17" spans="1:18" ht="24.75" customHeight="1" thickBot="1">
      <c r="A17" s="37">
        <v>10</v>
      </c>
      <c r="B17" s="163" t="s">
        <v>60</v>
      </c>
      <c r="C17" s="40"/>
      <c r="D17" s="65"/>
      <c r="E17" s="40" t="s">
        <v>90</v>
      </c>
      <c r="F17" s="65"/>
      <c r="G17" s="40"/>
      <c r="H17" s="163"/>
      <c r="I17" s="42"/>
      <c r="J17" s="50">
        <f t="shared" si="0"/>
        <v>0</v>
      </c>
      <c r="K17" s="55"/>
      <c r="L17" s="56">
        <f t="shared" si="1"/>
        <v>0</v>
      </c>
      <c r="M17" s="164">
        <f t="shared" si="3"/>
      </c>
      <c r="N17" s="70">
        <f t="shared" si="2"/>
        <v>0</v>
      </c>
      <c r="O17" s="32"/>
      <c r="P17" s="32"/>
      <c r="Q17" s="32"/>
      <c r="R17" s="11"/>
    </row>
    <row r="18" spans="1:18" ht="24.75" customHeight="1" thickBot="1">
      <c r="A18" s="37">
        <v>13</v>
      </c>
      <c r="B18" s="163" t="s">
        <v>71</v>
      </c>
      <c r="C18" s="40"/>
      <c r="D18" s="65"/>
      <c r="E18" s="40" t="s">
        <v>90</v>
      </c>
      <c r="F18" s="65"/>
      <c r="G18" s="40"/>
      <c r="H18" s="163"/>
      <c r="I18" s="42"/>
      <c r="J18" s="50">
        <f t="shared" si="0"/>
        <v>0</v>
      </c>
      <c r="K18" s="55"/>
      <c r="L18" s="56">
        <f t="shared" si="1"/>
        <v>0</v>
      </c>
      <c r="M18" s="164">
        <f t="shared" si="3"/>
      </c>
      <c r="N18" s="70">
        <f t="shared" si="2"/>
        <v>0</v>
      </c>
      <c r="O18" s="32"/>
      <c r="P18" s="32"/>
      <c r="Q18" s="32"/>
      <c r="R18" s="11"/>
    </row>
    <row r="19" spans="1:18" ht="24.75" customHeight="1" thickBot="1">
      <c r="A19" s="37">
        <v>37</v>
      </c>
      <c r="B19" s="163" t="s">
        <v>97</v>
      </c>
      <c r="C19" s="40"/>
      <c r="D19" s="65"/>
      <c r="E19" s="40" t="s">
        <v>90</v>
      </c>
      <c r="F19" s="65"/>
      <c r="G19" s="40"/>
      <c r="H19" s="163"/>
      <c r="I19" s="42"/>
      <c r="J19" s="50">
        <f t="shared" si="0"/>
        <v>0</v>
      </c>
      <c r="K19" s="55"/>
      <c r="L19" s="56">
        <f t="shared" si="1"/>
        <v>0</v>
      </c>
      <c r="M19" s="164">
        <f t="shared" si="3"/>
      </c>
      <c r="N19" s="70">
        <f t="shared" si="2"/>
        <v>0</v>
      </c>
      <c r="O19" s="32"/>
      <c r="P19" s="32"/>
      <c r="Q19" s="32"/>
      <c r="R19" s="11"/>
    </row>
    <row r="20" spans="1:18" ht="24.75" customHeight="1" thickBot="1">
      <c r="A20" s="37">
        <v>19</v>
      </c>
      <c r="B20" s="163" t="s">
        <v>66</v>
      </c>
      <c r="C20" s="40"/>
      <c r="D20" s="65"/>
      <c r="E20" s="40" t="s">
        <v>90</v>
      </c>
      <c r="F20" s="65"/>
      <c r="G20" s="40"/>
      <c r="H20" s="163"/>
      <c r="I20" s="43"/>
      <c r="J20" s="50">
        <f t="shared" si="0"/>
        <v>0</v>
      </c>
      <c r="K20" s="55"/>
      <c r="L20" s="56">
        <f t="shared" si="1"/>
        <v>0</v>
      </c>
      <c r="M20" s="164">
        <f t="shared" si="3"/>
      </c>
      <c r="N20" s="70">
        <f t="shared" si="2"/>
        <v>0</v>
      </c>
      <c r="O20" s="32"/>
      <c r="P20" s="32"/>
      <c r="Q20" s="32"/>
      <c r="R20" s="11"/>
    </row>
    <row r="21" spans="1:18" ht="24.75" customHeight="1" thickBot="1">
      <c r="A21" s="37">
        <v>20</v>
      </c>
      <c r="B21" s="163" t="s">
        <v>62</v>
      </c>
      <c r="C21" s="40"/>
      <c r="D21" s="65"/>
      <c r="E21" s="40" t="s">
        <v>90</v>
      </c>
      <c r="F21" s="65"/>
      <c r="G21" s="40"/>
      <c r="H21" s="163"/>
      <c r="I21" s="43"/>
      <c r="J21" s="50">
        <f t="shared" si="0"/>
        <v>0</v>
      </c>
      <c r="K21" s="55"/>
      <c r="L21" s="56">
        <f t="shared" si="1"/>
        <v>0</v>
      </c>
      <c r="M21" s="164">
        <f t="shared" si="3"/>
      </c>
      <c r="N21" s="70">
        <f t="shared" si="2"/>
        <v>0</v>
      </c>
      <c r="O21" s="32"/>
      <c r="P21" s="32"/>
      <c r="Q21" s="32"/>
      <c r="R21" s="11"/>
    </row>
    <row r="22" spans="1:18" ht="24.75" customHeight="1" thickBot="1">
      <c r="A22" s="37">
        <v>21</v>
      </c>
      <c r="B22" s="163" t="s">
        <v>61</v>
      </c>
      <c r="C22" s="40"/>
      <c r="D22" s="65"/>
      <c r="E22" s="40" t="s">
        <v>90</v>
      </c>
      <c r="F22" s="65"/>
      <c r="G22" s="40"/>
      <c r="H22" s="163"/>
      <c r="I22" s="43"/>
      <c r="J22" s="50">
        <f t="shared" si="0"/>
        <v>0</v>
      </c>
      <c r="K22" s="55"/>
      <c r="L22" s="56">
        <f t="shared" si="1"/>
        <v>0</v>
      </c>
      <c r="M22" s="164">
        <f t="shared" si="3"/>
      </c>
      <c r="N22" s="70">
        <f t="shared" si="2"/>
        <v>0</v>
      </c>
      <c r="O22" s="32"/>
      <c r="P22" s="32"/>
      <c r="Q22" s="32"/>
      <c r="R22" s="11"/>
    </row>
    <row r="23" spans="1:18" ht="24.75" customHeight="1" thickBot="1">
      <c r="A23" s="37">
        <v>22</v>
      </c>
      <c r="B23" s="163" t="s">
        <v>72</v>
      </c>
      <c r="C23" s="40"/>
      <c r="D23" s="65"/>
      <c r="E23" s="40" t="s">
        <v>90</v>
      </c>
      <c r="F23" s="65"/>
      <c r="G23" s="40"/>
      <c r="H23" s="163"/>
      <c r="I23" s="42"/>
      <c r="J23" s="50">
        <f t="shared" si="0"/>
        <v>0</v>
      </c>
      <c r="K23" s="55"/>
      <c r="L23" s="56">
        <f t="shared" si="1"/>
        <v>0</v>
      </c>
      <c r="M23" s="164">
        <f t="shared" si="3"/>
      </c>
      <c r="N23" s="70">
        <f t="shared" si="2"/>
        <v>0</v>
      </c>
      <c r="O23" s="32"/>
      <c r="P23" s="32"/>
      <c r="Q23" s="32"/>
      <c r="R23" s="11"/>
    </row>
    <row r="24" spans="1:18" ht="24.75" customHeight="1" thickBot="1">
      <c r="A24" s="37">
        <v>36</v>
      </c>
      <c r="B24" s="163" t="s">
        <v>96</v>
      </c>
      <c r="C24" s="40"/>
      <c r="D24" s="65"/>
      <c r="E24" s="40" t="s">
        <v>90</v>
      </c>
      <c r="F24" s="65"/>
      <c r="G24" s="40"/>
      <c r="H24" s="163"/>
      <c r="I24" s="42"/>
      <c r="J24" s="50">
        <f t="shared" si="0"/>
        <v>0</v>
      </c>
      <c r="K24" s="55"/>
      <c r="L24" s="56">
        <f t="shared" si="1"/>
        <v>0</v>
      </c>
      <c r="M24" s="164">
        <f t="shared" si="3"/>
      </c>
      <c r="N24" s="70">
        <f t="shared" si="2"/>
        <v>0</v>
      </c>
      <c r="O24" s="32"/>
      <c r="P24" s="32"/>
      <c r="Q24" s="32"/>
      <c r="R24" s="11"/>
    </row>
    <row r="25" spans="1:18" ht="24.75" customHeight="1" thickBot="1">
      <c r="A25" s="37">
        <v>25</v>
      </c>
      <c r="B25" s="163" t="s">
        <v>59</v>
      </c>
      <c r="C25" s="40"/>
      <c r="D25" s="65"/>
      <c r="E25" s="40" t="s">
        <v>90</v>
      </c>
      <c r="F25" s="65"/>
      <c r="G25" s="40"/>
      <c r="H25" s="163"/>
      <c r="I25" s="42"/>
      <c r="J25" s="50">
        <f t="shared" si="0"/>
        <v>0</v>
      </c>
      <c r="K25" s="55"/>
      <c r="L25" s="56">
        <f t="shared" si="1"/>
        <v>0</v>
      </c>
      <c r="M25" s="164">
        <f t="shared" si="3"/>
      </c>
      <c r="N25" s="70">
        <f t="shared" si="2"/>
        <v>0</v>
      </c>
      <c r="O25" s="32"/>
      <c r="P25" s="32"/>
      <c r="Q25" s="32"/>
      <c r="R25" s="11"/>
    </row>
    <row r="26" spans="1:18" ht="24.75" customHeight="1" thickBot="1">
      <c r="A26" s="37">
        <v>26</v>
      </c>
      <c r="B26" s="163" t="s">
        <v>58</v>
      </c>
      <c r="C26" s="40"/>
      <c r="D26" s="65"/>
      <c r="E26" s="40" t="s">
        <v>90</v>
      </c>
      <c r="F26" s="65"/>
      <c r="G26" s="40"/>
      <c r="H26" s="163"/>
      <c r="I26" s="42"/>
      <c r="J26" s="50">
        <f t="shared" si="0"/>
        <v>0</v>
      </c>
      <c r="K26" s="55"/>
      <c r="L26" s="56">
        <f t="shared" si="1"/>
        <v>0</v>
      </c>
      <c r="M26" s="164">
        <f t="shared" si="3"/>
      </c>
      <c r="N26" s="70">
        <f t="shared" si="2"/>
        <v>0</v>
      </c>
      <c r="O26" s="32"/>
      <c r="P26" s="32"/>
      <c r="Q26" s="32"/>
      <c r="R26" s="11"/>
    </row>
    <row r="27" spans="1:18" ht="24.75" customHeight="1" thickBot="1">
      <c r="A27" s="37">
        <v>27</v>
      </c>
      <c r="B27" s="163" t="s">
        <v>63</v>
      </c>
      <c r="C27" s="40"/>
      <c r="D27" s="65"/>
      <c r="E27" s="40" t="s">
        <v>90</v>
      </c>
      <c r="F27" s="65"/>
      <c r="G27" s="40"/>
      <c r="H27" s="163"/>
      <c r="I27" s="42"/>
      <c r="J27" s="50">
        <f t="shared" si="0"/>
        <v>0</v>
      </c>
      <c r="K27" s="55"/>
      <c r="L27" s="56">
        <f t="shared" si="1"/>
        <v>0</v>
      </c>
      <c r="M27" s="164">
        <f t="shared" si="3"/>
      </c>
      <c r="N27" s="70">
        <f t="shared" si="2"/>
        <v>0</v>
      </c>
      <c r="O27" s="32"/>
      <c r="P27" s="32"/>
      <c r="Q27" s="32"/>
      <c r="R27" s="11"/>
    </row>
    <row r="28" spans="1:18" ht="24.75" customHeight="1" thickBot="1">
      <c r="A28" s="37">
        <v>28</v>
      </c>
      <c r="B28" s="163" t="s">
        <v>65</v>
      </c>
      <c r="C28" s="40"/>
      <c r="D28" s="65"/>
      <c r="E28" s="40" t="s">
        <v>90</v>
      </c>
      <c r="F28" s="65"/>
      <c r="G28" s="40"/>
      <c r="H28" s="163"/>
      <c r="I28" s="42"/>
      <c r="J28" s="50">
        <f t="shared" si="0"/>
        <v>0</v>
      </c>
      <c r="K28" s="55"/>
      <c r="L28" s="56">
        <f t="shared" si="1"/>
        <v>0</v>
      </c>
      <c r="M28" s="164">
        <f t="shared" si="3"/>
      </c>
      <c r="N28" s="70">
        <f t="shared" si="2"/>
        <v>0</v>
      </c>
      <c r="O28" s="32"/>
      <c r="P28" s="32"/>
      <c r="Q28" s="32"/>
      <c r="R28" s="11"/>
    </row>
    <row r="29" spans="1:18" ht="24.75" customHeight="1" thickBot="1">
      <c r="A29" s="37">
        <v>31</v>
      </c>
      <c r="B29" s="163" t="s">
        <v>78</v>
      </c>
      <c r="C29" s="40"/>
      <c r="D29" s="65"/>
      <c r="E29" s="40" t="s">
        <v>90</v>
      </c>
      <c r="F29" s="65"/>
      <c r="G29" s="40"/>
      <c r="H29" s="163"/>
      <c r="I29" s="42"/>
      <c r="J29" s="50">
        <f t="shared" si="0"/>
        <v>0</v>
      </c>
      <c r="K29" s="55"/>
      <c r="L29" s="56">
        <f t="shared" si="1"/>
        <v>0</v>
      </c>
      <c r="M29" s="164">
        <f t="shared" si="3"/>
      </c>
      <c r="N29" s="70">
        <f t="shared" si="2"/>
        <v>0</v>
      </c>
      <c r="O29" s="32"/>
      <c r="P29" s="32"/>
      <c r="Q29" s="32"/>
      <c r="R29" s="11"/>
    </row>
    <row r="30" spans="1:18" ht="24.75" customHeight="1" thickBot="1">
      <c r="A30" s="38"/>
      <c r="B30" s="65" t="s">
        <v>32</v>
      </c>
      <c r="C30" s="40"/>
      <c r="D30" s="65">
        <f>SUM(D5:D11)</f>
        <v>6</v>
      </c>
      <c r="E30" s="40">
        <f>SUM(E5:E11)</f>
        <v>6</v>
      </c>
      <c r="F30" s="65">
        <f>SUM(F5:F11)</f>
        <v>4</v>
      </c>
      <c r="G30" s="40"/>
      <c r="H30" s="163"/>
      <c r="I30" s="40">
        <f>SUM(I5:I11)</f>
        <v>18.37</v>
      </c>
      <c r="J30" s="50">
        <f>I30-K30</f>
        <v>18.37</v>
      </c>
      <c r="K30" s="55"/>
      <c r="L30" s="56">
        <f t="shared" si="1"/>
      </c>
      <c r="M30" s="164">
        <f t="shared" si="3"/>
      </c>
      <c r="N30" s="70">
        <f>+D30+J30+F30</f>
        <v>28.37</v>
      </c>
      <c r="O30" s="32">
        <f>SUM(O5:O11)</f>
        <v>0</v>
      </c>
      <c r="P30" s="32">
        <f>SUM(P5:P11)</f>
        <v>0</v>
      </c>
      <c r="Q30" s="32">
        <f>SUM(Q5:Q11)</f>
        <v>0</v>
      </c>
      <c r="R30" s="11"/>
    </row>
    <row r="31" ht="24.75" customHeight="1">
      <c r="R31" s="11"/>
    </row>
    <row r="32" ht="24.75" customHeight="1">
      <c r="R32" s="11"/>
    </row>
    <row r="33" ht="24.75" customHeight="1">
      <c r="R33" s="11"/>
    </row>
    <row r="34" ht="24.75" customHeight="1">
      <c r="R34" s="11"/>
    </row>
    <row r="35" ht="24.75" customHeight="1">
      <c r="R35" s="11"/>
    </row>
  </sheetData>
  <sheetProtection/>
  <mergeCells count="2">
    <mergeCell ref="I3:J3"/>
    <mergeCell ref="O3:Q3"/>
  </mergeCells>
  <printOptions/>
  <pageMargins left="0" right="0" top="0" bottom="0" header="0" footer="0"/>
  <pageSetup horizontalDpi="600" verticalDpi="600" orientation="landscape" scale="75" r:id="rId1"/>
  <colBreaks count="2" manualBreakCount="2">
    <brk id="15" max="65535" man="1"/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zoomScaleSheetLayoutView="105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1" sqref="A21"/>
    </sheetView>
  </sheetViews>
  <sheetFormatPr defaultColWidth="9.140625" defaultRowHeight="15" customHeight="1"/>
  <cols>
    <col min="1" max="1" width="9.140625" style="5" customWidth="1"/>
    <col min="2" max="2" width="23.140625" style="22" customWidth="1"/>
    <col min="3" max="3" width="11.00390625" style="22" customWidth="1"/>
    <col min="4" max="4" width="12.28125" style="24" customWidth="1"/>
    <col min="5" max="5" width="8.28125" style="24" customWidth="1"/>
    <col min="6" max="6" width="10.00390625" style="5" customWidth="1"/>
    <col min="7" max="7" width="10.140625" style="24" customWidth="1"/>
    <col min="8" max="8" width="12.421875" style="25" customWidth="1"/>
    <col min="9" max="9" width="15.421875" style="53" customWidth="1"/>
    <col min="10" max="10" width="14.57421875" style="24" customWidth="1"/>
    <col min="11" max="11" width="16.421875" style="5" customWidth="1"/>
    <col min="12" max="12" width="12.421875" style="5" customWidth="1"/>
    <col min="13" max="13" width="11.421875" style="5" customWidth="1"/>
    <col min="14" max="14" width="12.421875" style="5" customWidth="1"/>
    <col min="15" max="15" width="15.57421875" style="5" customWidth="1"/>
    <col min="16" max="16" width="14.57421875" style="5" customWidth="1"/>
    <col min="17" max="17" width="13.7109375" style="5" customWidth="1"/>
    <col min="18" max="18" width="9.140625" style="13" customWidth="1"/>
    <col min="19" max="16384" width="9.140625" style="5" customWidth="1"/>
  </cols>
  <sheetData>
    <row r="1" spans="1:9" ht="15" customHeight="1">
      <c r="A1" s="4"/>
      <c r="B1" s="18"/>
      <c r="C1" s="18"/>
      <c r="D1" s="8"/>
      <c r="G1" s="24">
        <v>8</v>
      </c>
      <c r="I1" s="25"/>
    </row>
    <row r="2" spans="1:9" ht="31.5" customHeight="1" thickBot="1">
      <c r="A2" s="170" t="s">
        <v>116</v>
      </c>
      <c r="B2" s="18"/>
      <c r="C2" s="18"/>
      <c r="D2" s="8"/>
      <c r="I2" s="25"/>
    </row>
    <row r="3" spans="1:17" ht="30.75" customHeight="1" thickBot="1">
      <c r="A3" s="169"/>
      <c r="B3" s="28" t="s">
        <v>1</v>
      </c>
      <c r="C3" s="28" t="s">
        <v>88</v>
      </c>
      <c r="D3" s="28" t="s">
        <v>28</v>
      </c>
      <c r="E3" s="29" t="s">
        <v>29</v>
      </c>
      <c r="F3" s="29" t="s">
        <v>2</v>
      </c>
      <c r="G3" s="29" t="s">
        <v>8</v>
      </c>
      <c r="H3" s="29" t="s">
        <v>9</v>
      </c>
      <c r="I3" s="61" t="s">
        <v>5</v>
      </c>
      <c r="J3" s="62"/>
      <c r="K3" s="29" t="s">
        <v>18</v>
      </c>
      <c r="L3" s="174" t="s">
        <v>17</v>
      </c>
      <c r="M3" s="175"/>
      <c r="N3" s="29" t="s">
        <v>10</v>
      </c>
      <c r="O3" s="174" t="s">
        <v>16</v>
      </c>
      <c r="P3" s="176"/>
      <c r="Q3" s="175"/>
    </row>
    <row r="4" spans="1:17" ht="39.75" customHeight="1" thickBot="1">
      <c r="A4" s="27"/>
      <c r="B4" s="28">
        <f>COUNT($E$4:$E$20)</f>
        <v>10</v>
      </c>
      <c r="C4" s="28" t="s">
        <v>89</v>
      </c>
      <c r="D4" s="28"/>
      <c r="E4" s="64"/>
      <c r="F4" s="30" t="s">
        <v>6</v>
      </c>
      <c r="G4" s="30" t="s">
        <v>3</v>
      </c>
      <c r="H4" s="30" t="s">
        <v>4</v>
      </c>
      <c r="I4" s="49" t="s">
        <v>20</v>
      </c>
      <c r="J4" s="49" t="s">
        <v>21</v>
      </c>
      <c r="K4" s="51" t="s">
        <v>33</v>
      </c>
      <c r="L4" s="30" t="s">
        <v>11</v>
      </c>
      <c r="M4" s="30" t="s">
        <v>12</v>
      </c>
      <c r="N4" s="33"/>
      <c r="O4" s="35" t="s">
        <v>15</v>
      </c>
      <c r="P4" s="35" t="s">
        <v>14</v>
      </c>
      <c r="Q4" s="35" t="s">
        <v>13</v>
      </c>
    </row>
    <row r="5" spans="1:17" ht="24.75" customHeight="1" thickBot="1">
      <c r="A5" s="37">
        <v>1</v>
      </c>
      <c r="B5" s="163" t="s">
        <v>24</v>
      </c>
      <c r="C5" s="40" t="s">
        <v>86</v>
      </c>
      <c r="D5" s="161">
        <v>1</v>
      </c>
      <c r="E5" s="40">
        <v>1</v>
      </c>
      <c r="F5" s="161">
        <v>1</v>
      </c>
      <c r="G5" s="40">
        <v>5</v>
      </c>
      <c r="H5" s="168">
        <v>5.45</v>
      </c>
      <c r="I5" s="42">
        <v>17.41</v>
      </c>
      <c r="J5" s="50">
        <f>I5-K5</f>
        <v>17.41</v>
      </c>
      <c r="K5" s="55"/>
      <c r="L5" s="56">
        <f>IF(J5=0,0,IF(ISERROR(RANK(J5,$J$4:$J$20)),"",RANK(J5,$J$4:$J$20)))</f>
        <v>1</v>
      </c>
      <c r="M5" s="23">
        <f>IF(ISERROR(RANK(H5,$H$5:$H$20)),"",(RANK(H5,$H$5:$H$20)))</f>
        <v>1</v>
      </c>
      <c r="N5" s="70">
        <f>+D5+J5+F5</f>
        <v>19.41</v>
      </c>
      <c r="O5" s="32"/>
      <c r="P5" s="32"/>
      <c r="Q5" s="32">
        <f>+O5+P5</f>
        <v>0</v>
      </c>
    </row>
    <row r="6" spans="1:17" ht="24.75" customHeight="1" thickBot="1">
      <c r="A6" s="37">
        <v>2</v>
      </c>
      <c r="B6" s="163" t="s">
        <v>25</v>
      </c>
      <c r="C6" s="40" t="s">
        <v>86</v>
      </c>
      <c r="D6" s="161">
        <v>1</v>
      </c>
      <c r="E6" s="40">
        <v>1</v>
      </c>
      <c r="F6" s="161">
        <v>1</v>
      </c>
      <c r="G6" s="40">
        <v>5</v>
      </c>
      <c r="H6" s="167">
        <v>4.08</v>
      </c>
      <c r="I6" s="43">
        <v>17.18</v>
      </c>
      <c r="J6" s="50">
        <f>I6-K6</f>
        <v>16.93</v>
      </c>
      <c r="K6" s="55">
        <v>0.25</v>
      </c>
      <c r="L6" s="56">
        <f>IF(J6=0,0,IF(ISERROR(RANK(J6,$J$4:$J$20)),"",RANK(J6,$J$4:$J$20)))</f>
        <v>2</v>
      </c>
      <c r="M6" s="23">
        <f>IF(ISERROR(RANK(H6,$H$5:$H$20)),"",(RANK(H6,$H$5:$H$20)))</f>
        <v>4</v>
      </c>
      <c r="N6" s="70">
        <f>+D6+J6+F6</f>
        <v>18.93</v>
      </c>
      <c r="O6" s="32"/>
      <c r="P6" s="32"/>
      <c r="Q6" s="32">
        <f>+O6+P6</f>
        <v>0</v>
      </c>
    </row>
    <row r="7" spans="1:17" ht="24.75" customHeight="1" thickBot="1">
      <c r="A7" s="37">
        <v>4</v>
      </c>
      <c r="B7" s="163" t="s">
        <v>72</v>
      </c>
      <c r="C7" s="40" t="s">
        <v>86</v>
      </c>
      <c r="D7" s="161">
        <v>1</v>
      </c>
      <c r="E7" s="40">
        <v>1</v>
      </c>
      <c r="F7" s="161">
        <v>1</v>
      </c>
      <c r="G7" s="40">
        <v>5</v>
      </c>
      <c r="H7" s="166">
        <v>5.04</v>
      </c>
      <c r="I7" s="42">
        <v>16.51</v>
      </c>
      <c r="J7" s="50">
        <f>I7-K7</f>
        <v>16.51</v>
      </c>
      <c r="K7" s="55"/>
      <c r="L7" s="56">
        <f>IF(J7=0,0,IF(ISERROR(RANK(J7,$J$4:$J$20)),"",RANK(J7,$J$4:$J$20)))</f>
        <v>3</v>
      </c>
      <c r="M7" s="23">
        <f>IF(ISERROR(RANK(H7,$H$5:$H$20)),"",(RANK(H7,$H$5:$H$20)))</f>
        <v>2</v>
      </c>
      <c r="N7" s="70">
        <f>+D7+J7+F7</f>
        <v>18.51</v>
      </c>
      <c r="O7" s="32"/>
      <c r="P7" s="32"/>
      <c r="Q7" s="32">
        <f>+O7+P7</f>
        <v>0</v>
      </c>
    </row>
    <row r="8" spans="1:17" ht="24.75" customHeight="1" thickBot="1">
      <c r="A8" s="37">
        <v>5</v>
      </c>
      <c r="B8" s="163" t="s">
        <v>118</v>
      </c>
      <c r="C8" s="40" t="s">
        <v>86</v>
      </c>
      <c r="D8" s="161">
        <v>1</v>
      </c>
      <c r="E8" s="40">
        <v>1</v>
      </c>
      <c r="F8" s="161">
        <v>1</v>
      </c>
      <c r="G8" s="40">
        <v>5</v>
      </c>
      <c r="H8" s="166"/>
      <c r="I8" s="42">
        <v>14.4</v>
      </c>
      <c r="J8" s="50">
        <v>14.4</v>
      </c>
      <c r="K8" s="55"/>
      <c r="L8" s="56"/>
      <c r="M8" s="23"/>
      <c r="N8" s="70">
        <v>14.4</v>
      </c>
      <c r="O8" s="32"/>
      <c r="P8" s="32"/>
      <c r="Q8" s="32"/>
    </row>
    <row r="9" spans="1:17" ht="24.75" customHeight="1" thickBot="1">
      <c r="A9" s="37">
        <v>6</v>
      </c>
      <c r="B9" s="163" t="s">
        <v>106</v>
      </c>
      <c r="C9" s="40" t="s">
        <v>86</v>
      </c>
      <c r="D9" s="161">
        <v>1</v>
      </c>
      <c r="E9" s="40">
        <v>1</v>
      </c>
      <c r="F9" s="161">
        <v>1</v>
      </c>
      <c r="G9" s="40">
        <v>5</v>
      </c>
      <c r="H9" s="166"/>
      <c r="I9" s="42">
        <v>14.12</v>
      </c>
      <c r="J9" s="50">
        <v>14.12</v>
      </c>
      <c r="K9" s="55"/>
      <c r="L9" s="56"/>
      <c r="M9" s="23"/>
      <c r="N9" s="70">
        <v>14.12</v>
      </c>
      <c r="O9" s="32"/>
      <c r="P9" s="32"/>
      <c r="Q9" s="32"/>
    </row>
    <row r="10" spans="1:17" ht="24.75" customHeight="1" thickBot="1">
      <c r="A10" s="37">
        <v>8</v>
      </c>
      <c r="B10" s="163" t="s">
        <v>36</v>
      </c>
      <c r="C10" s="40" t="s">
        <v>86</v>
      </c>
      <c r="D10" s="161">
        <v>1</v>
      </c>
      <c r="E10" s="40">
        <v>1</v>
      </c>
      <c r="F10" s="161">
        <v>1</v>
      </c>
      <c r="G10" s="40">
        <v>5</v>
      </c>
      <c r="H10" s="166">
        <v>4.6</v>
      </c>
      <c r="I10" s="42">
        <v>11.92</v>
      </c>
      <c r="J10" s="50">
        <f>I10-K10</f>
        <v>11.92</v>
      </c>
      <c r="K10" s="55"/>
      <c r="L10" s="56">
        <f>IF(J10=0,0,IF(ISERROR(RANK(J10,$J$4:$J$20)),"",RANK(J10,$J$4:$J$20)))</f>
        <v>6</v>
      </c>
      <c r="M10" s="23">
        <f>IF(ISERROR(RANK(H10,$H$5:$H$20)),"",(RANK(H10,$H$5:$H$20)))</f>
        <v>3</v>
      </c>
      <c r="N10" s="70">
        <f>+D10+J10+F10</f>
        <v>13.92</v>
      </c>
      <c r="O10" s="32"/>
      <c r="P10" s="32"/>
      <c r="Q10" s="32">
        <f>+O10+P10</f>
        <v>0</v>
      </c>
    </row>
    <row r="11" spans="1:17" ht="24.75" customHeight="1" thickBot="1">
      <c r="A11" s="37">
        <v>9</v>
      </c>
      <c r="B11" s="163" t="s">
        <v>23</v>
      </c>
      <c r="C11" s="40" t="s">
        <v>86</v>
      </c>
      <c r="D11" s="161">
        <v>1</v>
      </c>
      <c r="E11" s="40">
        <v>1</v>
      </c>
      <c r="F11" s="161">
        <v>1</v>
      </c>
      <c r="G11" s="40">
        <v>5</v>
      </c>
      <c r="H11" s="166"/>
      <c r="I11" s="42">
        <v>11.82</v>
      </c>
      <c r="J11" s="50">
        <f>I11-K11</f>
        <v>11.82</v>
      </c>
      <c r="K11" s="55"/>
      <c r="L11" s="56">
        <f>IF(J11=0,0,IF(ISERROR(RANK(J11,$J$4:$J$20)),"",RANK(J11,$J$4:$J$20)))</f>
        <v>7</v>
      </c>
      <c r="M11" s="23">
        <f>IF(ISERROR(RANK(H11,$H$5:$H$20)),"",(RANK(H11,$H$5:$H$20)))</f>
      </c>
      <c r="N11" s="70">
        <f>+D11+J11+F11</f>
        <v>13.82</v>
      </c>
      <c r="O11" s="32"/>
      <c r="P11" s="32"/>
      <c r="Q11" s="32"/>
    </row>
    <row r="12" spans="1:17" ht="24.75" customHeight="1" thickBot="1">
      <c r="A12" s="37">
        <v>10</v>
      </c>
      <c r="B12" s="163" t="s">
        <v>62</v>
      </c>
      <c r="C12" s="40" t="s">
        <v>86</v>
      </c>
      <c r="D12" s="161">
        <v>1</v>
      </c>
      <c r="E12" s="40"/>
      <c r="F12" s="161"/>
      <c r="G12" s="40"/>
      <c r="H12" s="166"/>
      <c r="I12" s="42">
        <v>10.59</v>
      </c>
      <c r="J12" s="50">
        <f>I12-K12</f>
        <v>10.59</v>
      </c>
      <c r="K12" s="55"/>
      <c r="L12" s="56">
        <f>IF(J12=0,0,IF(ISERROR(RANK(J12,$J$4:$J$20)),"",RANK(J12,$J$4:$J$20)))</f>
        <v>8</v>
      </c>
      <c r="M12" s="23">
        <f>IF(ISERROR(RANK(H12,$H$5:$H$20)),"",(RANK(H12,$H$5:$H$20)))</f>
      </c>
      <c r="N12" s="70">
        <f>+D12+J12+F12</f>
        <v>11.59</v>
      </c>
      <c r="O12" s="32"/>
      <c r="P12" s="32"/>
      <c r="Q12" s="32">
        <f>+O12+P12</f>
        <v>0</v>
      </c>
    </row>
    <row r="13" spans="1:17" ht="24.75" customHeight="1" thickBot="1">
      <c r="A13" s="37">
        <v>11</v>
      </c>
      <c r="B13" s="163" t="s">
        <v>60</v>
      </c>
      <c r="C13" s="40" t="s">
        <v>86</v>
      </c>
      <c r="D13" s="161"/>
      <c r="E13" s="40">
        <v>1</v>
      </c>
      <c r="F13" s="161">
        <v>1</v>
      </c>
      <c r="G13" s="40">
        <v>5</v>
      </c>
      <c r="H13" s="166"/>
      <c r="I13" s="43">
        <v>10.26</v>
      </c>
      <c r="J13" s="50">
        <f>I13-K13</f>
        <v>10.26</v>
      </c>
      <c r="K13" s="55"/>
      <c r="L13" s="56">
        <f>IF(J13=0,0,IF(ISERROR(RANK(J13,$J$4:$J$20)),"",RANK(J13,$J$4:$J$20)))</f>
        <v>9</v>
      </c>
      <c r="M13" s="23">
        <f>IF(ISERROR(RANK(H13,$H$5:$H$20)),"",(RANK(H13,$H$5:$H$20)))</f>
      </c>
      <c r="N13" s="70">
        <f>+D13+J13+F13</f>
        <v>11.26</v>
      </c>
      <c r="O13" s="32"/>
      <c r="P13" s="32"/>
      <c r="Q13" s="32">
        <f>+O13+P13</f>
        <v>0</v>
      </c>
    </row>
    <row r="14" spans="1:17" ht="24.75" customHeight="1" thickBot="1">
      <c r="A14" s="37">
        <v>13</v>
      </c>
      <c r="B14" s="163" t="s">
        <v>26</v>
      </c>
      <c r="C14" s="40" t="s">
        <v>86</v>
      </c>
      <c r="D14" s="161">
        <v>1</v>
      </c>
      <c r="E14" s="40">
        <v>1</v>
      </c>
      <c r="F14" s="161">
        <v>1</v>
      </c>
      <c r="G14" s="40">
        <v>5</v>
      </c>
      <c r="H14" s="166"/>
      <c r="I14" s="42">
        <v>9.77</v>
      </c>
      <c r="J14" s="50">
        <f>I14-K14</f>
        <v>9.77</v>
      </c>
      <c r="K14" s="55"/>
      <c r="L14" s="56">
        <f>IF(J14=0,0,IF(ISERROR(RANK(J14,$J$4:$J$20)),"",RANK(J14,$J$4:$J$20)))</f>
        <v>10</v>
      </c>
      <c r="M14" s="23">
        <f>IF(ISERROR(RANK(H14,$H$5:$H$20)),"",(RANK(H14,$H$5:$H$20)))</f>
      </c>
      <c r="N14" s="70">
        <f>+D14+J14+F14</f>
        <v>11.77</v>
      </c>
      <c r="O14" s="32"/>
      <c r="P14" s="32"/>
      <c r="Q14" s="32"/>
    </row>
    <row r="15" spans="1:17" ht="24.75" customHeight="1" thickBot="1">
      <c r="A15" s="37">
        <v>16</v>
      </c>
      <c r="B15" s="178" t="s">
        <v>117</v>
      </c>
      <c r="C15" s="40" t="s">
        <v>86</v>
      </c>
      <c r="D15" s="161"/>
      <c r="E15" s="40">
        <v>1</v>
      </c>
      <c r="F15" s="161">
        <v>1</v>
      </c>
      <c r="G15" s="40">
        <v>5</v>
      </c>
      <c r="H15" s="166"/>
      <c r="I15" s="42">
        <v>9.27</v>
      </c>
      <c r="J15" s="50">
        <v>9.27</v>
      </c>
      <c r="K15" s="55"/>
      <c r="L15" s="56"/>
      <c r="M15" s="23"/>
      <c r="N15" s="70">
        <v>9.27</v>
      </c>
      <c r="O15" s="32"/>
      <c r="P15" s="32"/>
      <c r="Q15" s="32"/>
    </row>
    <row r="16" spans="1:17" ht="24.75" customHeight="1" thickBot="1">
      <c r="A16" s="37">
        <v>18</v>
      </c>
      <c r="B16" s="163" t="s">
        <v>70</v>
      </c>
      <c r="C16" s="40"/>
      <c r="D16" s="161">
        <v>1</v>
      </c>
      <c r="E16" s="40"/>
      <c r="F16" s="161"/>
      <c r="G16" s="40"/>
      <c r="H16" s="166"/>
      <c r="I16" s="42"/>
      <c r="J16" s="50">
        <f>I16-K16</f>
        <v>0</v>
      </c>
      <c r="K16" s="55"/>
      <c r="L16" s="56">
        <f>IF(J16=0,0,IF(ISERROR(RANK(J16,$J$4:$J$20)),"",RANK(J16,$J$4:$J$20)))</f>
        <v>0</v>
      </c>
      <c r="M16" s="23">
        <f>IF(ISERROR(RANK(H16,$H$5:$H$20)),"",(RANK(H16,$H$5:$H$20)))</f>
      </c>
      <c r="N16" s="70">
        <f>+D16+J16+F16</f>
        <v>1</v>
      </c>
      <c r="O16" s="32"/>
      <c r="P16" s="32"/>
      <c r="Q16" s="32"/>
    </row>
    <row r="17" spans="1:17" ht="24.75" customHeight="1" thickBot="1">
      <c r="A17" s="37">
        <v>19</v>
      </c>
      <c r="B17" s="163" t="s">
        <v>56</v>
      </c>
      <c r="C17" s="40"/>
      <c r="D17" s="161">
        <v>1</v>
      </c>
      <c r="E17" s="40"/>
      <c r="F17" s="161"/>
      <c r="G17" s="40"/>
      <c r="H17" s="166"/>
      <c r="I17" s="42"/>
      <c r="J17" s="50">
        <f>I17-K17</f>
        <v>0</v>
      </c>
      <c r="K17" s="55"/>
      <c r="L17" s="56">
        <f>IF(J17=0,0,IF(ISERROR(RANK(J17,$J$4:$J$20)),"",RANK(J17,$J$4:$J$20)))</f>
        <v>0</v>
      </c>
      <c r="M17" s="23">
        <f>IF(ISERROR(RANK(H17,$H$5:$H$20)),"",(RANK(H17,$H$5:$H$20)))</f>
      </c>
      <c r="N17" s="70">
        <f>+D17+J17+F17</f>
        <v>1</v>
      </c>
      <c r="O17" s="32"/>
      <c r="P17" s="32"/>
      <c r="Q17" s="32">
        <f>+O17+P17</f>
        <v>0</v>
      </c>
    </row>
    <row r="18" spans="1:17" ht="24.75" customHeight="1" thickBot="1">
      <c r="A18" s="37">
        <v>20</v>
      </c>
      <c r="B18" s="163" t="s">
        <v>64</v>
      </c>
      <c r="C18" s="40"/>
      <c r="D18" s="161"/>
      <c r="E18" s="40"/>
      <c r="F18" s="161"/>
      <c r="G18" s="40"/>
      <c r="H18" s="161"/>
      <c r="I18" s="43"/>
      <c r="J18" s="50">
        <f>I18-K18</f>
        <v>0</v>
      </c>
      <c r="K18" s="55"/>
      <c r="L18" s="56">
        <f>IF(J18=0,0,IF(ISERROR(RANK(J18,$J$4:$J$20)),"",RANK(J18,$J$4:$J$20)))</f>
        <v>0</v>
      </c>
      <c r="M18" s="23">
        <f>IF(ISERROR(RANK(H18,$H$5:$H$20)),"",(RANK(H18,$H$5:$H$20)))</f>
      </c>
      <c r="N18" s="70">
        <f>+D18+J18+F18</f>
        <v>0</v>
      </c>
      <c r="O18" s="32"/>
      <c r="P18" s="32"/>
      <c r="Q18" s="32"/>
    </row>
    <row r="19" spans="1:17" ht="24.75" customHeight="1" thickBot="1">
      <c r="A19" s="37">
        <v>21</v>
      </c>
      <c r="B19" s="163" t="s">
        <v>71</v>
      </c>
      <c r="C19" s="40"/>
      <c r="D19" s="161"/>
      <c r="E19" s="40"/>
      <c r="F19" s="161"/>
      <c r="G19" s="40"/>
      <c r="H19" s="166"/>
      <c r="I19" s="43"/>
      <c r="J19" s="50">
        <f>I19-K19</f>
        <v>0</v>
      </c>
      <c r="K19" s="55"/>
      <c r="L19" s="56">
        <f>IF(J19=0,0,IF(ISERROR(RANK(J19,$J$4:$J$20)),"",RANK(J19,$J$4:$J$20)))</f>
        <v>0</v>
      </c>
      <c r="M19" s="23">
        <f>IF(ISERROR(RANK(H19,$H$5:$H$20)),"",(RANK(H19,$H$5:$H$20)))</f>
      </c>
      <c r="N19" s="70">
        <f>+D19+J19+F19</f>
        <v>0</v>
      </c>
      <c r="O19" s="32"/>
      <c r="P19" s="32"/>
      <c r="Q19" s="32"/>
    </row>
    <row r="20" spans="1:17" ht="24.75" customHeight="1" thickBot="1">
      <c r="A20" s="37">
        <v>22</v>
      </c>
      <c r="B20" s="163" t="s">
        <v>27</v>
      </c>
      <c r="C20" s="40"/>
      <c r="D20" s="161">
        <v>1</v>
      </c>
      <c r="E20" s="40"/>
      <c r="F20" s="161"/>
      <c r="G20" s="40"/>
      <c r="H20" s="166"/>
      <c r="I20" s="42"/>
      <c r="J20" s="50">
        <f>I20-K20</f>
        <v>0</v>
      </c>
      <c r="K20" s="55"/>
      <c r="L20" s="56">
        <f>IF(J20=0,0,IF(ISERROR(RANK(J20,$J$4:$J$20)),"",RANK(J20,$J$4:$J$20)))</f>
        <v>0</v>
      </c>
      <c r="M20" s="23">
        <f>IF(ISERROR(RANK(H20,$H$5:$H$20)),"",(RANK(H20,$H$5:$H$20)))</f>
      </c>
      <c r="N20" s="70">
        <f>+D20+J20+F20</f>
        <v>1</v>
      </c>
      <c r="O20" s="32"/>
      <c r="P20" s="32"/>
      <c r="Q20" s="32"/>
    </row>
    <row r="21" spans="1:17" ht="24.75" customHeight="1" thickBot="1">
      <c r="A21" s="36">
        <v>18</v>
      </c>
      <c r="B21" s="163" t="s">
        <v>57</v>
      </c>
      <c r="C21" s="40" t="s">
        <v>86</v>
      </c>
      <c r="D21" s="161">
        <v>1</v>
      </c>
      <c r="E21" s="40">
        <v>1</v>
      </c>
      <c r="F21" s="161"/>
      <c r="G21" s="40"/>
      <c r="H21" s="166"/>
      <c r="I21" s="43">
        <v>0</v>
      </c>
      <c r="J21" s="50">
        <v>0</v>
      </c>
      <c r="K21" s="55"/>
      <c r="L21" s="56">
        <f>IF(J21=0,0,IF(ISERROR(RANK(J21,$J$4:$J$20)),"",RANK(J21,$J$4:$J$20)))</f>
        <v>0</v>
      </c>
      <c r="M21" s="23">
        <f>IF(ISERROR(RANK(H21,$H$5:$H$20)),"",(RANK(H21,$H$5:$H$20)))</f>
      </c>
      <c r="N21" s="70">
        <f>+D21+J21+F21</f>
        <v>1</v>
      </c>
      <c r="O21" s="32"/>
      <c r="P21" s="32"/>
      <c r="Q21" s="32"/>
    </row>
    <row r="22" spans="1:17" ht="24.75" customHeight="1" thickBot="1">
      <c r="A22" s="37"/>
      <c r="B22" s="163" t="s">
        <v>66</v>
      </c>
      <c r="C22" s="40"/>
      <c r="D22" s="161"/>
      <c r="E22" s="40"/>
      <c r="F22" s="161"/>
      <c r="G22" s="40"/>
      <c r="H22" s="166"/>
      <c r="I22" s="42"/>
      <c r="J22" s="50">
        <f>I22-K22</f>
        <v>0</v>
      </c>
      <c r="K22" s="55"/>
      <c r="L22" s="56">
        <f>IF(J22=0,0,IF(ISERROR(RANK(J22,$J$4:$J$20)),"",RANK(J22,$J$4:$J$20)))</f>
        <v>0</v>
      </c>
      <c r="M22" s="23">
        <f>IF(ISERROR(RANK(H22,$H$5:$H$20)),"",(RANK(H22,$H$5:$H$20)))</f>
      </c>
      <c r="N22" s="70">
        <f>+D22+J22+F22</f>
        <v>0</v>
      </c>
      <c r="O22" s="32"/>
      <c r="P22" s="32"/>
      <c r="Q22" s="32"/>
    </row>
    <row r="23" spans="1:17" ht="24.75" customHeight="1" thickBot="1">
      <c r="A23" s="37"/>
      <c r="B23" s="163" t="s">
        <v>61</v>
      </c>
      <c r="C23" s="40"/>
      <c r="D23" s="161"/>
      <c r="E23" s="40"/>
      <c r="F23" s="161"/>
      <c r="G23" s="40"/>
      <c r="H23" s="166"/>
      <c r="I23" s="43"/>
      <c r="J23" s="50">
        <f>I23-K23</f>
        <v>0</v>
      </c>
      <c r="K23" s="55"/>
      <c r="L23" s="56">
        <f>IF(J23=0,0,IF(ISERROR(RANK(J23,$J$4:$J$20)),"",RANK(J23,$J$4:$J$20)))</f>
        <v>0</v>
      </c>
      <c r="M23" s="23">
        <f>IF(ISERROR(RANK(H23,$H$5:$H$20)),"",(RANK(H23,$H$5:$H$20)))</f>
      </c>
      <c r="N23" s="70">
        <f>+D23+J23+F23</f>
        <v>0</v>
      </c>
      <c r="O23" s="32"/>
      <c r="P23" s="32"/>
      <c r="Q23" s="32"/>
    </row>
    <row r="24" spans="1:17" ht="24.75" customHeight="1" thickBot="1">
      <c r="A24" s="36"/>
      <c r="B24" s="65">
        <f>IF(ISERROR(VLOOKUP(A24,Teams!#REF!,2)),"",VLOOKUP(A24,Teams!#REF!,2))</f>
      </c>
      <c r="C24" s="40"/>
      <c r="D24" s="161"/>
      <c r="E24" s="40"/>
      <c r="F24" s="161"/>
      <c r="G24" s="40"/>
      <c r="H24" s="166"/>
      <c r="I24" s="42"/>
      <c r="J24" s="50">
        <f>I24-K24</f>
        <v>0</v>
      </c>
      <c r="K24" s="55"/>
      <c r="L24" s="56"/>
      <c r="M24" s="23"/>
      <c r="N24" s="70">
        <f>+D24+J24+F24</f>
        <v>0</v>
      </c>
      <c r="O24" s="32"/>
      <c r="P24" s="32"/>
      <c r="Q24" s="32"/>
    </row>
    <row r="25" spans="1:17" ht="24.75" customHeight="1" thickBot="1">
      <c r="A25" s="37"/>
      <c r="B25" s="65">
        <f>IF(ISERROR(VLOOKUP(A25,Teams!#REF!,2)),"",VLOOKUP(A25,Teams!#REF!,2))</f>
      </c>
      <c r="C25" s="40"/>
      <c r="D25" s="161">
        <f>SUM(D5:D24)</f>
        <v>13</v>
      </c>
      <c r="E25" s="40">
        <f>SUM(E5:E24)</f>
        <v>11</v>
      </c>
      <c r="F25" s="161">
        <f>SUM(F5:F24)</f>
        <v>10</v>
      </c>
      <c r="G25" s="40"/>
      <c r="H25" s="161"/>
      <c r="I25" s="40">
        <f>SUM(I5:I24)</f>
        <v>143.25000000000003</v>
      </c>
      <c r="J25" s="50">
        <f>I25-K25</f>
        <v>143.25000000000003</v>
      </c>
      <c r="K25" s="55"/>
      <c r="L25" s="56"/>
      <c r="M25" s="23"/>
      <c r="N25" s="70">
        <f>+D25+J25+F25</f>
        <v>166.25000000000003</v>
      </c>
      <c r="O25" s="32">
        <f>SUM(O5:O24)</f>
        <v>0</v>
      </c>
      <c r="P25" s="32">
        <f>SUM(P5:P24)</f>
        <v>0</v>
      </c>
      <c r="Q25" s="32">
        <f>SUM(Q5:Q24)</f>
        <v>0</v>
      </c>
    </row>
    <row r="26" spans="1:3" ht="15" customHeight="1">
      <c r="A26" s="24"/>
      <c r="B26" s="24"/>
      <c r="C26" s="24"/>
    </row>
    <row r="27" spans="1:3" ht="15" customHeight="1">
      <c r="A27" s="24"/>
      <c r="B27" s="24"/>
      <c r="C27" s="24"/>
    </row>
    <row r="28" spans="1:3" ht="15" customHeight="1">
      <c r="A28" s="24"/>
      <c r="B28" s="24"/>
      <c r="C28" s="24"/>
    </row>
    <row r="29" spans="1:3" ht="15" customHeight="1">
      <c r="A29" s="24"/>
      <c r="B29" s="24"/>
      <c r="C29" s="24"/>
    </row>
    <row r="30" spans="1:3" ht="15" customHeight="1">
      <c r="A30" s="24"/>
      <c r="B30" s="24"/>
      <c r="C30" s="24"/>
    </row>
    <row r="31" spans="1:3" ht="15" customHeight="1">
      <c r="A31" s="24"/>
      <c r="B31" s="24"/>
      <c r="C31" s="24"/>
    </row>
    <row r="32" spans="1:3" ht="15" customHeight="1">
      <c r="A32" s="24"/>
      <c r="B32" s="24"/>
      <c r="C32" s="24"/>
    </row>
    <row r="33" spans="1:3" ht="15" customHeight="1">
      <c r="A33" s="24"/>
      <c r="B33" s="24"/>
      <c r="C33" s="24"/>
    </row>
    <row r="34" spans="1:3" ht="15" customHeight="1">
      <c r="A34" s="24"/>
      <c r="B34" s="24"/>
      <c r="C34" s="24"/>
    </row>
    <row r="35" spans="1:3" ht="15" customHeight="1">
      <c r="A35" s="24"/>
      <c r="B35" s="24"/>
      <c r="C35" s="24"/>
    </row>
    <row r="36" spans="1:3" ht="15" customHeight="1">
      <c r="A36" s="24"/>
      <c r="B36" s="24"/>
      <c r="C36" s="24"/>
    </row>
    <row r="37" spans="1:3" ht="15" customHeight="1">
      <c r="A37" s="24"/>
      <c r="B37" s="24"/>
      <c r="C37" s="24"/>
    </row>
    <row r="38" spans="1:3" ht="15" customHeight="1">
      <c r="A38" s="24"/>
      <c r="B38" s="24"/>
      <c r="C38" s="24"/>
    </row>
    <row r="39" spans="1:3" ht="15" customHeight="1">
      <c r="A39" s="24"/>
      <c r="B39" s="24"/>
      <c r="C39" s="24"/>
    </row>
    <row r="40" spans="1:3" ht="15" customHeight="1">
      <c r="A40" s="24"/>
      <c r="B40" s="24"/>
      <c r="C40" s="24"/>
    </row>
    <row r="41" spans="1:3" ht="15" customHeight="1">
      <c r="A41" s="24"/>
      <c r="B41" s="24"/>
      <c r="C41" s="24"/>
    </row>
    <row r="42" spans="1:3" ht="15" customHeight="1">
      <c r="A42" s="24"/>
      <c r="B42" s="24"/>
      <c r="C42" s="24"/>
    </row>
    <row r="43" spans="1:3" ht="15" customHeight="1">
      <c r="A43" s="24"/>
      <c r="B43" s="24"/>
      <c r="C43" s="24"/>
    </row>
    <row r="44" spans="1:3" ht="15" customHeight="1">
      <c r="A44" s="24"/>
      <c r="B44" s="24"/>
      <c r="C44" s="24"/>
    </row>
    <row r="45" spans="1:3" ht="15" customHeight="1">
      <c r="A45" s="24"/>
      <c r="B45" s="24"/>
      <c r="C45" s="24"/>
    </row>
    <row r="46" spans="1:3" ht="15" customHeight="1">
      <c r="A46" s="24"/>
      <c r="B46" s="24"/>
      <c r="C46" s="24"/>
    </row>
    <row r="47" spans="1:3" ht="15" customHeight="1">
      <c r="A47" s="24"/>
      <c r="B47" s="24"/>
      <c r="C47" s="24"/>
    </row>
    <row r="48" spans="1:3" ht="15" customHeight="1">
      <c r="A48" s="24"/>
      <c r="B48" s="24"/>
      <c r="C48" s="24"/>
    </row>
    <row r="49" spans="1:3" ht="15" customHeight="1">
      <c r="A49" s="24"/>
      <c r="B49" s="24"/>
      <c r="C49" s="24"/>
    </row>
    <row r="50" spans="1:3" ht="15" customHeight="1">
      <c r="A50" s="24"/>
      <c r="B50" s="24"/>
      <c r="C50" s="24"/>
    </row>
    <row r="51" spans="1:3" ht="15" customHeight="1">
      <c r="A51" s="24"/>
      <c r="B51" s="24"/>
      <c r="C51" s="24"/>
    </row>
  </sheetData>
  <sheetProtection/>
  <mergeCells count="2">
    <mergeCell ref="L3:M3"/>
    <mergeCell ref="O3:Q3"/>
  </mergeCells>
  <printOptions/>
  <pageMargins left="0" right="0" top="0" bottom="0" header="0" footer="0"/>
  <pageSetup horizontalDpi="600" verticalDpi="600" orientation="landscape" scale="80" r:id="rId1"/>
  <colBreaks count="2" manualBreakCount="2">
    <brk id="15" max="65535" man="1"/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7">
      <selection activeCell="C32" sqref="C32:C33"/>
    </sheetView>
  </sheetViews>
  <sheetFormatPr defaultColWidth="9.140625" defaultRowHeight="12.75"/>
  <cols>
    <col min="1" max="1" width="9.140625" style="139" customWidth="1"/>
    <col min="2" max="2" width="19.8515625" style="140" bestFit="1" customWidth="1"/>
    <col min="3" max="3" width="14.421875" style="139" customWidth="1"/>
    <col min="4" max="16384" width="9.140625" style="104" customWidth="1"/>
  </cols>
  <sheetData>
    <row r="1" spans="1:3" ht="18.75" thickBot="1">
      <c r="A1" s="138">
        <v>1</v>
      </c>
      <c r="B1" s="138" t="s">
        <v>26</v>
      </c>
      <c r="C1" s="138" t="s">
        <v>98</v>
      </c>
    </row>
    <row r="2" spans="1:3" ht="18.75" thickBot="1">
      <c r="A2" s="138">
        <v>2</v>
      </c>
      <c r="B2" s="138" t="s">
        <v>23</v>
      </c>
      <c r="C2" s="138" t="s">
        <v>98</v>
      </c>
    </row>
    <row r="3" spans="1:3" ht="18.75" thickBot="1">
      <c r="A3" s="138">
        <v>3</v>
      </c>
      <c r="B3" s="138" t="s">
        <v>69</v>
      </c>
      <c r="C3" s="138" t="s">
        <v>98</v>
      </c>
    </row>
    <row r="4" spans="1:3" ht="18.75" thickBot="1">
      <c r="A4" s="138">
        <v>4</v>
      </c>
      <c r="B4" s="138" t="s">
        <v>36</v>
      </c>
      <c r="C4" s="138" t="s">
        <v>98</v>
      </c>
    </row>
    <row r="5" spans="1:3" ht="18.75" thickBot="1">
      <c r="A5" s="138">
        <v>5</v>
      </c>
      <c r="B5" s="138" t="s">
        <v>70</v>
      </c>
      <c r="C5" s="138" t="s">
        <v>98</v>
      </c>
    </row>
    <row r="6" spans="1:3" ht="18.75" thickBot="1">
      <c r="A6" s="138">
        <v>6</v>
      </c>
      <c r="B6" s="138" t="s">
        <v>56</v>
      </c>
      <c r="C6" s="138" t="s">
        <v>98</v>
      </c>
    </row>
    <row r="7" spans="1:3" ht="18.75" thickBot="1">
      <c r="A7" s="138">
        <v>8</v>
      </c>
      <c r="B7" s="138" t="s">
        <v>64</v>
      </c>
      <c r="C7" s="138" t="s">
        <v>98</v>
      </c>
    </row>
    <row r="8" spans="1:3" ht="18.75" thickBot="1">
      <c r="A8" s="138">
        <v>9</v>
      </c>
      <c r="B8" s="138" t="s">
        <v>24</v>
      </c>
      <c r="C8" s="138" t="s">
        <v>98</v>
      </c>
    </row>
    <row r="9" spans="1:3" ht="18.75" thickBot="1">
      <c r="A9" s="138">
        <v>10</v>
      </c>
      <c r="B9" s="138" t="s">
        <v>60</v>
      </c>
      <c r="C9" s="138" t="s">
        <v>98</v>
      </c>
    </row>
    <row r="10" spans="1:3" ht="18.75" thickBot="1">
      <c r="A10" s="138">
        <v>11</v>
      </c>
      <c r="B10" s="138" t="s">
        <v>25</v>
      </c>
      <c r="C10" s="138" t="s">
        <v>98</v>
      </c>
    </row>
    <row r="11" spans="1:3" ht="18.75" thickBot="1">
      <c r="A11" s="138">
        <v>13</v>
      </c>
      <c r="B11" s="138" t="s">
        <v>71</v>
      </c>
      <c r="C11" s="138" t="s">
        <v>98</v>
      </c>
    </row>
    <row r="12" spans="1:3" ht="18.75" thickBot="1">
      <c r="A12" s="138">
        <v>16</v>
      </c>
      <c r="B12" s="138" t="s">
        <v>27</v>
      </c>
      <c r="C12" s="138" t="s">
        <v>98</v>
      </c>
    </row>
    <row r="13" spans="1:3" ht="18.75" thickBot="1">
      <c r="A13" s="138">
        <v>18</v>
      </c>
      <c r="B13" s="138" t="s">
        <v>57</v>
      </c>
      <c r="C13" s="138" t="s">
        <v>98</v>
      </c>
    </row>
    <row r="14" spans="1:3" ht="18.75" thickBot="1">
      <c r="A14" s="138">
        <v>19</v>
      </c>
      <c r="B14" s="138" t="s">
        <v>66</v>
      </c>
      <c r="C14" s="138" t="s">
        <v>98</v>
      </c>
    </row>
    <row r="15" spans="1:3" ht="18.75" thickBot="1">
      <c r="A15" s="138">
        <v>20</v>
      </c>
      <c r="B15" s="138" t="s">
        <v>62</v>
      </c>
      <c r="C15" s="138" t="s">
        <v>98</v>
      </c>
    </row>
    <row r="16" spans="1:3" ht="18.75" thickBot="1">
      <c r="A16" s="138">
        <v>21</v>
      </c>
      <c r="B16" s="138" t="s">
        <v>61</v>
      </c>
      <c r="C16" s="138" t="s">
        <v>98</v>
      </c>
    </row>
    <row r="17" spans="1:3" ht="18.75" thickBot="1">
      <c r="A17" s="138">
        <v>22</v>
      </c>
      <c r="B17" s="138" t="s">
        <v>72</v>
      </c>
      <c r="C17" s="138" t="s">
        <v>98</v>
      </c>
    </row>
    <row r="18" spans="1:3" ht="18.75" thickBot="1">
      <c r="A18" s="138">
        <v>23</v>
      </c>
      <c r="B18" s="138" t="s">
        <v>73</v>
      </c>
      <c r="C18" s="138" t="s">
        <v>98</v>
      </c>
    </row>
    <row r="19" spans="1:3" ht="18.75" thickBot="1">
      <c r="A19" s="138">
        <v>25</v>
      </c>
      <c r="B19" s="138" t="s">
        <v>59</v>
      </c>
      <c r="C19" s="138" t="s">
        <v>98</v>
      </c>
    </row>
    <row r="20" spans="1:3" ht="18.75" thickBot="1">
      <c r="A20" s="138">
        <v>26</v>
      </c>
      <c r="B20" s="138" t="s">
        <v>58</v>
      </c>
      <c r="C20" s="138" t="s">
        <v>98</v>
      </c>
    </row>
    <row r="21" spans="1:3" ht="18.75" thickBot="1">
      <c r="A21" s="138">
        <v>27</v>
      </c>
      <c r="B21" s="138" t="s">
        <v>63</v>
      </c>
      <c r="C21" s="138" t="s">
        <v>98</v>
      </c>
    </row>
    <row r="22" spans="1:3" ht="18.75" thickBot="1">
      <c r="A22" s="138">
        <v>28</v>
      </c>
      <c r="B22" s="138" t="s">
        <v>65</v>
      </c>
      <c r="C22" s="138" t="s">
        <v>98</v>
      </c>
    </row>
    <row r="23" spans="1:3" ht="18.75" thickBot="1">
      <c r="A23" s="138">
        <v>29</v>
      </c>
      <c r="B23" s="138" t="s">
        <v>74</v>
      </c>
      <c r="C23" s="138" t="s">
        <v>30</v>
      </c>
    </row>
    <row r="24" spans="1:3" ht="18.75" thickBot="1">
      <c r="A24" s="138">
        <v>30</v>
      </c>
      <c r="B24" s="138" t="s">
        <v>75</v>
      </c>
      <c r="C24" s="138" t="s">
        <v>98</v>
      </c>
    </row>
    <row r="25" spans="1:3" ht="18.75" thickBot="1">
      <c r="A25" s="138">
        <v>31</v>
      </c>
      <c r="B25" s="138" t="s">
        <v>78</v>
      </c>
      <c r="C25" s="138" t="s">
        <v>98</v>
      </c>
    </row>
    <row r="26" spans="1:3" ht="18.75" thickBot="1">
      <c r="A26" s="138">
        <v>32</v>
      </c>
      <c r="B26" s="138" t="s">
        <v>79</v>
      </c>
      <c r="C26" s="138" t="s">
        <v>30</v>
      </c>
    </row>
    <row r="27" spans="1:3" ht="18.75" thickBot="1">
      <c r="A27" s="138">
        <v>33</v>
      </c>
      <c r="B27" s="138" t="s">
        <v>83</v>
      </c>
      <c r="C27" s="138" t="s">
        <v>30</v>
      </c>
    </row>
    <row r="28" spans="1:3" ht="18.75" thickBot="1">
      <c r="A28" s="138">
        <v>34</v>
      </c>
      <c r="B28" s="138" t="s">
        <v>84</v>
      </c>
      <c r="C28" s="138" t="s">
        <v>30</v>
      </c>
    </row>
    <row r="29" spans="1:3" ht="18.75" thickBot="1">
      <c r="A29" s="138">
        <v>35</v>
      </c>
      <c r="B29" s="138" t="s">
        <v>85</v>
      </c>
      <c r="C29" s="138" t="s">
        <v>30</v>
      </c>
    </row>
    <row r="30" spans="1:3" ht="18.75" thickBot="1">
      <c r="A30" s="138">
        <v>36</v>
      </c>
      <c r="B30" s="138" t="s">
        <v>96</v>
      </c>
      <c r="C30" s="138" t="s">
        <v>98</v>
      </c>
    </row>
    <row r="31" spans="1:3" ht="18.75" thickBot="1">
      <c r="A31" s="138">
        <v>37</v>
      </c>
      <c r="B31" s="138" t="s">
        <v>97</v>
      </c>
      <c r="C31" s="138" t="s">
        <v>98</v>
      </c>
    </row>
    <row r="32" spans="1:3" ht="18.75" thickBot="1">
      <c r="A32" s="138">
        <v>38</v>
      </c>
      <c r="B32" s="138" t="s">
        <v>104</v>
      </c>
      <c r="C32" s="138" t="s">
        <v>30</v>
      </c>
    </row>
    <row r="33" spans="1:3" ht="18.75" thickBot="1">
      <c r="A33" s="138">
        <v>39</v>
      </c>
      <c r="B33" s="138" t="s">
        <v>106</v>
      </c>
      <c r="C33" s="138" t="s">
        <v>30</v>
      </c>
    </row>
    <row r="34" spans="1:3" ht="18.75" thickBot="1">
      <c r="A34" s="138">
        <v>40</v>
      </c>
      <c r="B34" s="138" t="s">
        <v>107</v>
      </c>
      <c r="C34" s="138" t="s">
        <v>98</v>
      </c>
    </row>
    <row r="35" spans="1:3" ht="18.75" thickBot="1">
      <c r="A35" s="138">
        <v>41</v>
      </c>
      <c r="B35" s="138" t="s">
        <v>114</v>
      </c>
      <c r="C35" s="138" t="s">
        <v>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6"/>
  <sheetViews>
    <sheetView zoomScale="160" zoomScaleNormal="160" zoomScalePageLayoutView="0" workbookViewId="0" topLeftCell="A1">
      <pane ySplit="11" topLeftCell="A12" activePane="bottomLeft" state="frozen"/>
      <selection pane="topLeft" activeCell="A1" sqref="A1"/>
      <selection pane="bottomLeft" activeCell="B25" sqref="B25"/>
    </sheetView>
  </sheetViews>
  <sheetFormatPr defaultColWidth="10.140625" defaultRowHeight="12.75"/>
  <cols>
    <col min="1" max="5" width="10.140625" style="93" customWidth="1"/>
    <col min="6" max="6" width="3.57421875" style="93" customWidth="1"/>
    <col min="7" max="7" width="10.140625" style="93" customWidth="1"/>
    <col min="8" max="8" width="4.00390625" style="93" customWidth="1"/>
    <col min="9" max="16384" width="10.140625" style="93" customWidth="1"/>
  </cols>
  <sheetData>
    <row r="1" spans="1:9" ht="15">
      <c r="A1" s="177" t="s">
        <v>46</v>
      </c>
      <c r="B1" s="177"/>
      <c r="C1" s="177"/>
      <c r="D1" s="177"/>
      <c r="E1" s="177"/>
      <c r="F1" s="177"/>
      <c r="G1" s="177"/>
      <c r="H1" s="177"/>
      <c r="I1" s="177"/>
    </row>
    <row r="4" spans="1:7" ht="14.25">
      <c r="A4" s="93" t="s">
        <v>47</v>
      </c>
      <c r="C4" s="94">
        <v>30</v>
      </c>
      <c r="E4" s="93" t="s">
        <v>48</v>
      </c>
      <c r="G4" s="94">
        <v>1</v>
      </c>
    </row>
    <row r="5" spans="1:7" ht="14.25">
      <c r="A5" s="93" t="s">
        <v>49</v>
      </c>
      <c r="C5" s="94">
        <v>11</v>
      </c>
      <c r="E5" s="93" t="s">
        <v>12</v>
      </c>
      <c r="G5" s="94">
        <v>5</v>
      </c>
    </row>
    <row r="6" spans="1:7" ht="14.25">
      <c r="A6" s="93" t="s">
        <v>50</v>
      </c>
      <c r="C6" s="95">
        <v>1</v>
      </c>
      <c r="E6" s="93" t="s">
        <v>51</v>
      </c>
      <c r="G6" s="94">
        <v>5</v>
      </c>
    </row>
    <row r="7" spans="2:7" ht="14.25">
      <c r="B7" s="95"/>
      <c r="E7" s="93" t="s">
        <v>52</v>
      </c>
      <c r="G7" s="94">
        <v>8</v>
      </c>
    </row>
    <row r="8" ht="14.25">
      <c r="E8" s="96"/>
    </row>
    <row r="9" spans="1:9" ht="14.25">
      <c r="A9" s="93" t="s">
        <v>53</v>
      </c>
      <c r="B9" s="97">
        <v>1</v>
      </c>
      <c r="C9" s="97">
        <v>2</v>
      </c>
      <c r="D9" s="97">
        <v>3</v>
      </c>
      <c r="E9" s="93" t="s">
        <v>54</v>
      </c>
      <c r="G9" s="93" t="s">
        <v>12</v>
      </c>
      <c r="I9" s="93" t="s">
        <v>55</v>
      </c>
    </row>
    <row r="10" spans="1:7" ht="14.25">
      <c r="A10" s="93" t="s">
        <v>54</v>
      </c>
      <c r="B10" s="98">
        <v>0.6</v>
      </c>
      <c r="C10" s="98">
        <v>0.4</v>
      </c>
      <c r="D10" s="97"/>
      <c r="E10" s="98">
        <f>SUM(B10:D10)</f>
        <v>1</v>
      </c>
      <c r="G10" s="97"/>
    </row>
    <row r="11" spans="2:8" ht="14.25">
      <c r="B11" s="98">
        <v>0.5</v>
      </c>
      <c r="C11" s="98">
        <v>0.3</v>
      </c>
      <c r="D11" s="98">
        <v>0.2</v>
      </c>
      <c r="E11" s="98">
        <f>SUM(B11:D11)</f>
        <v>1</v>
      </c>
      <c r="G11" s="99">
        <v>1</v>
      </c>
      <c r="H11" s="98"/>
    </row>
    <row r="12" spans="1:9" ht="14.25">
      <c r="A12" s="93">
        <v>1</v>
      </c>
      <c r="B12" s="96">
        <f aca="true" t="shared" si="0" ref="B12:B20">(A12*$C$5)*$G$11</f>
        <v>11</v>
      </c>
      <c r="C12" s="96">
        <v>0</v>
      </c>
      <c r="D12" s="96">
        <v>0</v>
      </c>
      <c r="E12" s="96">
        <f aca="true" t="shared" si="1" ref="E12:E46">$C$5*$C$6*A12</f>
        <v>11</v>
      </c>
      <c r="G12" s="96">
        <f aca="true" t="shared" si="2" ref="G12:G46">(A12*$G$5)*$G$11</f>
        <v>5</v>
      </c>
      <c r="H12" s="98"/>
      <c r="I12" s="96">
        <f>+E12+G12</f>
        <v>16</v>
      </c>
    </row>
    <row r="13" spans="1:9" ht="14.25">
      <c r="A13" s="93">
        <v>2</v>
      </c>
      <c r="B13" s="96">
        <f t="shared" si="0"/>
        <v>22</v>
      </c>
      <c r="C13" s="96">
        <v>0</v>
      </c>
      <c r="D13" s="96">
        <v>0</v>
      </c>
      <c r="E13" s="96">
        <f t="shared" si="1"/>
        <v>22</v>
      </c>
      <c r="G13" s="96">
        <f t="shared" si="2"/>
        <v>10</v>
      </c>
      <c r="H13" s="98"/>
      <c r="I13" s="96">
        <f aca="true" t="shared" si="3" ref="I13:I46">+E13+G13</f>
        <v>32</v>
      </c>
    </row>
    <row r="14" spans="1:9" ht="14.25">
      <c r="A14" s="93">
        <v>3</v>
      </c>
      <c r="B14" s="96">
        <f t="shared" si="0"/>
        <v>33</v>
      </c>
      <c r="C14" s="96">
        <v>0</v>
      </c>
      <c r="D14" s="96">
        <v>0</v>
      </c>
      <c r="E14" s="96">
        <f t="shared" si="1"/>
        <v>33</v>
      </c>
      <c r="G14" s="96">
        <f t="shared" si="2"/>
        <v>15</v>
      </c>
      <c r="H14" s="98"/>
      <c r="I14" s="96">
        <f t="shared" si="3"/>
        <v>48</v>
      </c>
    </row>
    <row r="15" spans="1:9" ht="14.25">
      <c r="A15" s="93">
        <v>4</v>
      </c>
      <c r="B15" s="96">
        <f t="shared" si="0"/>
        <v>44</v>
      </c>
      <c r="C15" s="96">
        <v>0</v>
      </c>
      <c r="D15" s="96">
        <v>0</v>
      </c>
      <c r="E15" s="96">
        <f t="shared" si="1"/>
        <v>44</v>
      </c>
      <c r="G15" s="96">
        <f t="shared" si="2"/>
        <v>20</v>
      </c>
      <c r="H15" s="98"/>
      <c r="I15" s="96">
        <f t="shared" si="3"/>
        <v>64</v>
      </c>
    </row>
    <row r="16" spans="1:9" ht="14.25">
      <c r="A16" s="93">
        <v>5</v>
      </c>
      <c r="B16" s="96">
        <f t="shared" si="0"/>
        <v>55</v>
      </c>
      <c r="C16" s="96">
        <v>0</v>
      </c>
      <c r="D16" s="96">
        <v>0</v>
      </c>
      <c r="E16" s="96">
        <f t="shared" si="1"/>
        <v>55</v>
      </c>
      <c r="G16" s="96">
        <f t="shared" si="2"/>
        <v>25</v>
      </c>
      <c r="H16" s="98"/>
      <c r="I16" s="96">
        <f t="shared" si="3"/>
        <v>80</v>
      </c>
    </row>
    <row r="17" spans="1:9" ht="14.25">
      <c r="A17" s="93">
        <v>6</v>
      </c>
      <c r="B17" s="96">
        <f t="shared" si="0"/>
        <v>66</v>
      </c>
      <c r="C17" s="96">
        <v>0</v>
      </c>
      <c r="D17" s="96">
        <v>0</v>
      </c>
      <c r="E17" s="96">
        <f t="shared" si="1"/>
        <v>66</v>
      </c>
      <c r="G17" s="96">
        <f t="shared" si="2"/>
        <v>30</v>
      </c>
      <c r="H17" s="98"/>
      <c r="I17" s="96">
        <f t="shared" si="3"/>
        <v>96</v>
      </c>
    </row>
    <row r="18" spans="1:9" ht="14.25">
      <c r="A18" s="93">
        <v>7</v>
      </c>
      <c r="B18" s="96">
        <f t="shared" si="0"/>
        <v>77</v>
      </c>
      <c r="C18" s="96">
        <v>0</v>
      </c>
      <c r="D18" s="96">
        <v>0</v>
      </c>
      <c r="E18" s="96">
        <f t="shared" si="1"/>
        <v>77</v>
      </c>
      <c r="G18" s="96">
        <f t="shared" si="2"/>
        <v>35</v>
      </c>
      <c r="H18" s="98"/>
      <c r="I18" s="96">
        <f t="shared" si="3"/>
        <v>112</v>
      </c>
    </row>
    <row r="19" spans="1:9" ht="14.25">
      <c r="A19" s="93">
        <v>8</v>
      </c>
      <c r="B19" s="96">
        <f t="shared" si="0"/>
        <v>88</v>
      </c>
      <c r="C19" s="96">
        <v>0</v>
      </c>
      <c r="D19" s="96">
        <v>0</v>
      </c>
      <c r="E19" s="96">
        <f t="shared" si="1"/>
        <v>88</v>
      </c>
      <c r="G19" s="96">
        <f t="shared" si="2"/>
        <v>40</v>
      </c>
      <c r="H19" s="98"/>
      <c r="I19" s="96">
        <f t="shared" si="3"/>
        <v>128</v>
      </c>
    </row>
    <row r="20" spans="1:9" ht="14.25">
      <c r="A20" s="93">
        <v>9</v>
      </c>
      <c r="B20" s="96">
        <f t="shared" si="0"/>
        <v>99</v>
      </c>
      <c r="C20" s="96">
        <v>0</v>
      </c>
      <c r="D20" s="96">
        <v>0</v>
      </c>
      <c r="E20" s="96">
        <f t="shared" si="1"/>
        <v>99</v>
      </c>
      <c r="G20" s="96">
        <f t="shared" si="2"/>
        <v>45</v>
      </c>
      <c r="H20" s="98"/>
      <c r="I20" s="96">
        <f t="shared" si="3"/>
        <v>144</v>
      </c>
    </row>
    <row r="21" spans="1:11" ht="14.25">
      <c r="A21" s="93">
        <v>10</v>
      </c>
      <c r="B21" s="96">
        <f>+(A21*$C$5)*$B$10</f>
        <v>66</v>
      </c>
      <c r="C21" s="96">
        <f>+(A21*$C$5)*$C$10</f>
        <v>44</v>
      </c>
      <c r="D21" s="96">
        <v>0</v>
      </c>
      <c r="E21" s="96">
        <f t="shared" si="1"/>
        <v>110</v>
      </c>
      <c r="F21" s="100"/>
      <c r="G21" s="96">
        <f t="shared" si="2"/>
        <v>50</v>
      </c>
      <c r="H21" s="98"/>
      <c r="I21" s="96">
        <f t="shared" si="3"/>
        <v>160</v>
      </c>
      <c r="K21" s="96"/>
    </row>
    <row r="22" spans="1:9" ht="14.25">
      <c r="A22" s="93">
        <v>11</v>
      </c>
      <c r="B22" s="96">
        <v>73</v>
      </c>
      <c r="C22" s="96">
        <v>48</v>
      </c>
      <c r="D22" s="96">
        <v>0</v>
      </c>
      <c r="E22" s="96">
        <f t="shared" si="1"/>
        <v>121</v>
      </c>
      <c r="F22" s="100"/>
      <c r="G22" s="96">
        <f t="shared" si="2"/>
        <v>55</v>
      </c>
      <c r="H22" s="98"/>
      <c r="I22" s="96">
        <f t="shared" si="3"/>
        <v>176</v>
      </c>
    </row>
    <row r="23" spans="1:9" ht="14.25">
      <c r="A23" s="93">
        <v>12</v>
      </c>
      <c r="B23" s="96">
        <v>79</v>
      </c>
      <c r="C23" s="96">
        <v>53</v>
      </c>
      <c r="D23" s="96">
        <v>0</v>
      </c>
      <c r="E23" s="96">
        <f t="shared" si="1"/>
        <v>132</v>
      </c>
      <c r="F23" s="100"/>
      <c r="G23" s="96">
        <f t="shared" si="2"/>
        <v>60</v>
      </c>
      <c r="H23" s="98"/>
      <c r="I23" s="96">
        <f t="shared" si="3"/>
        <v>192</v>
      </c>
    </row>
    <row r="24" spans="1:9" ht="14.25">
      <c r="A24" s="93">
        <v>13</v>
      </c>
      <c r="B24" s="96">
        <v>86</v>
      </c>
      <c r="C24" s="96">
        <v>57</v>
      </c>
      <c r="D24" s="96">
        <v>0</v>
      </c>
      <c r="E24" s="96">
        <f t="shared" si="1"/>
        <v>143</v>
      </c>
      <c r="F24" s="100"/>
      <c r="G24" s="96">
        <f t="shared" si="2"/>
        <v>65</v>
      </c>
      <c r="H24" s="98"/>
      <c r="I24" s="96">
        <f t="shared" si="3"/>
        <v>208</v>
      </c>
    </row>
    <row r="25" spans="1:9" ht="14.25">
      <c r="A25" s="93">
        <v>14</v>
      </c>
      <c r="B25" s="96">
        <v>92</v>
      </c>
      <c r="C25" s="96">
        <v>62</v>
      </c>
      <c r="D25" s="96">
        <v>0</v>
      </c>
      <c r="E25" s="96">
        <f t="shared" si="1"/>
        <v>154</v>
      </c>
      <c r="F25" s="100"/>
      <c r="G25" s="96">
        <f t="shared" si="2"/>
        <v>70</v>
      </c>
      <c r="H25" s="98"/>
      <c r="I25" s="96">
        <f t="shared" si="3"/>
        <v>224</v>
      </c>
    </row>
    <row r="26" spans="1:9" ht="14.25">
      <c r="A26" s="93">
        <v>15</v>
      </c>
      <c r="B26" s="96">
        <v>83</v>
      </c>
      <c r="C26" s="96">
        <v>50</v>
      </c>
      <c r="D26" s="96">
        <f>+(A26*$C$5)*$D$11</f>
        <v>33</v>
      </c>
      <c r="E26" s="96">
        <f t="shared" si="1"/>
        <v>165</v>
      </c>
      <c r="G26" s="96">
        <f t="shared" si="2"/>
        <v>75</v>
      </c>
      <c r="I26" s="96">
        <f t="shared" si="3"/>
        <v>240</v>
      </c>
    </row>
    <row r="27" spans="1:11" ht="14.25">
      <c r="A27" s="93">
        <v>16</v>
      </c>
      <c r="B27" s="96">
        <f aca="true" t="shared" si="4" ref="B27:B46">+(A27*$C$5)*$B$11</f>
        <v>88</v>
      </c>
      <c r="C27" s="96">
        <v>53</v>
      </c>
      <c r="D27" s="96">
        <v>35</v>
      </c>
      <c r="E27" s="96">
        <f t="shared" si="1"/>
        <v>176</v>
      </c>
      <c r="G27" s="96">
        <f t="shared" si="2"/>
        <v>80</v>
      </c>
      <c r="I27" s="96">
        <f t="shared" si="3"/>
        <v>256</v>
      </c>
      <c r="K27" s="96"/>
    </row>
    <row r="28" spans="1:9" ht="14.25">
      <c r="A28" s="93">
        <v>17</v>
      </c>
      <c r="B28" s="96">
        <f t="shared" si="4"/>
        <v>93.5</v>
      </c>
      <c r="C28" s="96">
        <f aca="true" t="shared" si="5" ref="C28:C46">+(A28*$C$5)*$C$11</f>
        <v>56.1</v>
      </c>
      <c r="D28" s="96">
        <f aca="true" t="shared" si="6" ref="D28:D46">+(A28*$C$5)*$D$11</f>
        <v>37.4</v>
      </c>
      <c r="E28" s="96">
        <f t="shared" si="1"/>
        <v>187</v>
      </c>
      <c r="G28" s="96">
        <f t="shared" si="2"/>
        <v>85</v>
      </c>
      <c r="I28" s="96">
        <f t="shared" si="3"/>
        <v>272</v>
      </c>
    </row>
    <row r="29" spans="1:9" ht="14.25">
      <c r="A29" s="93">
        <v>18</v>
      </c>
      <c r="B29" s="96">
        <f t="shared" si="4"/>
        <v>99</v>
      </c>
      <c r="C29" s="96">
        <f t="shared" si="5"/>
        <v>59.4</v>
      </c>
      <c r="D29" s="96">
        <f t="shared" si="6"/>
        <v>39.6</v>
      </c>
      <c r="E29" s="96">
        <f t="shared" si="1"/>
        <v>198</v>
      </c>
      <c r="G29" s="96">
        <f t="shared" si="2"/>
        <v>90</v>
      </c>
      <c r="I29" s="96">
        <f t="shared" si="3"/>
        <v>288</v>
      </c>
    </row>
    <row r="30" spans="1:9" ht="14.25">
      <c r="A30" s="93">
        <v>19</v>
      </c>
      <c r="B30" s="96">
        <f t="shared" si="4"/>
        <v>104.5</v>
      </c>
      <c r="C30" s="96">
        <f t="shared" si="5"/>
        <v>62.699999999999996</v>
      </c>
      <c r="D30" s="96">
        <f t="shared" si="6"/>
        <v>41.800000000000004</v>
      </c>
      <c r="E30" s="96">
        <f t="shared" si="1"/>
        <v>209</v>
      </c>
      <c r="G30" s="96">
        <f t="shared" si="2"/>
        <v>95</v>
      </c>
      <c r="I30" s="96">
        <f t="shared" si="3"/>
        <v>304</v>
      </c>
    </row>
    <row r="31" spans="1:9" ht="14.25">
      <c r="A31" s="93">
        <v>20</v>
      </c>
      <c r="B31" s="96">
        <f t="shared" si="4"/>
        <v>110</v>
      </c>
      <c r="C31" s="96">
        <f t="shared" si="5"/>
        <v>66</v>
      </c>
      <c r="D31" s="96">
        <f t="shared" si="6"/>
        <v>44</v>
      </c>
      <c r="E31" s="96">
        <f t="shared" si="1"/>
        <v>220</v>
      </c>
      <c r="G31" s="96">
        <f t="shared" si="2"/>
        <v>100</v>
      </c>
      <c r="I31" s="96">
        <f t="shared" si="3"/>
        <v>320</v>
      </c>
    </row>
    <row r="32" spans="1:9" ht="14.25">
      <c r="A32" s="93">
        <v>21</v>
      </c>
      <c r="B32" s="96">
        <f t="shared" si="4"/>
        <v>115.5</v>
      </c>
      <c r="C32" s="96">
        <f t="shared" si="5"/>
        <v>69.3</v>
      </c>
      <c r="D32" s="96">
        <f t="shared" si="6"/>
        <v>46.2</v>
      </c>
      <c r="E32" s="96">
        <f t="shared" si="1"/>
        <v>231</v>
      </c>
      <c r="G32" s="96">
        <f t="shared" si="2"/>
        <v>105</v>
      </c>
      <c r="I32" s="96">
        <f t="shared" si="3"/>
        <v>336</v>
      </c>
    </row>
    <row r="33" spans="1:11" ht="14.25">
      <c r="A33" s="93">
        <v>22</v>
      </c>
      <c r="B33" s="96">
        <f t="shared" si="4"/>
        <v>121</v>
      </c>
      <c r="C33" s="96">
        <f t="shared" si="5"/>
        <v>72.6</v>
      </c>
      <c r="D33" s="96">
        <f t="shared" si="6"/>
        <v>48.400000000000006</v>
      </c>
      <c r="E33" s="96">
        <f t="shared" si="1"/>
        <v>242</v>
      </c>
      <c r="G33" s="96">
        <f t="shared" si="2"/>
        <v>110</v>
      </c>
      <c r="I33" s="96">
        <f t="shared" si="3"/>
        <v>352</v>
      </c>
      <c r="K33" s="96"/>
    </row>
    <row r="34" spans="1:9" ht="14.25">
      <c r="A34" s="93">
        <v>23</v>
      </c>
      <c r="B34" s="96">
        <f t="shared" si="4"/>
        <v>126.5</v>
      </c>
      <c r="C34" s="96">
        <f t="shared" si="5"/>
        <v>75.89999999999999</v>
      </c>
      <c r="D34" s="96">
        <f t="shared" si="6"/>
        <v>50.6</v>
      </c>
      <c r="E34" s="96">
        <f>+B34+C34+D34</f>
        <v>252.99999999999997</v>
      </c>
      <c r="G34" s="96">
        <f t="shared" si="2"/>
        <v>115</v>
      </c>
      <c r="I34" s="96">
        <f t="shared" si="3"/>
        <v>368</v>
      </c>
    </row>
    <row r="35" spans="1:10" ht="14.25">
      <c r="A35" s="93">
        <v>24</v>
      </c>
      <c r="B35" s="96">
        <f t="shared" si="4"/>
        <v>132</v>
      </c>
      <c r="C35" s="96">
        <f t="shared" si="5"/>
        <v>79.2</v>
      </c>
      <c r="D35" s="96">
        <f t="shared" si="6"/>
        <v>52.800000000000004</v>
      </c>
      <c r="E35" s="96">
        <f t="shared" si="1"/>
        <v>264</v>
      </c>
      <c r="G35" s="96">
        <f t="shared" si="2"/>
        <v>120</v>
      </c>
      <c r="I35" s="96">
        <f t="shared" si="3"/>
        <v>384</v>
      </c>
      <c r="J35" s="96"/>
    </row>
    <row r="36" spans="1:10" ht="14.25">
      <c r="A36" s="93">
        <v>25</v>
      </c>
      <c r="B36" s="96">
        <f t="shared" si="4"/>
        <v>137.5</v>
      </c>
      <c r="C36" s="96">
        <f t="shared" si="5"/>
        <v>82.5</v>
      </c>
      <c r="D36" s="96">
        <f t="shared" si="6"/>
        <v>55</v>
      </c>
      <c r="E36" s="96">
        <f t="shared" si="1"/>
        <v>275</v>
      </c>
      <c r="G36" s="96">
        <f t="shared" si="2"/>
        <v>125</v>
      </c>
      <c r="I36" s="96">
        <f t="shared" si="3"/>
        <v>400</v>
      </c>
      <c r="J36" s="96"/>
    </row>
    <row r="37" spans="1:10" ht="14.25">
      <c r="A37" s="93">
        <v>26</v>
      </c>
      <c r="B37" s="96">
        <f t="shared" si="4"/>
        <v>143</v>
      </c>
      <c r="C37" s="96">
        <f t="shared" si="5"/>
        <v>85.8</v>
      </c>
      <c r="D37" s="96">
        <f t="shared" si="6"/>
        <v>57.2</v>
      </c>
      <c r="E37" s="96">
        <f t="shared" si="1"/>
        <v>286</v>
      </c>
      <c r="G37" s="96">
        <f t="shared" si="2"/>
        <v>130</v>
      </c>
      <c r="I37" s="96">
        <f t="shared" si="3"/>
        <v>416</v>
      </c>
      <c r="J37" s="96"/>
    </row>
    <row r="38" spans="1:10" ht="14.25">
      <c r="A38" s="93">
        <v>27</v>
      </c>
      <c r="B38" s="96">
        <f t="shared" si="4"/>
        <v>148.5</v>
      </c>
      <c r="C38" s="96">
        <f t="shared" si="5"/>
        <v>89.1</v>
      </c>
      <c r="D38" s="96">
        <f t="shared" si="6"/>
        <v>59.400000000000006</v>
      </c>
      <c r="E38" s="96">
        <f>SUM(B38:D38)</f>
        <v>297</v>
      </c>
      <c r="G38" s="96">
        <f t="shared" si="2"/>
        <v>135</v>
      </c>
      <c r="I38" s="96">
        <f t="shared" si="3"/>
        <v>432</v>
      </c>
      <c r="J38" s="96"/>
    </row>
    <row r="39" spans="1:9" ht="14.25">
      <c r="A39" s="93">
        <v>28</v>
      </c>
      <c r="B39" s="96">
        <f t="shared" si="4"/>
        <v>154</v>
      </c>
      <c r="C39" s="96">
        <f t="shared" si="5"/>
        <v>92.39999999999999</v>
      </c>
      <c r="D39" s="96">
        <f t="shared" si="6"/>
        <v>61.6</v>
      </c>
      <c r="E39" s="96">
        <f>SUM(B39:D39)</f>
        <v>308</v>
      </c>
      <c r="G39" s="96">
        <f t="shared" si="2"/>
        <v>140</v>
      </c>
      <c r="I39" s="96">
        <f t="shared" si="3"/>
        <v>448</v>
      </c>
    </row>
    <row r="40" spans="1:9" ht="14.25">
      <c r="A40" s="93">
        <v>29</v>
      </c>
      <c r="B40" s="96">
        <f t="shared" si="4"/>
        <v>159.5</v>
      </c>
      <c r="C40" s="96">
        <f t="shared" si="5"/>
        <v>95.7</v>
      </c>
      <c r="D40" s="96">
        <f t="shared" si="6"/>
        <v>63.800000000000004</v>
      </c>
      <c r="E40" s="96">
        <f>SUM(B40:D40)</f>
        <v>319</v>
      </c>
      <c r="G40" s="96">
        <f t="shared" si="2"/>
        <v>145</v>
      </c>
      <c r="I40" s="96">
        <f t="shared" si="3"/>
        <v>464</v>
      </c>
    </row>
    <row r="41" spans="1:11" ht="14.25">
      <c r="A41" s="93">
        <v>30</v>
      </c>
      <c r="B41" s="96">
        <f t="shared" si="4"/>
        <v>165</v>
      </c>
      <c r="C41" s="96">
        <f t="shared" si="5"/>
        <v>99</v>
      </c>
      <c r="D41" s="96">
        <f t="shared" si="6"/>
        <v>66</v>
      </c>
      <c r="E41" s="96">
        <f t="shared" si="1"/>
        <v>330</v>
      </c>
      <c r="G41" s="96">
        <f t="shared" si="2"/>
        <v>150</v>
      </c>
      <c r="I41" s="96">
        <f t="shared" si="3"/>
        <v>480</v>
      </c>
      <c r="K41" s="96"/>
    </row>
    <row r="42" spans="1:9" ht="14.25">
      <c r="A42" s="93">
        <v>31</v>
      </c>
      <c r="B42" s="96">
        <f t="shared" si="4"/>
        <v>170.5</v>
      </c>
      <c r="C42" s="96">
        <f t="shared" si="5"/>
        <v>102.3</v>
      </c>
      <c r="D42" s="96">
        <f t="shared" si="6"/>
        <v>68.2</v>
      </c>
      <c r="E42" s="96">
        <f t="shared" si="1"/>
        <v>341</v>
      </c>
      <c r="G42" s="96">
        <f t="shared" si="2"/>
        <v>155</v>
      </c>
      <c r="I42" s="96">
        <f t="shared" si="3"/>
        <v>496</v>
      </c>
    </row>
    <row r="43" spans="1:9" ht="14.25">
      <c r="A43" s="93">
        <v>32</v>
      </c>
      <c r="B43" s="96">
        <f t="shared" si="4"/>
        <v>176</v>
      </c>
      <c r="C43" s="96">
        <f t="shared" si="5"/>
        <v>105.6</v>
      </c>
      <c r="D43" s="96">
        <f t="shared" si="6"/>
        <v>70.4</v>
      </c>
      <c r="E43" s="96">
        <f t="shared" si="1"/>
        <v>352</v>
      </c>
      <c r="G43" s="96">
        <f t="shared" si="2"/>
        <v>160</v>
      </c>
      <c r="I43" s="96">
        <f t="shared" si="3"/>
        <v>512</v>
      </c>
    </row>
    <row r="44" spans="1:9" ht="14.25">
      <c r="A44" s="93">
        <v>33</v>
      </c>
      <c r="B44" s="96">
        <f t="shared" si="4"/>
        <v>181.5</v>
      </c>
      <c r="C44" s="96">
        <f t="shared" si="5"/>
        <v>108.89999999999999</v>
      </c>
      <c r="D44" s="96">
        <f t="shared" si="6"/>
        <v>72.60000000000001</v>
      </c>
      <c r="E44" s="96">
        <f t="shared" si="1"/>
        <v>363</v>
      </c>
      <c r="G44" s="96">
        <f t="shared" si="2"/>
        <v>165</v>
      </c>
      <c r="I44" s="96">
        <f t="shared" si="3"/>
        <v>528</v>
      </c>
    </row>
    <row r="45" spans="1:9" ht="14.25">
      <c r="A45" s="93">
        <v>34</v>
      </c>
      <c r="B45" s="96">
        <f t="shared" si="4"/>
        <v>187</v>
      </c>
      <c r="C45" s="96">
        <f t="shared" si="5"/>
        <v>112.2</v>
      </c>
      <c r="D45" s="96">
        <f t="shared" si="6"/>
        <v>74.8</v>
      </c>
      <c r="E45" s="96">
        <f t="shared" si="1"/>
        <v>374</v>
      </c>
      <c r="G45" s="96">
        <f t="shared" si="2"/>
        <v>170</v>
      </c>
      <c r="I45" s="96">
        <f t="shared" si="3"/>
        <v>544</v>
      </c>
    </row>
    <row r="46" spans="1:9" ht="14.25">
      <c r="A46" s="93">
        <v>35</v>
      </c>
      <c r="B46" s="96">
        <f t="shared" si="4"/>
        <v>192.5</v>
      </c>
      <c r="C46" s="96">
        <f t="shared" si="5"/>
        <v>115.5</v>
      </c>
      <c r="D46" s="96">
        <f t="shared" si="6"/>
        <v>77</v>
      </c>
      <c r="E46" s="96">
        <f t="shared" si="1"/>
        <v>385</v>
      </c>
      <c r="G46" s="96">
        <f t="shared" si="2"/>
        <v>175</v>
      </c>
      <c r="I46" s="96">
        <f t="shared" si="3"/>
        <v>560</v>
      </c>
    </row>
  </sheetData>
  <sheetProtection/>
  <mergeCells count="1">
    <mergeCell ref="A1:I1"/>
  </mergeCells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6"/>
  <sheetViews>
    <sheetView zoomScale="160" zoomScaleNormal="160" zoomScalePageLayoutView="0" workbookViewId="0" topLeftCell="A1">
      <pane ySplit="11" topLeftCell="A12" activePane="bottomLeft" state="frozen"/>
      <selection pane="topLeft" activeCell="A1" sqref="A1"/>
      <selection pane="bottomLeft" activeCell="A13" sqref="A13"/>
    </sheetView>
  </sheetViews>
  <sheetFormatPr defaultColWidth="10.140625" defaultRowHeight="12.75"/>
  <cols>
    <col min="1" max="5" width="10.140625" style="93" customWidth="1"/>
    <col min="6" max="6" width="3.57421875" style="93" customWidth="1"/>
    <col min="7" max="7" width="10.140625" style="93" customWidth="1"/>
    <col min="8" max="8" width="4.00390625" style="93" customWidth="1"/>
    <col min="9" max="9" width="12.57421875" style="93" bestFit="1" customWidth="1"/>
    <col min="10" max="16384" width="10.140625" style="93" customWidth="1"/>
  </cols>
  <sheetData>
    <row r="1" spans="1:9" ht="15">
      <c r="A1" s="177" t="s">
        <v>68</v>
      </c>
      <c r="B1" s="177"/>
      <c r="C1" s="177"/>
      <c r="D1" s="177"/>
      <c r="E1" s="177"/>
      <c r="F1" s="177"/>
      <c r="G1" s="177"/>
      <c r="H1" s="177"/>
      <c r="I1" s="177"/>
    </row>
    <row r="4" spans="1:7" ht="14.25">
      <c r="A4" s="93" t="s">
        <v>47</v>
      </c>
      <c r="C4" s="94">
        <v>60</v>
      </c>
      <c r="E4" s="93" t="s">
        <v>48</v>
      </c>
      <c r="G4" s="94">
        <v>2</v>
      </c>
    </row>
    <row r="5" spans="1:7" ht="14.25">
      <c r="A5" s="93" t="s">
        <v>49</v>
      </c>
      <c r="C5" s="94">
        <v>22</v>
      </c>
      <c r="E5" s="93" t="s">
        <v>12</v>
      </c>
      <c r="G5" s="94">
        <v>10</v>
      </c>
    </row>
    <row r="6" spans="1:7" ht="14.25">
      <c r="A6" s="93" t="s">
        <v>50</v>
      </c>
      <c r="C6" s="95">
        <v>1</v>
      </c>
      <c r="E6" s="93" t="s">
        <v>51</v>
      </c>
      <c r="G6" s="94">
        <v>10</v>
      </c>
    </row>
    <row r="7" spans="2:7" ht="14.25">
      <c r="B7" s="95"/>
      <c r="E7" s="93" t="s">
        <v>52</v>
      </c>
      <c r="G7" s="94">
        <v>16</v>
      </c>
    </row>
    <row r="8" ht="14.25">
      <c r="E8" s="96"/>
    </row>
    <row r="9" spans="1:9" ht="14.25">
      <c r="A9" s="93" t="s">
        <v>53</v>
      </c>
      <c r="B9" s="97">
        <v>1</v>
      </c>
      <c r="C9" s="97">
        <v>2</v>
      </c>
      <c r="D9" s="97">
        <v>3</v>
      </c>
      <c r="E9" s="93" t="s">
        <v>54</v>
      </c>
      <c r="G9" s="93" t="s">
        <v>12</v>
      </c>
      <c r="I9" s="93" t="s">
        <v>55</v>
      </c>
    </row>
    <row r="10" spans="1:7" ht="14.25">
      <c r="A10" s="93" t="s">
        <v>54</v>
      </c>
      <c r="B10" s="98">
        <v>0.6</v>
      </c>
      <c r="C10" s="98">
        <v>0.4</v>
      </c>
      <c r="D10" s="97"/>
      <c r="E10" s="98">
        <f>SUM(B10:D10)</f>
        <v>1</v>
      </c>
      <c r="G10" s="97"/>
    </row>
    <row r="11" spans="2:8" ht="14.25">
      <c r="B11" s="98">
        <v>0.5</v>
      </c>
      <c r="C11" s="98">
        <v>0.3</v>
      </c>
      <c r="D11" s="98">
        <v>0.2</v>
      </c>
      <c r="E11" s="98">
        <f>SUM(B11:D11)</f>
        <v>1</v>
      </c>
      <c r="G11" s="99">
        <v>1</v>
      </c>
      <c r="H11" s="98"/>
    </row>
    <row r="12" spans="1:9" ht="14.25">
      <c r="A12" s="93">
        <v>1</v>
      </c>
      <c r="B12" s="96">
        <f aca="true" t="shared" si="0" ref="B12:B20">(A12*$C$5)*$G$11</f>
        <v>22</v>
      </c>
      <c r="C12" s="96">
        <v>0</v>
      </c>
      <c r="D12" s="96">
        <v>0</v>
      </c>
      <c r="E12" s="96">
        <f aca="true" t="shared" si="1" ref="E12:E46">$C$5*$C$6*A12</f>
        <v>22</v>
      </c>
      <c r="G12" s="96">
        <f aca="true" t="shared" si="2" ref="G12:G46">(A12*$G$5)*$G$11</f>
        <v>10</v>
      </c>
      <c r="H12" s="98"/>
      <c r="I12" s="96">
        <f>+B12+G12</f>
        <v>32</v>
      </c>
    </row>
    <row r="13" spans="1:9" ht="14.25">
      <c r="A13" s="93">
        <v>2</v>
      </c>
      <c r="B13" s="96">
        <f t="shared" si="0"/>
        <v>44</v>
      </c>
      <c r="C13" s="96">
        <v>0</v>
      </c>
      <c r="D13" s="96">
        <v>0</v>
      </c>
      <c r="E13" s="96">
        <f t="shared" si="1"/>
        <v>44</v>
      </c>
      <c r="G13" s="96">
        <f t="shared" si="2"/>
        <v>20</v>
      </c>
      <c r="H13" s="98"/>
      <c r="I13" s="96">
        <f aca="true" t="shared" si="3" ref="I13:I20">+B13+G13</f>
        <v>64</v>
      </c>
    </row>
    <row r="14" spans="1:9" ht="14.25">
      <c r="A14" s="93">
        <v>3</v>
      </c>
      <c r="B14" s="96">
        <f t="shared" si="0"/>
        <v>66</v>
      </c>
      <c r="C14" s="96">
        <v>0</v>
      </c>
      <c r="D14" s="96">
        <v>0</v>
      </c>
      <c r="E14" s="96">
        <f t="shared" si="1"/>
        <v>66</v>
      </c>
      <c r="G14" s="96">
        <f t="shared" si="2"/>
        <v>30</v>
      </c>
      <c r="H14" s="98"/>
      <c r="I14" s="96">
        <f t="shared" si="3"/>
        <v>96</v>
      </c>
    </row>
    <row r="15" spans="1:9" ht="14.25">
      <c r="A15" s="93">
        <v>4</v>
      </c>
      <c r="B15" s="96">
        <f t="shared" si="0"/>
        <v>88</v>
      </c>
      <c r="C15" s="96">
        <v>0</v>
      </c>
      <c r="D15" s="96">
        <v>0</v>
      </c>
      <c r="E15" s="96">
        <f t="shared" si="1"/>
        <v>88</v>
      </c>
      <c r="G15" s="96">
        <f t="shared" si="2"/>
        <v>40</v>
      </c>
      <c r="H15" s="98"/>
      <c r="I15" s="96">
        <f t="shared" si="3"/>
        <v>128</v>
      </c>
    </row>
    <row r="16" spans="1:9" ht="14.25">
      <c r="A16" s="93">
        <v>5</v>
      </c>
      <c r="B16" s="96">
        <f t="shared" si="0"/>
        <v>110</v>
      </c>
      <c r="C16" s="96">
        <v>0</v>
      </c>
      <c r="D16" s="96">
        <v>0</v>
      </c>
      <c r="E16" s="96">
        <f t="shared" si="1"/>
        <v>110</v>
      </c>
      <c r="G16" s="96">
        <f t="shared" si="2"/>
        <v>50</v>
      </c>
      <c r="H16" s="98"/>
      <c r="I16" s="96">
        <f t="shared" si="3"/>
        <v>160</v>
      </c>
    </row>
    <row r="17" spans="1:9" ht="14.25">
      <c r="A17" s="93">
        <v>6</v>
      </c>
      <c r="B17" s="96">
        <f t="shared" si="0"/>
        <v>132</v>
      </c>
      <c r="C17" s="96">
        <v>0</v>
      </c>
      <c r="D17" s="96">
        <v>0</v>
      </c>
      <c r="E17" s="96">
        <f t="shared" si="1"/>
        <v>132</v>
      </c>
      <c r="G17" s="96">
        <f t="shared" si="2"/>
        <v>60</v>
      </c>
      <c r="H17" s="98"/>
      <c r="I17" s="96">
        <f t="shared" si="3"/>
        <v>192</v>
      </c>
    </row>
    <row r="18" spans="1:9" ht="14.25">
      <c r="A18" s="93">
        <v>7</v>
      </c>
      <c r="B18" s="96">
        <f t="shared" si="0"/>
        <v>154</v>
      </c>
      <c r="C18" s="96">
        <v>0</v>
      </c>
      <c r="D18" s="96">
        <v>0</v>
      </c>
      <c r="E18" s="96">
        <f t="shared" si="1"/>
        <v>154</v>
      </c>
      <c r="G18" s="96">
        <f t="shared" si="2"/>
        <v>70</v>
      </c>
      <c r="H18" s="98"/>
      <c r="I18" s="96">
        <f t="shared" si="3"/>
        <v>224</v>
      </c>
    </row>
    <row r="19" spans="1:9" ht="14.25">
      <c r="A19" s="93">
        <v>8</v>
      </c>
      <c r="B19" s="96">
        <f t="shared" si="0"/>
        <v>176</v>
      </c>
      <c r="C19" s="96">
        <v>0</v>
      </c>
      <c r="D19" s="96">
        <v>0</v>
      </c>
      <c r="E19" s="96">
        <f t="shared" si="1"/>
        <v>176</v>
      </c>
      <c r="G19" s="96">
        <f t="shared" si="2"/>
        <v>80</v>
      </c>
      <c r="H19" s="98"/>
      <c r="I19" s="96">
        <f t="shared" si="3"/>
        <v>256</v>
      </c>
    </row>
    <row r="20" spans="1:9" ht="14.25">
      <c r="A20" s="93">
        <v>9</v>
      </c>
      <c r="B20" s="96">
        <f t="shared" si="0"/>
        <v>198</v>
      </c>
      <c r="C20" s="96">
        <v>0</v>
      </c>
      <c r="D20" s="96">
        <v>0</v>
      </c>
      <c r="E20" s="96">
        <f t="shared" si="1"/>
        <v>198</v>
      </c>
      <c r="G20" s="96">
        <f t="shared" si="2"/>
        <v>90</v>
      </c>
      <c r="H20" s="98"/>
      <c r="I20" s="96">
        <f t="shared" si="3"/>
        <v>288</v>
      </c>
    </row>
    <row r="21" spans="1:9" ht="14.25">
      <c r="A21" s="93">
        <v>10</v>
      </c>
      <c r="B21" s="96">
        <f>+(A21*$C$5)*$B$10</f>
        <v>132</v>
      </c>
      <c r="C21" s="96">
        <f>+(A21*$C$5)*$C$10</f>
        <v>88</v>
      </c>
      <c r="D21" s="96">
        <v>0</v>
      </c>
      <c r="E21" s="96">
        <f t="shared" si="1"/>
        <v>220</v>
      </c>
      <c r="F21" s="100"/>
      <c r="G21" s="96">
        <f t="shared" si="2"/>
        <v>100</v>
      </c>
      <c r="H21" s="98"/>
      <c r="I21" s="96">
        <f>+E21+G21</f>
        <v>320</v>
      </c>
    </row>
    <row r="22" spans="1:9" ht="14.25">
      <c r="A22" s="93">
        <v>11</v>
      </c>
      <c r="B22" s="96">
        <f>+(A22*$C$5)*$B$10</f>
        <v>145.2</v>
      </c>
      <c r="C22" s="96">
        <f>+(A22*$C$5)*$C$10</f>
        <v>96.80000000000001</v>
      </c>
      <c r="D22" s="96">
        <v>0</v>
      </c>
      <c r="E22" s="96">
        <f t="shared" si="1"/>
        <v>242</v>
      </c>
      <c r="F22" s="100"/>
      <c r="G22" s="96">
        <f t="shared" si="2"/>
        <v>110</v>
      </c>
      <c r="H22" s="98"/>
      <c r="I22" s="96">
        <f aca="true" t="shared" si="4" ref="I22:I46">+E22+G22</f>
        <v>352</v>
      </c>
    </row>
    <row r="23" spans="1:9" ht="14.25">
      <c r="A23" s="93">
        <v>12</v>
      </c>
      <c r="B23" s="96">
        <f>+(A23*$C$5)*$B$10</f>
        <v>158.4</v>
      </c>
      <c r="C23" s="96">
        <f>+(A23*$C$5)*$C$10</f>
        <v>105.60000000000001</v>
      </c>
      <c r="D23" s="96">
        <v>0</v>
      </c>
      <c r="E23" s="96">
        <f t="shared" si="1"/>
        <v>264</v>
      </c>
      <c r="F23" s="100"/>
      <c r="G23" s="96">
        <f t="shared" si="2"/>
        <v>120</v>
      </c>
      <c r="H23" s="98"/>
      <c r="I23" s="96">
        <f t="shared" si="4"/>
        <v>384</v>
      </c>
    </row>
    <row r="24" spans="1:9" ht="14.25">
      <c r="A24" s="93">
        <v>13</v>
      </c>
      <c r="B24" s="96">
        <f>+(A24*$C$5)*$B$10</f>
        <v>171.6</v>
      </c>
      <c r="C24" s="96">
        <f>+(A24*$C$5)*$C$10</f>
        <v>114.4</v>
      </c>
      <c r="D24" s="96">
        <v>0</v>
      </c>
      <c r="E24" s="96">
        <f t="shared" si="1"/>
        <v>286</v>
      </c>
      <c r="F24" s="100"/>
      <c r="G24" s="96">
        <f t="shared" si="2"/>
        <v>130</v>
      </c>
      <c r="H24" s="98"/>
      <c r="I24" s="96">
        <f t="shared" si="4"/>
        <v>416</v>
      </c>
    </row>
    <row r="25" spans="1:9" ht="14.25">
      <c r="A25" s="93">
        <v>14</v>
      </c>
      <c r="B25" s="96">
        <f>+(A25*$C$5)*$B$10</f>
        <v>184.79999999999998</v>
      </c>
      <c r="C25" s="96">
        <f>+(A25*$C$5)*$C$10</f>
        <v>123.2</v>
      </c>
      <c r="D25" s="96">
        <v>0</v>
      </c>
      <c r="E25" s="96">
        <f t="shared" si="1"/>
        <v>308</v>
      </c>
      <c r="F25" s="100"/>
      <c r="G25" s="96">
        <f t="shared" si="2"/>
        <v>140</v>
      </c>
      <c r="H25" s="98"/>
      <c r="I25" s="96">
        <f t="shared" si="4"/>
        <v>448</v>
      </c>
    </row>
    <row r="26" spans="1:9" ht="14.25">
      <c r="A26" s="93">
        <v>15</v>
      </c>
      <c r="B26" s="96">
        <f>+(A26*$C$5)*$B$11</f>
        <v>165</v>
      </c>
      <c r="C26" s="96">
        <f>+(A26*$C$5)*$C$11</f>
        <v>99</v>
      </c>
      <c r="D26" s="96">
        <f>+(A26*$C$5)*$D$11</f>
        <v>66</v>
      </c>
      <c r="E26" s="96">
        <f t="shared" si="1"/>
        <v>330</v>
      </c>
      <c r="G26" s="96">
        <f t="shared" si="2"/>
        <v>150</v>
      </c>
      <c r="I26" s="96">
        <f t="shared" si="4"/>
        <v>480</v>
      </c>
    </row>
    <row r="27" spans="1:11" ht="14.25">
      <c r="A27" s="93">
        <v>16</v>
      </c>
      <c r="B27" s="96">
        <f aca="true" t="shared" si="5" ref="B27:B46">+(A27*$C$5)*$B$11</f>
        <v>176</v>
      </c>
      <c r="C27" s="96">
        <f aca="true" t="shared" si="6" ref="C27:C46">+(A27*$C$5)*$C$11</f>
        <v>105.6</v>
      </c>
      <c r="D27" s="96">
        <f aca="true" t="shared" si="7" ref="D27:D46">+(A27*$C$5)*$D$11</f>
        <v>70.4</v>
      </c>
      <c r="E27" s="96">
        <f t="shared" si="1"/>
        <v>352</v>
      </c>
      <c r="G27" s="96">
        <f t="shared" si="2"/>
        <v>160</v>
      </c>
      <c r="I27" s="96">
        <f t="shared" si="4"/>
        <v>512</v>
      </c>
      <c r="K27" s="96"/>
    </row>
    <row r="28" spans="1:9" ht="14.25">
      <c r="A28" s="93">
        <v>17</v>
      </c>
      <c r="B28" s="96">
        <f t="shared" si="5"/>
        <v>187</v>
      </c>
      <c r="C28" s="96">
        <f t="shared" si="6"/>
        <v>112.2</v>
      </c>
      <c r="D28" s="96">
        <f t="shared" si="7"/>
        <v>74.8</v>
      </c>
      <c r="E28" s="96">
        <f t="shared" si="1"/>
        <v>374</v>
      </c>
      <c r="G28" s="96">
        <f t="shared" si="2"/>
        <v>170</v>
      </c>
      <c r="I28" s="96">
        <f t="shared" si="4"/>
        <v>544</v>
      </c>
    </row>
    <row r="29" spans="1:9" ht="14.25">
      <c r="A29" s="93">
        <v>18</v>
      </c>
      <c r="B29" s="96">
        <f t="shared" si="5"/>
        <v>198</v>
      </c>
      <c r="C29" s="96">
        <f t="shared" si="6"/>
        <v>118.8</v>
      </c>
      <c r="D29" s="96">
        <f t="shared" si="7"/>
        <v>79.2</v>
      </c>
      <c r="E29" s="96">
        <f t="shared" si="1"/>
        <v>396</v>
      </c>
      <c r="G29" s="96">
        <f t="shared" si="2"/>
        <v>180</v>
      </c>
      <c r="I29" s="96">
        <f t="shared" si="4"/>
        <v>576</v>
      </c>
    </row>
    <row r="30" spans="1:9" ht="14.25">
      <c r="A30" s="93">
        <v>19</v>
      </c>
      <c r="B30" s="96">
        <f t="shared" si="5"/>
        <v>209</v>
      </c>
      <c r="C30" s="96">
        <f t="shared" si="6"/>
        <v>125.39999999999999</v>
      </c>
      <c r="D30" s="96">
        <f t="shared" si="7"/>
        <v>83.60000000000001</v>
      </c>
      <c r="E30" s="96">
        <f t="shared" si="1"/>
        <v>418</v>
      </c>
      <c r="G30" s="96">
        <f t="shared" si="2"/>
        <v>190</v>
      </c>
      <c r="I30" s="96">
        <f t="shared" si="4"/>
        <v>608</v>
      </c>
    </row>
    <row r="31" spans="1:9" ht="14.25">
      <c r="A31" s="93">
        <v>20</v>
      </c>
      <c r="B31" s="96">
        <f t="shared" si="5"/>
        <v>220</v>
      </c>
      <c r="C31" s="96">
        <f t="shared" si="6"/>
        <v>132</v>
      </c>
      <c r="D31" s="96">
        <f t="shared" si="7"/>
        <v>88</v>
      </c>
      <c r="E31" s="96">
        <f t="shared" si="1"/>
        <v>440</v>
      </c>
      <c r="G31" s="96">
        <f t="shared" si="2"/>
        <v>200</v>
      </c>
      <c r="I31" s="96">
        <f t="shared" si="4"/>
        <v>640</v>
      </c>
    </row>
    <row r="32" spans="1:9" ht="14.25">
      <c r="A32" s="93">
        <v>21</v>
      </c>
      <c r="B32" s="96">
        <f t="shared" si="5"/>
        <v>231</v>
      </c>
      <c r="C32" s="96">
        <f t="shared" si="6"/>
        <v>138.6</v>
      </c>
      <c r="D32" s="96">
        <f t="shared" si="7"/>
        <v>92.4</v>
      </c>
      <c r="E32" s="96">
        <f t="shared" si="1"/>
        <v>462</v>
      </c>
      <c r="G32" s="96">
        <f t="shared" si="2"/>
        <v>210</v>
      </c>
      <c r="I32" s="96">
        <f t="shared" si="4"/>
        <v>672</v>
      </c>
    </row>
    <row r="33" spans="1:9" ht="14.25">
      <c r="A33" s="93">
        <v>22</v>
      </c>
      <c r="B33" s="96">
        <f t="shared" si="5"/>
        <v>242</v>
      </c>
      <c r="C33" s="96">
        <f t="shared" si="6"/>
        <v>145.2</v>
      </c>
      <c r="D33" s="96">
        <f t="shared" si="7"/>
        <v>96.80000000000001</v>
      </c>
      <c r="E33" s="96">
        <f t="shared" si="1"/>
        <v>484</v>
      </c>
      <c r="G33" s="96">
        <f t="shared" si="2"/>
        <v>220</v>
      </c>
      <c r="I33" s="96">
        <f t="shared" si="4"/>
        <v>704</v>
      </c>
    </row>
    <row r="34" spans="1:9" ht="14.25">
      <c r="A34" s="93">
        <v>23</v>
      </c>
      <c r="B34" s="96">
        <f t="shared" si="5"/>
        <v>253</v>
      </c>
      <c r="C34" s="96">
        <f t="shared" si="6"/>
        <v>151.79999999999998</v>
      </c>
      <c r="D34" s="96">
        <f t="shared" si="7"/>
        <v>101.2</v>
      </c>
      <c r="E34" s="96">
        <f>+B34+C34+D34</f>
        <v>505.99999999999994</v>
      </c>
      <c r="G34" s="96">
        <f t="shared" si="2"/>
        <v>230</v>
      </c>
      <c r="I34" s="96">
        <f t="shared" si="4"/>
        <v>736</v>
      </c>
    </row>
    <row r="35" spans="1:9" ht="14.25">
      <c r="A35" s="93">
        <v>24</v>
      </c>
      <c r="B35" s="96">
        <f t="shared" si="5"/>
        <v>264</v>
      </c>
      <c r="C35" s="96">
        <f t="shared" si="6"/>
        <v>158.4</v>
      </c>
      <c r="D35" s="96">
        <f t="shared" si="7"/>
        <v>105.60000000000001</v>
      </c>
      <c r="E35" s="96">
        <f t="shared" si="1"/>
        <v>528</v>
      </c>
      <c r="G35" s="96">
        <f t="shared" si="2"/>
        <v>240</v>
      </c>
      <c r="I35" s="96">
        <f t="shared" si="4"/>
        <v>768</v>
      </c>
    </row>
    <row r="36" spans="1:9" ht="14.25">
      <c r="A36" s="93">
        <v>25</v>
      </c>
      <c r="B36" s="96">
        <f t="shared" si="5"/>
        <v>275</v>
      </c>
      <c r="C36" s="96">
        <f t="shared" si="6"/>
        <v>165</v>
      </c>
      <c r="D36" s="96">
        <f t="shared" si="7"/>
        <v>110</v>
      </c>
      <c r="E36" s="96">
        <f t="shared" si="1"/>
        <v>550</v>
      </c>
      <c r="G36" s="96">
        <f t="shared" si="2"/>
        <v>250</v>
      </c>
      <c r="I36" s="96">
        <f t="shared" si="4"/>
        <v>800</v>
      </c>
    </row>
    <row r="37" spans="1:9" ht="14.25">
      <c r="A37" s="93">
        <v>26</v>
      </c>
      <c r="B37" s="96">
        <f t="shared" si="5"/>
        <v>286</v>
      </c>
      <c r="C37" s="96">
        <f t="shared" si="6"/>
        <v>171.6</v>
      </c>
      <c r="D37" s="96">
        <f t="shared" si="7"/>
        <v>114.4</v>
      </c>
      <c r="E37" s="96">
        <f t="shared" si="1"/>
        <v>572</v>
      </c>
      <c r="G37" s="96">
        <f t="shared" si="2"/>
        <v>260</v>
      </c>
      <c r="I37" s="96">
        <f t="shared" si="4"/>
        <v>832</v>
      </c>
    </row>
    <row r="38" spans="1:9" ht="14.25">
      <c r="A38" s="93">
        <v>27</v>
      </c>
      <c r="B38" s="96">
        <f t="shared" si="5"/>
        <v>297</v>
      </c>
      <c r="C38" s="96">
        <f t="shared" si="6"/>
        <v>178.2</v>
      </c>
      <c r="D38" s="96">
        <f t="shared" si="7"/>
        <v>118.80000000000001</v>
      </c>
      <c r="E38" s="96">
        <f>SUM(B38:D38)</f>
        <v>594</v>
      </c>
      <c r="G38" s="96">
        <f t="shared" si="2"/>
        <v>270</v>
      </c>
      <c r="I38" s="96">
        <f t="shared" si="4"/>
        <v>864</v>
      </c>
    </row>
    <row r="39" spans="1:9" ht="14.25">
      <c r="A39" s="93">
        <v>28</v>
      </c>
      <c r="B39" s="96">
        <f t="shared" si="5"/>
        <v>308</v>
      </c>
      <c r="C39" s="96">
        <f t="shared" si="6"/>
        <v>184.79999999999998</v>
      </c>
      <c r="D39" s="96">
        <f t="shared" si="7"/>
        <v>123.2</v>
      </c>
      <c r="E39" s="96">
        <f>SUM(B39:D39)</f>
        <v>616</v>
      </c>
      <c r="G39" s="96">
        <f t="shared" si="2"/>
        <v>280</v>
      </c>
      <c r="I39" s="96">
        <f t="shared" si="4"/>
        <v>896</v>
      </c>
    </row>
    <row r="40" spans="1:9" ht="14.25">
      <c r="A40" s="93">
        <v>29</v>
      </c>
      <c r="B40" s="96">
        <f t="shared" si="5"/>
        <v>319</v>
      </c>
      <c r="C40" s="96">
        <f t="shared" si="6"/>
        <v>191.4</v>
      </c>
      <c r="D40" s="96">
        <f t="shared" si="7"/>
        <v>127.60000000000001</v>
      </c>
      <c r="E40" s="96">
        <f>SUM(B40:D40)</f>
        <v>638</v>
      </c>
      <c r="G40" s="96">
        <f t="shared" si="2"/>
        <v>290</v>
      </c>
      <c r="I40" s="96">
        <f t="shared" si="4"/>
        <v>928</v>
      </c>
    </row>
    <row r="41" spans="1:9" ht="14.25">
      <c r="A41" s="93">
        <v>30</v>
      </c>
      <c r="B41" s="96">
        <f t="shared" si="5"/>
        <v>330</v>
      </c>
      <c r="C41" s="96">
        <f t="shared" si="6"/>
        <v>198</v>
      </c>
      <c r="D41" s="96">
        <f t="shared" si="7"/>
        <v>132</v>
      </c>
      <c r="E41" s="96">
        <f t="shared" si="1"/>
        <v>660</v>
      </c>
      <c r="G41" s="96">
        <f t="shared" si="2"/>
        <v>300</v>
      </c>
      <c r="I41" s="96">
        <f t="shared" si="4"/>
        <v>960</v>
      </c>
    </row>
    <row r="42" spans="1:9" ht="14.25">
      <c r="A42" s="93">
        <v>31</v>
      </c>
      <c r="B42" s="96">
        <f t="shared" si="5"/>
        <v>341</v>
      </c>
      <c r="C42" s="96">
        <f t="shared" si="6"/>
        <v>204.6</v>
      </c>
      <c r="D42" s="96">
        <f t="shared" si="7"/>
        <v>136.4</v>
      </c>
      <c r="E42" s="96">
        <f t="shared" si="1"/>
        <v>682</v>
      </c>
      <c r="G42" s="96">
        <f t="shared" si="2"/>
        <v>310</v>
      </c>
      <c r="I42" s="96">
        <f t="shared" si="4"/>
        <v>992</v>
      </c>
    </row>
    <row r="43" spans="1:9" ht="14.25">
      <c r="A43" s="93">
        <v>32</v>
      </c>
      <c r="B43" s="96">
        <f t="shared" si="5"/>
        <v>352</v>
      </c>
      <c r="C43" s="96">
        <f t="shared" si="6"/>
        <v>211.2</v>
      </c>
      <c r="D43" s="96">
        <f t="shared" si="7"/>
        <v>140.8</v>
      </c>
      <c r="E43" s="96">
        <f t="shared" si="1"/>
        <v>704</v>
      </c>
      <c r="G43" s="96">
        <f t="shared" si="2"/>
        <v>320</v>
      </c>
      <c r="I43" s="96">
        <f t="shared" si="4"/>
        <v>1024</v>
      </c>
    </row>
    <row r="44" spans="1:9" ht="14.25">
      <c r="A44" s="93">
        <v>33</v>
      </c>
      <c r="B44" s="96">
        <f t="shared" si="5"/>
        <v>363</v>
      </c>
      <c r="C44" s="96">
        <f t="shared" si="6"/>
        <v>217.79999999999998</v>
      </c>
      <c r="D44" s="96">
        <f t="shared" si="7"/>
        <v>145.20000000000002</v>
      </c>
      <c r="E44" s="96">
        <f t="shared" si="1"/>
        <v>726</v>
      </c>
      <c r="G44" s="96">
        <f t="shared" si="2"/>
        <v>330</v>
      </c>
      <c r="I44" s="96">
        <f t="shared" si="4"/>
        <v>1056</v>
      </c>
    </row>
    <row r="45" spans="1:9" ht="14.25">
      <c r="A45" s="93">
        <v>34</v>
      </c>
      <c r="B45" s="96">
        <f t="shared" si="5"/>
        <v>374</v>
      </c>
      <c r="C45" s="96">
        <f t="shared" si="6"/>
        <v>224.4</v>
      </c>
      <c r="D45" s="96">
        <f t="shared" si="7"/>
        <v>149.6</v>
      </c>
      <c r="E45" s="96">
        <f t="shared" si="1"/>
        <v>748</v>
      </c>
      <c r="G45" s="96">
        <f t="shared" si="2"/>
        <v>340</v>
      </c>
      <c r="I45" s="96">
        <f t="shared" si="4"/>
        <v>1088</v>
      </c>
    </row>
    <row r="46" spans="1:9" ht="14.25">
      <c r="A46" s="93">
        <v>35</v>
      </c>
      <c r="B46" s="96">
        <f t="shared" si="5"/>
        <v>385</v>
      </c>
      <c r="C46" s="96">
        <f t="shared" si="6"/>
        <v>231</v>
      </c>
      <c r="D46" s="96">
        <f t="shared" si="7"/>
        <v>154</v>
      </c>
      <c r="E46" s="96">
        <f t="shared" si="1"/>
        <v>770</v>
      </c>
      <c r="G46" s="96">
        <f t="shared" si="2"/>
        <v>350</v>
      </c>
      <c r="I46" s="96">
        <f t="shared" si="4"/>
        <v>1120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2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8.7109375" style="0" bestFit="1" customWidth="1"/>
    <col min="2" max="2" width="27.57421875" style="0" customWidth="1"/>
    <col min="5" max="5" width="10.57421875" style="0" customWidth="1"/>
    <col min="8" max="9" width="10.00390625" style="0" bestFit="1" customWidth="1"/>
    <col min="10" max="10" width="9.28125" style="0" bestFit="1" customWidth="1"/>
    <col min="11" max="11" width="8.8515625" style="0" customWidth="1"/>
    <col min="12" max="13" width="10.8515625" style="0" customWidth="1"/>
    <col min="14" max="14" width="10.28125" style="0" bestFit="1" customWidth="1"/>
  </cols>
  <sheetData>
    <row r="2" ht="13.5" thickBot="1"/>
    <row r="3" spans="1:14" ht="18.75" thickBot="1">
      <c r="A3" s="71" t="s">
        <v>0</v>
      </c>
      <c r="B3" s="72" t="s">
        <v>1</v>
      </c>
      <c r="C3" s="73" t="s">
        <v>37</v>
      </c>
      <c r="D3" s="73" t="s">
        <v>38</v>
      </c>
      <c r="E3" s="73" t="s">
        <v>45</v>
      </c>
      <c r="F3" s="73" t="s">
        <v>39</v>
      </c>
      <c r="G3" s="73" t="s">
        <v>40</v>
      </c>
      <c r="H3" s="73" t="s">
        <v>41</v>
      </c>
      <c r="I3" s="73" t="s">
        <v>42</v>
      </c>
      <c r="J3" s="73" t="s">
        <v>43</v>
      </c>
      <c r="K3" s="74" t="s">
        <v>44</v>
      </c>
      <c r="L3" s="73" t="s">
        <v>34</v>
      </c>
      <c r="M3" s="75" t="s">
        <v>35</v>
      </c>
      <c r="N3" s="75" t="s">
        <v>7</v>
      </c>
    </row>
    <row r="4" spans="1:14" ht="16.5" customHeight="1" thickBot="1">
      <c r="A4" s="76">
        <v>1</v>
      </c>
      <c r="B4" s="138" t="s">
        <v>26</v>
      </c>
      <c r="C4" s="77">
        <f>IF(ISERROR(VLOOKUP(A4,'Jan 19'!$A$5:$D$19,4,FALSE))," ",VLOOKUP(A4,'Jan 19'!$A$5:$D$19,4,FALSE))</f>
        <v>1</v>
      </c>
      <c r="D4" s="77"/>
      <c r="E4" s="77">
        <f>IF(ISERROR(VLOOKUP(A4,'March 16'!$A$5:$D$34,4,FALSE))," ",VLOOKUP(A4,'March 16'!$A$5:$D$34,4,FALSE))</f>
        <v>1</v>
      </c>
      <c r="F4" s="77" t="str">
        <f>IF(ISERROR(VLOOKUP(A4,'April 13'!$A$5:$D$23,4,FALSE))," ",VLOOKUP(A4,'April 13'!$A$5:$D$23,4,FALSE))</f>
        <v> </v>
      </c>
      <c r="G4" s="77">
        <f>IF(ISERROR(VLOOKUP(A4,'May 18 '!$A$5:$E$22,4,FALSE))," ",VLOOKUP(A4,'May 18 '!$A$5:$E$22,4,FALSE))</f>
        <v>0</v>
      </c>
      <c r="H4" s="77" t="str">
        <f>IF(ISERROR(VLOOKUP(A4,'June  22'!$A$6:$F$19,4,FALSE))," ",VLOOKUP(A4,'June  22'!$A$6:$F$19,4,FALSE))</f>
        <v> </v>
      </c>
      <c r="I4" s="77">
        <f>IF(ISERROR(VLOOKUP(A4,'July 27'!$A$5:$E$34,4,FALSE))," ",VLOOKUP(A4,'July 27'!$A$5:$E$34,4,FALSE))</f>
        <v>0</v>
      </c>
      <c r="J4" s="77"/>
      <c r="K4" s="77" t="str">
        <f>IF(ISERROR(VLOOKUP(A4,'Sept  28'!$A$5:$E$24,4,FALSE))," ",VLOOKUP(A4,'Sept  28'!$A$5:$E$24,4,FALSE))</f>
        <v> </v>
      </c>
      <c r="L4" s="77">
        <f>IF(ISERROR(VLOOKUP(A4,'Oct 26'!$A$5:$E$28,4,FALSE))," ",VLOOKUP(A4,'Oct 26'!$A$5:$E$28,4,FALSE))</f>
        <v>0</v>
      </c>
      <c r="M4" s="77">
        <f>IF(ISERROR(VLOOKUP(A4,'Nov 23'!$A$5:$E$20,4,FALSE))," ",VLOOKUP(A4,'Nov 23'!$A$5:$E$20,4,FALSE))</f>
        <v>1</v>
      </c>
      <c r="N4" s="83">
        <f aca="true" t="shared" si="0" ref="N4:N26">SUM(C4:M4)</f>
        <v>3</v>
      </c>
    </row>
    <row r="5" spans="1:14" ht="16.5" customHeight="1" thickBot="1">
      <c r="A5" s="76">
        <v>2</v>
      </c>
      <c r="B5" s="138" t="s">
        <v>23</v>
      </c>
      <c r="C5" s="77">
        <f>IF(ISERROR(VLOOKUP(A5,'Jan 19'!$A$5:$D$19,4,FALSE))," ",VLOOKUP(A5,'Jan 19'!$A$5:$D$19,4,FALSE))</f>
        <v>1</v>
      </c>
      <c r="D5" s="77">
        <f>IF(ISERROR(VLOOKUP(A5,'Feb 9'!$A$5:$D$25,4,FALSE))," ",VLOOKUP(A5,'Feb 9'!$A$5:$D$25,4,FALSE))</f>
        <v>1</v>
      </c>
      <c r="E5" s="77">
        <f>IF(ISERROR(VLOOKUP(A5,'March 16'!$A$5:$D$34,4,FALSE))," ",VLOOKUP(A5,'March 16'!$A$5:$D$34,4,FALSE))</f>
        <v>1</v>
      </c>
      <c r="F5" s="77">
        <f>IF(ISERROR(VLOOKUP(A5,'April 13'!$A$5:$D$23,4,FALSE))," ",VLOOKUP(A5,'April 13'!$A$5:$D$23,4,FALSE))</f>
        <v>1</v>
      </c>
      <c r="G5" s="77">
        <v>1</v>
      </c>
      <c r="H5" s="77">
        <f>IF(ISERROR(VLOOKUP(A5,'June  22'!$A$6:$F$19,4,FALSE))," ",VLOOKUP(A5,'June  22'!$A$6:$F$19,4,FALSE))</f>
        <v>1</v>
      </c>
      <c r="I5" s="77">
        <f>IF(ISERROR(VLOOKUP(A5,'July 27'!$A$5:$E$34,4,FALSE))," ",VLOOKUP(A5,'July 27'!$A$5:$E$34,4,FALSE))</f>
        <v>1</v>
      </c>
      <c r="J5" s="77">
        <v>1</v>
      </c>
      <c r="K5" s="77">
        <f>IF(ISERROR(VLOOKUP(A5,'Sept  28'!$A$5:$E$24,4,FALSE))," ",VLOOKUP(A5,'Sept  28'!$A$5:$E$24,4,FALSE))</f>
        <v>1</v>
      </c>
      <c r="L5" s="77">
        <f>IF(ISERROR(VLOOKUP(A5,'Oct 26'!$A$5:$E$28,4,FALSE))," ",VLOOKUP(A5,'Oct 26'!$A$5:$E$28,4,FALSE))</f>
        <v>1</v>
      </c>
      <c r="M5" s="77">
        <f>IF(ISERROR(VLOOKUP(A5,'Nov 23'!$A$5:$E$20,4,FALSE))," ",VLOOKUP(A5,'Nov 23'!$A$5:$E$20,4,FALSE))</f>
        <v>1</v>
      </c>
      <c r="N5" s="83">
        <f t="shared" si="0"/>
        <v>11</v>
      </c>
    </row>
    <row r="6" spans="1:14" ht="16.5" customHeight="1" thickBot="1">
      <c r="A6" s="76">
        <v>3</v>
      </c>
      <c r="B6" s="138" t="s">
        <v>69</v>
      </c>
      <c r="C6" s="77">
        <f>IF(ISERROR(VLOOKUP(A6,'Jan 19'!$A$5:$D$19,4,FALSE))," ",VLOOKUP(A6,'Jan 19'!$A$5:$D$19,4,FALSE))</f>
        <v>1</v>
      </c>
      <c r="D6" s="77">
        <f>IF(ISERROR(VLOOKUP(A6,'Feb 9'!$A$5:$D$25,4,FALSE))," ",VLOOKUP(A6,'Feb 9'!$A$5:$D$25,4,FALSE))</f>
        <v>1</v>
      </c>
      <c r="E6" s="77">
        <f>IF(ISERROR(VLOOKUP(A6,'March 16'!$A$5:$D$34,4,FALSE))," ",VLOOKUP(A6,'March 16'!$A$5:$D$34,4,FALSE))</f>
        <v>1</v>
      </c>
      <c r="F6" s="77" t="str">
        <f>IF(ISERROR(VLOOKUP(A6,'April 13'!$A$5:$D$23,4,FALSE))," ",VLOOKUP(A6,'April 13'!$A$5:$D$23,4,FALSE))</f>
        <v> </v>
      </c>
      <c r="G6" s="77">
        <v>1</v>
      </c>
      <c r="H6" s="77" t="str">
        <f>IF(ISERROR(VLOOKUP(A6,'June  22'!$A$6:$F$19,4,FALSE))," ",VLOOKUP(A6,'June  22'!$A$6:$F$19,4,FALSE))</f>
        <v> </v>
      </c>
      <c r="I6" s="77">
        <f>IF(ISERROR(VLOOKUP(A6,'July 27'!$A$5:$E$34,4,FALSE))," ",VLOOKUP(A6,'July 27'!$A$5:$E$34,4,FALSE))</f>
        <v>0</v>
      </c>
      <c r="J6" s="77">
        <f>IF(ISERROR(VLOOKUP(A6,Aug10!$A$5:$E$34,4,FALSE))," ",VLOOKUP(A6,Aug10!$A$5:$E$34,4,FALSE))</f>
        <v>0</v>
      </c>
      <c r="K6" s="77" t="str">
        <f>IF(ISERROR(VLOOKUP(A6,'Sept  28'!$A$5:$E$24,4,FALSE))," ",VLOOKUP(A6,'Sept  28'!$A$5:$E$24,4,FALSE))</f>
        <v> </v>
      </c>
      <c r="L6" s="77" t="str">
        <f>IF(ISERROR(VLOOKUP(A6,'Oct 26'!$A$5:$E$28,4,FALSE))," ",VLOOKUP(A6,'Oct 26'!$A$5:$E$28,4,FALSE))</f>
        <v> </v>
      </c>
      <c r="M6" s="77" t="str">
        <f>IF(ISERROR(VLOOKUP(A6,'Nov 23'!$A$5:$E$20,4,FALSE))," ",VLOOKUP(A6,'Nov 23'!$A$5:$E$20,4,FALSE))</f>
        <v> </v>
      </c>
      <c r="N6" s="83">
        <f t="shared" si="0"/>
        <v>4</v>
      </c>
    </row>
    <row r="7" spans="1:14" ht="16.5" customHeight="1" thickBot="1">
      <c r="A7" s="76">
        <v>4</v>
      </c>
      <c r="B7" s="138" t="s">
        <v>36</v>
      </c>
      <c r="C7" s="77">
        <f>IF(ISERROR(VLOOKUP(A7,'Jan 19'!$A$5:$D$19,4,FALSE))," ",VLOOKUP(A7,'Jan 19'!$A$5:$D$19,4,FALSE))</f>
        <v>1</v>
      </c>
      <c r="D7" s="77">
        <f>IF(ISERROR(VLOOKUP(A7,'Feb 9'!$A$5:$D$25,4,FALSE))," ",VLOOKUP(A7,'Feb 9'!$A$5:$D$25,4,FALSE))</f>
        <v>1</v>
      </c>
      <c r="E7" s="77">
        <f>IF(ISERROR(VLOOKUP(A7,'March 16'!$A$5:$D$34,4,FALSE))," ",VLOOKUP(A7,'March 16'!$A$5:$D$34,4,FALSE))</f>
        <v>1</v>
      </c>
      <c r="F7" s="77">
        <f>IF(ISERROR(VLOOKUP(A7,'April 13'!$A$5:$D$23,4,FALSE))," ",VLOOKUP(A7,'April 13'!$A$5:$D$23,4,FALSE))</f>
        <v>1</v>
      </c>
      <c r="G7" s="77">
        <f>IF(ISERROR(VLOOKUP(A7,'May 18 '!$A$5:$E$22,4,FALSE))," ",VLOOKUP(A7,'May 18 '!$A$5:$E$22,4,FALSE))</f>
        <v>0</v>
      </c>
      <c r="H7" s="77">
        <f>IF(ISERROR(VLOOKUP(A7,'June  22'!$A$6:$F$19,4,FALSE))," ",VLOOKUP(A7,'June  22'!$A$6:$F$19,4,FALSE))</f>
        <v>1</v>
      </c>
      <c r="I7" s="77">
        <f>IF(ISERROR(VLOOKUP(A7,'July 27'!$A$5:$E$34,4,FALSE))," ",VLOOKUP(A7,'July 27'!$A$5:$E$34,4,FALSE))</f>
        <v>0</v>
      </c>
      <c r="J7" s="77">
        <f>IF(ISERROR(VLOOKUP(A7,Aug10!$A$5:$E$34,4,FALSE))," ",VLOOKUP(A7,Aug10!$A$5:$E$34,4,FALSE))</f>
        <v>1</v>
      </c>
      <c r="K7" s="77" t="str">
        <f>IF(ISERROR(VLOOKUP(A7,'Sept  28'!$A$5:$E$24,4,FALSE))," ",VLOOKUP(A7,'Sept  28'!$A$5:$E$24,4,FALSE))</f>
        <v> </v>
      </c>
      <c r="L7" s="77">
        <f>IF(ISERROR(VLOOKUP(A7,'Oct 26'!$A$5:$E$28,4,FALSE))," ",VLOOKUP(A7,'Oct 26'!$A$5:$E$28,4,FALSE))</f>
        <v>0</v>
      </c>
      <c r="M7" s="77">
        <f>IF(ISERROR(VLOOKUP(A7,'Nov 23'!$A$5:$E$20,4,FALSE))," ",VLOOKUP(A7,'Nov 23'!$A$5:$E$20,4,FALSE))</f>
        <v>1</v>
      </c>
      <c r="N7" s="83">
        <f t="shared" si="0"/>
        <v>7</v>
      </c>
    </row>
    <row r="8" spans="1:14" ht="16.5" customHeight="1" thickBot="1">
      <c r="A8" s="76">
        <v>5</v>
      </c>
      <c r="B8" s="138" t="s">
        <v>70</v>
      </c>
      <c r="C8" s="77" t="str">
        <f>IF(ISERROR(VLOOKUP(A8,'Jan 19'!$A$5:$D$19,4,FALSE))," ",VLOOKUP(A8,'Jan 19'!$A$5:$D$19,4,FALSE))</f>
        <v> </v>
      </c>
      <c r="D8" s="77">
        <f>IF(ISERROR(VLOOKUP(A8,'Feb 9'!$A$5:$D$25,4,FALSE))," ",VLOOKUP(A8,'Feb 9'!$A$5:$D$25,4,FALSE))</f>
        <v>1</v>
      </c>
      <c r="E8" s="77">
        <f>IF(ISERROR(VLOOKUP(A8,'March 16'!$A$5:$D$34,4,FALSE))," ",VLOOKUP(A8,'March 16'!$A$5:$D$34,4,FALSE))</f>
        <v>0</v>
      </c>
      <c r="F8" s="77">
        <f>IF(ISERROR(VLOOKUP(A8,'April 13'!$A$5:$D$23,4,FALSE))," ",VLOOKUP(A8,'April 13'!$A$5:$D$23,4,FALSE))</f>
        <v>1</v>
      </c>
      <c r="G8" s="77" t="str">
        <f>IF(ISERROR(VLOOKUP(A8,'May 18 '!$A$5:$E$22,4,FALSE))," ",VLOOKUP(A8,'May 18 '!$A$5:$E$22,4,FALSE))</f>
        <v> </v>
      </c>
      <c r="H8" s="77"/>
      <c r="I8" s="77">
        <f>IF(ISERROR(VLOOKUP(A8,'July 27'!$A$5:$E$34,4,FALSE))," ",VLOOKUP(A8,'July 27'!$A$5:$E$34,4,FALSE))</f>
        <v>1</v>
      </c>
      <c r="J8" s="77">
        <f>IF(ISERROR(VLOOKUP(A8,Aug10!$A$5:$E$34,4,FALSE))," ",VLOOKUP(A8,Aug10!$A$5:$E$34,4,FALSE))</f>
        <v>1</v>
      </c>
      <c r="K8" s="77" t="str">
        <f>IF(ISERROR(VLOOKUP(A8,'Sept  28'!$A$5:$E$24,4,FALSE))," ",VLOOKUP(A8,'Sept  28'!$A$5:$E$24,4,FALSE))</f>
        <v> </v>
      </c>
      <c r="L8" s="77">
        <f>IF(ISERROR(VLOOKUP(A8,'Oct 26'!$A$5:$E$28,4,FALSE))," ",VLOOKUP(A8,'Oct 26'!$A$5:$E$28,4,FALSE))</f>
        <v>0</v>
      </c>
      <c r="M8" s="77">
        <f>IF(ISERROR(VLOOKUP(A8,'Nov 23'!$A$5:$E$20,4,FALSE))," ",VLOOKUP(A8,'Nov 23'!$A$5:$E$20,4,FALSE))</f>
        <v>1</v>
      </c>
      <c r="N8" s="83">
        <f t="shared" si="0"/>
        <v>5</v>
      </c>
    </row>
    <row r="9" spans="1:14" ht="16.5" customHeight="1" thickBot="1">
      <c r="A9" s="76">
        <v>6</v>
      </c>
      <c r="B9" s="138" t="s">
        <v>56</v>
      </c>
      <c r="C9" s="77">
        <f>IF(ISERROR(VLOOKUP(A9,'Jan 19'!$A$5:$D$19,4,FALSE))," ",VLOOKUP(A9,'Jan 19'!$A$5:$D$19,4,FALSE))</f>
        <v>1</v>
      </c>
      <c r="D9" s="77">
        <f>IF(ISERROR(VLOOKUP(A9,'Feb 9'!$A$5:$D$25,4,FALSE))," ",VLOOKUP(A9,'Feb 9'!$A$5:$D$25,4,FALSE))</f>
        <v>1</v>
      </c>
      <c r="E9" s="77">
        <f>IF(ISERROR(VLOOKUP(A9,'March 16'!$A$5:$D$34,4,FALSE))," ",VLOOKUP(A9,'March 16'!$A$5:$D$34,4,FALSE))</f>
        <v>0</v>
      </c>
      <c r="F9" s="77">
        <f>IF(ISERROR(VLOOKUP(A9,'April 13'!$A$5:$D$23,4,FALSE))," ",VLOOKUP(A9,'April 13'!$A$5:$D$23,4,FALSE))</f>
        <v>1</v>
      </c>
      <c r="G9" s="77" t="str">
        <f>IF(ISERROR(VLOOKUP(A9,'May 18 '!$A$5:$E$22,4,FALSE))," ",VLOOKUP(A9,'May 18 '!$A$5:$E$22,4,FALSE))</f>
        <v> </v>
      </c>
      <c r="H9" s="77">
        <f>IF(ISERROR(VLOOKUP(A9,'June  22'!$A$6:$F$19,4,FALSE))," ",VLOOKUP(A9,'June  22'!$A$6:$F$19,4,FALSE))</f>
        <v>1</v>
      </c>
      <c r="I9" s="77">
        <f>IF(ISERROR(VLOOKUP(A9,'July 27'!$A$5:$E$34,4,FALSE))," ",VLOOKUP(A9,'July 27'!$A$5:$E$34,4,FALSE))</f>
        <v>1</v>
      </c>
      <c r="J9" s="77">
        <f>IF(ISERROR(VLOOKUP(A9,Aug10!$A$5:$E$34,4,FALSE))," ",VLOOKUP(A9,Aug10!$A$5:$E$34,4,FALSE))</f>
        <v>0</v>
      </c>
      <c r="K9" s="77"/>
      <c r="L9" s="77">
        <f>IF(ISERROR(VLOOKUP(A9,'Oct 26'!$A$5:$E$28,4,FALSE))," ",VLOOKUP(A9,'Oct 26'!$A$5:$E$28,4,FALSE))</f>
        <v>1</v>
      </c>
      <c r="M9" s="77">
        <f>IF(ISERROR(VLOOKUP(A9,'Nov 23'!$A$5:$E$20,4,FALSE))," ",VLOOKUP(A9,'Nov 23'!$A$5:$E$20,4,FALSE))</f>
        <v>1</v>
      </c>
      <c r="N9" s="83">
        <f t="shared" si="0"/>
        <v>7</v>
      </c>
    </row>
    <row r="10" spans="1:14" ht="16.5" customHeight="1" thickBot="1">
      <c r="A10" s="76">
        <v>8</v>
      </c>
      <c r="B10" s="138" t="s">
        <v>64</v>
      </c>
      <c r="C10" s="77" t="str">
        <f>IF(ISERROR(VLOOKUP(A10,'Jan 19'!$A$5:$D$19,4,FALSE))," ",VLOOKUP(A10,'Jan 19'!$A$5:$D$19,4,FALSE))</f>
        <v> </v>
      </c>
      <c r="D10" s="77" t="str">
        <f>IF(ISERROR(VLOOKUP(A10,'Feb 9'!$A$5:$D$25,4,FALSE))," ",VLOOKUP(A10,'Feb 9'!$A$5:$D$25,4,FALSE))</f>
        <v> </v>
      </c>
      <c r="E10" s="77">
        <f>IF(ISERROR(VLOOKUP(A10,'March 16'!$A$5:$D$34,4,FALSE))," ",VLOOKUP(A10,'March 16'!$A$5:$D$34,4,FALSE))</f>
        <v>0</v>
      </c>
      <c r="F10" s="77" t="str">
        <f>IF(ISERROR(VLOOKUP(A10,'April 13'!$A$5:$D$23,4,FALSE))," ",VLOOKUP(A10,'April 13'!$A$5:$D$23,4,FALSE))</f>
        <v> </v>
      </c>
      <c r="G10" s="77">
        <f>IF(ISERROR(VLOOKUP(A10,'May 18 '!$A$5:$E$22,4,FALSE))," ",VLOOKUP(A10,'May 18 '!$A$5:$E$22,4,FALSE))</f>
        <v>0</v>
      </c>
      <c r="H10" s="77"/>
      <c r="I10" s="77">
        <f>IF(ISERROR(VLOOKUP(A10,'July 27'!$A$5:$E$34,4,FALSE))," ",VLOOKUP(A10,'July 27'!$A$5:$E$34,4,FALSE))</f>
        <v>1</v>
      </c>
      <c r="J10" s="77">
        <f>IF(ISERROR(VLOOKUP(A10,Aug10!$A$5:$E$34,4,FALSE))," ",VLOOKUP(A10,Aug10!$A$5:$E$34,4,FALSE))</f>
        <v>0</v>
      </c>
      <c r="K10" s="77" t="str">
        <f>IF(ISERROR(VLOOKUP(A10,'Sept  28'!$A$5:$E$24,4,FALSE))," ",VLOOKUP(A10,'Sept  28'!$A$5:$E$24,4,FALSE))</f>
        <v> </v>
      </c>
      <c r="L10" s="77">
        <f>IF(ISERROR(VLOOKUP(A10,'Oct 26'!$A$5:$E$28,4,FALSE))," ",VLOOKUP(A10,'Oct 26'!$A$5:$E$28,4,FALSE))</f>
        <v>0</v>
      </c>
      <c r="M10" s="77">
        <f>IF(ISERROR(VLOOKUP(A10,'Nov 23'!$A$5:$E$20,4,FALSE))," ",VLOOKUP(A10,'Nov 23'!$A$5:$E$20,4,FALSE))</f>
        <v>1</v>
      </c>
      <c r="N10" s="83">
        <f t="shared" si="0"/>
        <v>2</v>
      </c>
    </row>
    <row r="11" spans="1:14" ht="16.5" customHeight="1" thickBot="1">
      <c r="A11" s="76">
        <v>9</v>
      </c>
      <c r="B11" s="138" t="s">
        <v>24</v>
      </c>
      <c r="C11" s="77">
        <f>IF(ISERROR(VLOOKUP(A11,'Jan 19'!$A$5:$D$19,4,FALSE))," ",VLOOKUP(A11,'Jan 19'!$A$5:$D$19,4,FALSE))</f>
        <v>1</v>
      </c>
      <c r="D11" s="77">
        <f>IF(ISERROR(VLOOKUP(A11,'Feb 9'!$A$5:$D$25,4,FALSE))," ",VLOOKUP(A11,'Feb 9'!$A$5:$D$25,4,FALSE))</f>
        <v>0</v>
      </c>
      <c r="E11" s="77">
        <f>IF(ISERROR(VLOOKUP(A11,'March 16'!$A$5:$D$34,4,FALSE))," ",VLOOKUP(A11,'March 16'!$A$5:$D$34,4,FALSE))</f>
        <v>1</v>
      </c>
      <c r="F11" s="77">
        <f>IF(ISERROR(VLOOKUP(A11,'April 13'!$A$5:$D$23,4,FALSE))," ",VLOOKUP(A11,'April 13'!$A$5:$D$23,4,FALSE))</f>
        <v>1</v>
      </c>
      <c r="G11" s="77">
        <v>1</v>
      </c>
      <c r="H11" s="77">
        <f>IF(ISERROR(VLOOKUP(A11,'June  22'!$A$6:$F$19,4,FALSE))," ",VLOOKUP(A11,'June  22'!$A$6:$F$19,4,FALSE))</f>
        <v>1</v>
      </c>
      <c r="I11" s="77">
        <f>IF(ISERROR(VLOOKUP(A11,'July 27'!$A$5:$E$34,4,FALSE))," ",VLOOKUP(A11,'July 27'!$A$5:$E$34,4,FALSE))</f>
        <v>1</v>
      </c>
      <c r="J11" s="77">
        <f>IF(ISERROR(VLOOKUP(A11,Aug10!$A$5:$E$34,4,FALSE))," ",VLOOKUP(A11,Aug10!$A$5:$E$34,4,FALSE))</f>
        <v>1</v>
      </c>
      <c r="K11" s="77"/>
      <c r="L11" s="77">
        <f>IF(ISERROR(VLOOKUP(A11,'Oct 26'!$A$5:$E$28,4,FALSE))," ",VLOOKUP(A11,'Oct 26'!$A$5:$E$28,4,FALSE))</f>
        <v>1</v>
      </c>
      <c r="M11" s="77">
        <f>IF(ISERROR(VLOOKUP(A11,'Nov 23'!$A$5:$E$20,4,FALSE))," ",VLOOKUP(A11,'Nov 23'!$A$5:$E$20,4,FALSE))</f>
        <v>1</v>
      </c>
      <c r="N11" s="83">
        <f t="shared" si="0"/>
        <v>9</v>
      </c>
    </row>
    <row r="12" spans="1:14" ht="16.5" customHeight="1" thickBot="1">
      <c r="A12" s="76">
        <v>10</v>
      </c>
      <c r="B12" s="138" t="s">
        <v>60</v>
      </c>
      <c r="C12" s="77">
        <f>IF(ISERROR(VLOOKUP(A12,'Jan 19'!$A$5:$D$19,4,FALSE))," ",VLOOKUP(A12,'Jan 19'!$A$5:$D$19,4,FALSE))</f>
        <v>1</v>
      </c>
      <c r="D12" s="77" t="str">
        <f>IF(ISERROR(VLOOKUP(A12,'Feb 9'!$A$5:$D$25,4,FALSE))," ",VLOOKUP(A12,'Feb 9'!$A$5:$D$25,4,FALSE))</f>
        <v> </v>
      </c>
      <c r="E12" s="77">
        <f>IF(ISERROR(VLOOKUP(A12,'March 16'!$A$5:$D$34,4,FALSE))," ",VLOOKUP(A12,'March 16'!$A$5:$D$34,4,FALSE))</f>
        <v>0</v>
      </c>
      <c r="F12" s="77">
        <f>IF(ISERROR(VLOOKUP(A12,'April 13'!$A$5:$D$23,4,FALSE))," ",VLOOKUP(A12,'April 13'!$A$5:$D$23,4,FALSE))</f>
        <v>1</v>
      </c>
      <c r="G12" s="77">
        <v>1</v>
      </c>
      <c r="H12" s="77"/>
      <c r="I12" s="77">
        <f>IF(ISERROR(VLOOKUP(A12,'July 27'!$A$5:$E$34,4,FALSE))," ",VLOOKUP(A12,'July 27'!$A$5:$E$34,4,FALSE))</f>
        <v>1</v>
      </c>
      <c r="J12" s="77">
        <f>IF(ISERROR(VLOOKUP(A12,Aug10!$A$5:$E$34,4,FALSE))," ",VLOOKUP(A12,Aug10!$A$5:$E$34,4,FALSE))</f>
        <v>1</v>
      </c>
      <c r="K12" s="77" t="str">
        <f>IF(ISERROR(VLOOKUP(A12,'Sept  28'!$A$5:$E$24,4,FALSE))," ",VLOOKUP(A12,'Sept  28'!$A$5:$E$24,4,FALSE))</f>
        <v> </v>
      </c>
      <c r="L12" s="77">
        <f>IF(ISERROR(VLOOKUP(A12,'Oct 26'!$A$5:$E$28,4,FALSE))," ",VLOOKUP(A12,'Oct 26'!$A$5:$E$28,4,FALSE))</f>
        <v>0</v>
      </c>
      <c r="M12" s="77">
        <f>IF(ISERROR(VLOOKUP(A12,'Nov 23'!$A$5:$E$20,4,FALSE))," ",VLOOKUP(A12,'Nov 23'!$A$5:$E$20,4,FALSE))</f>
        <v>1</v>
      </c>
      <c r="N12" s="83">
        <f t="shared" si="0"/>
        <v>6</v>
      </c>
    </row>
    <row r="13" spans="1:14" ht="16.5" customHeight="1" thickBot="1">
      <c r="A13" s="76">
        <v>11</v>
      </c>
      <c r="B13" s="138" t="s">
        <v>25</v>
      </c>
      <c r="C13" s="77">
        <f>IF(ISERROR(VLOOKUP(A13,'Jan 19'!$A$5:$D$19,4,FALSE))," ",VLOOKUP(A13,'Jan 19'!$A$5:$D$19,4,FALSE))</f>
        <v>1</v>
      </c>
      <c r="D13" s="77">
        <f>IF(ISERROR(VLOOKUP(A13,'Feb 9'!$A$5:$D$25,4,FALSE))," ",VLOOKUP(A13,'Feb 9'!$A$5:$D$25,4,FALSE))</f>
        <v>1</v>
      </c>
      <c r="E13" s="77">
        <f>IF(ISERROR(VLOOKUP(A13,'March 16'!$A$5:$D$34,4,FALSE))," ",VLOOKUP(A13,'March 16'!$A$5:$D$34,4,FALSE))</f>
        <v>1</v>
      </c>
      <c r="F13" s="77">
        <f>IF(ISERROR(VLOOKUP(A13,'April 13'!$A$5:$D$23,4,FALSE))," ",VLOOKUP(A13,'April 13'!$A$5:$D$23,4,FALSE))</f>
        <v>0</v>
      </c>
      <c r="G13" s="77">
        <v>1</v>
      </c>
      <c r="H13" s="77">
        <f>IF(ISERROR(VLOOKUP(A13,'June  22'!$A$6:$F$19,4,FALSE))," ",VLOOKUP(A13,'June  22'!$A$6:$F$19,4,FALSE))</f>
        <v>1</v>
      </c>
      <c r="I13" s="77">
        <f>IF(ISERROR(VLOOKUP(A13,'July 27'!$A$5:$E$34,4,FALSE))," ",VLOOKUP(A13,'July 27'!$A$5:$E$34,4,FALSE))</f>
        <v>1</v>
      </c>
      <c r="J13" s="77">
        <f>IF(ISERROR(VLOOKUP(A13,Aug10!$A$5:$E$34,4,FALSE))," ",VLOOKUP(A13,Aug10!$A$5:$E$34,4,FALSE))</f>
        <v>1</v>
      </c>
      <c r="K13" s="77">
        <f>IF(ISERROR(VLOOKUP(A13,'Sept  28'!$A$5:$E$24,4,FALSE))," ",VLOOKUP(A13,'Sept  28'!$A$5:$E$24,4,FALSE))</f>
        <v>1</v>
      </c>
      <c r="L13" s="77">
        <f>IF(ISERROR(VLOOKUP(A13,'Oct 26'!$A$5:$E$28,4,FALSE))," ",VLOOKUP(A13,'Oct 26'!$A$5:$E$28,4,FALSE))</f>
        <v>1</v>
      </c>
      <c r="M13" s="77">
        <f>IF(ISERROR(VLOOKUP(A13,'Nov 23'!$A$5:$E$20,4,FALSE))," ",VLOOKUP(A13,'Nov 23'!$A$5:$E$20,4,FALSE))</f>
        <v>0</v>
      </c>
      <c r="N13" s="83">
        <f t="shared" si="0"/>
        <v>9</v>
      </c>
    </row>
    <row r="14" spans="1:14" ht="16.5" customHeight="1" thickBot="1">
      <c r="A14" s="76">
        <v>13</v>
      </c>
      <c r="B14" s="138" t="s">
        <v>71</v>
      </c>
      <c r="C14" s="77" t="str">
        <f>IF(ISERROR(VLOOKUP(A14,'Jan 19'!$A$5:$D$19,4,FALSE))," ",VLOOKUP(A14,'Jan 19'!$A$5:$D$19,4,FALSE))</f>
        <v> </v>
      </c>
      <c r="D14" s="77">
        <f>IF(ISERROR(VLOOKUP(A14,'Feb 9'!$A$5:$D$25,4,FALSE))," ",VLOOKUP(A14,'Feb 9'!$A$5:$D$25,4,FALSE))</f>
        <v>1</v>
      </c>
      <c r="E14" s="77" t="str">
        <f>IF(ISERROR(VLOOKUP(A14,'March 16'!$A$5:$D$34,4,FALSE))," ",VLOOKUP(A14,'March 16'!$A$5:$D$34,4,FALSE))</f>
        <v> </v>
      </c>
      <c r="F14" s="77" t="str">
        <f>IF(ISERROR(VLOOKUP(A14,'April 13'!$A$5:$D$23,4,FALSE))," ",VLOOKUP(A14,'April 13'!$A$5:$D$23,4,FALSE))</f>
        <v> </v>
      </c>
      <c r="G14" s="77">
        <f>IF(ISERROR(VLOOKUP(A14,'May 18 '!$A$5:$E$22,4,FALSE))," ",VLOOKUP(A14,'May 18 '!$A$5:$E$22,4,FALSE))</f>
        <v>0</v>
      </c>
      <c r="H14" s="77" t="str">
        <f>IF(ISERROR(VLOOKUP(A14,'June  22'!$A$6:$F$19,4,FALSE))," ",VLOOKUP(A14,'June  22'!$A$6:$F$19,4,FALSE))</f>
        <v> </v>
      </c>
      <c r="I14" s="77">
        <f>IF(ISERROR(VLOOKUP(A14,'July 27'!$A$5:$E$34,4,FALSE))," ",VLOOKUP(A14,'July 27'!$A$5:$E$34,4,FALSE))</f>
        <v>0</v>
      </c>
      <c r="J14" s="77">
        <f>IF(ISERROR(VLOOKUP(A14,Aug10!$A$5:$E$34,4,FALSE))," ",VLOOKUP(A14,Aug10!$A$5:$E$34,4,FALSE))</f>
        <v>0</v>
      </c>
      <c r="K14" s="77">
        <v>1</v>
      </c>
      <c r="L14" s="77">
        <f>IF(ISERROR(VLOOKUP(A14,'Oct 26'!$A$5:$E$28,4,FALSE))," ",VLOOKUP(A14,'Oct 26'!$A$5:$E$28,4,FALSE))</f>
        <v>0</v>
      </c>
      <c r="M14" s="77">
        <f>IF(ISERROR(VLOOKUP(A14,'Nov 23'!$A$5:$E$20,4,FALSE))," ",VLOOKUP(A14,'Nov 23'!$A$5:$E$20,4,FALSE))</f>
        <v>1</v>
      </c>
      <c r="N14" s="83">
        <f t="shared" si="0"/>
        <v>3</v>
      </c>
    </row>
    <row r="15" spans="1:14" ht="16.5" customHeight="1" thickBot="1">
      <c r="A15" s="76">
        <v>16</v>
      </c>
      <c r="B15" s="138" t="s">
        <v>27</v>
      </c>
      <c r="C15" s="77">
        <f>IF(ISERROR(VLOOKUP(A15,'Jan 19'!$A$5:$D$19,4,FALSE))," ",VLOOKUP(A15,'Jan 19'!$A$5:$D$19,4,FALSE))</f>
        <v>1</v>
      </c>
      <c r="D15" s="77">
        <f>IF(ISERROR(VLOOKUP(A15,'Feb 9'!$A$5:$D$25,4,FALSE))," ",VLOOKUP(A15,'Feb 9'!$A$5:$D$25,4,FALSE))</f>
        <v>0</v>
      </c>
      <c r="E15" s="77">
        <f>IF(ISERROR(VLOOKUP(A15,'March 16'!$A$5:$D$34,4,FALSE))," ",VLOOKUP(A15,'March 16'!$A$5:$D$34,4,FALSE))</f>
        <v>0</v>
      </c>
      <c r="F15" s="77">
        <f>IF(ISERROR(VLOOKUP(A15,'April 13'!$A$5:$D$23,4,FALSE))," ",VLOOKUP(A15,'April 13'!$A$5:$D$23,4,FALSE))</f>
        <v>0</v>
      </c>
      <c r="G15" s="77">
        <f>IF(ISERROR(VLOOKUP(A15,'May 18 '!$A$5:$E$22,4,FALSE))," ",VLOOKUP(A15,'May 18 '!$A$5:$E$22,4,FALSE))</f>
        <v>0</v>
      </c>
      <c r="H15" s="77">
        <f>IF(ISERROR(VLOOKUP(A15,'June  22'!$A$6:$F$19,4,FALSE))," ",VLOOKUP(A15,'June  22'!$A$6:$F$19,4,FALSE))</f>
        <v>1</v>
      </c>
      <c r="I15" s="77">
        <f>IF(ISERROR(VLOOKUP(A15,'July 27'!$A$5:$E$34,4,FALSE))," ",VLOOKUP(A15,'July 27'!$A$5:$E$34,4,FALSE))</f>
        <v>1</v>
      </c>
      <c r="J15" s="77">
        <f>IF(ISERROR(VLOOKUP(A15,Aug10!$A$5:$E$34,4,FALSE))," ",VLOOKUP(A15,Aug10!$A$5:$E$34,4,FALSE))</f>
        <v>0</v>
      </c>
      <c r="K15" s="77">
        <f>IF(ISERROR(VLOOKUP(A15,'Sept  28'!$A$5:$E$24,4,FALSE))," ",VLOOKUP(A15,'Sept  28'!$A$5:$E$24,4,FALSE))</f>
        <v>1</v>
      </c>
      <c r="L15" s="77">
        <f>IF(ISERROR(VLOOKUP(A15,'Oct 26'!$A$5:$E$28,4,FALSE))," ",VLOOKUP(A15,'Oct 26'!$A$5:$E$28,4,FALSE))</f>
        <v>1</v>
      </c>
      <c r="M15" s="77">
        <f>IF(ISERROR(VLOOKUP(A15,'Nov 23'!$A$5:$E$20,4,FALSE))," ",VLOOKUP(A15,'Nov 23'!$A$5:$E$20,4,FALSE))</f>
        <v>0</v>
      </c>
      <c r="N15" s="83">
        <f t="shared" si="0"/>
        <v>5</v>
      </c>
    </row>
    <row r="16" spans="1:14" ht="16.5" customHeight="1" thickBot="1">
      <c r="A16" s="76">
        <v>18</v>
      </c>
      <c r="B16" s="138" t="s">
        <v>57</v>
      </c>
      <c r="C16" s="77">
        <f>IF(ISERROR(VLOOKUP(A16,'Jan 19'!$A$5:$D$19,4,FALSE))," ",VLOOKUP(A16,'Jan 19'!$A$5:$D$19,4,FALSE))</f>
        <v>1</v>
      </c>
      <c r="D16" s="77">
        <f>IF(ISERROR(VLOOKUP(A16,'Feb 9'!$A$5:$D$25,4,FALSE))," ",VLOOKUP(A16,'Feb 9'!$A$5:$D$25,4,FALSE))</f>
        <v>1</v>
      </c>
      <c r="E16" s="77">
        <f>IF(ISERROR(VLOOKUP(A16,'March 16'!$A$5:$D$34,4,FALSE))," ",VLOOKUP(A16,'March 16'!$A$5:$D$34,4,FALSE))</f>
        <v>0</v>
      </c>
      <c r="F16" s="77">
        <f>IF(ISERROR(VLOOKUP(A16,'April 13'!$A$5:$D$23,4,FALSE))," ",VLOOKUP(A16,'April 13'!$A$5:$D$23,4,FALSE))</f>
        <v>0</v>
      </c>
      <c r="G16" s="77">
        <v>1</v>
      </c>
      <c r="H16" s="77">
        <f>IF(ISERROR(VLOOKUP(A16,'June  22'!$A$6:$F$19,4,FALSE))," ",VLOOKUP(A16,'June  22'!$A$6:$F$19,4,FALSE))</f>
        <v>1</v>
      </c>
      <c r="I16" s="77">
        <f>IF(ISERROR(VLOOKUP(A16,'July 27'!$A$5:$E$34,4,FALSE))," ",VLOOKUP(A16,'July 27'!$A$5:$E$34,4,FALSE))</f>
        <v>1</v>
      </c>
      <c r="J16" s="77">
        <f>IF(ISERROR(VLOOKUP(A16,Aug10!$A$5:$E$34,4,FALSE))," ",VLOOKUP(A16,Aug10!$A$5:$E$34,4,FALSE))</f>
        <v>1</v>
      </c>
      <c r="K16" s="77"/>
      <c r="L16" s="77">
        <f>IF(ISERROR(VLOOKUP(A16,'Oct 26'!$A$5:$E$28,4,FALSE))," ",VLOOKUP(A16,'Oct 26'!$A$5:$E$28,4,FALSE))</f>
        <v>1</v>
      </c>
      <c r="M16" s="77">
        <f>IF(ISERROR(VLOOKUP(A16,'Nov 23'!$A$5:$E$20,4,FALSE))," ",VLOOKUP(A16,'Nov 23'!$A$5:$E$20,4,FALSE))</f>
        <v>1</v>
      </c>
      <c r="N16" s="83">
        <f t="shared" si="0"/>
        <v>8</v>
      </c>
    </row>
    <row r="17" spans="1:14" ht="16.5" customHeight="1" thickBot="1">
      <c r="A17" s="76">
        <v>19</v>
      </c>
      <c r="B17" s="138" t="s">
        <v>66</v>
      </c>
      <c r="C17" s="77" t="str">
        <f>IF(ISERROR(VLOOKUP(A17,'Jan 19'!$A$5:$D$19,4,FALSE))," ",VLOOKUP(A17,'Jan 19'!$A$5:$D$19,4,FALSE))</f>
        <v> </v>
      </c>
      <c r="D17" s="77">
        <f>IF(ISERROR(VLOOKUP(A17,'Feb 9'!$A$5:$D$25,4,FALSE))," ",VLOOKUP(A17,'Feb 9'!$A$5:$D$25,4,FALSE))</f>
        <v>0</v>
      </c>
      <c r="E17" s="77">
        <f>IF(ISERROR(VLOOKUP(A17,'March 16'!$A$5:$D$34,4,FALSE))," ",VLOOKUP(A17,'March 16'!$A$5:$D$34,4,FALSE))</f>
        <v>0</v>
      </c>
      <c r="F17" s="77" t="str">
        <f>IF(ISERROR(VLOOKUP(A17,'April 13'!$A$5:$D$23,4,FALSE))," ",VLOOKUP(A17,'April 13'!$A$5:$D$23,4,FALSE))</f>
        <v> </v>
      </c>
      <c r="G17" s="77">
        <f>IF(ISERROR(VLOOKUP(A17,'May 18 '!$A$5:$E$22,4,FALSE))," ",VLOOKUP(A17,'May 18 '!$A$5:$E$22,4,FALSE))</f>
        <v>0</v>
      </c>
      <c r="H17" s="77" t="str">
        <f>IF(ISERROR(VLOOKUP(A17,'June  22'!$A$6:$F$19,4,FALSE))," ",VLOOKUP(A17,'June  22'!$A$6:$F$19,4,FALSE))</f>
        <v> </v>
      </c>
      <c r="I17" s="77">
        <f>IF(ISERROR(VLOOKUP(A17,'July 27'!$A$5:$E$34,4,FALSE))," ",VLOOKUP(A17,'July 27'!$A$5:$E$34,4,FALSE))</f>
        <v>0</v>
      </c>
      <c r="J17" s="77">
        <f>IF(ISERROR(VLOOKUP(A17,Aug10!$A$5:$E$34,4,FALSE))," ",VLOOKUP(A17,Aug10!$A$5:$E$34,4,FALSE))</f>
        <v>0</v>
      </c>
      <c r="K17" s="77" t="str">
        <f>IF(ISERROR(VLOOKUP(A17,'Sept  28'!$A$5:$E$24,4,FALSE))," ",VLOOKUP(A17,'Sept  28'!$A$5:$E$24,4,FALSE))</f>
        <v> </v>
      </c>
      <c r="L17" s="77">
        <f>IF(ISERROR(VLOOKUP(A17,'Oct 26'!$A$5:$E$28,4,FALSE))," ",VLOOKUP(A17,'Oct 26'!$A$5:$E$28,4,FALSE))</f>
        <v>0</v>
      </c>
      <c r="M17" s="77">
        <f>IF(ISERROR(VLOOKUP(A17,'Nov 23'!$A$5:$E$20,4,FALSE))," ",VLOOKUP(A17,'Nov 23'!$A$5:$E$20,4,FALSE))</f>
        <v>1</v>
      </c>
      <c r="N17" s="83">
        <f t="shared" si="0"/>
        <v>1</v>
      </c>
    </row>
    <row r="18" spans="1:14" ht="16.5" customHeight="1" thickBot="1">
      <c r="A18" s="76">
        <v>20</v>
      </c>
      <c r="B18" s="138" t="s">
        <v>62</v>
      </c>
      <c r="C18" s="77" t="str">
        <f>IF(ISERROR(VLOOKUP(A18,'Jan 19'!$A$5:$D$19,4,FALSE))," ",VLOOKUP(A18,'Jan 19'!$A$5:$D$19,4,FALSE))</f>
        <v> </v>
      </c>
      <c r="D18" s="77" t="str">
        <f>IF(ISERROR(VLOOKUP(A18,'Feb 9'!$A$5:$D$25,4,FALSE))," ",VLOOKUP(A18,'Feb 9'!$A$5:$D$25,4,FALSE))</f>
        <v> </v>
      </c>
      <c r="E18" s="77">
        <f>IF(ISERROR(VLOOKUP(A18,'March 16'!$A$5:$D$34,4,FALSE))," ",VLOOKUP(A18,'March 16'!$A$5:$D$34,4,FALSE))</f>
        <v>1</v>
      </c>
      <c r="F18" s="77" t="str">
        <f>IF(ISERROR(VLOOKUP(A18,'April 13'!$A$5:$D$23,4,FALSE))," ",VLOOKUP(A18,'April 13'!$A$5:$D$23,4,FALSE))</f>
        <v> </v>
      </c>
      <c r="G18" s="77">
        <f>IF(ISERROR(VLOOKUP(A18,'May 18 '!$A$5:$E$22,4,FALSE))," ",VLOOKUP(A18,'May 18 '!$A$5:$E$22,4,FALSE))</f>
        <v>0</v>
      </c>
      <c r="H18" s="77">
        <f>IF(ISERROR(VLOOKUP(A18,'June  22'!$A$6:$F$19,4,FALSE))," ",VLOOKUP(A18,'June  22'!$A$6:$F$19,4,FALSE))</f>
        <v>1</v>
      </c>
      <c r="I18" s="77">
        <f>IF(ISERROR(VLOOKUP(A18,'July 27'!$A$5:$E$34,4,FALSE))," ",VLOOKUP(A18,'July 27'!$A$5:$E$34,4,FALSE))</f>
        <v>1</v>
      </c>
      <c r="J18" s="77">
        <f>IF(ISERROR(VLOOKUP(A18,Aug10!$A$5:$E$34,4,FALSE))," ",VLOOKUP(A18,Aug10!$A$5:$E$34,4,FALSE))</f>
        <v>1</v>
      </c>
      <c r="K18" s="77">
        <f>IF(ISERROR(VLOOKUP(A18,'Sept  28'!$A$5:$E$24,4,FALSE))," ",VLOOKUP(A18,'Sept  28'!$A$5:$E$24,4,FALSE))</f>
        <v>1</v>
      </c>
      <c r="L18" s="77">
        <f>IF(ISERROR(VLOOKUP(A18,'Oct 26'!$A$5:$E$28,4,FALSE))," ",VLOOKUP(A18,'Oct 26'!$A$5:$E$28,4,FALSE))</f>
        <v>0</v>
      </c>
      <c r="M18" s="77">
        <f>IF(ISERROR(VLOOKUP(A18,'Nov 23'!$A$5:$E$20,4,FALSE))," ",VLOOKUP(A18,'Nov 23'!$A$5:$E$20,4,FALSE))</f>
        <v>0</v>
      </c>
      <c r="N18" s="83">
        <f t="shared" si="0"/>
        <v>5</v>
      </c>
    </row>
    <row r="19" spans="1:14" ht="16.5" customHeight="1" thickBot="1">
      <c r="A19" s="76">
        <v>21</v>
      </c>
      <c r="B19" s="138" t="s">
        <v>61</v>
      </c>
      <c r="C19" s="77">
        <f>IF(ISERROR(VLOOKUP(A19,'Jan 19'!$A$5:$D$19,4,FALSE))," ",VLOOKUP(A19,'Jan 19'!$A$5:$D$19,4,FALSE))</f>
        <v>1</v>
      </c>
      <c r="D19" s="77">
        <f>IF(ISERROR(VLOOKUP(A19,'Feb 9'!$A$5:$D$25,4,FALSE))," ",VLOOKUP(A19,'Feb 9'!$A$5:$D$25,4,FALSE))</f>
        <v>1</v>
      </c>
      <c r="E19" s="77">
        <f>IF(ISERROR(VLOOKUP(A19,'March 16'!$A$5:$D$34,4,FALSE))," ",VLOOKUP(A19,'March 16'!$A$5:$D$34,4,FALSE))</f>
        <v>0</v>
      </c>
      <c r="F19" s="77">
        <f>IF(ISERROR(VLOOKUP(A19,'April 13'!$A$5:$D$23,4,FALSE))," ",VLOOKUP(A19,'April 13'!$A$5:$D$23,4,FALSE))</f>
        <v>1</v>
      </c>
      <c r="G19" s="77">
        <f>IF(ISERROR(VLOOKUP(A19,'May 18 '!$A$5:$E$22,4,FALSE))," ",VLOOKUP(A19,'May 18 '!$A$5:$E$22,4,FALSE))</f>
        <v>0</v>
      </c>
      <c r="H19" s="77">
        <f>IF(ISERROR(VLOOKUP(A19,'June  22'!$A$6:$F$19,4,FALSE))," ",VLOOKUP(A19,'June  22'!$A$6:$F$19,4,FALSE))</f>
        <v>0</v>
      </c>
      <c r="I19" s="77">
        <f>IF(ISERROR(VLOOKUP(A19,'July 27'!$A$5:$E$34,4,FALSE))," ",VLOOKUP(A19,'July 27'!$A$5:$E$34,4,FALSE))</f>
        <v>1</v>
      </c>
      <c r="J19" s="77">
        <f>IF(ISERROR(VLOOKUP(A19,Aug10!$A$5:$E$34,4,FALSE))," ",VLOOKUP(A19,Aug10!$A$5:$E$34,4,FALSE))</f>
        <v>0</v>
      </c>
      <c r="K19" s="77" t="str">
        <f>IF(ISERROR(VLOOKUP(A19,'Sept  28'!$A$5:$E$24,4,FALSE))," ",VLOOKUP(A19,'Sept  28'!$A$5:$E$24,4,FALSE))</f>
        <v> </v>
      </c>
      <c r="L19" s="77">
        <f>IF(ISERROR(VLOOKUP(A19,'Oct 26'!$A$5:$E$28,4,FALSE))," ",VLOOKUP(A19,'Oct 26'!$A$5:$E$28,4,FALSE))</f>
        <v>0</v>
      </c>
      <c r="M19" s="77">
        <f>IF(ISERROR(VLOOKUP(A19,'Nov 23'!$A$5:$E$20,4,FALSE))," ",VLOOKUP(A19,'Nov 23'!$A$5:$E$20,4,FALSE))</f>
        <v>0</v>
      </c>
      <c r="N19" s="83">
        <f t="shared" si="0"/>
        <v>4</v>
      </c>
    </row>
    <row r="20" spans="1:14" ht="16.5" customHeight="1" thickBot="1">
      <c r="A20" s="76">
        <v>22</v>
      </c>
      <c r="B20" s="138" t="s">
        <v>72</v>
      </c>
      <c r="C20" s="77" t="str">
        <f>IF(ISERROR(VLOOKUP(A20,'Jan 19'!$A$5:$D$19,4,FALSE))," ",VLOOKUP(A20,'Jan 19'!$A$5:$D$19,4,FALSE))</f>
        <v> </v>
      </c>
      <c r="D20" s="77" t="str">
        <f>IF(ISERROR(VLOOKUP(A20,'Feb 9'!$A$5:$D$25,4,FALSE))," ",VLOOKUP(A20,'Feb 9'!$A$5:$D$25,4,FALSE))</f>
        <v> </v>
      </c>
      <c r="E20" s="77">
        <f>IF(ISERROR(VLOOKUP(A20,'March 16'!$A$5:$D$34,4,FALSE))," ",VLOOKUP(A20,'March 16'!$A$5:$D$34,4,FALSE))</f>
        <v>0</v>
      </c>
      <c r="F20" s="77">
        <f>IF(ISERROR(VLOOKUP(A20,'April 13'!$A$5:$D$23,4,FALSE))," ",VLOOKUP(A20,'April 13'!$A$5:$D$23,4,FALSE))</f>
        <v>1</v>
      </c>
      <c r="G20" s="77">
        <v>1</v>
      </c>
      <c r="H20" s="77" t="str">
        <f>IF(ISERROR(VLOOKUP(A20,'June  22'!$A$6:$F$19,4,FALSE))," ",VLOOKUP(A20,'June  22'!$A$6:$F$19,4,FALSE))</f>
        <v> </v>
      </c>
      <c r="I20" s="77">
        <f>IF(ISERROR(VLOOKUP(A20,'July 27'!$A$5:$E$34,4,FALSE))," ",VLOOKUP(A20,'July 27'!$A$5:$E$34,4,FALSE))</f>
        <v>1</v>
      </c>
      <c r="J20" s="77">
        <f>IF(ISERROR(VLOOKUP(A20,Aug10!$A$5:$E$34,4,FALSE))," ",VLOOKUP(A20,Aug10!$A$5:$E$34,4,FALSE))</f>
        <v>0</v>
      </c>
      <c r="K20" s="77" t="str">
        <f>IF(ISERROR(VLOOKUP(A20,'Sept  28'!$A$5:$E$24,4,FALSE))," ",VLOOKUP(A20,'Sept  28'!$A$5:$E$24,4,FALSE))</f>
        <v> </v>
      </c>
      <c r="L20" s="77">
        <f>IF(ISERROR(VLOOKUP(A20,'Oct 26'!$A$5:$E$28,4,FALSE))," ",VLOOKUP(A20,'Oct 26'!$A$5:$E$28,4,FALSE))</f>
        <v>0</v>
      </c>
      <c r="M20" s="77">
        <f>IF(ISERROR(VLOOKUP(A20,'Nov 23'!$A$5:$E$20,4,FALSE))," ",VLOOKUP(A20,'Nov 23'!$A$5:$E$20,4,FALSE))</f>
        <v>1</v>
      </c>
      <c r="N20" s="83">
        <f t="shared" si="0"/>
        <v>4</v>
      </c>
    </row>
    <row r="21" spans="1:14" ht="16.5" customHeight="1" thickBot="1">
      <c r="A21" s="76">
        <v>23</v>
      </c>
      <c r="B21" s="138" t="s">
        <v>73</v>
      </c>
      <c r="C21" s="77" t="str">
        <f>IF(ISERROR(VLOOKUP(A21,'Jan 19'!$A$5:$D$19,4,FALSE))," ",VLOOKUP(A21,'Jan 19'!$A$5:$D$19,4,FALSE))</f>
        <v> </v>
      </c>
      <c r="D21" s="77" t="str">
        <f>IF(ISERROR(VLOOKUP(A21,'Feb 9'!$A$5:$D$25,4,FALSE))," ",VLOOKUP(A21,'Feb 9'!$A$5:$D$25,4,FALSE))</f>
        <v> </v>
      </c>
      <c r="E21" s="77">
        <f>IF(ISERROR(VLOOKUP(A21,'March 16'!$A$5:$D$34,4,FALSE))," ",VLOOKUP(A21,'March 16'!$A$5:$D$34,4,FALSE))</f>
        <v>0</v>
      </c>
      <c r="F21" s="77" t="str">
        <f>IF(ISERROR(VLOOKUP(A21,'April 13'!$A$5:$D$23,4,FALSE))," ",VLOOKUP(A21,'April 13'!$A$5:$D$23,4,FALSE))</f>
        <v> </v>
      </c>
      <c r="G21" s="77" t="str">
        <f>IF(ISERROR(VLOOKUP(A21,'May 18 '!$A$5:$E$22,4,FALSE))," ",VLOOKUP(A21,'May 18 '!$A$5:$E$22,4,FALSE))</f>
        <v> </v>
      </c>
      <c r="H21" s="77" t="str">
        <f>IF(ISERROR(VLOOKUP(A21,'June  22'!$A$6:$F$19,4,FALSE))," ",VLOOKUP(A21,'June  22'!$A$6:$F$19,4,FALSE))</f>
        <v> </v>
      </c>
      <c r="I21" s="77">
        <f>IF(ISERROR(VLOOKUP(A21,'July 27'!$A$5:$E$34,4,FALSE))," ",VLOOKUP(A21,'July 27'!$A$5:$E$34,4,FALSE))</f>
        <v>0</v>
      </c>
      <c r="J21" s="77">
        <f>IF(ISERROR(VLOOKUP(A21,Aug10!$A$5:$E$34,4,FALSE))," ",VLOOKUP(A21,Aug10!$A$5:$E$34,4,FALSE))</f>
        <v>0</v>
      </c>
      <c r="K21" s="77" t="str">
        <f>IF(ISERROR(VLOOKUP(A21,'Sept  28'!$A$5:$E$24,4,FALSE))," ",VLOOKUP(A21,'Sept  28'!$A$5:$E$24,4,FALSE))</f>
        <v> </v>
      </c>
      <c r="L21" s="77" t="str">
        <f>IF(ISERROR(VLOOKUP(A21,'Oct 26'!$A$5:$E$28,4,FALSE))," ",VLOOKUP(A21,'Oct 26'!$A$5:$E$28,4,FALSE))</f>
        <v> </v>
      </c>
      <c r="M21" s="77" t="str">
        <f>IF(ISERROR(VLOOKUP(A21,'Nov 23'!$A$5:$E$20,4,FALSE))," ",VLOOKUP(A21,'Nov 23'!$A$5:$E$20,4,FALSE))</f>
        <v> </v>
      </c>
      <c r="N21" s="83">
        <f t="shared" si="0"/>
        <v>0</v>
      </c>
    </row>
    <row r="22" spans="1:14" ht="16.5" customHeight="1" thickBot="1">
      <c r="A22" s="76">
        <v>25</v>
      </c>
      <c r="B22" s="138" t="s">
        <v>59</v>
      </c>
      <c r="C22" s="77" t="str">
        <f>IF(ISERROR(VLOOKUP(A22,'Jan 19'!$A$5:$D$19,4,FALSE))," ",VLOOKUP(A22,'Jan 19'!$A$5:$D$19,4,FALSE))</f>
        <v> </v>
      </c>
      <c r="D22" s="77" t="str">
        <f>IF(ISERROR(VLOOKUP(A22,'Feb 9'!$A$5:$D$25,4,FALSE))," ",VLOOKUP(A22,'Feb 9'!$A$5:$D$25,4,FALSE))</f>
        <v> </v>
      </c>
      <c r="E22" s="77">
        <f>IF(ISERROR(VLOOKUP(A22,'March 16'!$A$5:$D$34,4,FALSE))," ",VLOOKUP(A22,'March 16'!$A$5:$D$34,4,FALSE))</f>
        <v>0</v>
      </c>
      <c r="F22" s="77" t="str">
        <f>IF(ISERROR(VLOOKUP(A22,'April 13'!$A$5:$D$23,4,FALSE))," ",VLOOKUP(A22,'April 13'!$A$5:$D$23,4,FALSE))</f>
        <v> </v>
      </c>
      <c r="G22" s="77" t="str">
        <f>IF(ISERROR(VLOOKUP(A22,'May 18 '!$A$5:$E$22,4,FALSE))," ",VLOOKUP(A22,'May 18 '!$A$5:$E$22,4,FALSE))</f>
        <v> </v>
      </c>
      <c r="H22" s="77" t="str">
        <f>IF(ISERROR(VLOOKUP(A22,'June  22'!$A$6:$F$19,4,FALSE))," ",VLOOKUP(A22,'June  22'!$A$6:$F$19,4,FALSE))</f>
        <v> </v>
      </c>
      <c r="I22" s="77">
        <f>IF(ISERROR(VLOOKUP(A22,'July 27'!$A$5:$E$34,4,FALSE))," ",VLOOKUP(A22,'July 27'!$A$5:$E$34,4,FALSE))</f>
        <v>0</v>
      </c>
      <c r="J22" s="77">
        <f>IF(ISERROR(VLOOKUP(A22,Aug10!$A$5:$E$34,4,FALSE))," ",VLOOKUP(A22,Aug10!$A$5:$E$34,4,FALSE))</f>
        <v>0</v>
      </c>
      <c r="K22" s="77" t="str">
        <f>IF(ISERROR(VLOOKUP(A22,'Sept  28'!$A$5:$E$24,4,FALSE))," ",VLOOKUP(A22,'Sept  28'!$A$5:$E$24,4,FALSE))</f>
        <v> </v>
      </c>
      <c r="L22" s="77">
        <f>IF(ISERROR(VLOOKUP(A22,'Oct 26'!$A$5:$E$28,4,FALSE))," ",VLOOKUP(A22,'Oct 26'!$A$5:$E$28,4,FALSE))</f>
        <v>0</v>
      </c>
      <c r="M22" s="77" t="str">
        <f>IF(ISERROR(VLOOKUP(A22,'Nov 23'!$A$5:$E$20,4,FALSE))," ",VLOOKUP(A22,'Nov 23'!$A$5:$E$20,4,FALSE))</f>
        <v> </v>
      </c>
      <c r="N22" s="83">
        <f t="shared" si="0"/>
        <v>0</v>
      </c>
    </row>
    <row r="23" spans="1:14" ht="16.5" customHeight="1" thickBot="1">
      <c r="A23" s="76">
        <v>26</v>
      </c>
      <c r="B23" s="138" t="s">
        <v>58</v>
      </c>
      <c r="C23" s="77" t="str">
        <f>IF(ISERROR(VLOOKUP(A23,'Jan 19'!$A$5:$D$19,4,FALSE))," ",VLOOKUP(A23,'Jan 19'!$A$5:$D$19,4,FALSE))</f>
        <v> </v>
      </c>
      <c r="D23" s="77" t="str">
        <f>IF(ISERROR(VLOOKUP(A23,'Feb 9'!$A$5:$D$25,4,FALSE))," ",VLOOKUP(A23,'Feb 9'!$A$5:$D$25,4,FALSE))</f>
        <v> </v>
      </c>
      <c r="E23" s="77">
        <f>IF(ISERROR(VLOOKUP(A23,'March 16'!$A$5:$D$34,4,FALSE))," ",VLOOKUP(A23,'March 16'!$A$5:$D$34,4,FALSE))</f>
        <v>0</v>
      </c>
      <c r="F23" s="77">
        <f>IF(ISERROR(VLOOKUP(A23,'April 13'!$A$5:$D$23,4,FALSE))," ",VLOOKUP(A23,'April 13'!$A$5:$D$23,4,FALSE))</f>
        <v>1</v>
      </c>
      <c r="G23" s="77" t="str">
        <f>IF(ISERROR(VLOOKUP(A23,'May 18 '!$A$5:$E$22,4,FALSE))," ",VLOOKUP(A23,'May 18 '!$A$5:$E$22,4,FALSE))</f>
        <v> </v>
      </c>
      <c r="H23" s="77" t="str">
        <f>IF(ISERROR(VLOOKUP(A23,'June  22'!$A$6:$F$19,4,FALSE))," ",VLOOKUP(A23,'June  22'!$A$6:$F$19,4,FALSE))</f>
        <v> </v>
      </c>
      <c r="I23" s="77">
        <f>IF(ISERROR(VLOOKUP(A23,'July 27'!$A$5:$E$34,4,FALSE))," ",VLOOKUP(A23,'July 27'!$A$5:$E$34,4,FALSE))</f>
        <v>0</v>
      </c>
      <c r="J23" s="77">
        <f>IF(ISERROR(VLOOKUP(A23,Aug10!$A$5:$E$34,4,FALSE))," ",VLOOKUP(A23,Aug10!$A$5:$E$34,4,FALSE))</f>
        <v>0</v>
      </c>
      <c r="K23" s="77" t="str">
        <f>IF(ISERROR(VLOOKUP(A23,'Sept  28'!$A$5:$E$24,4,FALSE))," ",VLOOKUP(A23,'Sept  28'!$A$5:$E$24,4,FALSE))</f>
        <v> </v>
      </c>
      <c r="L23" s="77">
        <f>IF(ISERROR(VLOOKUP(A23,'Oct 26'!$A$5:$E$28,4,FALSE))," ",VLOOKUP(A23,'Oct 26'!$A$5:$E$28,4,FALSE))</f>
        <v>0</v>
      </c>
      <c r="M23" s="77" t="str">
        <f>IF(ISERROR(VLOOKUP(A23,'Nov 23'!$A$5:$E$20,4,FALSE))," ",VLOOKUP(A23,'Nov 23'!$A$5:$E$20,4,FALSE))</f>
        <v> </v>
      </c>
      <c r="N23" s="83">
        <f t="shared" si="0"/>
        <v>1</v>
      </c>
    </row>
    <row r="24" spans="1:14" ht="16.5" customHeight="1" thickBot="1">
      <c r="A24" s="76">
        <v>27</v>
      </c>
      <c r="B24" s="138" t="s">
        <v>63</v>
      </c>
      <c r="C24" s="77" t="str">
        <f>IF(ISERROR(VLOOKUP(A24,'Jan 19'!$A$5:$D$19,4,FALSE))," ",VLOOKUP(A24,'Jan 19'!$A$5:$D$19,4,FALSE))</f>
        <v> </v>
      </c>
      <c r="D24" s="77">
        <f>IF(ISERROR(VLOOKUP(A24,'Feb 9'!$A$5:$D$25,4,FALSE))," ",VLOOKUP(A24,'Feb 9'!$A$5:$D$25,4,FALSE))</f>
        <v>1</v>
      </c>
      <c r="E24" s="77">
        <f>IF(ISERROR(VLOOKUP(A24,'March 16'!$A$5:$D$34,4,FALSE))," ",VLOOKUP(A24,'March 16'!$A$5:$D$34,4,FALSE))</f>
        <v>0</v>
      </c>
      <c r="F24" s="77" t="str">
        <f>IF(ISERROR(VLOOKUP(A24,'April 13'!$A$5:$D$23,4,FALSE))," ",VLOOKUP(A24,'April 13'!$A$5:$D$23,4,FALSE))</f>
        <v> </v>
      </c>
      <c r="G24" s="77" t="str">
        <f>IF(ISERROR(VLOOKUP(A24,'May 18 '!$A$5:$E$22,4,FALSE))," ",VLOOKUP(A24,'May 18 '!$A$5:$E$22,4,FALSE))</f>
        <v> </v>
      </c>
      <c r="H24" s="77" t="str">
        <f>IF(ISERROR(VLOOKUP(A24,'June  22'!$A$6:$F$19,4,FALSE))," ",VLOOKUP(A24,'June  22'!$A$6:$F$19,4,FALSE))</f>
        <v> </v>
      </c>
      <c r="I24" s="77">
        <f>IF(ISERROR(VLOOKUP(A24,'July 27'!$A$5:$E$34,4,FALSE))," ",VLOOKUP(A24,'July 27'!$A$5:$E$34,4,FALSE))</f>
        <v>0</v>
      </c>
      <c r="J24" s="77">
        <f>IF(ISERROR(VLOOKUP(A24,Aug10!$A$5:$E$34,4,FALSE))," ",VLOOKUP(A24,Aug10!$A$5:$E$34,4,FALSE))</f>
        <v>0</v>
      </c>
      <c r="K24" s="77" t="str">
        <f>IF(ISERROR(VLOOKUP(A24,'Sept  28'!$A$5:$E$24,4,FALSE))," ",VLOOKUP(A24,'Sept  28'!$A$5:$E$24,4,FALSE))</f>
        <v> </v>
      </c>
      <c r="L24" s="77">
        <f>IF(ISERROR(VLOOKUP(A24,'Oct 26'!$A$5:$E$28,4,FALSE))," ",VLOOKUP(A24,'Oct 26'!$A$5:$E$28,4,FALSE))</f>
        <v>0</v>
      </c>
      <c r="M24" s="77" t="str">
        <f>IF(ISERROR(VLOOKUP(A24,'Nov 23'!$A$5:$E$20,4,FALSE))," ",VLOOKUP(A24,'Nov 23'!$A$5:$E$20,4,FALSE))</f>
        <v> </v>
      </c>
      <c r="N24" s="83">
        <f t="shared" si="0"/>
        <v>1</v>
      </c>
    </row>
    <row r="25" spans="1:14" ht="16.5" customHeight="1" thickBot="1">
      <c r="A25" s="76">
        <v>28</v>
      </c>
      <c r="B25" s="138" t="s">
        <v>65</v>
      </c>
      <c r="C25" s="77" t="str">
        <f>IF(ISERROR(VLOOKUP(A25,'Jan 19'!$A$5:$D$19,4,FALSE))," ",VLOOKUP(A25,'Jan 19'!$A$5:$D$19,4,FALSE))</f>
        <v> </v>
      </c>
      <c r="D25" s="77" t="str">
        <f>IF(ISERROR(VLOOKUP(A25,'Feb 9'!$A$5:$D$25,4,FALSE))," ",VLOOKUP(A25,'Feb 9'!$A$5:$D$25,4,FALSE))</f>
        <v> </v>
      </c>
      <c r="E25" s="77">
        <f>IF(ISERROR(VLOOKUP(A25,'March 16'!$A$5:$D$34,4,FALSE))," ",VLOOKUP(A25,'March 16'!$A$5:$D$34,4,FALSE))</f>
        <v>1</v>
      </c>
      <c r="F25" s="77" t="str">
        <f>IF(ISERROR(VLOOKUP(A25,'April 13'!$A$5:$D$23,4,FALSE))," ",VLOOKUP(A25,'April 13'!$A$5:$D$23,4,FALSE))</f>
        <v> </v>
      </c>
      <c r="G25" s="77" t="str">
        <f>IF(ISERROR(VLOOKUP(A25,'May 18 '!$A$5:$E$22,4,FALSE))," ",VLOOKUP(A25,'May 18 '!$A$5:$E$22,4,FALSE))</f>
        <v> </v>
      </c>
      <c r="H25" s="77" t="str">
        <f>IF(ISERROR(VLOOKUP(A25,'June  22'!$A$6:$F$19,4,FALSE))," ",VLOOKUP(A25,'June  22'!$A$6:$F$19,4,FALSE))</f>
        <v> </v>
      </c>
      <c r="I25" s="77">
        <f>IF(ISERROR(VLOOKUP(A25,'July 27'!$A$5:$E$34,4,FALSE))," ",VLOOKUP(A25,'July 27'!$A$5:$E$34,4,FALSE))</f>
        <v>0</v>
      </c>
      <c r="J25" s="77">
        <f>IF(ISERROR(VLOOKUP(A25,Aug10!$A$5:$E$34,4,FALSE))," ",VLOOKUP(A25,Aug10!$A$5:$E$34,4,FALSE))</f>
        <v>0</v>
      </c>
      <c r="K25" s="77" t="str">
        <f>IF(ISERROR(VLOOKUP(A25,'Sept  28'!$A$5:$E$24,4,FALSE))," ",VLOOKUP(A25,'Sept  28'!$A$5:$E$24,4,FALSE))</f>
        <v> </v>
      </c>
      <c r="L25" s="77">
        <f>IF(ISERROR(VLOOKUP(A25,'Oct 26'!$A$5:$E$28,4,FALSE))," ",VLOOKUP(A25,'Oct 26'!$A$5:$E$28,4,FALSE))</f>
        <v>0</v>
      </c>
      <c r="M25" s="77" t="str">
        <f>IF(ISERROR(VLOOKUP(A25,'Nov 23'!$A$5:$E$20,4,FALSE))," ",VLOOKUP(A25,'Nov 23'!$A$5:$E$20,4,FALSE))</f>
        <v> </v>
      </c>
      <c r="N25" s="83">
        <f t="shared" si="0"/>
        <v>1</v>
      </c>
    </row>
    <row r="26" spans="1:14" ht="16.5" customHeight="1" thickBot="1">
      <c r="A26" s="76">
        <v>29</v>
      </c>
      <c r="B26" s="138" t="s">
        <v>74</v>
      </c>
      <c r="C26" s="77" t="str">
        <f>IF(ISERROR(VLOOKUP(A26,'Jan 19'!$A$5:$D$19,4,FALSE))," ",VLOOKUP(A26,'Jan 19'!$A$5:$D$19,4,FALSE))</f>
        <v> </v>
      </c>
      <c r="D26" s="77">
        <f>IF(ISERROR(VLOOKUP(A26,'Feb 9'!$A$5:$D$25,4,FALSE))," ",VLOOKUP(A26,'Feb 9'!$A$5:$D$25,4,FALSE))</f>
        <v>1</v>
      </c>
      <c r="E26" s="77">
        <f>IF(ISERROR(VLOOKUP(A26,'March 16'!$A$5:$D$34,4,FALSE))," ",VLOOKUP(A26,'March 16'!$A$5:$D$34,4,FALSE))</f>
        <v>0</v>
      </c>
      <c r="F26" s="77" t="str">
        <f>IF(ISERROR(VLOOKUP(A26,'April 13'!$A$5:$D$23,4,FALSE))," ",VLOOKUP(A26,'April 13'!$A$5:$D$23,4,FALSE))</f>
        <v> </v>
      </c>
      <c r="G26" s="77" t="str">
        <f>IF(ISERROR(VLOOKUP(A26,'May 18 '!$A$5:$E$22,4,FALSE))," ",VLOOKUP(A26,'May 18 '!$A$5:$E$22,4,FALSE))</f>
        <v> </v>
      </c>
      <c r="H26" s="77" t="str">
        <f>IF(ISERROR(VLOOKUP(A26,'June  22'!$A$6:$F$19,4,FALSE))," ",VLOOKUP(A26,'June  22'!$A$6:$F$19,4,FALSE))</f>
        <v> </v>
      </c>
      <c r="I26" s="77" t="str">
        <f>IF(ISERROR(VLOOKUP(A26,'July 27'!$A$5:$E$34,4,FALSE))," ",VLOOKUP(A26,'July 27'!$A$5:$E$34,4,FALSE))</f>
        <v> </v>
      </c>
      <c r="J26" s="77" t="str">
        <f>IF(ISERROR(VLOOKUP(A26,Aug10!$A$5:$E$34,4,FALSE))," ",VLOOKUP(A26,Aug10!$A$5:$E$34,4,FALSE))</f>
        <v> </v>
      </c>
      <c r="K26" s="77" t="str">
        <f>IF(ISERROR(VLOOKUP(A26,'Sept  28'!$A$5:$E$24,4,FALSE))," ",VLOOKUP(A26,'Sept  28'!$A$5:$E$24,4,FALSE))</f>
        <v> </v>
      </c>
      <c r="L26" s="77" t="str">
        <f>IF(ISERROR(VLOOKUP(A26,'Oct 26'!$A$5:$E$28,4,FALSE))," ",VLOOKUP(A26,'Oct 26'!$A$5:$E$28,4,FALSE))</f>
        <v> </v>
      </c>
      <c r="M26" s="77" t="str">
        <f>IF(ISERROR(VLOOKUP(A26,'Nov 23'!$A$5:$E$20,4,FALSE))," ",VLOOKUP(A26,'Nov 23'!$A$5:$E$20,4,FALSE))</f>
        <v> </v>
      </c>
      <c r="N26" s="83">
        <f t="shared" si="0"/>
        <v>1</v>
      </c>
    </row>
    <row r="27" spans="1:14" ht="16.5" customHeight="1" thickBot="1">
      <c r="A27" s="76">
        <v>30</v>
      </c>
      <c r="B27" s="138" t="s">
        <v>75</v>
      </c>
      <c r="C27" s="77">
        <f>IF(ISERROR(VLOOKUP(A27,'Jan 19'!$A$5:$D$19,4,FALSE))," ",VLOOKUP(A27,'Jan 19'!$A$5:$D$19,4,FALSE))</f>
        <v>1</v>
      </c>
      <c r="D27" s="77" t="str">
        <f>IF(ISERROR(VLOOKUP(A27,'Feb 9'!$A$5:$D$25,4,FALSE))," ",VLOOKUP(A27,'Feb 9'!$A$5:$D$25,4,FALSE))</f>
        <v> </v>
      </c>
      <c r="E27" s="77">
        <f>IF(ISERROR(VLOOKUP(A27,'March 16'!$A$5:$D$34,4,FALSE))," ",VLOOKUP(A27,'March 16'!$A$5:$D$34,4,FALSE))</f>
        <v>1</v>
      </c>
      <c r="F27" s="77">
        <f>IF(ISERROR(VLOOKUP(A27,'April 13'!$A$5:$D$23,4,FALSE))," ",VLOOKUP(A27,'April 13'!$A$5:$D$23,4,FALSE))</f>
        <v>1</v>
      </c>
      <c r="G27" s="77">
        <v>1</v>
      </c>
      <c r="H27" s="77">
        <f>IF(ISERROR(VLOOKUP(A27,'June  22'!$A$6:$F$19,4,FALSE))," ",VLOOKUP(A27,'June  22'!$A$6:$F$19,4,FALSE))</f>
        <v>0</v>
      </c>
      <c r="I27" s="77">
        <f>IF(ISERROR(VLOOKUP(A27,'July 27'!$A$5:$E$34,4,FALSE))," ",VLOOKUP(A27,'July 27'!$A$5:$E$34,4,FALSE))</f>
        <v>0</v>
      </c>
      <c r="J27" s="77">
        <f>IF(ISERROR(VLOOKUP(A27,Aug10!$A$5:$E$34,4,FALSE))," ",VLOOKUP(A27,Aug10!$A$5:$E$34,4,FALSE))</f>
        <v>0</v>
      </c>
      <c r="K27" s="77" t="str">
        <f>IF(ISERROR(VLOOKUP(A27,'Sept  28'!$A$5:$E$24,4,FALSE))," ",VLOOKUP(A27,'Sept  28'!$A$5:$E$24,4,FALSE))</f>
        <v> </v>
      </c>
      <c r="L27" s="77" t="str">
        <f>IF(ISERROR(VLOOKUP(A27,'Oct 26'!$A$5:$E$28,4,FALSE))," ",VLOOKUP(A27,'Oct 26'!$A$5:$E$28,4,FALSE))</f>
        <v> </v>
      </c>
      <c r="M27" s="77" t="str">
        <f>IF(ISERROR(VLOOKUP(A27,'Nov 23'!$A$5:$E$20,4,FALSE))," ",VLOOKUP(A27,'Nov 23'!$A$5:$E$20,4,FALSE))</f>
        <v> </v>
      </c>
      <c r="N27" s="83">
        <f>SUM(C27:M27)</f>
        <v>4</v>
      </c>
    </row>
    <row r="28" spans="1:14" ht="16.5" customHeight="1" thickBot="1">
      <c r="A28" s="76">
        <v>31</v>
      </c>
      <c r="B28" s="138" t="s">
        <v>78</v>
      </c>
      <c r="C28" s="77" t="str">
        <f>IF(ISERROR(VLOOKUP(A28,'Jan 19'!$A$5:$D$19,4,FALSE))," ",VLOOKUP(A28,'Jan 19'!$A$5:$D$19,4,FALSE))</f>
        <v> </v>
      </c>
      <c r="D28" s="77" t="str">
        <f>IF(ISERROR(VLOOKUP(A28,'Feb 9'!$A$5:$D$25,4,FALSE))," ",VLOOKUP(A28,'Feb 9'!$A$5:$D$25,4,FALSE))</f>
        <v> </v>
      </c>
      <c r="E28" s="77">
        <f>IF(ISERROR(VLOOKUP(A28,'March 16'!$A$5:$D$34,4,FALSE))," ",VLOOKUP(A28,'March 16'!$A$5:$D$34,4,FALSE))</f>
        <v>0</v>
      </c>
      <c r="F28" s="77">
        <f>IF(ISERROR(VLOOKUP(A28,'April 13'!$A$5:$D$23,4,FALSE))," ",VLOOKUP(A28,'April 13'!$A$5:$D$23,4,FALSE))</f>
        <v>1</v>
      </c>
      <c r="G28" s="77">
        <v>1</v>
      </c>
      <c r="H28" s="77" t="str">
        <f>IF(ISERROR(VLOOKUP(A28,'June  22'!$A$6:$F$19,4,FALSE))," ",VLOOKUP(A28,'June  22'!$A$6:$F$19,4,FALSE))</f>
        <v> </v>
      </c>
      <c r="I28" s="77">
        <f>IF(ISERROR(VLOOKUP(A28,'July 27'!$A$5:$E$34,4,FALSE))," ",VLOOKUP(A28,'July 27'!$A$5:$E$34,4,FALSE))</f>
        <v>1</v>
      </c>
      <c r="J28" s="77">
        <f>IF(ISERROR(VLOOKUP(A28,Aug10!$A$5:$E$34,4,FALSE))," ",VLOOKUP(A28,Aug10!$A$5:$E$34,4,FALSE))</f>
        <v>0</v>
      </c>
      <c r="K28" s="77" t="str">
        <f>IF(ISERROR(VLOOKUP(A28,'Sept  28'!$A$5:$E$24,4,FALSE))," ",VLOOKUP(A28,'Sept  28'!$A$5:$E$24,4,FALSE))</f>
        <v> </v>
      </c>
      <c r="L28" s="77" t="str">
        <f>IF(ISERROR(VLOOKUP(A28,'Oct 26'!$A$5:$E$28,4,FALSE))," ",VLOOKUP(A28,'Oct 26'!$A$5:$E$28,4,FALSE))</f>
        <v> </v>
      </c>
      <c r="M28" s="77" t="str">
        <f>IF(ISERROR(VLOOKUP(A28,'Nov 23'!$A$5:$E$20,4,FALSE))," ",VLOOKUP(A28,'Nov 23'!$A$5:$E$20,4,FALSE))</f>
        <v> </v>
      </c>
      <c r="N28" s="83">
        <f>SUM(C28:M28)</f>
        <v>3</v>
      </c>
    </row>
    <row r="29" spans="1:14" ht="16.5" customHeight="1" thickBot="1">
      <c r="A29" s="76">
        <v>32</v>
      </c>
      <c r="B29" s="138" t="s">
        <v>79</v>
      </c>
      <c r="C29" s="77" t="str">
        <f>IF(ISERROR(VLOOKUP(A29,'Jan 19'!$A$5:$D$19,4,FALSE))," ",VLOOKUP(A29,'Jan 19'!$A$5:$D$19,4,FALSE))</f>
        <v> </v>
      </c>
      <c r="D29" s="77" t="str">
        <f>IF(ISERROR(VLOOKUP(A29,'Feb 9'!$A$5:$D$25,4,FALSE))," ",VLOOKUP(A29,'Feb 9'!$A$5:$D$25,4,FALSE))</f>
        <v> </v>
      </c>
      <c r="E29" s="77">
        <f>IF(ISERROR(VLOOKUP(A29,'March 16'!$A$5:$D$34,4,FALSE))," ",VLOOKUP(A29,'March 16'!$A$5:$D$34,4,FALSE))</f>
        <v>0</v>
      </c>
      <c r="F29" s="77">
        <f>IF(ISERROR(VLOOKUP(A29,'April 13'!$A$5:$D$23,4,FALSE))," ",VLOOKUP(A29,'April 13'!$A$5:$D$23,4,FALSE))</f>
        <v>1</v>
      </c>
      <c r="G29" s="77">
        <v>1</v>
      </c>
      <c r="H29" s="77" t="str">
        <f>IF(ISERROR(VLOOKUP(A29,'June  22'!$A$6:$F$19,4,FALSE))," ",VLOOKUP(A29,'June  22'!$A$6:$F$19,4,FALSE))</f>
        <v> </v>
      </c>
      <c r="I29" s="77" t="str">
        <f>IF(ISERROR(VLOOKUP(A29,'July 27'!$A$5:$E$34,4,FALSE))," ",VLOOKUP(A29,'July 27'!$A$5:$E$34,4,FALSE))</f>
        <v> </v>
      </c>
      <c r="J29" s="77" t="str">
        <f>IF(ISERROR(VLOOKUP(A29,Aug10!$A$5:$E$34,4,FALSE))," ",VLOOKUP(A29,Aug10!$A$5:$E$34,4,FALSE))</f>
        <v> </v>
      </c>
      <c r="K29" s="77" t="str">
        <f>IF(ISERROR(VLOOKUP(A29,'Sept  28'!$A$5:$E$24,4,FALSE))," ",VLOOKUP(A29,'Sept  28'!$A$5:$E$24,4,FALSE))</f>
        <v> </v>
      </c>
      <c r="L29" s="77" t="str">
        <f>IF(ISERROR(VLOOKUP(A29,'Oct 26'!$A$5:$E$28,4,FALSE))," ",VLOOKUP(A29,'Oct 26'!$A$5:$E$28,4,FALSE))</f>
        <v> </v>
      </c>
      <c r="M29" s="77" t="str">
        <f>IF(ISERROR(VLOOKUP(A29,'Nov 23'!$A$5:$E$20,4,FALSE))," ",VLOOKUP(A29,'Nov 23'!$A$5:$E$20,4,FALSE))</f>
        <v> </v>
      </c>
      <c r="N29" s="83">
        <f>SUM(C29:M29)</f>
        <v>2</v>
      </c>
    </row>
    <row r="30" spans="3:13" ht="18.75" thickBot="1">
      <c r="C30" s="82">
        <f aca="true" t="shared" si="1" ref="C30:M30">SUM(C4:C29)</f>
        <v>12</v>
      </c>
      <c r="D30" s="82">
        <f t="shared" si="1"/>
        <v>11</v>
      </c>
      <c r="E30" s="82">
        <f t="shared" si="1"/>
        <v>9</v>
      </c>
      <c r="F30" s="82">
        <f t="shared" si="1"/>
        <v>12</v>
      </c>
      <c r="G30" s="82">
        <f t="shared" si="1"/>
        <v>10</v>
      </c>
      <c r="H30" s="82">
        <f t="shared" si="1"/>
        <v>8</v>
      </c>
      <c r="I30" s="82">
        <f t="shared" si="1"/>
        <v>13</v>
      </c>
      <c r="J30" s="82">
        <f t="shared" si="1"/>
        <v>8</v>
      </c>
      <c r="K30" s="82">
        <f t="shared" si="1"/>
        <v>5</v>
      </c>
      <c r="L30" s="82">
        <f t="shared" si="1"/>
        <v>6</v>
      </c>
      <c r="M30" s="82">
        <f t="shared" si="1"/>
        <v>12</v>
      </c>
    </row>
    <row r="32" ht="12.75">
      <c r="E32" t="str">
        <f>IF(ISERROR(VLOOKUP(A32,'March 16'!$A$5:$D$34,4,FALSE))," ",VLOOKUP(A32,'March 16'!$A$5:$D$34,4,FALSE))</f>
        <v> </v>
      </c>
    </row>
  </sheetData>
  <sheetProtection/>
  <printOptions/>
  <pageMargins left="0.2" right="0.2" top="0.2" bottom="0.2" header="0.25" footer="0.05"/>
  <pageSetup orientation="landscape" scale="81" r:id="rId1"/>
  <headerFooter>
    <oddHeader>&amp;C2016 Tournaments Fished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" sqref="B10:B12"/>
    </sheetView>
  </sheetViews>
  <sheetFormatPr defaultColWidth="9.140625" defaultRowHeight="15" customHeight="1"/>
  <cols>
    <col min="1" max="1" width="9.140625" style="5" customWidth="1"/>
    <col min="2" max="2" width="31.140625" style="22" customWidth="1"/>
    <col min="3" max="3" width="12.421875" style="22" customWidth="1"/>
    <col min="4" max="4" width="8.28125" style="24" customWidth="1"/>
    <col min="5" max="5" width="10.140625" style="24" customWidth="1"/>
    <col min="6" max="6" width="9.421875" style="24" customWidth="1"/>
    <col min="7" max="7" width="14.57421875" style="25" customWidth="1"/>
    <col min="8" max="8" width="12.421875" style="53" customWidth="1"/>
    <col min="9" max="9" width="8.421875" style="24" customWidth="1"/>
    <col min="10" max="10" width="16.8515625" style="5" customWidth="1"/>
    <col min="11" max="11" width="15.8515625" style="46" customWidth="1"/>
    <col min="12" max="12" width="14.421875" style="5" customWidth="1"/>
    <col min="13" max="13" width="15.00390625" style="5" customWidth="1"/>
    <col min="14" max="14" width="17.140625" style="5" customWidth="1"/>
    <col min="15" max="15" width="15.7109375" style="5" bestFit="1" customWidth="1"/>
    <col min="16" max="16" width="11.140625" style="5" bestFit="1" customWidth="1"/>
    <col min="17" max="17" width="22.57421875" style="13" bestFit="1" customWidth="1"/>
    <col min="18" max="20" width="18.7109375" style="5" customWidth="1"/>
    <col min="21" max="16384" width="9.140625" style="5" customWidth="1"/>
  </cols>
  <sheetData>
    <row r="1" spans="1:8" ht="15" customHeight="1">
      <c r="A1" s="4"/>
      <c r="B1" s="18"/>
      <c r="C1" s="18"/>
      <c r="D1" s="8"/>
      <c r="H1" s="25"/>
    </row>
    <row r="2" spans="1:14" ht="30" customHeight="1" thickBot="1">
      <c r="A2" s="105" t="s">
        <v>80</v>
      </c>
      <c r="B2" s="19"/>
      <c r="C2" s="79"/>
      <c r="D2" s="79"/>
      <c r="E2" s="79"/>
      <c r="F2" s="19"/>
      <c r="G2" s="26"/>
      <c r="H2" s="26"/>
      <c r="I2" s="19"/>
      <c r="J2" s="17"/>
      <c r="K2" s="47"/>
      <c r="L2" s="17"/>
      <c r="M2" s="17"/>
      <c r="N2" s="17"/>
    </row>
    <row r="3" spans="1:25" ht="24.75" customHeight="1" thickBot="1">
      <c r="A3" s="27" t="s">
        <v>0</v>
      </c>
      <c r="B3" s="28" t="s">
        <v>1</v>
      </c>
      <c r="C3" s="29" t="s">
        <v>28</v>
      </c>
      <c r="D3" s="29" t="s">
        <v>29</v>
      </c>
      <c r="E3" s="29" t="s">
        <v>8</v>
      </c>
      <c r="F3" s="29" t="s">
        <v>9</v>
      </c>
      <c r="G3" s="172" t="s">
        <v>5</v>
      </c>
      <c r="H3" s="173"/>
      <c r="I3" s="29" t="s">
        <v>2</v>
      </c>
      <c r="J3" s="29" t="s">
        <v>18</v>
      </c>
      <c r="K3" s="174" t="s">
        <v>17</v>
      </c>
      <c r="L3" s="175"/>
      <c r="M3" s="29" t="s">
        <v>31</v>
      </c>
      <c r="N3" s="171" t="s">
        <v>16</v>
      </c>
      <c r="O3" s="171"/>
      <c r="P3" s="171"/>
      <c r="Q3" s="11"/>
      <c r="R3" s="10"/>
      <c r="S3" s="1"/>
      <c r="T3" s="1"/>
      <c r="U3" s="1"/>
      <c r="V3" s="1"/>
      <c r="W3" s="8"/>
      <c r="X3" s="9"/>
      <c r="Y3" s="1"/>
    </row>
    <row r="4" spans="1:25" ht="37.5" customHeight="1" thickBot="1">
      <c r="A4" s="27"/>
      <c r="B4" s="28">
        <f>COUNT($D$5:$D$20)</f>
        <v>12</v>
      </c>
      <c r="C4" s="64"/>
      <c r="D4" s="64"/>
      <c r="E4" s="30" t="s">
        <v>3</v>
      </c>
      <c r="F4" s="30" t="s">
        <v>4</v>
      </c>
      <c r="G4" s="49" t="s">
        <v>20</v>
      </c>
      <c r="H4" s="49" t="s">
        <v>21</v>
      </c>
      <c r="I4" s="30" t="s">
        <v>6</v>
      </c>
      <c r="J4" s="51" t="s">
        <v>33</v>
      </c>
      <c r="K4" s="48" t="s">
        <v>11</v>
      </c>
      <c r="L4" s="30" t="s">
        <v>12</v>
      </c>
      <c r="M4" s="29" t="s">
        <v>7</v>
      </c>
      <c r="N4" s="35" t="s">
        <v>15</v>
      </c>
      <c r="O4" s="35" t="s">
        <v>14</v>
      </c>
      <c r="P4" s="35" t="s">
        <v>13</v>
      </c>
      <c r="Q4" s="11"/>
      <c r="R4" s="2"/>
      <c r="S4" s="1"/>
      <c r="T4" s="1"/>
      <c r="U4" s="1"/>
      <c r="V4" s="1"/>
      <c r="W4" s="8"/>
      <c r="X4" s="3"/>
      <c r="Y4" s="1"/>
    </row>
    <row r="5" spans="1:16" ht="27" customHeight="1" thickBot="1" thickTop="1">
      <c r="A5" s="37">
        <v>6</v>
      </c>
      <c r="B5" s="163" t="s">
        <v>56</v>
      </c>
      <c r="C5" s="66">
        <v>1</v>
      </c>
      <c r="D5" s="66">
        <v>1</v>
      </c>
      <c r="E5" s="67">
        <v>5</v>
      </c>
      <c r="F5" s="39"/>
      <c r="G5" s="42">
        <v>14.11</v>
      </c>
      <c r="H5" s="54">
        <f aca="true" t="shared" si="0" ref="H5:H21">G5-J5</f>
        <v>14.11</v>
      </c>
      <c r="I5" s="39">
        <v>1</v>
      </c>
      <c r="J5" s="55"/>
      <c r="K5" s="56">
        <f aca="true" t="shared" si="1" ref="K5:K17">IF(H5=0,0,IF(ISERROR(RANK(H5,$H$5:$H$19)),"",RANK(H5,$H$5:$H$19)))</f>
        <v>1</v>
      </c>
      <c r="L5" s="23">
        <f aca="true" t="shared" si="2" ref="L5:L17">IF(ISERROR(RANK(F5,$F$5:$F$19)),"",(RANK(F5,$F$5:$F$19)))</f>
      </c>
      <c r="M5" s="70">
        <f aca="true" t="shared" si="3" ref="M5:M17">+C5+H5+I5</f>
        <v>16.11</v>
      </c>
      <c r="N5" s="32">
        <v>79</v>
      </c>
      <c r="O5" s="32"/>
      <c r="P5" s="32">
        <f>+N5+O5</f>
        <v>79</v>
      </c>
    </row>
    <row r="6" spans="1:16" ht="24.75" customHeight="1" thickBot="1" thickTop="1">
      <c r="A6" s="37">
        <v>18</v>
      </c>
      <c r="B6" s="163" t="s">
        <v>57</v>
      </c>
      <c r="C6" s="66">
        <v>1</v>
      </c>
      <c r="D6" s="66">
        <v>1</v>
      </c>
      <c r="E6" s="67">
        <v>5</v>
      </c>
      <c r="F6" s="40">
        <v>4.46</v>
      </c>
      <c r="G6" s="42">
        <v>13.61</v>
      </c>
      <c r="H6" s="54">
        <f t="shared" si="0"/>
        <v>13.61</v>
      </c>
      <c r="I6" s="40">
        <v>1</v>
      </c>
      <c r="J6" s="55"/>
      <c r="K6" s="56">
        <f t="shared" si="1"/>
        <v>2</v>
      </c>
      <c r="L6" s="23">
        <f t="shared" si="2"/>
        <v>2</v>
      </c>
      <c r="M6" s="70">
        <f t="shared" si="3"/>
        <v>15.61</v>
      </c>
      <c r="N6" s="32">
        <v>53</v>
      </c>
      <c r="O6" s="32"/>
      <c r="P6" s="32">
        <f>+N6+O6</f>
        <v>53</v>
      </c>
    </row>
    <row r="7" spans="1:17" ht="24.75" customHeight="1" thickBot="1" thickTop="1">
      <c r="A7" s="37">
        <v>4</v>
      </c>
      <c r="B7" s="163" t="s">
        <v>36</v>
      </c>
      <c r="C7" s="66">
        <v>1</v>
      </c>
      <c r="D7" s="66">
        <v>1</v>
      </c>
      <c r="E7" s="67">
        <v>5</v>
      </c>
      <c r="F7" s="42"/>
      <c r="G7" s="42">
        <v>10.63</v>
      </c>
      <c r="H7" s="54">
        <f t="shared" si="0"/>
        <v>10.63</v>
      </c>
      <c r="I7" s="40">
        <v>1</v>
      </c>
      <c r="J7" s="55"/>
      <c r="K7" s="56">
        <f t="shared" si="1"/>
        <v>3</v>
      </c>
      <c r="L7" s="23">
        <f t="shared" si="2"/>
      </c>
      <c r="M7" s="70">
        <f t="shared" si="3"/>
        <v>12.63</v>
      </c>
      <c r="N7" s="32"/>
      <c r="O7" s="32"/>
      <c r="P7" s="32">
        <f>+N7+O7</f>
        <v>0</v>
      </c>
      <c r="Q7" s="14"/>
    </row>
    <row r="8" spans="1:18" s="7" customFormat="1" ht="24.75" customHeight="1" thickBot="1" thickTop="1">
      <c r="A8" s="37">
        <v>16</v>
      </c>
      <c r="B8" s="163" t="s">
        <v>27</v>
      </c>
      <c r="C8" s="66">
        <v>1</v>
      </c>
      <c r="D8" s="66">
        <v>1</v>
      </c>
      <c r="E8" s="67">
        <v>5</v>
      </c>
      <c r="F8" s="40"/>
      <c r="G8" s="42">
        <v>10.5</v>
      </c>
      <c r="H8" s="54">
        <f t="shared" si="0"/>
        <v>10.5</v>
      </c>
      <c r="I8" s="40">
        <v>1</v>
      </c>
      <c r="J8" s="55"/>
      <c r="K8" s="56">
        <f t="shared" si="1"/>
        <v>4</v>
      </c>
      <c r="L8" s="23">
        <f t="shared" si="2"/>
      </c>
      <c r="M8" s="70">
        <f t="shared" si="3"/>
        <v>12.5</v>
      </c>
      <c r="N8" s="32"/>
      <c r="O8" s="32"/>
      <c r="P8" s="32">
        <f aca="true" t="shared" si="4" ref="P8:P14">+N8+O8</f>
        <v>0</v>
      </c>
      <c r="Q8" s="102"/>
      <c r="R8" s="6"/>
    </row>
    <row r="9" spans="1:17" ht="24.75" customHeight="1" thickBot="1" thickTop="1">
      <c r="A9" s="37">
        <v>2</v>
      </c>
      <c r="B9" s="163" t="s">
        <v>23</v>
      </c>
      <c r="C9" s="66">
        <v>1</v>
      </c>
      <c r="D9" s="66">
        <v>1</v>
      </c>
      <c r="E9" s="67">
        <v>5</v>
      </c>
      <c r="F9" s="42"/>
      <c r="G9" s="42">
        <v>10.22</v>
      </c>
      <c r="H9" s="54">
        <f t="shared" si="0"/>
        <v>10.22</v>
      </c>
      <c r="I9" s="40">
        <v>1</v>
      </c>
      <c r="J9" s="55"/>
      <c r="K9" s="56">
        <f t="shared" si="1"/>
        <v>5</v>
      </c>
      <c r="L9" s="23">
        <f t="shared" si="2"/>
      </c>
      <c r="M9" s="70">
        <f t="shared" si="3"/>
        <v>12.22</v>
      </c>
      <c r="N9" s="32"/>
      <c r="O9" s="32"/>
      <c r="P9" s="32">
        <f t="shared" si="4"/>
        <v>0</v>
      </c>
      <c r="Q9" s="16"/>
    </row>
    <row r="10" spans="1:17" ht="24" customHeight="1" thickBot="1" thickTop="1">
      <c r="A10" s="37">
        <v>21</v>
      </c>
      <c r="B10" s="163" t="s">
        <v>61</v>
      </c>
      <c r="C10" s="66">
        <v>1</v>
      </c>
      <c r="D10" s="66">
        <v>1</v>
      </c>
      <c r="E10" s="67">
        <v>3</v>
      </c>
      <c r="F10" s="42">
        <v>5.55</v>
      </c>
      <c r="G10" s="42">
        <v>8.95</v>
      </c>
      <c r="H10" s="54">
        <f t="shared" si="0"/>
        <v>8.95</v>
      </c>
      <c r="I10" s="40">
        <v>1</v>
      </c>
      <c r="J10" s="55"/>
      <c r="K10" s="56">
        <f t="shared" si="1"/>
        <v>6</v>
      </c>
      <c r="L10" s="23">
        <f t="shared" si="2"/>
        <v>1</v>
      </c>
      <c r="M10" s="70">
        <f t="shared" si="3"/>
        <v>10.95</v>
      </c>
      <c r="N10" s="32"/>
      <c r="O10" s="32">
        <v>60</v>
      </c>
      <c r="P10" s="32">
        <f t="shared" si="4"/>
        <v>60</v>
      </c>
      <c r="Q10" s="12"/>
    </row>
    <row r="11" spans="1:17" ht="24.75" customHeight="1" thickBot="1" thickTop="1">
      <c r="A11" s="37">
        <v>3</v>
      </c>
      <c r="B11" s="163" t="s">
        <v>69</v>
      </c>
      <c r="C11" s="66">
        <v>1</v>
      </c>
      <c r="D11" s="66">
        <v>1</v>
      </c>
      <c r="E11" s="67">
        <v>5</v>
      </c>
      <c r="F11" s="40"/>
      <c r="G11" s="42">
        <v>8.8</v>
      </c>
      <c r="H11" s="54">
        <f t="shared" si="0"/>
        <v>8.8</v>
      </c>
      <c r="I11" s="40">
        <v>1</v>
      </c>
      <c r="J11" s="55"/>
      <c r="K11" s="56">
        <f t="shared" si="1"/>
        <v>7</v>
      </c>
      <c r="L11" s="23">
        <f t="shared" si="2"/>
      </c>
      <c r="M11" s="70">
        <f t="shared" si="3"/>
        <v>10.8</v>
      </c>
      <c r="N11" s="32"/>
      <c r="O11" s="32"/>
      <c r="P11" s="32">
        <f t="shared" si="4"/>
        <v>0</v>
      </c>
      <c r="Q11" s="11"/>
    </row>
    <row r="12" spans="1:17" ht="24.75" customHeight="1" thickBot="1" thickTop="1">
      <c r="A12" s="37">
        <v>9</v>
      </c>
      <c r="B12" s="163" t="s">
        <v>24</v>
      </c>
      <c r="C12" s="66">
        <v>1</v>
      </c>
      <c r="D12" s="66">
        <v>1</v>
      </c>
      <c r="E12" s="67">
        <v>4</v>
      </c>
      <c r="F12" s="42"/>
      <c r="G12" s="42">
        <v>7.97</v>
      </c>
      <c r="H12" s="54">
        <f t="shared" si="0"/>
        <v>7.97</v>
      </c>
      <c r="I12" s="40">
        <v>1</v>
      </c>
      <c r="J12" s="55"/>
      <c r="K12" s="56">
        <f t="shared" si="1"/>
        <v>8</v>
      </c>
      <c r="L12" s="23">
        <f t="shared" si="2"/>
      </c>
      <c r="M12" s="70">
        <f t="shared" si="3"/>
        <v>9.969999999999999</v>
      </c>
      <c r="N12" s="32"/>
      <c r="O12" s="32"/>
      <c r="P12" s="32">
        <f t="shared" si="4"/>
        <v>0</v>
      </c>
      <c r="Q12" s="11"/>
    </row>
    <row r="13" spans="1:17" ht="24.75" customHeight="1" thickBot="1" thickTop="1">
      <c r="A13" s="37">
        <v>30</v>
      </c>
      <c r="B13" s="163" t="s">
        <v>75</v>
      </c>
      <c r="C13" s="66"/>
      <c r="D13" s="66">
        <v>1</v>
      </c>
      <c r="E13" s="67">
        <v>3</v>
      </c>
      <c r="F13" s="42"/>
      <c r="G13" s="42">
        <v>5.08</v>
      </c>
      <c r="H13" s="54">
        <f t="shared" si="0"/>
        <v>5.08</v>
      </c>
      <c r="I13" s="40">
        <v>1</v>
      </c>
      <c r="J13" s="55"/>
      <c r="K13" s="56">
        <f t="shared" si="1"/>
        <v>9</v>
      </c>
      <c r="L13" s="23">
        <f t="shared" si="2"/>
      </c>
      <c r="M13" s="70">
        <f t="shared" si="3"/>
        <v>6.08</v>
      </c>
      <c r="N13" s="32"/>
      <c r="O13" s="32"/>
      <c r="P13" s="32">
        <f t="shared" si="4"/>
        <v>0</v>
      </c>
      <c r="Q13" s="11"/>
    </row>
    <row r="14" spans="1:17" ht="24.75" customHeight="1" thickBot="1" thickTop="1">
      <c r="A14" s="37">
        <v>10</v>
      </c>
      <c r="B14" s="163" t="s">
        <v>60</v>
      </c>
      <c r="C14" s="66">
        <v>1</v>
      </c>
      <c r="D14" s="66">
        <v>1</v>
      </c>
      <c r="E14" s="67">
        <v>3</v>
      </c>
      <c r="F14" s="40"/>
      <c r="G14" s="42">
        <v>5.02</v>
      </c>
      <c r="H14" s="54">
        <f t="shared" si="0"/>
        <v>5.02</v>
      </c>
      <c r="I14" s="40">
        <v>1</v>
      </c>
      <c r="J14" s="55"/>
      <c r="K14" s="56">
        <f t="shared" si="1"/>
        <v>10</v>
      </c>
      <c r="L14" s="23">
        <f t="shared" si="2"/>
      </c>
      <c r="M14" s="70">
        <f t="shared" si="3"/>
        <v>7.02</v>
      </c>
      <c r="N14" s="32"/>
      <c r="O14" s="32"/>
      <c r="P14" s="32">
        <f t="shared" si="4"/>
        <v>0</v>
      </c>
      <c r="Q14" s="11"/>
    </row>
    <row r="15" spans="1:17" ht="24.75" customHeight="1" thickBot="1" thickTop="1">
      <c r="A15" s="37">
        <v>11</v>
      </c>
      <c r="B15" s="163" t="s">
        <v>25</v>
      </c>
      <c r="C15" s="66">
        <v>1</v>
      </c>
      <c r="D15" s="66">
        <v>1</v>
      </c>
      <c r="E15" s="67">
        <v>3</v>
      </c>
      <c r="F15" s="42"/>
      <c r="G15" s="42">
        <v>4.96</v>
      </c>
      <c r="H15" s="54">
        <f t="shared" si="0"/>
        <v>4.96</v>
      </c>
      <c r="I15" s="40">
        <v>1</v>
      </c>
      <c r="J15" s="55"/>
      <c r="K15" s="56">
        <f t="shared" si="1"/>
        <v>11</v>
      </c>
      <c r="L15" s="23">
        <f t="shared" si="2"/>
      </c>
      <c r="M15" s="70">
        <f t="shared" si="3"/>
        <v>6.96</v>
      </c>
      <c r="N15" s="32"/>
      <c r="O15" s="32"/>
      <c r="P15" s="32"/>
      <c r="Q15" s="11"/>
    </row>
    <row r="16" spans="1:17" ht="24.75" customHeight="1" thickBot="1" thickTop="1">
      <c r="A16" s="37">
        <v>1</v>
      </c>
      <c r="B16" s="163" t="s">
        <v>26</v>
      </c>
      <c r="C16" s="66">
        <v>1</v>
      </c>
      <c r="D16" s="66">
        <v>1</v>
      </c>
      <c r="E16" s="67">
        <v>1</v>
      </c>
      <c r="F16" s="42"/>
      <c r="G16" s="42">
        <v>2.66</v>
      </c>
      <c r="H16" s="54">
        <f t="shared" si="0"/>
        <v>2.66</v>
      </c>
      <c r="I16" s="40">
        <v>1</v>
      </c>
      <c r="J16" s="55"/>
      <c r="K16" s="56">
        <f t="shared" si="1"/>
        <v>12</v>
      </c>
      <c r="L16" s="23">
        <f t="shared" si="2"/>
      </c>
      <c r="M16" s="70">
        <f t="shared" si="3"/>
        <v>4.66</v>
      </c>
      <c r="N16" s="32"/>
      <c r="O16" s="32"/>
      <c r="P16" s="32"/>
      <c r="Q16" s="11"/>
    </row>
    <row r="17" spans="1:17" ht="24.75" customHeight="1" thickBot="1" thickTop="1">
      <c r="A17" s="37"/>
      <c r="B17" s="163">
        <f>IF(ISERROR(VLOOKUP(A17,Teams!#REF!,2)),"",VLOOKUP(A17,Teams!#REF!,2))</f>
      </c>
      <c r="C17" s="66"/>
      <c r="D17" s="66"/>
      <c r="E17" s="67"/>
      <c r="F17" s="42"/>
      <c r="G17" s="42"/>
      <c r="H17" s="54">
        <f t="shared" si="0"/>
        <v>0</v>
      </c>
      <c r="I17" s="40"/>
      <c r="J17" s="55"/>
      <c r="K17" s="56">
        <f t="shared" si="1"/>
        <v>0</v>
      </c>
      <c r="L17" s="23">
        <f t="shared" si="2"/>
      </c>
      <c r="M17" s="70">
        <f t="shared" si="3"/>
        <v>0</v>
      </c>
      <c r="N17" s="32"/>
      <c r="O17" s="32"/>
      <c r="P17" s="32"/>
      <c r="Q17" s="11"/>
    </row>
    <row r="18" spans="1:17" ht="24.75" customHeight="1" thickBot="1" thickTop="1">
      <c r="A18" s="37"/>
      <c r="B18" s="65"/>
      <c r="C18" s="66"/>
      <c r="D18" s="66"/>
      <c r="E18" s="67"/>
      <c r="F18" s="40"/>
      <c r="G18" s="42"/>
      <c r="H18" s="54">
        <f t="shared" si="0"/>
        <v>0</v>
      </c>
      <c r="I18" s="40"/>
      <c r="J18" s="55"/>
      <c r="K18" s="56"/>
      <c r="L18" s="23"/>
      <c r="M18" s="70"/>
      <c r="N18" s="32"/>
      <c r="O18" s="32"/>
      <c r="P18" s="32"/>
      <c r="Q18" s="103"/>
    </row>
    <row r="19" spans="1:17" ht="24.75" customHeight="1" thickBot="1" thickTop="1">
      <c r="A19" s="37"/>
      <c r="B19" s="69" t="s">
        <v>30</v>
      </c>
      <c r="C19" s="66"/>
      <c r="D19" s="66"/>
      <c r="E19" s="67"/>
      <c r="F19" s="40"/>
      <c r="G19" s="42"/>
      <c r="H19" s="54">
        <f t="shared" si="0"/>
        <v>0</v>
      </c>
      <c r="I19" s="40"/>
      <c r="J19" s="55"/>
      <c r="K19" s="56"/>
      <c r="L19" s="23"/>
      <c r="M19" s="70"/>
      <c r="N19" s="32"/>
      <c r="O19" s="32"/>
      <c r="P19" s="32"/>
      <c r="Q19" s="11"/>
    </row>
    <row r="20" spans="1:17" ht="24.75" customHeight="1" thickBot="1" thickTop="1">
      <c r="A20" s="37"/>
      <c r="B20" s="69"/>
      <c r="C20" s="66"/>
      <c r="D20" s="66"/>
      <c r="E20" s="67"/>
      <c r="F20" s="42"/>
      <c r="G20" s="43"/>
      <c r="H20" s="54">
        <f t="shared" si="0"/>
        <v>0</v>
      </c>
      <c r="I20" s="40"/>
      <c r="J20" s="55"/>
      <c r="K20" s="56">
        <f>IF(H20=0,0,IF(ISERROR(RANK(H20,$H$5:$H$22)),"",RANK(H20,$H$5:$H$22)))</f>
        <v>0</v>
      </c>
      <c r="L20" s="23"/>
      <c r="M20" s="70">
        <f>+C20+H20</f>
        <v>0</v>
      </c>
      <c r="N20" s="32"/>
      <c r="O20" s="32"/>
      <c r="P20" s="32"/>
      <c r="Q20" s="11"/>
    </row>
    <row r="21" spans="1:17" ht="24.75" customHeight="1" thickBot="1" thickTop="1">
      <c r="A21" s="37"/>
      <c r="B21" s="65">
        <f>IF(ISERROR(VLOOKUP(A21,Teams!#REF!,2)),"",VLOOKUP(A21,Teams!#REF!,2))</f>
      </c>
      <c r="C21" s="66"/>
      <c r="D21" s="66"/>
      <c r="E21" s="67"/>
      <c r="F21" s="42"/>
      <c r="G21" s="43"/>
      <c r="H21" s="54">
        <f t="shared" si="0"/>
        <v>0</v>
      </c>
      <c r="I21" s="40"/>
      <c r="J21" s="55"/>
      <c r="K21" s="56">
        <f>IF(H21=0,0,IF(ISERROR(RANK(H21,$H$5:$H$22)),"",RANK(H21,$H$5:$H$22)))</f>
        <v>0</v>
      </c>
      <c r="L21" s="23"/>
      <c r="M21" s="40"/>
      <c r="N21" s="32"/>
      <c r="O21" s="32"/>
      <c r="P21" s="32"/>
      <c r="Q21" s="11"/>
    </row>
    <row r="22" spans="1:17" ht="24.75" customHeight="1" thickBot="1" thickTop="1">
      <c r="A22" s="37"/>
      <c r="B22" s="65" t="s">
        <v>32</v>
      </c>
      <c r="C22" s="66">
        <f aca="true" t="shared" si="5" ref="C22:P22">SUM(C5:C20)</f>
        <v>11</v>
      </c>
      <c r="D22" s="66">
        <f t="shared" si="5"/>
        <v>12</v>
      </c>
      <c r="E22" s="66">
        <f t="shared" si="5"/>
        <v>47</v>
      </c>
      <c r="F22" s="66">
        <f t="shared" si="5"/>
        <v>10.01</v>
      </c>
      <c r="G22" s="66">
        <f t="shared" si="5"/>
        <v>102.50999999999998</v>
      </c>
      <c r="H22" s="66">
        <f t="shared" si="5"/>
        <v>102.50999999999998</v>
      </c>
      <c r="I22" s="66">
        <f t="shared" si="5"/>
        <v>12</v>
      </c>
      <c r="J22" s="66">
        <f t="shared" si="5"/>
        <v>0</v>
      </c>
      <c r="K22" s="66">
        <f t="shared" si="5"/>
        <v>78</v>
      </c>
      <c r="L22" s="66">
        <f t="shared" si="5"/>
        <v>3</v>
      </c>
      <c r="M22" s="66">
        <f t="shared" si="5"/>
        <v>125.50999999999999</v>
      </c>
      <c r="N22" s="80">
        <f t="shared" si="5"/>
        <v>132</v>
      </c>
      <c r="O22" s="80">
        <f t="shared" si="5"/>
        <v>60</v>
      </c>
      <c r="P22" s="80">
        <f t="shared" si="5"/>
        <v>192</v>
      </c>
      <c r="Q22" s="11"/>
    </row>
  </sheetData>
  <sheetProtection/>
  <mergeCells count="3">
    <mergeCell ref="N3:P3"/>
    <mergeCell ref="G3:H3"/>
    <mergeCell ref="K3:L3"/>
  </mergeCells>
  <printOptions/>
  <pageMargins left="0" right="0" top="0" bottom="0" header="0" footer="0"/>
  <pageSetup fitToHeight="1" fitToWidth="1" horizontalDpi="600" verticalDpi="600" orientation="landscape" scale="62" r:id="rId1"/>
  <colBreaks count="2" manualBreakCount="2">
    <brk id="14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1" sqref="B21"/>
    </sheetView>
  </sheetViews>
  <sheetFormatPr defaultColWidth="9.140625" defaultRowHeight="15" customHeight="1"/>
  <cols>
    <col min="1" max="1" width="9.140625" style="5" customWidth="1"/>
    <col min="2" max="2" width="33.140625" style="22" customWidth="1"/>
    <col min="3" max="3" width="15.28125" style="24" customWidth="1"/>
    <col min="4" max="5" width="10.140625" style="24" customWidth="1"/>
    <col min="6" max="6" width="9.421875" style="24" customWidth="1"/>
    <col min="7" max="7" width="14.57421875" style="25" customWidth="1"/>
    <col min="8" max="8" width="12.421875" style="53" customWidth="1"/>
    <col min="9" max="9" width="8.421875" style="24" customWidth="1"/>
    <col min="10" max="10" width="16.8515625" style="5" customWidth="1"/>
    <col min="11" max="11" width="20.28125" style="46" customWidth="1"/>
    <col min="12" max="12" width="16.8515625" style="5" customWidth="1"/>
    <col min="13" max="13" width="14.8515625" style="5" customWidth="1"/>
    <col min="14" max="14" width="17.140625" style="5" customWidth="1"/>
    <col min="15" max="15" width="15.7109375" style="5" bestFit="1" customWidth="1"/>
    <col min="16" max="16" width="14.7109375" style="5" customWidth="1"/>
    <col min="17" max="17" width="9.140625" style="13" customWidth="1"/>
    <col min="18" max="22" width="18.7109375" style="5" customWidth="1"/>
    <col min="23" max="16384" width="9.140625" style="5" customWidth="1"/>
  </cols>
  <sheetData>
    <row r="1" spans="1:8" ht="15" customHeight="1">
      <c r="A1" s="4"/>
      <c r="B1" s="18"/>
      <c r="C1" s="8"/>
      <c r="H1" s="25"/>
    </row>
    <row r="2" spans="1:14" ht="30" customHeight="1" thickBot="1">
      <c r="A2" s="105" t="s">
        <v>76</v>
      </c>
      <c r="B2" s="19"/>
      <c r="C2" s="19"/>
      <c r="D2" s="19"/>
      <c r="E2" s="19"/>
      <c r="F2" s="19"/>
      <c r="G2" s="26"/>
      <c r="H2" s="26"/>
      <c r="I2" s="19"/>
      <c r="J2" s="17"/>
      <c r="K2" s="47"/>
      <c r="L2" s="17"/>
      <c r="M2" s="17"/>
      <c r="N2" s="17"/>
    </row>
    <row r="3" spans="1:27" ht="24.75" customHeight="1" thickBot="1">
      <c r="A3" s="27" t="s">
        <v>0</v>
      </c>
      <c r="B3" s="28" t="s">
        <v>1</v>
      </c>
      <c r="C3" s="29" t="s">
        <v>28</v>
      </c>
      <c r="D3" s="29" t="s">
        <v>29</v>
      </c>
      <c r="E3" s="29" t="s">
        <v>8</v>
      </c>
      <c r="F3" s="29" t="s">
        <v>9</v>
      </c>
      <c r="G3" s="172" t="s">
        <v>5</v>
      </c>
      <c r="H3" s="173"/>
      <c r="I3" s="29" t="s">
        <v>2</v>
      </c>
      <c r="J3" s="29" t="s">
        <v>18</v>
      </c>
      <c r="K3" s="174" t="s">
        <v>17</v>
      </c>
      <c r="L3" s="175"/>
      <c r="M3" s="29" t="s">
        <v>31</v>
      </c>
      <c r="N3" s="171" t="s">
        <v>16</v>
      </c>
      <c r="O3" s="171"/>
      <c r="P3" s="171"/>
      <c r="Q3" s="11"/>
      <c r="R3" s="10"/>
      <c r="S3" s="1"/>
      <c r="T3" s="1"/>
      <c r="U3" s="1"/>
      <c r="V3" s="1"/>
      <c r="W3" s="1"/>
      <c r="X3" s="1"/>
      <c r="Y3" s="8"/>
      <c r="Z3" s="9"/>
      <c r="AA3" s="1"/>
    </row>
    <row r="4" spans="1:27" ht="37.5" customHeight="1" thickBot="1">
      <c r="A4" s="27"/>
      <c r="B4" s="28">
        <f>COUNT($D$5:$D$25)</f>
        <v>12</v>
      </c>
      <c r="C4" s="64"/>
      <c r="D4" s="30"/>
      <c r="E4" s="30" t="s">
        <v>3</v>
      </c>
      <c r="F4" s="30" t="s">
        <v>4</v>
      </c>
      <c r="G4" s="49" t="s">
        <v>20</v>
      </c>
      <c r="H4" s="49" t="s">
        <v>21</v>
      </c>
      <c r="I4" s="30" t="s">
        <v>6</v>
      </c>
      <c r="J4" s="51" t="s">
        <v>33</v>
      </c>
      <c r="K4" s="48" t="s">
        <v>11</v>
      </c>
      <c r="L4" s="30" t="s">
        <v>12</v>
      </c>
      <c r="M4" s="29" t="s">
        <v>7</v>
      </c>
      <c r="N4" s="35" t="s">
        <v>15</v>
      </c>
      <c r="O4" s="35" t="s">
        <v>14</v>
      </c>
      <c r="P4" s="35" t="s">
        <v>13</v>
      </c>
      <c r="Q4" s="11"/>
      <c r="R4" s="2"/>
      <c r="S4" s="1"/>
      <c r="T4" s="1"/>
      <c r="U4" s="1"/>
      <c r="V4" s="1"/>
      <c r="W4" s="1"/>
      <c r="X4" s="1"/>
      <c r="Y4" s="8"/>
      <c r="Z4" s="3"/>
      <c r="AA4" s="1"/>
    </row>
    <row r="5" spans="1:17" ht="24.75" customHeight="1" thickBot="1">
      <c r="A5" s="37">
        <v>3</v>
      </c>
      <c r="B5" s="163" t="s">
        <v>69</v>
      </c>
      <c r="C5" s="40">
        <v>1</v>
      </c>
      <c r="D5" s="67">
        <v>1</v>
      </c>
      <c r="E5" s="67">
        <v>5</v>
      </c>
      <c r="F5" s="42">
        <v>4.35</v>
      </c>
      <c r="G5" s="42">
        <v>16.35</v>
      </c>
      <c r="H5" s="54">
        <f aca="true" t="shared" si="0" ref="H5:H21">G5-J5</f>
        <v>16.35</v>
      </c>
      <c r="I5" s="40">
        <v>1</v>
      </c>
      <c r="J5" s="55"/>
      <c r="K5" s="56">
        <f aca="true" t="shared" si="1" ref="K5:K22">IF(H5=0,0,IF(ISERROR(RANK(H5,$H$5:$H$25)),"",RANK(H5,$H$5:$H$25)))</f>
        <v>1</v>
      </c>
      <c r="L5" s="23">
        <f aca="true" t="shared" si="2" ref="L5:L17">IF(ISERROR(RANK(F5,$F$5:$F$25)),"",(RANK(F5,$F$5:$F$25)))</f>
        <v>2</v>
      </c>
      <c r="M5" s="70">
        <f aca="true" t="shared" si="3" ref="M5:M19">+C5+H5+I5</f>
        <v>18.35</v>
      </c>
      <c r="N5" s="32">
        <v>80</v>
      </c>
      <c r="O5" s="32"/>
      <c r="P5" s="32">
        <f>+N5+O5</f>
        <v>80</v>
      </c>
      <c r="Q5" s="11"/>
    </row>
    <row r="6" spans="1:17" ht="24.75" customHeight="1" thickBot="1">
      <c r="A6" s="37">
        <v>29</v>
      </c>
      <c r="B6" s="163" t="s">
        <v>100</v>
      </c>
      <c r="C6" s="40"/>
      <c r="D6" s="67">
        <v>1</v>
      </c>
      <c r="E6" s="67">
        <v>4</v>
      </c>
      <c r="F6" s="40"/>
      <c r="G6" s="42">
        <v>10.77</v>
      </c>
      <c r="H6" s="54">
        <f t="shared" si="0"/>
        <v>10.77</v>
      </c>
      <c r="I6" s="40">
        <v>1</v>
      </c>
      <c r="J6" s="55"/>
      <c r="K6" s="56">
        <f t="shared" si="1"/>
        <v>2</v>
      </c>
      <c r="L6" s="23">
        <f t="shared" si="2"/>
      </c>
      <c r="M6" s="70">
        <f t="shared" si="3"/>
        <v>11.77</v>
      </c>
      <c r="N6" s="32">
        <v>53</v>
      </c>
      <c r="O6" s="32"/>
      <c r="P6" s="32">
        <f>+N6+O6</f>
        <v>53</v>
      </c>
      <c r="Q6" s="11"/>
    </row>
    <row r="7" spans="1:17" ht="24.75" customHeight="1" thickBot="1">
      <c r="A7" s="37">
        <v>6</v>
      </c>
      <c r="B7" s="163" t="s">
        <v>56</v>
      </c>
      <c r="C7" s="40">
        <v>1</v>
      </c>
      <c r="D7" s="67">
        <v>1</v>
      </c>
      <c r="E7" s="67">
        <v>3</v>
      </c>
      <c r="F7" s="42"/>
      <c r="G7" s="42">
        <v>8.85</v>
      </c>
      <c r="H7" s="54">
        <f t="shared" si="0"/>
        <v>8.85</v>
      </c>
      <c r="I7" s="40">
        <v>1</v>
      </c>
      <c r="J7" s="55"/>
      <c r="K7" s="56">
        <f t="shared" si="1"/>
        <v>3</v>
      </c>
      <c r="L7" s="23">
        <f t="shared" si="2"/>
      </c>
      <c r="M7" s="70">
        <f t="shared" si="3"/>
        <v>10.85</v>
      </c>
      <c r="N7" s="32"/>
      <c r="O7" s="32"/>
      <c r="P7" s="32"/>
      <c r="Q7" s="11"/>
    </row>
    <row r="8" spans="1:17" ht="24.75" customHeight="1" thickBot="1">
      <c r="A8" s="37">
        <v>13</v>
      </c>
      <c r="B8" s="163" t="s">
        <v>71</v>
      </c>
      <c r="C8" s="40">
        <v>1</v>
      </c>
      <c r="D8" s="67">
        <v>1</v>
      </c>
      <c r="E8" s="67">
        <v>2</v>
      </c>
      <c r="F8" s="40">
        <v>5.72</v>
      </c>
      <c r="G8" s="42">
        <v>7.56</v>
      </c>
      <c r="H8" s="54">
        <f t="shared" si="0"/>
        <v>7.56</v>
      </c>
      <c r="I8" s="40">
        <v>1</v>
      </c>
      <c r="J8" s="55"/>
      <c r="K8" s="56">
        <f t="shared" si="1"/>
        <v>4</v>
      </c>
      <c r="L8" s="23">
        <f t="shared" si="2"/>
        <v>1</v>
      </c>
      <c r="M8" s="70">
        <f t="shared" si="3"/>
        <v>9.559999999999999</v>
      </c>
      <c r="N8" s="32"/>
      <c r="O8" s="32">
        <v>60</v>
      </c>
      <c r="P8" s="32">
        <f>+N8+O8</f>
        <v>60</v>
      </c>
      <c r="Q8" s="11"/>
    </row>
    <row r="9" spans="1:17" ht="24.75" customHeight="1" thickBot="1">
      <c r="A9" s="37">
        <v>5</v>
      </c>
      <c r="B9" s="163" t="s">
        <v>70</v>
      </c>
      <c r="C9" s="40">
        <v>1</v>
      </c>
      <c r="D9" s="67">
        <v>1</v>
      </c>
      <c r="E9" s="67">
        <v>3</v>
      </c>
      <c r="F9" s="42"/>
      <c r="G9" s="42">
        <v>5.11</v>
      </c>
      <c r="H9" s="54">
        <f t="shared" si="0"/>
        <v>5.11</v>
      </c>
      <c r="I9" s="40">
        <v>1</v>
      </c>
      <c r="J9" s="55"/>
      <c r="K9" s="56">
        <f t="shared" si="1"/>
        <v>5</v>
      </c>
      <c r="L9" s="23">
        <f t="shared" si="2"/>
      </c>
      <c r="M9" s="70">
        <f t="shared" si="3"/>
        <v>7.11</v>
      </c>
      <c r="N9" s="32"/>
      <c r="O9" s="32"/>
      <c r="P9" s="32"/>
      <c r="Q9" s="11"/>
    </row>
    <row r="10" spans="1:17" ht="24.75" customHeight="1" thickBot="1">
      <c r="A10" s="37">
        <v>2</v>
      </c>
      <c r="B10" s="163" t="s">
        <v>23</v>
      </c>
      <c r="C10" s="40">
        <v>1</v>
      </c>
      <c r="D10" s="67">
        <v>1</v>
      </c>
      <c r="E10" s="67">
        <v>1</v>
      </c>
      <c r="F10" s="40">
        <v>3.88</v>
      </c>
      <c r="G10" s="42">
        <v>3.88</v>
      </c>
      <c r="H10" s="54">
        <f t="shared" si="0"/>
        <v>3.88</v>
      </c>
      <c r="I10" s="40">
        <v>1</v>
      </c>
      <c r="J10" s="55"/>
      <c r="K10" s="56">
        <f t="shared" si="1"/>
        <v>6</v>
      </c>
      <c r="L10" s="23">
        <f t="shared" si="2"/>
        <v>3</v>
      </c>
      <c r="M10" s="70">
        <f t="shared" si="3"/>
        <v>5.88</v>
      </c>
      <c r="N10" s="32"/>
      <c r="O10" s="32"/>
      <c r="P10" s="32"/>
      <c r="Q10" s="11"/>
    </row>
    <row r="11" spans="1:17" ht="24.75" customHeight="1" thickBot="1">
      <c r="A11" s="37">
        <v>4</v>
      </c>
      <c r="B11" s="163" t="s">
        <v>36</v>
      </c>
      <c r="C11" s="40">
        <v>1</v>
      </c>
      <c r="D11" s="67">
        <v>1</v>
      </c>
      <c r="E11" s="67">
        <v>1</v>
      </c>
      <c r="F11" s="42"/>
      <c r="G11" s="42">
        <v>1.9</v>
      </c>
      <c r="H11" s="54">
        <f t="shared" si="0"/>
        <v>1.9</v>
      </c>
      <c r="I11" s="40">
        <v>1</v>
      </c>
      <c r="J11" s="55"/>
      <c r="K11" s="56">
        <f t="shared" si="1"/>
        <v>7</v>
      </c>
      <c r="L11" s="23">
        <f t="shared" si="2"/>
      </c>
      <c r="M11" s="70">
        <f t="shared" si="3"/>
        <v>3.9</v>
      </c>
      <c r="N11" s="32"/>
      <c r="O11" s="32"/>
      <c r="P11" s="32"/>
      <c r="Q11" s="11"/>
    </row>
    <row r="12" spans="1:17" ht="24.75" customHeight="1" thickBot="1">
      <c r="A12" s="37">
        <v>18</v>
      </c>
      <c r="B12" s="163" t="s">
        <v>57</v>
      </c>
      <c r="C12" s="40">
        <v>1</v>
      </c>
      <c r="D12" s="67">
        <v>1</v>
      </c>
      <c r="E12" s="67">
        <v>0</v>
      </c>
      <c r="F12" s="40"/>
      <c r="G12" s="42">
        <v>0</v>
      </c>
      <c r="H12" s="54">
        <f t="shared" si="0"/>
        <v>0</v>
      </c>
      <c r="I12" s="40">
        <v>0</v>
      </c>
      <c r="J12" s="55"/>
      <c r="K12" s="56">
        <f t="shared" si="1"/>
        <v>0</v>
      </c>
      <c r="L12" s="23">
        <f t="shared" si="2"/>
      </c>
      <c r="M12" s="70">
        <f t="shared" si="3"/>
        <v>1</v>
      </c>
      <c r="N12" s="32"/>
      <c r="O12" s="32"/>
      <c r="P12" s="32"/>
      <c r="Q12" s="11"/>
    </row>
    <row r="13" spans="1:17" ht="24.75" customHeight="1" thickBot="1">
      <c r="A13" s="37">
        <v>21</v>
      </c>
      <c r="B13" s="163" t="s">
        <v>61</v>
      </c>
      <c r="C13" s="40">
        <v>1</v>
      </c>
      <c r="D13" s="67">
        <v>1</v>
      </c>
      <c r="E13" s="67">
        <v>0</v>
      </c>
      <c r="F13" s="40"/>
      <c r="G13" s="42">
        <v>0</v>
      </c>
      <c r="H13" s="54">
        <f t="shared" si="0"/>
        <v>0</v>
      </c>
      <c r="I13" s="40">
        <v>0</v>
      </c>
      <c r="J13" s="55"/>
      <c r="K13" s="56">
        <f t="shared" si="1"/>
        <v>0</v>
      </c>
      <c r="L13" s="23">
        <f t="shared" si="2"/>
      </c>
      <c r="M13" s="70">
        <f t="shared" si="3"/>
        <v>1</v>
      </c>
      <c r="N13" s="32"/>
      <c r="O13" s="32"/>
      <c r="P13" s="32">
        <f>+N13+O13</f>
        <v>0</v>
      </c>
      <c r="Q13" s="11"/>
    </row>
    <row r="14" spans="1:17" ht="24.75" customHeight="1" thickBot="1">
      <c r="A14" s="37">
        <v>27</v>
      </c>
      <c r="B14" s="163" t="s">
        <v>63</v>
      </c>
      <c r="C14" s="40">
        <v>1</v>
      </c>
      <c r="D14" s="67">
        <v>1</v>
      </c>
      <c r="E14" s="67">
        <v>0</v>
      </c>
      <c r="F14" s="40"/>
      <c r="G14" s="42">
        <v>0</v>
      </c>
      <c r="H14" s="54">
        <f t="shared" si="0"/>
        <v>0</v>
      </c>
      <c r="I14" s="40">
        <v>0</v>
      </c>
      <c r="J14" s="55"/>
      <c r="K14" s="56">
        <f t="shared" si="1"/>
        <v>0</v>
      </c>
      <c r="L14" s="23">
        <f t="shared" si="2"/>
      </c>
      <c r="M14" s="70">
        <f t="shared" si="3"/>
        <v>1</v>
      </c>
      <c r="N14" s="32"/>
      <c r="O14" s="32"/>
      <c r="P14" s="32"/>
      <c r="Q14" s="11"/>
    </row>
    <row r="15" spans="1:17" ht="24.75" customHeight="1" thickBot="1">
      <c r="A15" s="37">
        <v>11</v>
      </c>
      <c r="B15" s="163" t="s">
        <v>25</v>
      </c>
      <c r="C15" s="40">
        <v>1</v>
      </c>
      <c r="D15" s="67">
        <v>1</v>
      </c>
      <c r="E15" s="67">
        <v>0</v>
      </c>
      <c r="F15" s="40"/>
      <c r="G15" s="42">
        <v>0</v>
      </c>
      <c r="H15" s="54">
        <f t="shared" si="0"/>
        <v>0</v>
      </c>
      <c r="I15" s="40">
        <v>0</v>
      </c>
      <c r="J15" s="55"/>
      <c r="K15" s="56">
        <f t="shared" si="1"/>
        <v>0</v>
      </c>
      <c r="L15" s="23">
        <f t="shared" si="2"/>
      </c>
      <c r="M15" s="70">
        <f t="shared" si="3"/>
        <v>1</v>
      </c>
      <c r="N15" s="32"/>
      <c r="O15" s="32"/>
      <c r="P15" s="32"/>
      <c r="Q15" s="11"/>
    </row>
    <row r="16" spans="1:17" ht="24.75" customHeight="1" thickBot="1">
      <c r="A16" s="37">
        <v>9</v>
      </c>
      <c r="B16" s="163" t="s">
        <v>101</v>
      </c>
      <c r="C16" s="40">
        <v>1</v>
      </c>
      <c r="D16" s="67"/>
      <c r="E16" s="67"/>
      <c r="F16" s="42"/>
      <c r="G16" s="42"/>
      <c r="H16" s="54">
        <f t="shared" si="0"/>
        <v>0</v>
      </c>
      <c r="I16" s="40"/>
      <c r="J16" s="55"/>
      <c r="K16" s="56">
        <f t="shared" si="1"/>
        <v>0</v>
      </c>
      <c r="L16" s="23">
        <f t="shared" si="2"/>
      </c>
      <c r="M16" s="70">
        <f t="shared" si="3"/>
        <v>1</v>
      </c>
      <c r="N16" s="32"/>
      <c r="O16" s="32"/>
      <c r="P16" s="32"/>
      <c r="Q16" s="11"/>
    </row>
    <row r="17" spans="1:17" ht="24.75" customHeight="1" thickBot="1">
      <c r="A17" s="37">
        <v>16</v>
      </c>
      <c r="B17" s="163" t="s">
        <v>27</v>
      </c>
      <c r="C17" s="40">
        <v>1</v>
      </c>
      <c r="D17" s="67"/>
      <c r="E17" s="67"/>
      <c r="F17" s="42"/>
      <c r="G17" s="42"/>
      <c r="H17" s="54">
        <f t="shared" si="0"/>
        <v>0</v>
      </c>
      <c r="I17" s="40"/>
      <c r="J17" s="55"/>
      <c r="K17" s="56">
        <f t="shared" si="1"/>
        <v>0</v>
      </c>
      <c r="L17" s="23">
        <f t="shared" si="2"/>
      </c>
      <c r="M17" s="70">
        <f t="shared" si="3"/>
        <v>1</v>
      </c>
      <c r="N17" s="32"/>
      <c r="O17" s="32"/>
      <c r="P17" s="32"/>
      <c r="Q17" s="11"/>
    </row>
    <row r="18" spans="1:17" ht="24.75" customHeight="1" thickBot="1">
      <c r="A18" s="37">
        <v>19</v>
      </c>
      <c r="B18" s="163" t="s">
        <v>66</v>
      </c>
      <c r="C18" s="40">
        <v>1</v>
      </c>
      <c r="D18" s="67"/>
      <c r="E18" s="67"/>
      <c r="F18" s="42"/>
      <c r="G18" s="42"/>
      <c r="H18" s="54">
        <f t="shared" si="0"/>
        <v>0</v>
      </c>
      <c r="I18" s="40"/>
      <c r="J18" s="55"/>
      <c r="K18" s="56">
        <f t="shared" si="1"/>
        <v>0</v>
      </c>
      <c r="L18" s="23">
        <f>IF(ISERROR(RANK(#REF!,$F$5:$F$25)),"",(RANK(#REF!,$F$5:$F$25)))</f>
      </c>
      <c r="M18" s="70">
        <f t="shared" si="3"/>
        <v>1</v>
      </c>
      <c r="N18" s="32"/>
      <c r="O18" s="32"/>
      <c r="P18" s="32"/>
      <c r="Q18" s="11"/>
    </row>
    <row r="19" spans="1:17" ht="24.75" customHeight="1" thickBot="1">
      <c r="A19" s="37">
        <v>1</v>
      </c>
      <c r="B19" s="163" t="s">
        <v>26</v>
      </c>
      <c r="C19" s="40"/>
      <c r="D19" s="67">
        <v>1</v>
      </c>
      <c r="E19" s="67"/>
      <c r="F19" s="40"/>
      <c r="G19" s="42"/>
      <c r="H19" s="54">
        <f t="shared" si="0"/>
        <v>0</v>
      </c>
      <c r="I19" s="40"/>
      <c r="J19" s="55"/>
      <c r="K19" s="56">
        <f t="shared" si="1"/>
        <v>0</v>
      </c>
      <c r="L19" s="23">
        <f>IF(ISERROR(RANK(#REF!,$F$5:$F$25)),"",(RANK(#REF!,$F$5:$F$25)))</f>
      </c>
      <c r="M19" s="70">
        <f t="shared" si="3"/>
        <v>0</v>
      </c>
      <c r="N19" s="32"/>
      <c r="O19" s="32"/>
      <c r="P19" s="32"/>
      <c r="Q19" s="11"/>
    </row>
    <row r="20" spans="1:17" ht="24.75" customHeight="1" thickBot="1">
      <c r="A20" s="37"/>
      <c r="B20" s="65">
        <f>IF(ISERROR(VLOOKUP(A20,Teams!#REF!,2)),"",VLOOKUP(A20,Teams!#REF!,2))</f>
      </c>
      <c r="C20" s="40"/>
      <c r="D20" s="67"/>
      <c r="E20" s="67"/>
      <c r="F20" s="40"/>
      <c r="G20" s="42"/>
      <c r="H20" s="54">
        <f t="shared" si="0"/>
        <v>0</v>
      </c>
      <c r="I20" s="40"/>
      <c r="J20" s="55"/>
      <c r="K20" s="56">
        <f t="shared" si="1"/>
        <v>0</v>
      </c>
      <c r="L20" s="23">
        <f>IF(ISERROR(RANK(F20,$F$5:$F$25)),"",(RANK(F20,$F$5:$F$25)))</f>
      </c>
      <c r="M20" s="70">
        <f>+C20+H20+I20</f>
        <v>0</v>
      </c>
      <c r="N20" s="32"/>
      <c r="O20" s="32"/>
      <c r="P20" s="32"/>
      <c r="Q20" s="11"/>
    </row>
    <row r="21" spans="1:17" ht="24.75" customHeight="1" thickBot="1">
      <c r="A21" s="37"/>
      <c r="B21" s="65">
        <f>IF(ISERROR(VLOOKUP(A21,Teams!#REF!,2)),"",VLOOKUP(A21,Teams!#REF!,2))</f>
      </c>
      <c r="C21" s="40"/>
      <c r="D21" s="67"/>
      <c r="E21" s="67"/>
      <c r="F21" s="40"/>
      <c r="G21" s="42"/>
      <c r="H21" s="54">
        <f t="shared" si="0"/>
        <v>0</v>
      </c>
      <c r="I21" s="40"/>
      <c r="J21" s="55"/>
      <c r="K21" s="56">
        <f t="shared" si="1"/>
        <v>0</v>
      </c>
      <c r="L21" s="23">
        <f>IF(ISERROR(RANK(#REF!,$F$5:$F$25)),"",(RANK(#REF!,$F$5:$F$25)))</f>
      </c>
      <c r="M21" s="70">
        <f>+C21+H21+I21</f>
        <v>0</v>
      </c>
      <c r="N21" s="32"/>
      <c r="O21" s="32"/>
      <c r="P21" s="32"/>
      <c r="Q21" s="11"/>
    </row>
    <row r="22" spans="1:17" ht="24.75" customHeight="1" thickBot="1">
      <c r="A22" s="37"/>
      <c r="B22" s="65">
        <f>IF(ISERROR(VLOOKUP(A22,Teams!#REF!,2)),"",VLOOKUP(A22,Teams!#REF!,2))</f>
      </c>
      <c r="C22" s="40"/>
      <c r="D22" s="67"/>
      <c r="E22" s="67"/>
      <c r="F22" s="40"/>
      <c r="G22" s="42"/>
      <c r="H22" s="54"/>
      <c r="I22" s="40"/>
      <c r="J22" s="55"/>
      <c r="K22" s="56">
        <f t="shared" si="1"/>
        <v>0</v>
      </c>
      <c r="L22" s="23">
        <f>IF(ISERROR(RANK(F22,$F$5:$F$25)),"",(RANK(F22,$F$5:$F$25)))</f>
      </c>
      <c r="M22" s="70"/>
      <c r="N22" s="32"/>
      <c r="O22" s="32"/>
      <c r="P22" s="32"/>
      <c r="Q22" s="11"/>
    </row>
    <row r="23" spans="1:17" ht="24.75" customHeight="1" thickBot="1">
      <c r="A23" s="37"/>
      <c r="B23" s="69" t="s">
        <v>30</v>
      </c>
      <c r="C23" s="40"/>
      <c r="D23" s="67"/>
      <c r="E23" s="67"/>
      <c r="F23" s="42"/>
      <c r="G23" s="42"/>
      <c r="H23" s="54"/>
      <c r="I23" s="40"/>
      <c r="J23" s="55"/>
      <c r="K23" s="56"/>
      <c r="L23" s="23"/>
      <c r="M23" s="70"/>
      <c r="N23" s="32"/>
      <c r="O23" s="32"/>
      <c r="P23" s="32"/>
      <c r="Q23" s="11"/>
    </row>
    <row r="24" spans="1:17" ht="24.75" customHeight="1" thickBot="1">
      <c r="A24" s="37"/>
      <c r="B24" s="69"/>
      <c r="C24" s="40"/>
      <c r="D24" s="67"/>
      <c r="E24" s="67"/>
      <c r="F24" s="42"/>
      <c r="G24" s="42"/>
      <c r="H24" s="54">
        <f>G24-J24</f>
        <v>0</v>
      </c>
      <c r="I24" s="40"/>
      <c r="J24" s="55"/>
      <c r="K24" s="56">
        <f>IF(H24=0,0,IF(ISERROR(RANK(H24,$H$5:$H$25)),"",RANK(H24,$H$5:$H$25)))</f>
        <v>0</v>
      </c>
      <c r="L24" s="23">
        <f>IF(ISERROR(RANK(F24,$F$5:$F$25)),"",(RANK(F24,$F$5:$F$25)))</f>
      </c>
      <c r="M24" s="70">
        <f>+C24+H24+I24</f>
        <v>0</v>
      </c>
      <c r="N24" s="32"/>
      <c r="O24" s="32"/>
      <c r="P24" s="32"/>
      <c r="Q24" s="11"/>
    </row>
    <row r="25" spans="1:17" ht="24.75" customHeight="1" thickBot="1">
      <c r="A25" s="37"/>
      <c r="B25" s="69"/>
      <c r="C25" s="40"/>
      <c r="D25" s="67"/>
      <c r="E25" s="67"/>
      <c r="F25" s="42"/>
      <c r="G25" s="42"/>
      <c r="H25" s="54">
        <f>G25-J25</f>
        <v>0</v>
      </c>
      <c r="I25" s="40"/>
      <c r="J25" s="55"/>
      <c r="K25" s="56">
        <f>IF(H25=0,0,IF(ISERROR(RANK(H25,$H$5:$H$25)),"",RANK(H25,$H$5:$H$25)))</f>
        <v>0</v>
      </c>
      <c r="L25" s="23">
        <f>IF(ISERROR(RANK(F25,$F$5:$F$25)),"",(RANK(F25,$F$5:$F$25)))</f>
      </c>
      <c r="M25" s="70">
        <f>+C25+H25+I25</f>
        <v>0</v>
      </c>
      <c r="N25" s="32"/>
      <c r="O25" s="32"/>
      <c r="P25" s="32"/>
      <c r="Q25" s="11"/>
    </row>
    <row r="26" spans="1:17" ht="24.75" customHeight="1" thickBot="1" thickTop="1">
      <c r="A26" s="37"/>
      <c r="B26" s="65" t="s">
        <v>32</v>
      </c>
      <c r="C26" s="40">
        <f>SUM(C5:C25)</f>
        <v>13</v>
      </c>
      <c r="D26" s="40">
        <f>SUM(D5:D25)</f>
        <v>12</v>
      </c>
      <c r="E26" s="66">
        <f>SUM(E5:E25)</f>
        <v>19</v>
      </c>
      <c r="F26" s="66">
        <f>SUM(F5:F25)</f>
        <v>13.95</v>
      </c>
      <c r="G26" s="66">
        <f>SUM(G5:G25)</f>
        <v>54.42</v>
      </c>
      <c r="H26" s="66">
        <f>G26-J26</f>
        <v>54.42</v>
      </c>
      <c r="I26" s="66">
        <f>SUM(I5:I25)</f>
        <v>7</v>
      </c>
      <c r="J26" s="55"/>
      <c r="K26" s="55"/>
      <c r="L26" s="55"/>
      <c r="M26" s="66">
        <f>SUM(M5:M25)</f>
        <v>74.42</v>
      </c>
      <c r="N26" s="66">
        <f>SUM(N5:N25)</f>
        <v>133</v>
      </c>
      <c r="O26" s="66">
        <f>SUM(O5:O25)</f>
        <v>60</v>
      </c>
      <c r="P26" s="66">
        <f>SUM(P5:P25)</f>
        <v>193</v>
      </c>
      <c r="Q26" s="11"/>
    </row>
  </sheetData>
  <sheetProtection/>
  <mergeCells count="3">
    <mergeCell ref="N3:P3"/>
    <mergeCell ref="G3:H3"/>
    <mergeCell ref="K3:L3"/>
  </mergeCells>
  <printOptions/>
  <pageMargins left="0" right="0" top="0" bottom="0" header="0" footer="0"/>
  <pageSetup fitToHeight="1" fitToWidth="1" horizontalDpi="600" verticalDpi="600" orientation="landscape" scale="57" r:id="rId1"/>
  <colBreaks count="2" manualBreakCount="2">
    <brk id="14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:B33"/>
    </sheetView>
  </sheetViews>
  <sheetFormatPr defaultColWidth="9.140625" defaultRowHeight="15" customHeight="1"/>
  <cols>
    <col min="1" max="1" width="9.140625" style="5" customWidth="1"/>
    <col min="2" max="2" width="26.28125" style="22" customWidth="1"/>
    <col min="3" max="3" width="12.421875" style="24" customWidth="1"/>
    <col min="4" max="4" width="8.421875" style="24" customWidth="1"/>
    <col min="5" max="5" width="10.140625" style="24" customWidth="1"/>
    <col min="6" max="6" width="9.421875" style="24" customWidth="1"/>
    <col min="7" max="7" width="13.57421875" style="25" customWidth="1"/>
    <col min="8" max="8" width="12.421875" style="53" customWidth="1"/>
    <col min="9" max="9" width="8.421875" style="24" customWidth="1"/>
    <col min="10" max="10" width="16.8515625" style="5" customWidth="1"/>
    <col min="11" max="11" width="15.00390625" style="46" customWidth="1"/>
    <col min="12" max="12" width="12.140625" style="5" customWidth="1"/>
    <col min="13" max="13" width="14.8515625" style="5" customWidth="1"/>
    <col min="14" max="14" width="14.00390625" style="5" bestFit="1" customWidth="1"/>
    <col min="15" max="16" width="11.140625" style="5" bestFit="1" customWidth="1"/>
    <col min="17" max="16384" width="9.140625" style="5" customWidth="1"/>
  </cols>
  <sheetData>
    <row r="1" spans="1:8" ht="15" customHeight="1">
      <c r="A1" s="4"/>
      <c r="B1" s="18"/>
      <c r="C1" s="8"/>
      <c r="H1" s="25"/>
    </row>
    <row r="2" spans="1:14" ht="30" customHeight="1" thickBot="1">
      <c r="A2" s="105" t="s">
        <v>77</v>
      </c>
      <c r="B2" s="19"/>
      <c r="C2" s="19"/>
      <c r="D2" s="19"/>
      <c r="E2" s="19"/>
      <c r="F2" s="19"/>
      <c r="G2" s="26"/>
      <c r="H2" s="26"/>
      <c r="I2" s="19"/>
      <c r="J2" s="17"/>
      <c r="K2" s="47"/>
      <c r="L2" s="17"/>
      <c r="M2" s="17"/>
      <c r="N2" s="17"/>
    </row>
    <row r="3" spans="1:16" ht="24.75" customHeight="1" thickBot="1">
      <c r="A3" s="27" t="s">
        <v>0</v>
      </c>
      <c r="B3" s="28" t="s">
        <v>1</v>
      </c>
      <c r="C3" s="29" t="s">
        <v>28</v>
      </c>
      <c r="D3" s="29" t="s">
        <v>29</v>
      </c>
      <c r="E3" s="29" t="s">
        <v>8</v>
      </c>
      <c r="F3" s="29" t="s">
        <v>9</v>
      </c>
      <c r="G3" s="172" t="s">
        <v>5</v>
      </c>
      <c r="H3" s="173"/>
      <c r="I3" s="29" t="s">
        <v>2</v>
      </c>
      <c r="J3" s="29" t="s">
        <v>18</v>
      </c>
      <c r="K3" s="174" t="s">
        <v>17</v>
      </c>
      <c r="L3" s="175"/>
      <c r="M3" s="29" t="s">
        <v>31</v>
      </c>
      <c r="N3" s="171" t="s">
        <v>16</v>
      </c>
      <c r="O3" s="171"/>
      <c r="P3" s="171"/>
    </row>
    <row r="4" spans="1:16" ht="35.25" customHeight="1" thickBot="1">
      <c r="A4" s="27"/>
      <c r="B4" s="28">
        <f>COUNT($D$5:$D$33)</f>
        <v>12</v>
      </c>
      <c r="C4" s="64"/>
      <c r="D4" s="30"/>
      <c r="E4" s="30" t="s">
        <v>3</v>
      </c>
      <c r="F4" s="30" t="s">
        <v>4</v>
      </c>
      <c r="G4" s="49" t="s">
        <v>20</v>
      </c>
      <c r="H4" s="49" t="s">
        <v>21</v>
      </c>
      <c r="I4" s="30" t="s">
        <v>6</v>
      </c>
      <c r="J4" s="51" t="s">
        <v>33</v>
      </c>
      <c r="K4" s="48" t="s">
        <v>11</v>
      </c>
      <c r="L4" s="30" t="s">
        <v>12</v>
      </c>
      <c r="M4" s="29" t="s">
        <v>7</v>
      </c>
      <c r="N4" s="35" t="s">
        <v>15</v>
      </c>
      <c r="O4" s="35" t="s">
        <v>14</v>
      </c>
      <c r="P4" s="35" t="s">
        <v>13</v>
      </c>
    </row>
    <row r="5" spans="1:16" ht="21" customHeight="1" thickBot="1">
      <c r="A5" s="37">
        <v>2</v>
      </c>
      <c r="B5" s="163" t="s">
        <v>23</v>
      </c>
      <c r="C5" s="40">
        <v>1</v>
      </c>
      <c r="D5" s="67">
        <v>1</v>
      </c>
      <c r="E5" s="67">
        <v>1</v>
      </c>
      <c r="F5" s="43">
        <v>1.26</v>
      </c>
      <c r="G5" s="43">
        <v>1.26</v>
      </c>
      <c r="H5" s="54">
        <f aca="true" t="shared" si="0" ref="H5:H10">G5-J5</f>
        <v>1.26</v>
      </c>
      <c r="I5" s="40">
        <v>1</v>
      </c>
      <c r="J5" s="55"/>
      <c r="K5" s="56">
        <f>IF(H5=0,0,IF(ISERROR(RANK(H5,$H$5:$H$32)),"",RANK(H5,$H$5:$H$32)))</f>
        <v>1</v>
      </c>
      <c r="L5" s="23">
        <f aca="true" t="shared" si="1" ref="L5:L31">IF(ISERROR(RANK(F5,$F$5:$F$32)),"",(RANK(F5,$F$5:$F$32)))</f>
        <v>1</v>
      </c>
      <c r="M5" s="70">
        <v>3.26</v>
      </c>
      <c r="N5" s="32"/>
      <c r="O5" s="32"/>
      <c r="P5" s="32">
        <f>+N5+O5</f>
        <v>0</v>
      </c>
    </row>
    <row r="6" spans="1:16" ht="21" customHeight="1" thickBot="1">
      <c r="A6" s="37">
        <v>30</v>
      </c>
      <c r="B6" s="163" t="s">
        <v>75</v>
      </c>
      <c r="C6" s="40"/>
      <c r="D6" s="67">
        <v>1</v>
      </c>
      <c r="E6" s="67">
        <v>1</v>
      </c>
      <c r="F6" s="43">
        <v>1.26</v>
      </c>
      <c r="G6" s="43">
        <v>1.26</v>
      </c>
      <c r="H6" s="54">
        <f t="shared" si="0"/>
        <v>1.26</v>
      </c>
      <c r="I6" s="40">
        <v>1</v>
      </c>
      <c r="J6" s="55"/>
      <c r="K6" s="56">
        <f>IF(H6=0,0,IF(ISERROR(RANK(H6,$H$5:$H$32)),"",RANK(H6,$H$5:$H$32)))</f>
        <v>1</v>
      </c>
      <c r="L6" s="23">
        <f t="shared" si="1"/>
        <v>1</v>
      </c>
      <c r="M6" s="70">
        <f>+C6+H6+I6</f>
        <v>2.26</v>
      </c>
      <c r="N6" s="32"/>
      <c r="O6" s="32"/>
      <c r="P6" s="32">
        <f>SUM(N6:O6)</f>
        <v>0</v>
      </c>
    </row>
    <row r="7" spans="1:16" ht="21" customHeight="1" thickBot="1">
      <c r="A7" s="37">
        <v>3</v>
      </c>
      <c r="B7" s="163" t="s">
        <v>69</v>
      </c>
      <c r="C7" s="40">
        <v>1</v>
      </c>
      <c r="D7" s="67">
        <v>1</v>
      </c>
      <c r="E7" s="67">
        <v>1</v>
      </c>
      <c r="F7" s="43"/>
      <c r="G7" s="43">
        <v>1</v>
      </c>
      <c r="H7" s="54">
        <f t="shared" si="0"/>
        <v>1</v>
      </c>
      <c r="I7" s="40">
        <v>1</v>
      </c>
      <c r="J7" s="55"/>
      <c r="K7" s="56">
        <v>2</v>
      </c>
      <c r="L7" s="23">
        <f t="shared" si="1"/>
      </c>
      <c r="M7" s="70">
        <v>3</v>
      </c>
      <c r="N7" s="32"/>
      <c r="O7" s="32"/>
      <c r="P7" s="32">
        <f>+N7+O7</f>
        <v>0</v>
      </c>
    </row>
    <row r="8" spans="1:16" ht="21" customHeight="1" thickBot="1">
      <c r="A8" s="37">
        <v>36</v>
      </c>
      <c r="B8" s="163" t="s">
        <v>85</v>
      </c>
      <c r="C8" s="40"/>
      <c r="D8" s="67">
        <v>1</v>
      </c>
      <c r="E8" s="67">
        <v>1</v>
      </c>
      <c r="F8" s="43"/>
      <c r="G8" s="43">
        <v>1</v>
      </c>
      <c r="H8" s="54">
        <f t="shared" si="0"/>
        <v>1</v>
      </c>
      <c r="I8" s="40">
        <v>1</v>
      </c>
      <c r="J8" s="55"/>
      <c r="K8" s="56">
        <v>2</v>
      </c>
      <c r="L8" s="23">
        <f t="shared" si="1"/>
      </c>
      <c r="M8" s="70"/>
      <c r="N8" s="32"/>
      <c r="O8" s="32"/>
      <c r="P8" s="32"/>
    </row>
    <row r="9" spans="1:16" ht="21" customHeight="1" thickBot="1">
      <c r="A9" s="37">
        <v>9</v>
      </c>
      <c r="B9" s="163" t="s">
        <v>24</v>
      </c>
      <c r="C9" s="40"/>
      <c r="D9" s="67">
        <v>1</v>
      </c>
      <c r="E9" s="67">
        <v>1</v>
      </c>
      <c r="F9" s="43"/>
      <c r="G9" s="43">
        <v>0.85</v>
      </c>
      <c r="H9" s="54">
        <f t="shared" si="0"/>
        <v>0.85</v>
      </c>
      <c r="I9" s="40">
        <v>1</v>
      </c>
      <c r="J9" s="55"/>
      <c r="K9" s="56">
        <v>3</v>
      </c>
      <c r="L9" s="23">
        <f t="shared" si="1"/>
      </c>
      <c r="M9" s="70">
        <v>2.85</v>
      </c>
      <c r="N9" s="32"/>
      <c r="O9" s="32"/>
      <c r="P9" s="32">
        <f>+N9+O9</f>
        <v>0</v>
      </c>
    </row>
    <row r="10" spans="1:16" ht="21" customHeight="1" thickBot="1">
      <c r="A10" s="37">
        <v>35</v>
      </c>
      <c r="B10" s="163" t="s">
        <v>84</v>
      </c>
      <c r="C10" s="40"/>
      <c r="D10" s="67">
        <v>1</v>
      </c>
      <c r="E10" s="67">
        <v>1</v>
      </c>
      <c r="F10" s="42"/>
      <c r="G10" s="43">
        <v>0.85</v>
      </c>
      <c r="H10" s="54">
        <f t="shared" si="0"/>
        <v>0.85</v>
      </c>
      <c r="I10" s="40">
        <v>1</v>
      </c>
      <c r="J10" s="55"/>
      <c r="K10" s="56">
        <v>3</v>
      </c>
      <c r="L10" s="23">
        <f t="shared" si="1"/>
      </c>
      <c r="M10" s="40"/>
      <c r="N10" s="32"/>
      <c r="O10" s="32"/>
      <c r="P10" s="32"/>
    </row>
    <row r="11" spans="1:16" ht="21" customHeight="1" thickBot="1">
      <c r="A11" s="37">
        <v>1</v>
      </c>
      <c r="B11" s="163" t="s">
        <v>26</v>
      </c>
      <c r="C11" s="40">
        <v>1</v>
      </c>
      <c r="D11" s="67">
        <v>1</v>
      </c>
      <c r="E11" s="67">
        <v>0</v>
      </c>
      <c r="F11" s="43"/>
      <c r="G11" s="43">
        <v>0</v>
      </c>
      <c r="H11" s="54">
        <v>0</v>
      </c>
      <c r="I11" s="40">
        <v>1</v>
      </c>
      <c r="J11" s="55"/>
      <c r="K11" s="56">
        <f>IF(H11=0,0,IF(ISERROR(RANK(H11,$H$5:$H$32)),"",RANK(H11,$H$5:$H$32)))</f>
        <v>0</v>
      </c>
      <c r="L11" s="23">
        <f t="shared" si="1"/>
      </c>
      <c r="M11" s="70">
        <v>2</v>
      </c>
      <c r="N11" s="32"/>
      <c r="O11" s="32"/>
      <c r="P11" s="32">
        <f>+N11+O11</f>
        <v>0</v>
      </c>
    </row>
    <row r="12" spans="1:16" ht="21" customHeight="1" thickBot="1">
      <c r="A12" s="37">
        <v>4</v>
      </c>
      <c r="B12" s="163" t="s">
        <v>36</v>
      </c>
      <c r="C12" s="40">
        <v>1</v>
      </c>
      <c r="D12" s="67">
        <v>1</v>
      </c>
      <c r="E12" s="67">
        <v>0</v>
      </c>
      <c r="F12" s="43"/>
      <c r="G12" s="43">
        <v>0</v>
      </c>
      <c r="H12" s="54">
        <f>G12-J12</f>
        <v>0</v>
      </c>
      <c r="I12" s="40">
        <v>1</v>
      </c>
      <c r="J12" s="55"/>
      <c r="K12" s="56">
        <f>IF(H12=0,0,IF(ISERROR(RANK(H12,$H$5:$H$32)),"",RANK(H12,$H$5:$H$32)))</f>
        <v>0</v>
      </c>
      <c r="L12" s="23">
        <f t="shared" si="1"/>
      </c>
      <c r="M12" s="70">
        <v>2</v>
      </c>
      <c r="N12" s="32"/>
      <c r="O12" s="32"/>
      <c r="P12" s="32">
        <f>+N12+O12</f>
        <v>0</v>
      </c>
    </row>
    <row r="13" spans="1:16" ht="21" customHeight="1" thickBot="1">
      <c r="A13" s="37">
        <v>28</v>
      </c>
      <c r="B13" s="163" t="s">
        <v>65</v>
      </c>
      <c r="C13" s="40"/>
      <c r="D13" s="67">
        <v>1</v>
      </c>
      <c r="E13" s="67">
        <v>0</v>
      </c>
      <c r="F13" s="43"/>
      <c r="G13" s="43">
        <v>0</v>
      </c>
      <c r="H13" s="54">
        <f>G13-J13</f>
        <v>0</v>
      </c>
      <c r="I13" s="40"/>
      <c r="J13" s="55"/>
      <c r="K13" s="56"/>
      <c r="L13" s="23">
        <f t="shared" si="1"/>
      </c>
      <c r="M13" s="70">
        <v>2</v>
      </c>
      <c r="N13" s="32"/>
      <c r="O13" s="32"/>
      <c r="P13" s="32"/>
    </row>
    <row r="14" spans="1:16" ht="21" customHeight="1" thickBot="1">
      <c r="A14" s="37">
        <v>11</v>
      </c>
      <c r="B14" s="163" t="s">
        <v>25</v>
      </c>
      <c r="C14" s="40">
        <v>1</v>
      </c>
      <c r="D14" s="67">
        <v>1</v>
      </c>
      <c r="E14" s="67">
        <v>0</v>
      </c>
      <c r="F14" s="43"/>
      <c r="G14" s="43">
        <v>0</v>
      </c>
      <c r="H14" s="54">
        <v>0</v>
      </c>
      <c r="I14" s="40"/>
      <c r="J14" s="55"/>
      <c r="K14" s="56">
        <f>IF(H14=0,0,IF(ISERROR(RANK(H14,$H$5:$H$32)),"",RANK(H14,$H$5:$H$32)))</f>
        <v>0</v>
      </c>
      <c r="L14" s="23">
        <f t="shared" si="1"/>
      </c>
      <c r="M14" s="70">
        <v>2</v>
      </c>
      <c r="N14" s="32"/>
      <c r="O14" s="32"/>
      <c r="P14" s="32">
        <f>+N14+O14</f>
        <v>0</v>
      </c>
    </row>
    <row r="15" spans="1:16" ht="21" customHeight="1" thickBot="1">
      <c r="A15" s="37">
        <v>20</v>
      </c>
      <c r="B15" s="163" t="s">
        <v>62</v>
      </c>
      <c r="C15" s="40">
        <v>1</v>
      </c>
      <c r="D15" s="67">
        <v>1</v>
      </c>
      <c r="E15" s="67">
        <v>0</v>
      </c>
      <c r="F15" s="43"/>
      <c r="G15" s="43">
        <v>0</v>
      </c>
      <c r="H15" s="54">
        <v>0</v>
      </c>
      <c r="I15" s="40"/>
      <c r="J15" s="55"/>
      <c r="K15" s="56">
        <f>IF(H15=0,0,IF(ISERROR(RANK(H15,$H$5:$H$32)),"",RANK(H15,$H$5:$H$32)))</f>
        <v>0</v>
      </c>
      <c r="L15" s="23">
        <f t="shared" si="1"/>
      </c>
      <c r="M15" s="70">
        <v>2</v>
      </c>
      <c r="N15" s="32"/>
      <c r="O15" s="32"/>
      <c r="P15" s="32">
        <f>+N15+O15</f>
        <v>0</v>
      </c>
    </row>
    <row r="16" spans="1:16" ht="21" customHeight="1" thickBot="1">
      <c r="A16" s="37">
        <v>34</v>
      </c>
      <c r="B16" s="163" t="s">
        <v>83</v>
      </c>
      <c r="C16" s="40"/>
      <c r="D16" s="67">
        <v>1</v>
      </c>
      <c r="E16" s="67">
        <v>0</v>
      </c>
      <c r="F16" s="43"/>
      <c r="G16" s="43">
        <v>0</v>
      </c>
      <c r="H16" s="54"/>
      <c r="I16" s="40"/>
      <c r="J16" s="55"/>
      <c r="K16" s="56">
        <f>IF(H16=0,0,IF(ISERROR(RANK(H16,$H$5:$H$33)),"",RANK(H16,$H$5:$H$33)))</f>
        <v>0</v>
      </c>
      <c r="L16" s="23">
        <f t="shared" si="1"/>
      </c>
      <c r="M16" s="70">
        <f aca="true" t="shared" si="2" ref="M16:M31">+C16+H16+I16</f>
        <v>0</v>
      </c>
      <c r="N16" s="32"/>
      <c r="O16" s="32"/>
      <c r="P16" s="32"/>
    </row>
    <row r="17" spans="1:16" ht="21" customHeight="1" thickBot="1">
      <c r="A17" s="37">
        <v>5</v>
      </c>
      <c r="B17" s="163" t="s">
        <v>70</v>
      </c>
      <c r="C17" s="40"/>
      <c r="D17" s="67"/>
      <c r="E17" s="67"/>
      <c r="F17" s="43"/>
      <c r="G17" s="43"/>
      <c r="H17" s="54">
        <f aca="true" t="shared" si="3" ref="H17:H31">G17-J17</f>
        <v>0</v>
      </c>
      <c r="I17" s="40"/>
      <c r="J17" s="55"/>
      <c r="K17" s="56">
        <f aca="true" t="shared" si="4" ref="K17:K25">IF(H17=0,0,IF(ISERROR(RANK(H17,$H$5:$H$32)),"",RANK(H17,$H$5:$H$32)))</f>
        <v>0</v>
      </c>
      <c r="L17" s="23">
        <f t="shared" si="1"/>
      </c>
      <c r="M17" s="70">
        <f t="shared" si="2"/>
        <v>0</v>
      </c>
      <c r="N17" s="32"/>
      <c r="O17" s="32"/>
      <c r="P17" s="32">
        <f>+N17+O17</f>
        <v>0</v>
      </c>
    </row>
    <row r="18" spans="1:16" ht="21" customHeight="1" thickBot="1">
      <c r="A18" s="37">
        <v>6</v>
      </c>
      <c r="B18" s="163" t="s">
        <v>56</v>
      </c>
      <c r="C18" s="40">
        <v>1</v>
      </c>
      <c r="D18" s="67"/>
      <c r="E18" s="67"/>
      <c r="F18" s="43"/>
      <c r="G18" s="43"/>
      <c r="H18" s="54">
        <f t="shared" si="3"/>
        <v>0</v>
      </c>
      <c r="I18" s="40"/>
      <c r="J18" s="55"/>
      <c r="K18" s="56">
        <f t="shared" si="4"/>
        <v>0</v>
      </c>
      <c r="L18" s="23">
        <f t="shared" si="1"/>
      </c>
      <c r="M18" s="70">
        <f t="shared" si="2"/>
        <v>1</v>
      </c>
      <c r="N18" s="32"/>
      <c r="O18" s="32"/>
      <c r="P18" s="32">
        <f>+N18+O18</f>
        <v>0</v>
      </c>
    </row>
    <row r="19" spans="1:16" ht="21" customHeight="1" thickBot="1">
      <c r="A19" s="37">
        <v>8</v>
      </c>
      <c r="B19" s="163" t="s">
        <v>61</v>
      </c>
      <c r="C19" s="40"/>
      <c r="D19" s="67"/>
      <c r="E19" s="67"/>
      <c r="F19" s="43"/>
      <c r="G19" s="43"/>
      <c r="H19" s="54">
        <f t="shared" si="3"/>
        <v>0</v>
      </c>
      <c r="I19" s="40"/>
      <c r="J19" s="55"/>
      <c r="K19" s="56">
        <f t="shared" si="4"/>
        <v>0</v>
      </c>
      <c r="L19" s="23">
        <f t="shared" si="1"/>
      </c>
      <c r="M19" s="70">
        <f t="shared" si="2"/>
        <v>0</v>
      </c>
      <c r="N19" s="32"/>
      <c r="O19" s="32"/>
      <c r="P19" s="32">
        <f>+N19+O19</f>
        <v>0</v>
      </c>
    </row>
    <row r="20" spans="1:16" ht="21" customHeight="1" thickBot="1">
      <c r="A20" s="37">
        <v>10</v>
      </c>
      <c r="B20" s="163" t="s">
        <v>60</v>
      </c>
      <c r="C20" s="40"/>
      <c r="D20" s="67"/>
      <c r="E20" s="67"/>
      <c r="F20" s="43"/>
      <c r="G20" s="43"/>
      <c r="H20" s="54">
        <f t="shared" si="3"/>
        <v>0</v>
      </c>
      <c r="I20" s="40"/>
      <c r="J20" s="55"/>
      <c r="K20" s="56">
        <f t="shared" si="4"/>
        <v>0</v>
      </c>
      <c r="L20" s="23">
        <f t="shared" si="1"/>
      </c>
      <c r="M20" s="70">
        <f t="shared" si="2"/>
        <v>0</v>
      </c>
      <c r="N20" s="32"/>
      <c r="O20" s="32"/>
      <c r="P20" s="32">
        <f>+N20+O20</f>
        <v>0</v>
      </c>
    </row>
    <row r="21" spans="1:16" ht="21" customHeight="1" thickBot="1">
      <c r="A21" s="37">
        <v>16</v>
      </c>
      <c r="B21" s="163" t="s">
        <v>27</v>
      </c>
      <c r="C21" s="40">
        <v>1</v>
      </c>
      <c r="D21" s="67"/>
      <c r="E21" s="67"/>
      <c r="F21" s="43"/>
      <c r="G21" s="43"/>
      <c r="H21" s="54">
        <f t="shared" si="3"/>
        <v>0</v>
      </c>
      <c r="I21" s="40"/>
      <c r="J21" s="55"/>
      <c r="K21" s="56">
        <f t="shared" si="4"/>
        <v>0</v>
      </c>
      <c r="L21" s="23">
        <f t="shared" si="1"/>
      </c>
      <c r="M21" s="70">
        <f t="shared" si="2"/>
        <v>1</v>
      </c>
      <c r="N21" s="32"/>
      <c r="O21" s="32"/>
      <c r="P21" s="32"/>
    </row>
    <row r="22" spans="1:16" ht="21" customHeight="1" thickBot="1">
      <c r="A22" s="37">
        <v>18</v>
      </c>
      <c r="B22" s="163" t="s">
        <v>57</v>
      </c>
      <c r="C22" s="40">
        <v>1</v>
      </c>
      <c r="D22" s="67"/>
      <c r="E22" s="67"/>
      <c r="F22" s="43"/>
      <c r="G22" s="43"/>
      <c r="H22" s="54">
        <f t="shared" si="3"/>
        <v>0</v>
      </c>
      <c r="I22" s="40"/>
      <c r="J22" s="55"/>
      <c r="K22" s="56">
        <f t="shared" si="4"/>
        <v>0</v>
      </c>
      <c r="L22" s="23">
        <f t="shared" si="1"/>
      </c>
      <c r="M22" s="70">
        <f t="shared" si="2"/>
        <v>1</v>
      </c>
      <c r="N22" s="32"/>
      <c r="O22" s="32"/>
      <c r="P22" s="32">
        <f>+N22+O22</f>
        <v>0</v>
      </c>
    </row>
    <row r="23" spans="1:16" ht="21" customHeight="1" thickBot="1">
      <c r="A23" s="37">
        <v>19</v>
      </c>
      <c r="B23" s="163" t="s">
        <v>66</v>
      </c>
      <c r="C23" s="40"/>
      <c r="D23" s="67"/>
      <c r="E23" s="67"/>
      <c r="F23" s="43"/>
      <c r="G23" s="43"/>
      <c r="H23" s="54">
        <f t="shared" si="3"/>
        <v>0</v>
      </c>
      <c r="I23" s="40"/>
      <c r="J23" s="55"/>
      <c r="K23" s="56">
        <f t="shared" si="4"/>
        <v>0</v>
      </c>
      <c r="L23" s="23">
        <f t="shared" si="1"/>
      </c>
      <c r="M23" s="70">
        <f t="shared" si="2"/>
        <v>0</v>
      </c>
      <c r="N23" s="32"/>
      <c r="O23" s="32"/>
      <c r="P23" s="32">
        <f>+N23+O23</f>
        <v>0</v>
      </c>
    </row>
    <row r="24" spans="1:16" ht="21" customHeight="1" thickBot="1">
      <c r="A24" s="37">
        <v>21</v>
      </c>
      <c r="B24" s="163" t="s">
        <v>61</v>
      </c>
      <c r="C24" s="40">
        <v>1</v>
      </c>
      <c r="D24" s="67"/>
      <c r="E24" s="67"/>
      <c r="F24" s="43"/>
      <c r="G24" s="43"/>
      <c r="H24" s="54">
        <f t="shared" si="3"/>
        <v>0</v>
      </c>
      <c r="I24" s="40"/>
      <c r="J24" s="55"/>
      <c r="K24" s="56">
        <f t="shared" si="4"/>
        <v>0</v>
      </c>
      <c r="L24" s="23">
        <f t="shared" si="1"/>
      </c>
      <c r="M24" s="70">
        <f t="shared" si="2"/>
        <v>1</v>
      </c>
      <c r="N24" s="32"/>
      <c r="O24" s="32"/>
      <c r="P24" s="32">
        <f>+N24+O24</f>
        <v>0</v>
      </c>
    </row>
    <row r="25" spans="1:16" ht="21" customHeight="1" thickBot="1">
      <c r="A25" s="37">
        <v>22</v>
      </c>
      <c r="B25" s="163" t="s">
        <v>72</v>
      </c>
      <c r="C25" s="40"/>
      <c r="D25" s="67"/>
      <c r="E25" s="67"/>
      <c r="F25" s="43"/>
      <c r="G25" s="43"/>
      <c r="H25" s="54">
        <f t="shared" si="3"/>
        <v>0</v>
      </c>
      <c r="I25" s="40"/>
      <c r="J25" s="55"/>
      <c r="K25" s="56">
        <f t="shared" si="4"/>
        <v>0</v>
      </c>
      <c r="L25" s="23">
        <f t="shared" si="1"/>
      </c>
      <c r="M25" s="70">
        <f t="shared" si="2"/>
        <v>0</v>
      </c>
      <c r="N25" s="32"/>
      <c r="O25" s="32"/>
      <c r="P25" s="32"/>
    </row>
    <row r="26" spans="1:16" ht="21" customHeight="1" thickBot="1">
      <c r="A26" s="37">
        <v>23</v>
      </c>
      <c r="B26" s="163" t="s">
        <v>73</v>
      </c>
      <c r="C26" s="40"/>
      <c r="D26" s="67"/>
      <c r="E26" s="67"/>
      <c r="F26" s="43"/>
      <c r="G26" s="43"/>
      <c r="H26" s="54">
        <f t="shared" si="3"/>
        <v>0</v>
      </c>
      <c r="I26" s="40"/>
      <c r="J26" s="55"/>
      <c r="K26" s="56"/>
      <c r="L26" s="23">
        <f t="shared" si="1"/>
      </c>
      <c r="M26" s="70">
        <f t="shared" si="2"/>
        <v>0</v>
      </c>
      <c r="N26" s="32"/>
      <c r="O26" s="32"/>
      <c r="P26" s="32"/>
    </row>
    <row r="27" spans="1:16" ht="21" customHeight="1" thickBot="1">
      <c r="A27" s="37">
        <v>25</v>
      </c>
      <c r="B27" s="163" t="s">
        <v>59</v>
      </c>
      <c r="C27" s="40"/>
      <c r="D27" s="67"/>
      <c r="E27" s="67"/>
      <c r="F27" s="43"/>
      <c r="G27" s="43"/>
      <c r="H27" s="54">
        <f t="shared" si="3"/>
        <v>0</v>
      </c>
      <c r="I27" s="40"/>
      <c r="J27" s="55"/>
      <c r="K27" s="56"/>
      <c r="L27" s="23">
        <f t="shared" si="1"/>
      </c>
      <c r="M27" s="70">
        <f t="shared" si="2"/>
        <v>0</v>
      </c>
      <c r="N27" s="32"/>
      <c r="O27" s="32"/>
      <c r="P27" s="32"/>
    </row>
    <row r="28" spans="1:16" ht="21" customHeight="1" thickBot="1">
      <c r="A28" s="37">
        <v>26</v>
      </c>
      <c r="B28" s="163" t="s">
        <v>58</v>
      </c>
      <c r="C28" s="40"/>
      <c r="D28" s="67"/>
      <c r="E28" s="67"/>
      <c r="F28" s="43"/>
      <c r="G28" s="43"/>
      <c r="H28" s="54">
        <f t="shared" si="3"/>
        <v>0</v>
      </c>
      <c r="I28" s="40"/>
      <c r="J28" s="55"/>
      <c r="K28" s="56"/>
      <c r="L28" s="23">
        <f t="shared" si="1"/>
      </c>
      <c r="M28" s="70">
        <f t="shared" si="2"/>
        <v>0</v>
      </c>
      <c r="N28" s="32"/>
      <c r="O28" s="32"/>
      <c r="P28" s="32"/>
    </row>
    <row r="29" spans="1:16" ht="21" customHeight="1" thickBot="1">
      <c r="A29" s="37">
        <v>28</v>
      </c>
      <c r="B29" s="163" t="s">
        <v>65</v>
      </c>
      <c r="C29" s="40"/>
      <c r="D29" s="67"/>
      <c r="E29" s="67"/>
      <c r="F29" s="43"/>
      <c r="G29" s="43"/>
      <c r="H29" s="54">
        <f t="shared" si="3"/>
        <v>0</v>
      </c>
      <c r="I29" s="40"/>
      <c r="J29" s="55"/>
      <c r="K29" s="56"/>
      <c r="L29" s="23">
        <f t="shared" si="1"/>
      </c>
      <c r="M29" s="70">
        <f t="shared" si="2"/>
        <v>0</v>
      </c>
      <c r="N29" s="32"/>
      <c r="O29" s="32"/>
      <c r="P29" s="32"/>
    </row>
    <row r="30" spans="1:16" ht="21" customHeight="1" thickBot="1">
      <c r="A30" s="37">
        <v>29</v>
      </c>
      <c r="B30" s="163" t="s">
        <v>82</v>
      </c>
      <c r="C30" s="40"/>
      <c r="D30" s="67"/>
      <c r="E30" s="67"/>
      <c r="F30" s="43"/>
      <c r="G30" s="43"/>
      <c r="H30" s="54">
        <f t="shared" si="3"/>
        <v>0</v>
      </c>
      <c r="I30" s="40"/>
      <c r="J30" s="55"/>
      <c r="K30" s="56">
        <f>IF(H30=0,0,IF(ISERROR(RANK(H30,$H$5:$H$32)),"",RANK(H30,$H$5:$H$32)))</f>
        <v>0</v>
      </c>
      <c r="L30" s="23">
        <f t="shared" si="1"/>
      </c>
      <c r="M30" s="70">
        <f t="shared" si="2"/>
        <v>0</v>
      </c>
      <c r="N30" s="32"/>
      <c r="O30" s="32"/>
      <c r="P30" s="32">
        <f>SUM(N30:O30)</f>
        <v>0</v>
      </c>
    </row>
    <row r="31" spans="1:16" ht="21" customHeight="1" thickBot="1">
      <c r="A31" s="37">
        <v>31</v>
      </c>
      <c r="B31" s="163" t="s">
        <v>78</v>
      </c>
      <c r="C31" s="40"/>
      <c r="D31" s="67"/>
      <c r="E31" s="67"/>
      <c r="F31" s="43"/>
      <c r="G31" s="43"/>
      <c r="H31" s="54">
        <f t="shared" si="3"/>
        <v>0</v>
      </c>
      <c r="I31" s="40"/>
      <c r="J31" s="55"/>
      <c r="K31" s="56">
        <f>IF(H31=0,0,IF(ISERROR(RANK(H31,$H$5:$H$32)),"",RANK(H31,$H$5:$H$32)))</f>
        <v>0</v>
      </c>
      <c r="L31" s="23">
        <f t="shared" si="1"/>
      </c>
      <c r="M31" s="70">
        <f t="shared" si="2"/>
        <v>0</v>
      </c>
      <c r="N31" s="32"/>
      <c r="O31" s="32"/>
      <c r="P31" s="32">
        <f>SUM(N31:O31)</f>
        <v>0</v>
      </c>
    </row>
    <row r="32" spans="1:16" ht="21" customHeight="1" thickBot="1">
      <c r="A32" s="37">
        <v>27</v>
      </c>
      <c r="B32" s="163" t="s">
        <v>63</v>
      </c>
      <c r="C32" s="40"/>
      <c r="D32" s="67"/>
      <c r="E32" s="67"/>
      <c r="F32" s="43"/>
      <c r="G32" s="43"/>
      <c r="H32" s="54"/>
      <c r="I32" s="40"/>
      <c r="J32" s="55"/>
      <c r="K32" s="56"/>
      <c r="L32" s="23"/>
      <c r="M32" s="70"/>
      <c r="N32" s="32"/>
      <c r="O32" s="32"/>
      <c r="P32" s="32"/>
    </row>
    <row r="33" spans="1:16" ht="21" customHeight="1" thickBot="1">
      <c r="A33" s="37">
        <v>32</v>
      </c>
      <c r="B33" s="163" t="s">
        <v>79</v>
      </c>
      <c r="C33" s="40"/>
      <c r="D33" s="67"/>
      <c r="E33" s="67"/>
      <c r="F33" s="43"/>
      <c r="G33" s="43"/>
      <c r="H33" s="54"/>
      <c r="I33" s="40"/>
      <c r="J33" s="55"/>
      <c r="K33" s="56">
        <f>IF(H33=0,0,IF(ISERROR(RANK(H33,$H$5:$H$32)),"",RANK(H33,$H$5:$H$32)))</f>
        <v>0</v>
      </c>
      <c r="L33" s="23">
        <f>IF(ISERROR(RANK(F33,$F$5:$F$32)),"",(RANK(F33,$F$5:$F$32)))</f>
      </c>
      <c r="M33" s="70">
        <f>+C33+H33+I33</f>
        <v>0</v>
      </c>
      <c r="N33" s="32"/>
      <c r="O33" s="32"/>
      <c r="P33" s="32"/>
    </row>
    <row r="34" spans="1:16" ht="21" customHeight="1" thickBot="1" thickTop="1">
      <c r="A34" s="37">
        <v>36</v>
      </c>
      <c r="B34" s="65" t="s">
        <v>32</v>
      </c>
      <c r="C34" s="40">
        <f>SUM(C5:C33)</f>
        <v>10</v>
      </c>
      <c r="D34" s="40">
        <f>SUM(D5:D33)</f>
        <v>12</v>
      </c>
      <c r="E34" s="66">
        <f>SUM(E5:E33)</f>
        <v>6</v>
      </c>
      <c r="F34" s="80">
        <f>SUM(F5:F33)</f>
        <v>2.52</v>
      </c>
      <c r="G34" s="66">
        <f>SUM(G5:G33)</f>
        <v>6.219999999999999</v>
      </c>
      <c r="H34" s="66">
        <f>G34-J34</f>
        <v>6.219999999999999</v>
      </c>
      <c r="I34" s="66">
        <f>SUM(I5:I33)</f>
        <v>8</v>
      </c>
      <c r="J34" s="55"/>
      <c r="K34" s="55"/>
      <c r="L34" s="55"/>
      <c r="M34" s="66">
        <f>SUM(M5:M33)</f>
        <v>25.369999999999997</v>
      </c>
      <c r="N34" s="80">
        <f>SUM(N5:N33)</f>
        <v>0</v>
      </c>
      <c r="O34" s="80">
        <f>SUM(O5:O33)</f>
        <v>0</v>
      </c>
      <c r="P34" s="80">
        <f>SUM(P5:P33)</f>
        <v>0</v>
      </c>
    </row>
    <row r="35" spans="1:16" ht="15" customHeight="1">
      <c r="A35" s="8"/>
      <c r="B35" s="21"/>
      <c r="C35" s="1"/>
      <c r="D35" s="1"/>
      <c r="E35" s="1"/>
      <c r="F35" s="1"/>
      <c r="G35" s="1"/>
      <c r="H35" s="52"/>
      <c r="I35" s="1"/>
      <c r="J35" s="1"/>
      <c r="K35" s="1"/>
      <c r="L35" s="1"/>
      <c r="M35" s="1"/>
      <c r="N35" s="1"/>
      <c r="O35" s="2"/>
      <c r="P35" s="2"/>
    </row>
    <row r="36" spans="1:16" ht="15" customHeight="1">
      <c r="A36" s="8"/>
      <c r="B36" s="21"/>
      <c r="C36" s="1"/>
      <c r="D36" s="1"/>
      <c r="E36" s="1"/>
      <c r="F36" s="1"/>
      <c r="G36" s="1"/>
      <c r="H36" s="52"/>
      <c r="I36" s="1"/>
      <c r="J36" s="1"/>
      <c r="K36" s="1"/>
      <c r="L36" s="1"/>
      <c r="M36" s="1"/>
      <c r="N36" s="1"/>
      <c r="O36" s="2"/>
      <c r="P36" s="2"/>
    </row>
    <row r="37" spans="1:16" ht="15" customHeight="1">
      <c r="A37" s="8"/>
      <c r="B37" s="21"/>
      <c r="C37" s="1"/>
      <c r="D37" s="1"/>
      <c r="E37" s="1"/>
      <c r="F37" s="1"/>
      <c r="G37" s="1"/>
      <c r="H37" s="52"/>
      <c r="I37" s="1"/>
      <c r="J37" s="1"/>
      <c r="K37" s="1"/>
      <c r="L37" s="1"/>
      <c r="M37" s="1"/>
      <c r="N37" s="1"/>
      <c r="O37" s="2"/>
      <c r="P37" s="2"/>
    </row>
    <row r="38" spans="1:16" ht="15" customHeight="1">
      <c r="A38" s="8"/>
      <c r="B38" s="21"/>
      <c r="C38" s="1"/>
      <c r="D38" s="1"/>
      <c r="E38" s="1"/>
      <c r="F38" s="1"/>
      <c r="G38" s="1"/>
      <c r="H38" s="52"/>
      <c r="I38" s="1"/>
      <c r="J38" s="1"/>
      <c r="K38" s="1"/>
      <c r="L38" s="1"/>
      <c r="M38" s="1"/>
      <c r="N38" s="1"/>
      <c r="O38" s="2"/>
      <c r="P38" s="2"/>
    </row>
  </sheetData>
  <sheetProtection/>
  <mergeCells count="3">
    <mergeCell ref="G3:H3"/>
    <mergeCell ref="K3:L3"/>
    <mergeCell ref="N3:P3"/>
  </mergeCells>
  <printOptions/>
  <pageMargins left="0" right="0" top="0" bottom="0" header="0" footer="0"/>
  <pageSetup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 customHeight="1"/>
  <cols>
    <col min="1" max="1" width="8.7109375" style="5" customWidth="1"/>
    <col min="2" max="2" width="27.00390625" style="22" customWidth="1"/>
    <col min="3" max="3" width="12.140625" style="24" customWidth="1"/>
    <col min="4" max="4" width="7.8515625" style="24" customWidth="1"/>
    <col min="5" max="5" width="10.140625" style="24" customWidth="1"/>
    <col min="6" max="6" width="9.421875" style="24" customWidth="1"/>
    <col min="7" max="7" width="14.57421875" style="25" customWidth="1"/>
    <col min="8" max="8" width="12.421875" style="53" customWidth="1"/>
    <col min="9" max="9" width="8.421875" style="24" customWidth="1"/>
    <col min="10" max="10" width="16.140625" style="5" customWidth="1"/>
    <col min="11" max="11" width="15.57421875" style="46" customWidth="1"/>
    <col min="12" max="12" width="13.421875" style="5" customWidth="1"/>
    <col min="13" max="13" width="10.00390625" style="5" customWidth="1"/>
    <col min="14" max="14" width="16.00390625" style="5" customWidth="1"/>
    <col min="15" max="15" width="14.00390625" style="5" customWidth="1"/>
    <col min="16" max="16" width="11.140625" style="5" bestFit="1" customWidth="1"/>
    <col min="17" max="17" width="9.140625" style="13" customWidth="1"/>
    <col min="18" max="18" width="18.7109375" style="5" customWidth="1"/>
    <col min="19" max="16384" width="9.140625" style="5" customWidth="1"/>
  </cols>
  <sheetData>
    <row r="1" spans="1:8" ht="15" customHeight="1">
      <c r="A1" s="4"/>
      <c r="B1" s="18"/>
      <c r="C1" s="8"/>
      <c r="D1" s="8"/>
      <c r="H1" s="25"/>
    </row>
    <row r="2" spans="1:14" ht="30" customHeight="1" thickBot="1">
      <c r="A2" s="105" t="s">
        <v>81</v>
      </c>
      <c r="B2" s="19"/>
      <c r="C2" s="19"/>
      <c r="D2" s="19"/>
      <c r="E2" s="19"/>
      <c r="F2" s="19"/>
      <c r="G2" s="26"/>
      <c r="H2" s="26"/>
      <c r="I2" s="19"/>
      <c r="J2" s="17"/>
      <c r="K2" s="47"/>
      <c r="L2" s="17"/>
      <c r="M2" s="17"/>
      <c r="N2" s="17"/>
    </row>
    <row r="3" spans="1:18" ht="24.75" customHeight="1" thickBot="1">
      <c r="A3" s="27"/>
      <c r="B3" s="28" t="s">
        <v>1</v>
      </c>
      <c r="C3" s="29" t="s">
        <v>28</v>
      </c>
      <c r="D3" s="29" t="s">
        <v>29</v>
      </c>
      <c r="E3" s="29" t="s">
        <v>8</v>
      </c>
      <c r="F3" s="29" t="s">
        <v>9</v>
      </c>
      <c r="G3" s="172" t="s">
        <v>5</v>
      </c>
      <c r="H3" s="173"/>
      <c r="I3" s="29" t="s">
        <v>2</v>
      </c>
      <c r="J3" s="29" t="s">
        <v>18</v>
      </c>
      <c r="K3" s="174" t="s">
        <v>17</v>
      </c>
      <c r="L3" s="175"/>
      <c r="M3" s="29" t="s">
        <v>10</v>
      </c>
      <c r="N3" s="171" t="s">
        <v>16</v>
      </c>
      <c r="O3" s="171"/>
      <c r="P3" s="171"/>
      <c r="Q3" s="11"/>
      <c r="R3" s="10"/>
    </row>
    <row r="4" spans="1:18" ht="34.5" customHeight="1" thickBot="1">
      <c r="A4" s="27"/>
      <c r="B4" s="28">
        <f>COUNT($D$5:$D$23)</f>
        <v>12</v>
      </c>
      <c r="C4" s="29"/>
      <c r="D4" s="29"/>
      <c r="E4" s="30" t="s">
        <v>3</v>
      </c>
      <c r="F4" s="30" t="s">
        <v>4</v>
      </c>
      <c r="G4" s="49" t="s">
        <v>20</v>
      </c>
      <c r="H4" s="49" t="s">
        <v>21</v>
      </c>
      <c r="I4" s="30" t="s">
        <v>6</v>
      </c>
      <c r="J4" s="51" t="s">
        <v>33</v>
      </c>
      <c r="K4" s="48" t="s">
        <v>11</v>
      </c>
      <c r="L4" s="30" t="s">
        <v>12</v>
      </c>
      <c r="M4" s="33"/>
      <c r="N4" s="35" t="s">
        <v>15</v>
      </c>
      <c r="O4" s="35" t="s">
        <v>14</v>
      </c>
      <c r="P4" s="35" t="s">
        <v>13</v>
      </c>
      <c r="Q4" s="11"/>
      <c r="R4" s="2"/>
    </row>
    <row r="5" spans="1:16" ht="24.75" customHeight="1" thickBot="1">
      <c r="A5" s="37">
        <v>9</v>
      </c>
      <c r="B5" s="164" t="s">
        <v>24</v>
      </c>
      <c r="C5" s="40">
        <v>1</v>
      </c>
      <c r="D5" s="40">
        <v>1</v>
      </c>
      <c r="E5" s="40">
        <v>5</v>
      </c>
      <c r="F5" s="42">
        <v>4.1</v>
      </c>
      <c r="G5" s="42">
        <v>16.91</v>
      </c>
      <c r="H5" s="50">
        <f aca="true" t="shared" si="0" ref="H5:H18">G5-J5</f>
        <v>16.91</v>
      </c>
      <c r="I5" s="40">
        <v>1</v>
      </c>
      <c r="J5" s="55"/>
      <c r="K5" s="56">
        <f aca="true" t="shared" si="1" ref="K5:K24">IF(H5=0,0,IF(ISERROR(RANK(H5,$H$5:$H$23)),"",RANK(H5,$H$5:$H$23)))</f>
        <v>1</v>
      </c>
      <c r="L5" s="23">
        <f aca="true" t="shared" si="2" ref="L5:L24">IF(ISERROR(RANK(F5,$F$5:$F$23)),"",(RANK(F5,$F$5:$F$23)))</f>
        <v>1</v>
      </c>
      <c r="M5" s="70">
        <f aca="true" t="shared" si="3" ref="M5:M22">+C5+H5+I5</f>
        <v>18.91</v>
      </c>
      <c r="N5" s="32"/>
      <c r="O5" s="32"/>
      <c r="P5" s="32">
        <f>+N5+O5</f>
        <v>0</v>
      </c>
    </row>
    <row r="6" spans="1:17" ht="24.75" customHeight="1" thickBot="1">
      <c r="A6" s="37">
        <v>6</v>
      </c>
      <c r="B6" s="164" t="s">
        <v>56</v>
      </c>
      <c r="C6" s="40">
        <v>1</v>
      </c>
      <c r="D6" s="40">
        <v>1</v>
      </c>
      <c r="E6" s="40">
        <v>5</v>
      </c>
      <c r="F6" s="42">
        <v>3.74</v>
      </c>
      <c r="G6" s="42">
        <v>13.52</v>
      </c>
      <c r="H6" s="50">
        <f t="shared" si="0"/>
        <v>13.52</v>
      </c>
      <c r="I6" s="40">
        <v>1</v>
      </c>
      <c r="J6" s="55"/>
      <c r="K6" s="56">
        <f t="shared" si="1"/>
        <v>2</v>
      </c>
      <c r="L6" s="23">
        <f t="shared" si="2"/>
        <v>2</v>
      </c>
      <c r="M6" s="70">
        <f t="shared" si="3"/>
        <v>15.52</v>
      </c>
      <c r="N6" s="32"/>
      <c r="O6" s="32"/>
      <c r="P6" s="32">
        <f>+N6+O6</f>
        <v>0</v>
      </c>
      <c r="Q6" s="14"/>
    </row>
    <row r="7" spans="1:18" s="7" customFormat="1" ht="24.75" customHeight="1" thickBot="1">
      <c r="A7" s="37">
        <v>4</v>
      </c>
      <c r="B7" s="164" t="s">
        <v>36</v>
      </c>
      <c r="C7" s="40">
        <v>1</v>
      </c>
      <c r="D7" s="40">
        <v>1</v>
      </c>
      <c r="E7" s="40">
        <v>5</v>
      </c>
      <c r="F7" s="42"/>
      <c r="G7" s="42">
        <v>12.62</v>
      </c>
      <c r="H7" s="50">
        <f t="shared" si="0"/>
        <v>12.62</v>
      </c>
      <c r="I7" s="40">
        <v>1</v>
      </c>
      <c r="J7" s="55"/>
      <c r="K7" s="56">
        <f t="shared" si="1"/>
        <v>3</v>
      </c>
      <c r="L7" s="23">
        <f t="shared" si="2"/>
      </c>
      <c r="M7" s="70">
        <f t="shared" si="3"/>
        <v>14.62</v>
      </c>
      <c r="N7" s="32"/>
      <c r="O7" s="32"/>
      <c r="P7" s="32">
        <f>+N7+O7</f>
        <v>0</v>
      </c>
      <c r="Q7" s="15"/>
      <c r="R7" s="6"/>
    </row>
    <row r="8" spans="1:17" ht="24.75" customHeight="1" thickBot="1">
      <c r="A8" s="37">
        <v>26</v>
      </c>
      <c r="B8" s="164" t="s">
        <v>58</v>
      </c>
      <c r="C8" s="40"/>
      <c r="D8" s="40">
        <v>1</v>
      </c>
      <c r="E8" s="40">
        <v>5</v>
      </c>
      <c r="F8" s="42"/>
      <c r="G8" s="42">
        <v>9.84</v>
      </c>
      <c r="H8" s="50">
        <f t="shared" si="0"/>
        <v>9.84</v>
      </c>
      <c r="I8" s="40">
        <v>1</v>
      </c>
      <c r="J8" s="55"/>
      <c r="K8" s="56">
        <f t="shared" si="1"/>
        <v>4</v>
      </c>
      <c r="L8" s="23">
        <f t="shared" si="2"/>
      </c>
      <c r="M8" s="70">
        <f t="shared" si="3"/>
        <v>10.84</v>
      </c>
      <c r="N8" s="32"/>
      <c r="O8" s="32"/>
      <c r="P8" s="32"/>
      <c r="Q8" s="16"/>
    </row>
    <row r="9" spans="1:17" ht="24.75" customHeight="1" thickBot="1">
      <c r="A9" s="37">
        <v>21</v>
      </c>
      <c r="B9" s="164" t="s">
        <v>61</v>
      </c>
      <c r="C9" s="40">
        <v>1</v>
      </c>
      <c r="D9" s="40">
        <v>1</v>
      </c>
      <c r="E9" s="40">
        <v>5</v>
      </c>
      <c r="F9" s="42"/>
      <c r="G9" s="42">
        <v>9.48</v>
      </c>
      <c r="H9" s="50">
        <f t="shared" si="0"/>
        <v>9.48</v>
      </c>
      <c r="I9" s="40">
        <v>1</v>
      </c>
      <c r="J9" s="55"/>
      <c r="K9" s="56">
        <f t="shared" si="1"/>
        <v>5</v>
      </c>
      <c r="L9" s="23">
        <f t="shared" si="2"/>
      </c>
      <c r="M9" s="70">
        <f t="shared" si="3"/>
        <v>11.48</v>
      </c>
      <c r="N9" s="32"/>
      <c r="O9" s="32"/>
      <c r="P9" s="32"/>
      <c r="Q9" s="12"/>
    </row>
    <row r="10" spans="1:17" ht="24.75" customHeight="1" thickBot="1">
      <c r="A10" s="37">
        <v>31</v>
      </c>
      <c r="B10" s="164" t="s">
        <v>78</v>
      </c>
      <c r="C10" s="40"/>
      <c r="D10" s="40">
        <v>1</v>
      </c>
      <c r="E10" s="40">
        <v>4</v>
      </c>
      <c r="F10" s="42"/>
      <c r="G10" s="42">
        <v>8.45</v>
      </c>
      <c r="H10" s="50">
        <f t="shared" si="0"/>
        <v>8.45</v>
      </c>
      <c r="I10" s="40">
        <v>1</v>
      </c>
      <c r="J10" s="55"/>
      <c r="K10" s="56">
        <f t="shared" si="1"/>
        <v>6</v>
      </c>
      <c r="L10" s="23">
        <f t="shared" si="2"/>
      </c>
      <c r="M10" s="70">
        <f t="shared" si="3"/>
        <v>9.45</v>
      </c>
      <c r="N10" s="32"/>
      <c r="O10" s="32"/>
      <c r="P10" s="32"/>
      <c r="Q10" s="11"/>
    </row>
    <row r="11" spans="1:17" ht="24.75" customHeight="1" thickBot="1">
      <c r="A11" s="37">
        <v>10</v>
      </c>
      <c r="B11" s="164" t="s">
        <v>60</v>
      </c>
      <c r="C11" s="40"/>
      <c r="D11" s="40">
        <v>1</v>
      </c>
      <c r="E11" s="40">
        <v>4</v>
      </c>
      <c r="F11" s="42"/>
      <c r="G11" s="42">
        <v>8.22</v>
      </c>
      <c r="H11" s="50">
        <f t="shared" si="0"/>
        <v>8.22</v>
      </c>
      <c r="I11" s="40">
        <v>1</v>
      </c>
      <c r="J11" s="55"/>
      <c r="K11" s="56">
        <f t="shared" si="1"/>
        <v>7</v>
      </c>
      <c r="L11" s="23">
        <f t="shared" si="2"/>
      </c>
      <c r="M11" s="70">
        <f t="shared" si="3"/>
        <v>9.22</v>
      </c>
      <c r="N11" s="32"/>
      <c r="O11" s="32"/>
      <c r="P11" s="32"/>
      <c r="Q11" s="11"/>
    </row>
    <row r="12" spans="1:17" ht="24.75" customHeight="1" thickBot="1">
      <c r="A12" s="37">
        <v>5</v>
      </c>
      <c r="B12" s="164" t="s">
        <v>70</v>
      </c>
      <c r="C12" s="40">
        <v>1</v>
      </c>
      <c r="D12" s="40">
        <v>1</v>
      </c>
      <c r="E12" s="40">
        <v>4</v>
      </c>
      <c r="F12" s="42"/>
      <c r="G12" s="42">
        <v>7.19</v>
      </c>
      <c r="H12" s="50">
        <f t="shared" si="0"/>
        <v>7.19</v>
      </c>
      <c r="I12" s="40">
        <v>1</v>
      </c>
      <c r="J12" s="55"/>
      <c r="K12" s="56">
        <f t="shared" si="1"/>
        <v>8</v>
      </c>
      <c r="L12" s="23">
        <f t="shared" si="2"/>
      </c>
      <c r="M12" s="70">
        <f t="shared" si="3"/>
        <v>9.190000000000001</v>
      </c>
      <c r="N12" s="32"/>
      <c r="O12" s="32"/>
      <c r="P12" s="32"/>
      <c r="Q12" s="11"/>
    </row>
    <row r="13" spans="1:17" ht="24.75" customHeight="1" thickBot="1">
      <c r="A13" s="37">
        <v>2</v>
      </c>
      <c r="B13" s="164" t="s">
        <v>23</v>
      </c>
      <c r="C13" s="40">
        <v>1</v>
      </c>
      <c r="D13" s="40">
        <v>1</v>
      </c>
      <c r="E13" s="40">
        <v>4</v>
      </c>
      <c r="F13" s="42"/>
      <c r="G13" s="42">
        <v>6.98</v>
      </c>
      <c r="H13" s="50">
        <f t="shared" si="0"/>
        <v>6.98</v>
      </c>
      <c r="I13" s="40">
        <v>1</v>
      </c>
      <c r="J13" s="55"/>
      <c r="K13" s="56">
        <f t="shared" si="1"/>
        <v>9</v>
      </c>
      <c r="L13" s="23">
        <f t="shared" si="2"/>
      </c>
      <c r="M13" s="70">
        <f t="shared" si="3"/>
        <v>8.98</v>
      </c>
      <c r="N13" s="32"/>
      <c r="O13" s="32"/>
      <c r="P13" s="32"/>
      <c r="Q13" s="11"/>
    </row>
    <row r="14" spans="1:17" ht="24.75" customHeight="1" thickBot="1">
      <c r="A14" s="37">
        <v>30</v>
      </c>
      <c r="B14" s="164" t="s">
        <v>75</v>
      </c>
      <c r="C14" s="40"/>
      <c r="D14" s="40">
        <v>1</v>
      </c>
      <c r="E14" s="40">
        <v>2</v>
      </c>
      <c r="F14" s="42"/>
      <c r="G14" s="42">
        <v>4.07</v>
      </c>
      <c r="H14" s="50">
        <f t="shared" si="0"/>
        <v>4.07</v>
      </c>
      <c r="I14" s="40">
        <v>1</v>
      </c>
      <c r="J14" s="55"/>
      <c r="K14" s="56">
        <f t="shared" si="1"/>
        <v>10</v>
      </c>
      <c r="L14" s="23">
        <f t="shared" si="2"/>
      </c>
      <c r="M14" s="70">
        <f t="shared" si="3"/>
        <v>5.07</v>
      </c>
      <c r="N14" s="32"/>
      <c r="O14" s="32"/>
      <c r="P14" s="32"/>
      <c r="Q14" s="11"/>
    </row>
    <row r="15" spans="1:17" ht="24.75" customHeight="1" thickBot="1">
      <c r="A15" s="37">
        <v>32</v>
      </c>
      <c r="B15" s="164" t="s">
        <v>79</v>
      </c>
      <c r="C15" s="40"/>
      <c r="D15" s="40">
        <v>1</v>
      </c>
      <c r="E15" s="40">
        <v>0</v>
      </c>
      <c r="F15" s="42"/>
      <c r="G15" s="42">
        <v>0</v>
      </c>
      <c r="H15" s="50">
        <f t="shared" si="0"/>
        <v>0</v>
      </c>
      <c r="I15" s="40">
        <v>1</v>
      </c>
      <c r="J15" s="55"/>
      <c r="K15" s="56">
        <f t="shared" si="1"/>
        <v>0</v>
      </c>
      <c r="L15" s="23">
        <f t="shared" si="2"/>
      </c>
      <c r="M15" s="70">
        <f t="shared" si="3"/>
        <v>1</v>
      </c>
      <c r="N15" s="32"/>
      <c r="O15" s="32"/>
      <c r="P15" s="32"/>
      <c r="Q15" s="11"/>
    </row>
    <row r="16" spans="1:17" ht="24.75" customHeight="1" thickBot="1">
      <c r="A16" s="37">
        <v>22</v>
      </c>
      <c r="B16" s="164" t="s">
        <v>72</v>
      </c>
      <c r="C16" s="40">
        <v>1</v>
      </c>
      <c r="D16" s="40">
        <v>1</v>
      </c>
      <c r="E16" s="40">
        <v>0</v>
      </c>
      <c r="F16" s="42"/>
      <c r="G16" s="42">
        <v>0</v>
      </c>
      <c r="H16" s="50">
        <f t="shared" si="0"/>
        <v>0</v>
      </c>
      <c r="I16" s="40"/>
      <c r="J16" s="55"/>
      <c r="K16" s="56">
        <f t="shared" si="1"/>
        <v>0</v>
      </c>
      <c r="L16" s="23">
        <f t="shared" si="2"/>
      </c>
      <c r="M16" s="70">
        <f t="shared" si="3"/>
        <v>1</v>
      </c>
      <c r="N16" s="32"/>
      <c r="O16" s="32"/>
      <c r="P16" s="32"/>
      <c r="Q16" s="11"/>
    </row>
    <row r="17" spans="1:17" ht="24.75" customHeight="1" thickBot="1">
      <c r="A17" s="37">
        <v>11</v>
      </c>
      <c r="B17" s="164" t="s">
        <v>25</v>
      </c>
      <c r="C17" s="40">
        <v>1</v>
      </c>
      <c r="D17" s="40"/>
      <c r="E17" s="40"/>
      <c r="F17" s="42"/>
      <c r="G17" s="42"/>
      <c r="H17" s="50">
        <f t="shared" si="0"/>
        <v>0</v>
      </c>
      <c r="I17" s="40"/>
      <c r="J17" s="55"/>
      <c r="K17" s="56">
        <f t="shared" si="1"/>
        <v>0</v>
      </c>
      <c r="L17" s="23">
        <f t="shared" si="2"/>
      </c>
      <c r="M17" s="70">
        <f t="shared" si="3"/>
        <v>1</v>
      </c>
      <c r="N17" s="32"/>
      <c r="O17" s="32"/>
      <c r="P17" s="32"/>
      <c r="Q17" s="11"/>
    </row>
    <row r="18" spans="1:17" ht="24.75" customHeight="1" thickBot="1">
      <c r="A18" s="37">
        <v>16</v>
      </c>
      <c r="B18" s="164" t="s">
        <v>27</v>
      </c>
      <c r="C18" s="40">
        <v>1</v>
      </c>
      <c r="D18" s="40"/>
      <c r="E18" s="40"/>
      <c r="F18" s="42"/>
      <c r="G18" s="42"/>
      <c r="H18" s="50">
        <f t="shared" si="0"/>
        <v>0</v>
      </c>
      <c r="I18" s="40"/>
      <c r="J18" s="55"/>
      <c r="K18" s="56">
        <f t="shared" si="1"/>
        <v>0</v>
      </c>
      <c r="L18" s="23">
        <f t="shared" si="2"/>
      </c>
      <c r="M18" s="70">
        <f t="shared" si="3"/>
        <v>1</v>
      </c>
      <c r="N18" s="32"/>
      <c r="O18" s="32"/>
      <c r="P18" s="32"/>
      <c r="Q18" s="11"/>
    </row>
    <row r="19" spans="1:17" ht="24.75" customHeight="1" thickBot="1">
      <c r="A19" s="37">
        <v>18</v>
      </c>
      <c r="B19" s="164" t="s">
        <v>57</v>
      </c>
      <c r="C19" s="40">
        <v>1</v>
      </c>
      <c r="D19" s="40"/>
      <c r="E19" s="40"/>
      <c r="F19" s="42"/>
      <c r="G19" s="42"/>
      <c r="H19" s="50">
        <f aca="true" t="shared" si="4" ref="H19:H25">G19-J19</f>
        <v>0</v>
      </c>
      <c r="I19" s="40"/>
      <c r="J19" s="55"/>
      <c r="K19" s="56">
        <f t="shared" si="1"/>
        <v>0</v>
      </c>
      <c r="L19" s="23">
        <f t="shared" si="2"/>
      </c>
      <c r="M19" s="70">
        <f t="shared" si="3"/>
        <v>1</v>
      </c>
      <c r="N19" s="32"/>
      <c r="O19" s="32"/>
      <c r="P19" s="32"/>
      <c r="Q19" s="11"/>
    </row>
    <row r="20" spans="1:17" ht="24.75" customHeight="1" thickBot="1">
      <c r="A20" s="37"/>
      <c r="B20" s="20">
        <f>IF(ISERROR(VLOOKUP(A20,Teams!#REF!,2)),"",VLOOKUP(A20,Teams!#REF!,2))</f>
      </c>
      <c r="C20" s="40"/>
      <c r="D20" s="40"/>
      <c r="E20" s="40"/>
      <c r="F20" s="42"/>
      <c r="G20" s="42"/>
      <c r="H20" s="50">
        <f t="shared" si="4"/>
        <v>0</v>
      </c>
      <c r="I20" s="40"/>
      <c r="J20" s="55"/>
      <c r="K20" s="56">
        <f t="shared" si="1"/>
        <v>0</v>
      </c>
      <c r="L20" s="23">
        <f t="shared" si="2"/>
      </c>
      <c r="M20" s="70">
        <f t="shared" si="3"/>
        <v>0</v>
      </c>
      <c r="N20" s="32"/>
      <c r="O20" s="32"/>
      <c r="P20" s="32"/>
      <c r="Q20" s="11"/>
    </row>
    <row r="21" spans="1:17" ht="24.75" customHeight="1" thickBot="1">
      <c r="A21" s="37"/>
      <c r="B21" s="20">
        <f>IF(ISERROR(VLOOKUP(A21,Teams!#REF!,2)),"",VLOOKUP(A21,Teams!#REF!,2))</f>
      </c>
      <c r="C21" s="40"/>
      <c r="D21" s="40"/>
      <c r="E21" s="40"/>
      <c r="F21" s="42"/>
      <c r="G21" s="42"/>
      <c r="H21" s="50">
        <f t="shared" si="4"/>
        <v>0</v>
      </c>
      <c r="I21" s="40"/>
      <c r="J21" s="55"/>
      <c r="K21" s="56">
        <f t="shared" si="1"/>
        <v>0</v>
      </c>
      <c r="L21" s="23">
        <f t="shared" si="2"/>
      </c>
      <c r="M21" s="70">
        <f t="shared" si="3"/>
        <v>0</v>
      </c>
      <c r="N21" s="32"/>
      <c r="O21" s="32"/>
      <c r="P21" s="32"/>
      <c r="Q21" s="11"/>
    </row>
    <row r="22" spans="1:17" ht="24.75" customHeight="1" thickBot="1">
      <c r="A22" s="37"/>
      <c r="B22" s="69" t="s">
        <v>30</v>
      </c>
      <c r="C22" s="40"/>
      <c r="D22" s="40"/>
      <c r="E22" s="40"/>
      <c r="F22" s="42"/>
      <c r="G22" s="42"/>
      <c r="H22" s="50">
        <f t="shared" si="4"/>
        <v>0</v>
      </c>
      <c r="I22" s="40"/>
      <c r="J22" s="55"/>
      <c r="K22" s="56">
        <f t="shared" si="1"/>
        <v>0</v>
      </c>
      <c r="L22" s="23">
        <f t="shared" si="2"/>
      </c>
      <c r="M22" s="70">
        <f t="shared" si="3"/>
        <v>0</v>
      </c>
      <c r="N22" s="32"/>
      <c r="O22" s="32"/>
      <c r="P22" s="32"/>
      <c r="Q22" s="11"/>
    </row>
    <row r="23" spans="1:17" ht="24.75" customHeight="1" thickBot="1">
      <c r="A23" s="37"/>
      <c r="B23" s="101"/>
      <c r="C23" s="40"/>
      <c r="D23" s="40"/>
      <c r="E23" s="40"/>
      <c r="F23" s="40"/>
      <c r="G23" s="42"/>
      <c r="H23" s="50">
        <f t="shared" si="4"/>
        <v>0</v>
      </c>
      <c r="I23" s="40"/>
      <c r="J23" s="55"/>
      <c r="K23" s="56">
        <f t="shared" si="1"/>
        <v>0</v>
      </c>
      <c r="L23" s="23">
        <f t="shared" si="2"/>
      </c>
      <c r="M23" s="70">
        <f>+C23+H23+I23</f>
        <v>0</v>
      </c>
      <c r="N23" s="32"/>
      <c r="O23" s="32"/>
      <c r="P23" s="32"/>
      <c r="Q23" s="11"/>
    </row>
    <row r="24" spans="1:17" ht="24.75" customHeight="1" thickBot="1">
      <c r="A24" s="37"/>
      <c r="B24" s="20">
        <f>IF(ISERROR(VLOOKUP(A24,Teams!#REF!,2)),"",VLOOKUP(A24,Teams!#REF!,2))</f>
      </c>
      <c r="C24" s="40"/>
      <c r="D24" s="40"/>
      <c r="E24" s="40"/>
      <c r="F24" s="42"/>
      <c r="G24" s="42"/>
      <c r="H24" s="50">
        <f t="shared" si="4"/>
        <v>0</v>
      </c>
      <c r="I24" s="40"/>
      <c r="J24" s="55"/>
      <c r="K24" s="56">
        <f t="shared" si="1"/>
        <v>0</v>
      </c>
      <c r="L24" s="23">
        <f t="shared" si="2"/>
      </c>
      <c r="M24" s="70">
        <f>+C24+H24+I24</f>
        <v>0</v>
      </c>
      <c r="N24" s="32">
        <f>IF(ISERROR(HLOOKUP(K24,#REF!,2,FALSE)),0,HLOOKUP(K24,#REF!,2,FALSE))</f>
        <v>0</v>
      </c>
      <c r="O24" s="32">
        <f>IF(L24=1,#REF!,0)</f>
        <v>0</v>
      </c>
      <c r="P24" s="32">
        <f>N24+O24</f>
        <v>0</v>
      </c>
      <c r="Q24" s="11"/>
    </row>
    <row r="25" spans="1:17" ht="24.75" customHeight="1" thickBot="1" thickTop="1">
      <c r="A25" s="37"/>
      <c r="B25" s="65" t="s">
        <v>32</v>
      </c>
      <c r="C25" s="40">
        <f>SUM(C5:C24)</f>
        <v>10</v>
      </c>
      <c r="D25" s="40">
        <f>SUM(D5:D24)</f>
        <v>12</v>
      </c>
      <c r="E25" s="40">
        <f>SUM(E5:E24)</f>
        <v>43</v>
      </c>
      <c r="F25" s="40">
        <f>SUM(F5:F24)</f>
        <v>7.84</v>
      </c>
      <c r="G25" s="40">
        <f>SUM(G5:G24)</f>
        <v>97.28</v>
      </c>
      <c r="H25" s="66">
        <f t="shared" si="4"/>
        <v>97.28</v>
      </c>
      <c r="I25" s="40">
        <f>SUM(I5:I24)</f>
        <v>11</v>
      </c>
      <c r="J25" s="40">
        <f>SUM(J5:J24)</f>
        <v>0</v>
      </c>
      <c r="K25" s="55"/>
      <c r="L25" s="55"/>
      <c r="M25" s="40">
        <f>SUM(M5:M24)</f>
        <v>118.28</v>
      </c>
      <c r="N25" s="81">
        <f>SUM(N5:N24)</f>
        <v>0</v>
      </c>
      <c r="O25" s="81">
        <f>SUM(O5:O24)</f>
        <v>0</v>
      </c>
      <c r="P25" s="81">
        <f>SUM(P5:P24)</f>
        <v>0</v>
      </c>
      <c r="Q25" s="11"/>
    </row>
  </sheetData>
  <sheetProtection/>
  <mergeCells count="3">
    <mergeCell ref="N3:P3"/>
    <mergeCell ref="G3:H3"/>
    <mergeCell ref="K3:L3"/>
  </mergeCells>
  <printOptions/>
  <pageMargins left="0" right="0" top="0" bottom="0" header="0" footer="0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zoomScale="86" zoomScaleNormal="86"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9.140625" defaultRowHeight="15" customHeight="1"/>
  <cols>
    <col min="1" max="1" width="9.00390625" style="5" customWidth="1"/>
    <col min="2" max="2" width="21.8515625" style="22" customWidth="1"/>
    <col min="3" max="3" width="11.8515625" style="22" customWidth="1"/>
    <col min="4" max="4" width="7.8515625" style="22" customWidth="1"/>
    <col min="5" max="5" width="6.421875" style="24" bestFit="1" customWidth="1"/>
    <col min="6" max="6" width="8.28125" style="24" bestFit="1" customWidth="1"/>
    <col min="7" max="7" width="10.140625" style="24" customWidth="1"/>
    <col min="8" max="8" width="9.421875" style="24" customWidth="1"/>
    <col min="9" max="9" width="14.57421875" style="25" customWidth="1"/>
    <col min="10" max="10" width="12.421875" style="53" customWidth="1"/>
    <col min="11" max="11" width="16.8515625" style="5" customWidth="1"/>
    <col min="12" max="12" width="17.7109375" style="5" customWidth="1"/>
    <col min="13" max="13" width="13.421875" style="5" customWidth="1"/>
    <col min="14" max="14" width="10.00390625" style="5" customWidth="1"/>
    <col min="15" max="15" width="16.140625" style="5" customWidth="1"/>
    <col min="16" max="16" width="16.28125" style="5" customWidth="1"/>
    <col min="17" max="17" width="11.140625" style="5" bestFit="1" customWidth="1"/>
    <col min="18" max="18" width="9.140625" style="13" customWidth="1"/>
    <col min="19" max="21" width="18.7109375" style="5" customWidth="1"/>
    <col min="22" max="16384" width="9.140625" style="5" customWidth="1"/>
  </cols>
  <sheetData>
    <row r="1" spans="1:10" ht="15" customHeight="1">
      <c r="A1" s="4"/>
      <c r="B1" s="18"/>
      <c r="C1" s="18"/>
      <c r="D1" s="18"/>
      <c r="E1" s="8" t="s">
        <v>90</v>
      </c>
      <c r="J1" s="25"/>
    </row>
    <row r="2" spans="1:15" ht="30" customHeight="1" thickBot="1">
      <c r="A2" s="105" t="s">
        <v>87</v>
      </c>
      <c r="B2" s="19"/>
      <c r="C2" s="19"/>
      <c r="D2" s="19"/>
      <c r="E2" s="19"/>
      <c r="F2" s="19"/>
      <c r="G2" s="19"/>
      <c r="H2" s="19"/>
      <c r="I2" s="26"/>
      <c r="J2" s="26"/>
      <c r="K2" s="17"/>
      <c r="L2" s="17"/>
      <c r="M2" s="17"/>
      <c r="N2" s="17"/>
      <c r="O2" s="17"/>
    </row>
    <row r="3" spans="1:26" ht="24.75" customHeight="1" thickBot="1">
      <c r="A3" s="27" t="s">
        <v>0</v>
      </c>
      <c r="B3" s="28" t="s">
        <v>1</v>
      </c>
      <c r="C3" s="28" t="s">
        <v>28</v>
      </c>
      <c r="D3" s="28" t="s">
        <v>88</v>
      </c>
      <c r="E3" s="29" t="s">
        <v>29</v>
      </c>
      <c r="F3" s="29" t="s">
        <v>2</v>
      </c>
      <c r="G3" s="29" t="s">
        <v>8</v>
      </c>
      <c r="H3" s="29" t="s">
        <v>9</v>
      </c>
      <c r="I3" s="172" t="s">
        <v>5</v>
      </c>
      <c r="J3" s="173"/>
      <c r="K3" s="29" t="s">
        <v>18</v>
      </c>
      <c r="L3" s="174" t="s">
        <v>17</v>
      </c>
      <c r="M3" s="175"/>
      <c r="N3" s="29" t="s">
        <v>10</v>
      </c>
      <c r="O3" s="171" t="s">
        <v>16</v>
      </c>
      <c r="P3" s="171"/>
      <c r="Q3" s="171"/>
      <c r="R3" s="11"/>
      <c r="S3" s="10"/>
      <c r="T3" s="1"/>
      <c r="U3" s="1"/>
      <c r="V3" s="1"/>
      <c r="W3" s="1"/>
      <c r="X3" s="8"/>
      <c r="Y3" s="9"/>
      <c r="Z3" s="1"/>
    </row>
    <row r="4" spans="1:26" ht="35.25" customHeight="1" thickBot="1">
      <c r="A4" s="27"/>
      <c r="B4" s="28">
        <f>COUNT($E$5:$E$22)</f>
        <v>10</v>
      </c>
      <c r="C4" s="28"/>
      <c r="D4" s="28" t="s">
        <v>89</v>
      </c>
      <c r="E4" s="29" t="s">
        <v>86</v>
      </c>
      <c r="F4" s="30" t="s">
        <v>6</v>
      </c>
      <c r="G4" s="30" t="s">
        <v>3</v>
      </c>
      <c r="H4" s="30" t="s">
        <v>4</v>
      </c>
      <c r="I4" s="49" t="s">
        <v>20</v>
      </c>
      <c r="J4" s="49" t="s">
        <v>21</v>
      </c>
      <c r="K4" s="51" t="s">
        <v>33</v>
      </c>
      <c r="L4" s="30" t="s">
        <v>11</v>
      </c>
      <c r="M4" s="30" t="s">
        <v>12</v>
      </c>
      <c r="N4" s="33"/>
      <c r="O4" s="35" t="s">
        <v>15</v>
      </c>
      <c r="P4" s="35" t="s">
        <v>14</v>
      </c>
      <c r="Q4" s="35" t="s">
        <v>13</v>
      </c>
      <c r="R4" s="11"/>
      <c r="S4" s="2"/>
      <c r="T4" s="1"/>
      <c r="U4" s="1"/>
      <c r="V4" s="1"/>
      <c r="W4" s="1"/>
      <c r="X4" s="8"/>
      <c r="Y4" s="3"/>
      <c r="Z4" s="1"/>
    </row>
    <row r="5" spans="1:17" ht="27" customHeight="1" thickBot="1">
      <c r="A5" s="106">
        <v>10</v>
      </c>
      <c r="B5" s="106" t="s">
        <v>60</v>
      </c>
      <c r="C5" s="40"/>
      <c r="D5" s="40" t="s">
        <v>86</v>
      </c>
      <c r="E5" s="40">
        <v>1</v>
      </c>
      <c r="F5" s="40">
        <v>1</v>
      </c>
      <c r="G5" s="40">
        <v>5</v>
      </c>
      <c r="H5" s="40">
        <v>5.8</v>
      </c>
      <c r="I5" s="42">
        <v>14.36</v>
      </c>
      <c r="J5" s="57">
        <f aca="true" t="shared" si="0" ref="J5:J13">I5-K5</f>
        <v>14.36</v>
      </c>
      <c r="K5" s="55"/>
      <c r="L5" s="56">
        <f aca="true" t="shared" si="1" ref="L5:L13">IF(J5=0,0,IF(ISERROR(RANK(J5,$J$5:$J$22)),"",RANK(J5,$J$5:$J$22)))</f>
        <v>1</v>
      </c>
      <c r="M5" s="23">
        <f aca="true" t="shared" si="2" ref="M5:M31">IF(ISERROR(RANK(H5,$H$5:$H$22)),"",(RANK(H5,$H$5:$H$22)))</f>
        <v>1</v>
      </c>
      <c r="N5" s="70">
        <f aca="true" t="shared" si="3" ref="N5:N13">+C5+J5+F5</f>
        <v>15.36</v>
      </c>
      <c r="O5" s="32"/>
      <c r="P5" s="32"/>
      <c r="Q5" s="32">
        <f>+O5+P5</f>
        <v>0</v>
      </c>
    </row>
    <row r="6" spans="1:17" ht="24.75" customHeight="1" hidden="1" thickBot="1">
      <c r="A6" s="106">
        <v>1</v>
      </c>
      <c r="B6" s="106" t="s">
        <v>26</v>
      </c>
      <c r="C6" s="40"/>
      <c r="D6" s="40"/>
      <c r="E6" s="40"/>
      <c r="F6" s="40"/>
      <c r="G6" s="40"/>
      <c r="H6" s="40"/>
      <c r="I6" s="42"/>
      <c r="J6" s="57">
        <f t="shared" si="0"/>
        <v>0</v>
      </c>
      <c r="K6" s="55"/>
      <c r="L6" s="56">
        <f t="shared" si="1"/>
        <v>0</v>
      </c>
      <c r="M6" s="23">
        <f t="shared" si="2"/>
      </c>
      <c r="N6" s="70">
        <f t="shared" si="3"/>
        <v>0</v>
      </c>
      <c r="O6" s="32"/>
      <c r="P6" s="32"/>
      <c r="Q6" s="32">
        <f>+O6+P6</f>
        <v>0</v>
      </c>
    </row>
    <row r="7" spans="1:18" ht="24.75" customHeight="1" thickBot="1">
      <c r="A7" s="106">
        <v>9</v>
      </c>
      <c r="B7" s="106" t="s">
        <v>24</v>
      </c>
      <c r="C7" s="40">
        <v>1</v>
      </c>
      <c r="D7" s="40" t="s">
        <v>86</v>
      </c>
      <c r="E7" s="40">
        <v>1</v>
      </c>
      <c r="F7" s="40">
        <v>1</v>
      </c>
      <c r="G7" s="40">
        <v>5</v>
      </c>
      <c r="H7" s="40">
        <v>2.91</v>
      </c>
      <c r="I7" s="42">
        <v>13.36</v>
      </c>
      <c r="J7" s="57">
        <f t="shared" si="0"/>
        <v>13.36</v>
      </c>
      <c r="K7" s="55"/>
      <c r="L7" s="56">
        <f t="shared" si="1"/>
        <v>2</v>
      </c>
      <c r="M7" s="23">
        <f t="shared" si="2"/>
        <v>3</v>
      </c>
      <c r="N7" s="70">
        <f t="shared" si="3"/>
        <v>15.36</v>
      </c>
      <c r="O7" s="32"/>
      <c r="P7" s="32"/>
      <c r="Q7" s="32">
        <f>+O7+P7</f>
        <v>0</v>
      </c>
      <c r="R7" s="14"/>
    </row>
    <row r="8" spans="1:19" s="7" customFormat="1" ht="24.75" customHeight="1" thickBot="1">
      <c r="A8" s="106">
        <v>18</v>
      </c>
      <c r="B8" s="106" t="s">
        <v>57</v>
      </c>
      <c r="C8" s="40">
        <v>1</v>
      </c>
      <c r="D8" s="40" t="s">
        <v>86</v>
      </c>
      <c r="E8" s="40">
        <v>1</v>
      </c>
      <c r="F8" s="40">
        <v>1</v>
      </c>
      <c r="G8" s="40">
        <v>4</v>
      </c>
      <c r="H8" s="40">
        <v>4.91</v>
      </c>
      <c r="I8" s="42">
        <v>11.76</v>
      </c>
      <c r="J8" s="57">
        <f t="shared" si="0"/>
        <v>11.76</v>
      </c>
      <c r="K8" s="55"/>
      <c r="L8" s="56">
        <f t="shared" si="1"/>
        <v>3</v>
      </c>
      <c r="M8" s="23">
        <f t="shared" si="2"/>
        <v>2</v>
      </c>
      <c r="N8" s="70">
        <f t="shared" si="3"/>
        <v>13.76</v>
      </c>
      <c r="O8" s="32"/>
      <c r="P8" s="32"/>
      <c r="Q8" s="32"/>
      <c r="R8" s="15"/>
      <c r="S8" s="6"/>
    </row>
    <row r="9" spans="1:18" ht="24.75" customHeight="1" thickBot="1">
      <c r="A9" s="106">
        <v>2</v>
      </c>
      <c r="B9" s="106" t="s">
        <v>23</v>
      </c>
      <c r="C9" s="40">
        <v>1</v>
      </c>
      <c r="D9" s="40" t="s">
        <v>86</v>
      </c>
      <c r="E9" s="40">
        <v>1</v>
      </c>
      <c r="F9" s="40">
        <v>1</v>
      </c>
      <c r="G9" s="40">
        <v>4</v>
      </c>
      <c r="H9" s="40"/>
      <c r="I9" s="42">
        <v>8.99</v>
      </c>
      <c r="J9" s="57">
        <f t="shared" si="0"/>
        <v>8.99</v>
      </c>
      <c r="K9" s="55"/>
      <c r="L9" s="56">
        <f t="shared" si="1"/>
        <v>4</v>
      </c>
      <c r="M9" s="23">
        <f t="shared" si="2"/>
      </c>
      <c r="N9" s="70">
        <f t="shared" si="3"/>
        <v>10.99</v>
      </c>
      <c r="O9" s="32"/>
      <c r="P9" s="32"/>
      <c r="Q9" s="32"/>
      <c r="R9" s="16"/>
    </row>
    <row r="10" spans="1:18" ht="24.75" customHeight="1" thickBot="1">
      <c r="A10" s="106">
        <v>31</v>
      </c>
      <c r="B10" s="106" t="s">
        <v>78</v>
      </c>
      <c r="C10" s="40"/>
      <c r="D10" s="40" t="s">
        <v>86</v>
      </c>
      <c r="E10" s="40">
        <v>1</v>
      </c>
      <c r="F10" s="40">
        <v>1</v>
      </c>
      <c r="G10" s="40">
        <v>4</v>
      </c>
      <c r="H10" s="40"/>
      <c r="I10" s="42">
        <v>7.65</v>
      </c>
      <c r="J10" s="57">
        <f t="shared" si="0"/>
        <v>7.65</v>
      </c>
      <c r="K10" s="55"/>
      <c r="L10" s="56">
        <f t="shared" si="1"/>
        <v>5</v>
      </c>
      <c r="M10" s="23">
        <f t="shared" si="2"/>
      </c>
      <c r="N10" s="70">
        <f t="shared" si="3"/>
        <v>8.65</v>
      </c>
      <c r="O10" s="32"/>
      <c r="P10" s="32"/>
      <c r="Q10" s="32"/>
      <c r="R10" s="12"/>
    </row>
    <row r="11" spans="1:18" ht="24.75" customHeight="1" thickBot="1">
      <c r="A11" s="106">
        <v>30</v>
      </c>
      <c r="B11" s="106" t="s">
        <v>75</v>
      </c>
      <c r="C11" s="40">
        <v>1</v>
      </c>
      <c r="D11" s="40" t="s">
        <v>86</v>
      </c>
      <c r="E11" s="40">
        <v>1</v>
      </c>
      <c r="F11" s="40">
        <v>1</v>
      </c>
      <c r="G11" s="40">
        <v>3</v>
      </c>
      <c r="H11" s="40"/>
      <c r="I11" s="42">
        <v>5.44</v>
      </c>
      <c r="J11" s="57">
        <f t="shared" si="0"/>
        <v>5.44</v>
      </c>
      <c r="K11" s="55"/>
      <c r="L11" s="56">
        <f t="shared" si="1"/>
        <v>6</v>
      </c>
      <c r="M11" s="23">
        <f t="shared" si="2"/>
      </c>
      <c r="N11" s="70">
        <f t="shared" si="3"/>
        <v>7.44</v>
      </c>
      <c r="O11" s="32"/>
      <c r="P11" s="32"/>
      <c r="Q11" s="32"/>
      <c r="R11" s="11"/>
    </row>
    <row r="12" spans="1:18" ht="24.75" customHeight="1" hidden="1" thickBot="1">
      <c r="A12" s="106">
        <v>8</v>
      </c>
      <c r="B12" s="106" t="s">
        <v>64</v>
      </c>
      <c r="C12" s="40"/>
      <c r="D12" s="40"/>
      <c r="E12" s="40" t="s">
        <v>90</v>
      </c>
      <c r="F12" s="40"/>
      <c r="G12" s="40"/>
      <c r="H12" s="40"/>
      <c r="I12" s="42"/>
      <c r="J12" s="57">
        <f t="shared" si="0"/>
        <v>0</v>
      </c>
      <c r="K12" s="55"/>
      <c r="L12" s="56">
        <f t="shared" si="1"/>
        <v>0</v>
      </c>
      <c r="M12" s="23">
        <f t="shared" si="2"/>
      </c>
      <c r="N12" s="70">
        <f t="shared" si="3"/>
        <v>0</v>
      </c>
      <c r="O12" s="32"/>
      <c r="P12" s="32"/>
      <c r="Q12" s="32"/>
      <c r="R12" s="11"/>
    </row>
    <row r="13" spans="1:18" ht="24.75" customHeight="1" thickBot="1">
      <c r="A13" s="106">
        <v>11</v>
      </c>
      <c r="B13" s="106" t="s">
        <v>25</v>
      </c>
      <c r="C13" s="40">
        <v>1</v>
      </c>
      <c r="D13" s="40" t="s">
        <v>86</v>
      </c>
      <c r="E13" s="40">
        <v>1</v>
      </c>
      <c r="F13" s="40">
        <v>1</v>
      </c>
      <c r="G13" s="40">
        <v>3</v>
      </c>
      <c r="H13" s="40"/>
      <c r="I13" s="42">
        <v>5.1</v>
      </c>
      <c r="J13" s="57">
        <f t="shared" si="0"/>
        <v>5.1</v>
      </c>
      <c r="K13" s="55"/>
      <c r="L13" s="56">
        <f t="shared" si="1"/>
        <v>7</v>
      </c>
      <c r="M13" s="23">
        <f t="shared" si="2"/>
      </c>
      <c r="N13" s="70">
        <f t="shared" si="3"/>
        <v>7.1</v>
      </c>
      <c r="O13" s="32"/>
      <c r="P13" s="32"/>
      <c r="Q13" s="32"/>
      <c r="R13" s="11"/>
    </row>
    <row r="14" spans="1:18" ht="24.75" customHeight="1" thickBot="1">
      <c r="A14" s="106">
        <v>3</v>
      </c>
      <c r="B14" s="106" t="s">
        <v>69</v>
      </c>
      <c r="C14" s="40"/>
      <c r="D14" s="40" t="s">
        <v>86</v>
      </c>
      <c r="E14" s="40">
        <v>1</v>
      </c>
      <c r="F14" s="40">
        <v>0</v>
      </c>
      <c r="G14" s="40">
        <v>0</v>
      </c>
      <c r="H14" s="40"/>
      <c r="I14" s="42">
        <v>0</v>
      </c>
      <c r="J14" s="57">
        <v>0</v>
      </c>
      <c r="K14" s="55"/>
      <c r="L14" s="56">
        <v>8</v>
      </c>
      <c r="M14" s="23">
        <f t="shared" si="2"/>
      </c>
      <c r="N14" s="70">
        <v>0</v>
      </c>
      <c r="O14" s="32"/>
      <c r="P14" s="32"/>
      <c r="Q14" s="32"/>
      <c r="R14" s="11"/>
    </row>
    <row r="15" spans="1:18" ht="24.75" customHeight="1" thickBot="1">
      <c r="A15" s="106">
        <v>22</v>
      </c>
      <c r="B15" s="106" t="s">
        <v>72</v>
      </c>
      <c r="C15" s="40">
        <v>1</v>
      </c>
      <c r="D15" s="40" t="s">
        <v>86</v>
      </c>
      <c r="E15" s="40">
        <v>1</v>
      </c>
      <c r="F15" s="40">
        <v>0</v>
      </c>
      <c r="G15" s="40">
        <v>0</v>
      </c>
      <c r="H15" s="40"/>
      <c r="I15" s="42">
        <v>0</v>
      </c>
      <c r="J15" s="57">
        <f aca="true" t="shared" si="4" ref="J15:J32">I15-K15</f>
        <v>0</v>
      </c>
      <c r="K15" s="55"/>
      <c r="L15" s="56">
        <v>8</v>
      </c>
      <c r="M15" s="23">
        <f t="shared" si="2"/>
      </c>
      <c r="N15" s="70">
        <f aca="true" t="shared" si="5" ref="N15:N31">+C15+J15+F15</f>
        <v>1</v>
      </c>
      <c r="O15" s="32"/>
      <c r="P15" s="32"/>
      <c r="Q15" s="32"/>
      <c r="R15" s="11"/>
    </row>
    <row r="16" spans="1:18" ht="24.75" customHeight="1" hidden="1" thickBot="1">
      <c r="A16" s="106">
        <v>13</v>
      </c>
      <c r="B16" s="106" t="s">
        <v>71</v>
      </c>
      <c r="C16" s="40"/>
      <c r="D16" s="40"/>
      <c r="E16" s="40"/>
      <c r="F16" s="40"/>
      <c r="G16" s="40"/>
      <c r="H16" s="40"/>
      <c r="I16" s="42"/>
      <c r="J16" s="57">
        <f t="shared" si="4"/>
        <v>0</v>
      </c>
      <c r="K16" s="55"/>
      <c r="L16" s="56">
        <f>IF(J16=0,0,IF(ISERROR(RANK(J16,$J$5:$J$22)),"",RANK(J16,$J$5:$J$22)))</f>
        <v>0</v>
      </c>
      <c r="M16" s="23">
        <f t="shared" si="2"/>
      </c>
      <c r="N16" s="70">
        <f t="shared" si="5"/>
        <v>0</v>
      </c>
      <c r="O16" s="32"/>
      <c r="P16" s="32"/>
      <c r="Q16" s="32"/>
      <c r="R16" s="11"/>
    </row>
    <row r="17" spans="1:18" ht="24.75" customHeight="1" hidden="1" thickBot="1">
      <c r="A17" s="106">
        <v>16</v>
      </c>
      <c r="B17" s="106" t="s">
        <v>27</v>
      </c>
      <c r="C17" s="40"/>
      <c r="D17" s="40"/>
      <c r="E17" s="40"/>
      <c r="F17" s="40"/>
      <c r="G17" s="40"/>
      <c r="H17" s="40"/>
      <c r="I17" s="42"/>
      <c r="J17" s="57">
        <f t="shared" si="4"/>
        <v>0</v>
      </c>
      <c r="K17" s="55"/>
      <c r="L17" s="56">
        <f>IF(J17=0,0,IF(ISERROR(RANK(J17,$J$5:$J$22)),"",RANK(J17,$J$5:$J$22)))</f>
        <v>0</v>
      </c>
      <c r="M17" s="23">
        <f t="shared" si="2"/>
      </c>
      <c r="N17" s="70">
        <f t="shared" si="5"/>
        <v>0</v>
      </c>
      <c r="O17" s="32"/>
      <c r="P17" s="32"/>
      <c r="Q17" s="32"/>
      <c r="R17" s="11"/>
    </row>
    <row r="18" spans="1:18" ht="24.75" customHeight="1" thickBot="1">
      <c r="A18" s="106">
        <v>32</v>
      </c>
      <c r="B18" s="106" t="s">
        <v>79</v>
      </c>
      <c r="C18" s="40"/>
      <c r="D18" s="40" t="s">
        <v>86</v>
      </c>
      <c r="E18" s="40">
        <v>1</v>
      </c>
      <c r="F18" s="40">
        <v>0</v>
      </c>
      <c r="G18" s="40">
        <v>0</v>
      </c>
      <c r="H18" s="40"/>
      <c r="I18" s="42">
        <v>0</v>
      </c>
      <c r="J18" s="57">
        <f t="shared" si="4"/>
        <v>0</v>
      </c>
      <c r="K18" s="55"/>
      <c r="L18" s="56">
        <v>8</v>
      </c>
      <c r="M18" s="23">
        <f t="shared" si="2"/>
      </c>
      <c r="N18" s="70">
        <f t="shared" si="5"/>
        <v>0</v>
      </c>
      <c r="O18" s="32"/>
      <c r="P18" s="32"/>
      <c r="Q18" s="32"/>
      <c r="R18" s="11"/>
    </row>
    <row r="19" spans="1:18" ht="24.75" customHeight="1" hidden="1" thickBot="1">
      <c r="A19" s="106">
        <v>19</v>
      </c>
      <c r="B19" s="106" t="s">
        <v>66</v>
      </c>
      <c r="C19" s="40"/>
      <c r="D19" s="40"/>
      <c r="E19" s="40"/>
      <c r="F19" s="40"/>
      <c r="G19" s="40"/>
      <c r="H19" s="40"/>
      <c r="I19" s="42"/>
      <c r="J19" s="57">
        <f t="shared" si="4"/>
        <v>0</v>
      </c>
      <c r="K19" s="55"/>
      <c r="L19" s="56">
        <f aca="true" t="shared" si="6" ref="L19:L27">IF(J19=0,0,IF(ISERROR(RANK(J19,$J$5:$J$22)),"",RANK(J19,$J$5:$J$22)))</f>
        <v>0</v>
      </c>
      <c r="M19" s="23">
        <f t="shared" si="2"/>
      </c>
      <c r="N19" s="70">
        <f t="shared" si="5"/>
        <v>0</v>
      </c>
      <c r="O19" s="32"/>
      <c r="P19" s="32"/>
      <c r="Q19" s="32"/>
      <c r="R19" s="11"/>
    </row>
    <row r="20" spans="1:18" ht="24.75" customHeight="1" hidden="1" thickBot="1">
      <c r="A20" s="106">
        <v>20</v>
      </c>
      <c r="B20" s="106" t="s">
        <v>62</v>
      </c>
      <c r="C20" s="40"/>
      <c r="D20" s="40"/>
      <c r="E20" s="40" t="s">
        <v>90</v>
      </c>
      <c r="F20" s="40"/>
      <c r="G20" s="40"/>
      <c r="H20" s="40"/>
      <c r="I20" s="42"/>
      <c r="J20" s="57">
        <f t="shared" si="4"/>
        <v>0</v>
      </c>
      <c r="K20" s="55"/>
      <c r="L20" s="56">
        <f t="shared" si="6"/>
        <v>0</v>
      </c>
      <c r="M20" s="23">
        <f t="shared" si="2"/>
      </c>
      <c r="N20" s="70">
        <f t="shared" si="5"/>
        <v>0</v>
      </c>
      <c r="O20" s="32"/>
      <c r="P20" s="32"/>
      <c r="Q20" s="32"/>
      <c r="R20" s="11"/>
    </row>
    <row r="21" spans="1:18" ht="24.75" customHeight="1" hidden="1" thickBot="1">
      <c r="A21" s="106">
        <v>21</v>
      </c>
      <c r="B21" s="106" t="s">
        <v>61</v>
      </c>
      <c r="C21" s="40"/>
      <c r="D21" s="40"/>
      <c r="E21" s="40"/>
      <c r="F21" s="40"/>
      <c r="G21" s="40"/>
      <c r="H21" s="40"/>
      <c r="I21" s="42"/>
      <c r="J21" s="57">
        <f t="shared" si="4"/>
        <v>0</v>
      </c>
      <c r="K21" s="55"/>
      <c r="L21" s="56">
        <f t="shared" si="6"/>
        <v>0</v>
      </c>
      <c r="M21" s="23">
        <f t="shared" si="2"/>
      </c>
      <c r="N21" s="70">
        <f t="shared" si="5"/>
        <v>0</v>
      </c>
      <c r="O21" s="32"/>
      <c r="P21" s="32"/>
      <c r="Q21" s="32"/>
      <c r="R21" s="11"/>
    </row>
    <row r="22" spans="1:18" ht="24.75" customHeight="1" thickBot="1">
      <c r="A22" s="106">
        <v>4</v>
      </c>
      <c r="B22" s="106" t="s">
        <v>36</v>
      </c>
      <c r="C22" s="40">
        <v>1</v>
      </c>
      <c r="D22" s="40"/>
      <c r="E22" s="40" t="s">
        <v>90</v>
      </c>
      <c r="F22" s="40"/>
      <c r="G22" s="40"/>
      <c r="H22" s="40"/>
      <c r="I22" s="42"/>
      <c r="J22" s="57">
        <f t="shared" si="4"/>
        <v>0</v>
      </c>
      <c r="K22" s="55"/>
      <c r="L22" s="56">
        <f t="shared" si="6"/>
        <v>0</v>
      </c>
      <c r="M22" s="23">
        <f t="shared" si="2"/>
      </c>
      <c r="N22" s="70">
        <f t="shared" si="5"/>
        <v>1</v>
      </c>
      <c r="O22" s="32"/>
      <c r="P22" s="32"/>
      <c r="Q22" s="32"/>
      <c r="R22" s="11"/>
    </row>
    <row r="23" spans="1:17" ht="24.75" customHeight="1" hidden="1" thickBot="1">
      <c r="A23" s="106">
        <v>25</v>
      </c>
      <c r="B23" s="106" t="s">
        <v>59</v>
      </c>
      <c r="C23" s="40"/>
      <c r="D23" s="40"/>
      <c r="E23" s="40" t="s">
        <v>90</v>
      </c>
      <c r="F23" s="40"/>
      <c r="G23" s="40"/>
      <c r="H23" s="40"/>
      <c r="I23" s="42"/>
      <c r="J23" s="57">
        <f t="shared" si="4"/>
        <v>0</v>
      </c>
      <c r="K23" s="55"/>
      <c r="L23" s="56">
        <f t="shared" si="6"/>
        <v>0</v>
      </c>
      <c r="M23" s="23">
        <f t="shared" si="2"/>
      </c>
      <c r="N23" s="70">
        <f t="shared" si="5"/>
        <v>0</v>
      </c>
      <c r="O23" s="32"/>
      <c r="P23" s="32"/>
      <c r="Q23" s="32"/>
    </row>
    <row r="24" spans="1:17" ht="24.75" customHeight="1" hidden="1" thickBot="1">
      <c r="A24" s="106">
        <v>26</v>
      </c>
      <c r="B24" s="106" t="s">
        <v>58</v>
      </c>
      <c r="C24" s="40"/>
      <c r="D24" s="40" t="s">
        <v>86</v>
      </c>
      <c r="E24" s="40" t="s">
        <v>86</v>
      </c>
      <c r="F24" s="40">
        <v>0</v>
      </c>
      <c r="G24" s="40"/>
      <c r="H24" s="40"/>
      <c r="I24" s="42">
        <v>0</v>
      </c>
      <c r="J24" s="57">
        <f t="shared" si="4"/>
        <v>0</v>
      </c>
      <c r="K24" s="55"/>
      <c r="L24" s="56">
        <f t="shared" si="6"/>
        <v>0</v>
      </c>
      <c r="M24" s="23">
        <f t="shared" si="2"/>
      </c>
      <c r="N24" s="70">
        <f t="shared" si="5"/>
        <v>0</v>
      </c>
      <c r="O24" s="32"/>
      <c r="P24" s="32"/>
      <c r="Q24" s="32"/>
    </row>
    <row r="25" spans="1:17" ht="24.75" customHeight="1" hidden="1" thickBot="1">
      <c r="A25" s="106">
        <v>27</v>
      </c>
      <c r="B25" s="106" t="s">
        <v>63</v>
      </c>
      <c r="C25" s="40"/>
      <c r="D25" s="40"/>
      <c r="E25" s="40"/>
      <c r="F25" s="40"/>
      <c r="G25" s="40"/>
      <c r="H25" s="40"/>
      <c r="I25" s="42"/>
      <c r="J25" s="57">
        <f t="shared" si="4"/>
        <v>0</v>
      </c>
      <c r="K25" s="55"/>
      <c r="L25" s="56">
        <f t="shared" si="6"/>
        <v>0</v>
      </c>
      <c r="M25" s="23">
        <f t="shared" si="2"/>
      </c>
      <c r="N25" s="70">
        <f t="shared" si="5"/>
        <v>0</v>
      </c>
      <c r="O25" s="32"/>
      <c r="P25" s="32"/>
      <c r="Q25" s="32"/>
    </row>
    <row r="26" spans="1:17" ht="24.75" customHeight="1" thickBot="1">
      <c r="A26" s="106">
        <v>5</v>
      </c>
      <c r="B26" s="106" t="s">
        <v>70</v>
      </c>
      <c r="C26" s="40">
        <v>1</v>
      </c>
      <c r="D26" s="40"/>
      <c r="E26" s="40"/>
      <c r="F26" s="40"/>
      <c r="G26" s="40"/>
      <c r="H26" s="40"/>
      <c r="I26" s="42"/>
      <c r="J26" s="57">
        <f t="shared" si="4"/>
        <v>0</v>
      </c>
      <c r="K26" s="55"/>
      <c r="L26" s="56">
        <f t="shared" si="6"/>
        <v>0</v>
      </c>
      <c r="M26" s="23">
        <f t="shared" si="2"/>
      </c>
      <c r="N26" s="70">
        <f t="shared" si="5"/>
        <v>1</v>
      </c>
      <c r="O26" s="32"/>
      <c r="P26" s="32"/>
      <c r="Q26" s="32"/>
    </row>
    <row r="27" spans="1:17" ht="24.75" customHeight="1" thickBot="1">
      <c r="A27" s="106">
        <v>6</v>
      </c>
      <c r="B27" s="106" t="s">
        <v>56</v>
      </c>
      <c r="C27" s="40">
        <v>1</v>
      </c>
      <c r="D27" s="40"/>
      <c r="E27" s="40" t="s">
        <v>90</v>
      </c>
      <c r="F27" s="40"/>
      <c r="G27" s="40"/>
      <c r="H27" s="40"/>
      <c r="I27" s="42"/>
      <c r="J27" s="57">
        <f t="shared" si="4"/>
        <v>0</v>
      </c>
      <c r="K27" s="55"/>
      <c r="L27" s="56">
        <f t="shared" si="6"/>
        <v>0</v>
      </c>
      <c r="M27" s="23">
        <f t="shared" si="2"/>
      </c>
      <c r="N27" s="70">
        <f t="shared" si="5"/>
        <v>1</v>
      </c>
      <c r="O27" s="32"/>
      <c r="P27" s="32"/>
      <c r="Q27" s="32"/>
    </row>
    <row r="28" spans="1:17" ht="24.75" customHeight="1" thickBot="1">
      <c r="A28" s="106">
        <v>35</v>
      </c>
      <c r="B28" s="106" t="s">
        <v>85</v>
      </c>
      <c r="C28" s="40"/>
      <c r="D28" s="40" t="s">
        <v>86</v>
      </c>
      <c r="E28" s="40">
        <v>1</v>
      </c>
      <c r="F28" s="40">
        <v>0</v>
      </c>
      <c r="G28" s="40">
        <v>0</v>
      </c>
      <c r="H28" s="40"/>
      <c r="I28" s="42"/>
      <c r="J28" s="57">
        <f t="shared" si="4"/>
        <v>0</v>
      </c>
      <c r="K28" s="55"/>
      <c r="L28" s="56">
        <v>8</v>
      </c>
      <c r="M28" s="23">
        <f t="shared" si="2"/>
      </c>
      <c r="N28" s="70">
        <f t="shared" si="5"/>
        <v>0</v>
      </c>
      <c r="O28" s="32"/>
      <c r="P28" s="32"/>
      <c r="Q28" s="32"/>
    </row>
    <row r="29" spans="1:17" ht="24.75" customHeight="1" thickBot="1">
      <c r="A29" s="106"/>
      <c r="B29" s="151"/>
      <c r="C29" s="40"/>
      <c r="D29" s="40"/>
      <c r="E29" s="40"/>
      <c r="F29" s="40"/>
      <c r="G29" s="40"/>
      <c r="H29" s="40"/>
      <c r="I29" s="42"/>
      <c r="J29" s="57">
        <f t="shared" si="4"/>
        <v>0</v>
      </c>
      <c r="K29" s="55"/>
      <c r="L29" s="56">
        <f>IF(J29=0,0,IF(ISERROR(RANK(J29,$J$5:$J$22)),"",RANK(J29,$J$5:$J$22)))</f>
        <v>0</v>
      </c>
      <c r="M29" s="23">
        <f t="shared" si="2"/>
      </c>
      <c r="N29" s="70">
        <f t="shared" si="5"/>
        <v>0</v>
      </c>
      <c r="O29" s="32"/>
      <c r="P29" s="32"/>
      <c r="Q29" s="32"/>
    </row>
    <row r="30" spans="1:17" ht="24.75" customHeight="1" thickBot="1">
      <c r="A30" s="106"/>
      <c r="B30" s="151"/>
      <c r="C30" s="40"/>
      <c r="D30" s="40"/>
      <c r="E30" s="40"/>
      <c r="F30" s="40"/>
      <c r="G30" s="40"/>
      <c r="H30" s="40"/>
      <c r="I30" s="42"/>
      <c r="J30" s="57">
        <f t="shared" si="4"/>
        <v>0</v>
      </c>
      <c r="K30" s="55"/>
      <c r="L30" s="56">
        <f>IF(J30=0,0,IF(ISERROR(RANK(J30,$J$5:$J$22)),"",RANK(J30,$J$5:$J$22)))</f>
        <v>0</v>
      </c>
      <c r="M30" s="23">
        <f t="shared" si="2"/>
      </c>
      <c r="N30" s="70">
        <f t="shared" si="5"/>
        <v>0</v>
      </c>
      <c r="O30" s="32"/>
      <c r="P30" s="32"/>
      <c r="Q30" s="32"/>
    </row>
    <row r="31" spans="1:17" ht="24.75" customHeight="1" thickBot="1">
      <c r="A31" s="106"/>
      <c r="B31" s="151"/>
      <c r="C31" s="40"/>
      <c r="D31" s="40"/>
      <c r="E31" s="40"/>
      <c r="F31" s="40"/>
      <c r="G31" s="40"/>
      <c r="H31" s="40"/>
      <c r="I31" s="42"/>
      <c r="J31" s="57">
        <f t="shared" si="4"/>
        <v>0</v>
      </c>
      <c r="K31" s="55"/>
      <c r="L31" s="56">
        <f>IF(J31=0,0,IF(ISERROR(RANK(J31,$J$5:$J$22)),"",RANK(J31,$J$5:$J$22)))</f>
        <v>0</v>
      </c>
      <c r="M31" s="23">
        <f t="shared" si="2"/>
      </c>
      <c r="N31" s="70">
        <f t="shared" si="5"/>
        <v>0</v>
      </c>
      <c r="O31" s="32"/>
      <c r="P31" s="32"/>
      <c r="Q31" s="32"/>
    </row>
    <row r="32" spans="1:18" ht="24.75" customHeight="1" thickBot="1" thickTop="1">
      <c r="A32" s="106"/>
      <c r="B32" s="152" t="s">
        <v>32</v>
      </c>
      <c r="C32" s="40">
        <f>SUM(C5:C22)</f>
        <v>7</v>
      </c>
      <c r="D32" s="40"/>
      <c r="E32" s="40">
        <v>12</v>
      </c>
      <c r="F32" s="40">
        <f>SUM(F5:F22)</f>
        <v>7</v>
      </c>
      <c r="G32" s="40">
        <f>SUM(G5:G22)</f>
        <v>28</v>
      </c>
      <c r="H32" s="40">
        <f>SUM(H5:H22)</f>
        <v>13.620000000000001</v>
      </c>
      <c r="I32" s="40">
        <f>SUM(I5:I22)</f>
        <v>66.66</v>
      </c>
      <c r="J32" s="66">
        <f t="shared" si="4"/>
        <v>66.66</v>
      </c>
      <c r="K32" s="55"/>
      <c r="L32" s="55"/>
      <c r="M32" s="55"/>
      <c r="N32" s="40">
        <f>SUM(N5:N22)</f>
        <v>80.66</v>
      </c>
      <c r="O32" s="81">
        <f>SUM(O5:O22)</f>
        <v>0</v>
      </c>
      <c r="P32" s="81">
        <f>SUM(P5:P22)</f>
        <v>0</v>
      </c>
      <c r="Q32" s="81">
        <f>SUM(Q5:Q22)</f>
        <v>0</v>
      </c>
      <c r="R32" s="11"/>
    </row>
  </sheetData>
  <sheetProtection/>
  <mergeCells count="3">
    <mergeCell ref="O3:Q3"/>
    <mergeCell ref="I3:J3"/>
    <mergeCell ref="L3:M3"/>
  </mergeCells>
  <printOptions/>
  <pageMargins left="0" right="0" top="0" bottom="0" header="0" footer="0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SheetLayoutView="105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8" sqref="A18"/>
    </sheetView>
  </sheetViews>
  <sheetFormatPr defaultColWidth="9.140625" defaultRowHeight="15" customHeight="1"/>
  <cols>
    <col min="1" max="1" width="9.140625" style="5" customWidth="1"/>
    <col min="2" max="2" width="27.00390625" style="22" customWidth="1"/>
    <col min="3" max="3" width="6.8515625" style="22" customWidth="1"/>
    <col min="4" max="4" width="12.28125" style="22" bestFit="1" customWidth="1"/>
    <col min="5" max="6" width="6.421875" style="24" bestFit="1" customWidth="1"/>
    <col min="7" max="7" width="8.28125" style="24" bestFit="1" customWidth="1"/>
    <col min="8" max="8" width="10.28125" style="24" customWidth="1"/>
    <col min="9" max="9" width="8.7109375" style="25" customWidth="1"/>
    <col min="10" max="10" width="14.57421875" style="58" customWidth="1"/>
    <col min="11" max="11" width="12.421875" style="53" customWidth="1"/>
    <col min="12" max="12" width="16.8515625" style="5" customWidth="1"/>
    <col min="13" max="13" width="17.421875" style="5" customWidth="1"/>
    <col min="14" max="14" width="12.421875" style="5" customWidth="1"/>
    <col min="15" max="15" width="10.00390625" style="5" customWidth="1"/>
    <col min="16" max="16" width="15.57421875" style="5" customWidth="1"/>
    <col min="17" max="17" width="14.421875" style="5" customWidth="1"/>
    <col min="18" max="18" width="11.140625" style="5" bestFit="1" customWidth="1"/>
    <col min="19" max="19" width="9.140625" style="13" customWidth="1"/>
    <col min="20" max="16384" width="9.140625" style="5" customWidth="1"/>
  </cols>
  <sheetData>
    <row r="1" spans="1:11" ht="15" customHeight="1">
      <c r="A1" s="4"/>
      <c r="B1" s="18"/>
      <c r="C1" s="18"/>
      <c r="D1" s="18"/>
      <c r="E1" s="8"/>
      <c r="F1" s="8"/>
      <c r="K1" s="25"/>
    </row>
    <row r="2" spans="1:16" ht="30" customHeight="1" thickBot="1">
      <c r="A2" s="105" t="s">
        <v>91</v>
      </c>
      <c r="B2" s="19"/>
      <c r="C2" s="19"/>
      <c r="D2" s="19"/>
      <c r="E2" s="19"/>
      <c r="F2" s="19"/>
      <c r="G2" s="19"/>
      <c r="H2" s="19"/>
      <c r="I2" s="26"/>
      <c r="J2" s="59"/>
      <c r="K2" s="26"/>
      <c r="L2" s="17"/>
      <c r="M2" s="17"/>
      <c r="N2" s="17"/>
      <c r="O2" s="17"/>
      <c r="P2" s="17"/>
    </row>
    <row r="3" spans="1:19" ht="24.75" customHeight="1" thickBot="1">
      <c r="A3" s="27" t="s">
        <v>0</v>
      </c>
      <c r="B3" s="28" t="s">
        <v>1</v>
      </c>
      <c r="C3" s="28" t="s">
        <v>88</v>
      </c>
      <c r="D3" s="28" t="s">
        <v>28</v>
      </c>
      <c r="E3" s="29" t="s">
        <v>86</v>
      </c>
      <c r="F3" s="29" t="s">
        <v>29</v>
      </c>
      <c r="G3" s="29" t="s">
        <v>2</v>
      </c>
      <c r="H3" s="29" t="s">
        <v>8</v>
      </c>
      <c r="I3" s="31" t="s">
        <v>9</v>
      </c>
      <c r="J3" s="61" t="s">
        <v>5</v>
      </c>
      <c r="K3" s="62"/>
      <c r="L3" s="29" t="s">
        <v>18</v>
      </c>
      <c r="M3" s="34" t="s">
        <v>17</v>
      </c>
      <c r="N3" s="63"/>
      <c r="O3" s="29" t="s">
        <v>10</v>
      </c>
      <c r="P3" s="29" t="s">
        <v>16</v>
      </c>
      <c r="Q3" s="29"/>
      <c r="R3" s="29"/>
      <c r="S3" s="11"/>
    </row>
    <row r="4" spans="1:19" ht="35.25" customHeight="1" thickBot="1">
      <c r="A4" s="27"/>
      <c r="B4" s="28">
        <f>COUNT($F$6:$F$19)</f>
        <v>8</v>
      </c>
      <c r="C4" s="28" t="s">
        <v>89</v>
      </c>
      <c r="D4" s="28"/>
      <c r="E4" s="137" t="s">
        <v>95</v>
      </c>
      <c r="F4" s="29"/>
      <c r="G4" s="30" t="s">
        <v>6</v>
      </c>
      <c r="H4" s="30" t="s">
        <v>3</v>
      </c>
      <c r="I4" s="48" t="s">
        <v>4</v>
      </c>
      <c r="J4" s="60" t="s">
        <v>20</v>
      </c>
      <c r="K4" s="49" t="s">
        <v>21</v>
      </c>
      <c r="L4" s="51" t="s">
        <v>33</v>
      </c>
      <c r="M4" s="30" t="s">
        <v>11</v>
      </c>
      <c r="N4" s="30" t="s">
        <v>12</v>
      </c>
      <c r="O4" s="110"/>
      <c r="P4" s="35" t="s">
        <v>15</v>
      </c>
      <c r="Q4" s="35" t="s">
        <v>14</v>
      </c>
      <c r="R4" s="35" t="s">
        <v>13</v>
      </c>
      <c r="S4" s="11"/>
    </row>
    <row r="5" spans="1:19" ht="27.75" customHeight="1">
      <c r="A5" s="114">
        <v>10</v>
      </c>
      <c r="B5" s="144" t="s">
        <v>60</v>
      </c>
      <c r="C5" s="141" t="s">
        <v>86</v>
      </c>
      <c r="D5" s="117"/>
      <c r="E5" s="135" t="s">
        <v>86</v>
      </c>
      <c r="F5" s="117">
        <v>1</v>
      </c>
      <c r="G5" s="135">
        <v>1</v>
      </c>
      <c r="H5" s="117">
        <v>5</v>
      </c>
      <c r="I5" s="121">
        <v>5.1</v>
      </c>
      <c r="J5" s="123">
        <v>20.28</v>
      </c>
      <c r="K5" s="125">
        <f aca="true" t="shared" si="0" ref="K5:K11">J5-L5</f>
        <v>20.28</v>
      </c>
      <c r="L5" s="146"/>
      <c r="M5" s="149">
        <v>1</v>
      </c>
      <c r="N5" s="128">
        <f aca="true" t="shared" si="1" ref="N5:N11">IF(ISERROR(RANK(I5,$I$6:$I$19)),"",(RANK(I5,$I$6:$I$19)))</f>
      </c>
      <c r="O5" s="134">
        <f aca="true" t="shared" si="2" ref="O5:O19">+D5+K5+G5</f>
        <v>21.28</v>
      </c>
      <c r="P5" s="131"/>
      <c r="Q5" s="111"/>
      <c r="R5" s="112"/>
      <c r="S5" s="11"/>
    </row>
    <row r="6" spans="1:18" ht="27.75" customHeight="1" thickBot="1">
      <c r="A6" s="115">
        <v>20</v>
      </c>
      <c r="B6" s="145" t="s">
        <v>62</v>
      </c>
      <c r="C6" s="142"/>
      <c r="D6" s="118">
        <v>1</v>
      </c>
      <c r="E6" s="136" t="s">
        <v>86</v>
      </c>
      <c r="F6" s="118">
        <v>1</v>
      </c>
      <c r="G6" s="136">
        <v>1</v>
      </c>
      <c r="H6" s="118">
        <v>5</v>
      </c>
      <c r="I6" s="122">
        <v>4.49</v>
      </c>
      <c r="J6" s="124">
        <v>12.73</v>
      </c>
      <c r="K6" s="126">
        <f t="shared" si="0"/>
        <v>12.73</v>
      </c>
      <c r="L6" s="147"/>
      <c r="M6" s="150">
        <v>2</v>
      </c>
      <c r="N6" s="129">
        <f t="shared" si="1"/>
        <v>1</v>
      </c>
      <c r="O6" s="134">
        <f t="shared" si="2"/>
        <v>14.73</v>
      </c>
      <c r="P6" s="132"/>
      <c r="Q6" s="107"/>
      <c r="R6" s="113">
        <f>+P6+Q6</f>
        <v>0</v>
      </c>
    </row>
    <row r="7" spans="1:19" s="7" customFormat="1" ht="27.75" customHeight="1">
      <c r="A7" s="115">
        <v>9</v>
      </c>
      <c r="B7" s="145" t="s">
        <v>24</v>
      </c>
      <c r="C7" s="142" t="s">
        <v>86</v>
      </c>
      <c r="D7" s="118">
        <v>1</v>
      </c>
      <c r="E7" s="136" t="s">
        <v>86</v>
      </c>
      <c r="F7" s="118">
        <v>1</v>
      </c>
      <c r="G7" s="136"/>
      <c r="H7" s="118">
        <v>5</v>
      </c>
      <c r="I7" s="122">
        <v>3.64</v>
      </c>
      <c r="J7" s="124">
        <v>12.64</v>
      </c>
      <c r="K7" s="126">
        <f t="shared" si="0"/>
        <v>12.64</v>
      </c>
      <c r="L7" s="147"/>
      <c r="M7" s="149">
        <v>3</v>
      </c>
      <c r="N7" s="129">
        <f t="shared" si="1"/>
        <v>2</v>
      </c>
      <c r="O7" s="134">
        <f t="shared" si="2"/>
        <v>13.64</v>
      </c>
      <c r="P7" s="132"/>
      <c r="Q7" s="107"/>
      <c r="R7" s="113"/>
      <c r="S7" s="15"/>
    </row>
    <row r="8" spans="1:19" ht="27.75" customHeight="1" thickBot="1">
      <c r="A8" s="115">
        <v>11</v>
      </c>
      <c r="B8" s="145" t="s">
        <v>25</v>
      </c>
      <c r="C8" s="142" t="s">
        <v>86</v>
      </c>
      <c r="D8" s="118">
        <v>1</v>
      </c>
      <c r="E8" s="136" t="s">
        <v>86</v>
      </c>
      <c r="F8" s="118">
        <v>1</v>
      </c>
      <c r="G8" s="136">
        <v>1</v>
      </c>
      <c r="H8" s="118">
        <v>5</v>
      </c>
      <c r="I8" s="122"/>
      <c r="J8" s="124">
        <v>11.11</v>
      </c>
      <c r="K8" s="126">
        <f t="shared" si="0"/>
        <v>11.11</v>
      </c>
      <c r="L8" s="147"/>
      <c r="M8" s="150">
        <v>4</v>
      </c>
      <c r="N8" s="129">
        <f t="shared" si="1"/>
      </c>
      <c r="O8" s="134">
        <f t="shared" si="2"/>
        <v>13.11</v>
      </c>
      <c r="P8" s="132"/>
      <c r="Q8" s="107"/>
      <c r="R8" s="113"/>
      <c r="S8" s="16"/>
    </row>
    <row r="9" spans="1:19" ht="27.75" customHeight="1">
      <c r="A9" s="115">
        <v>4</v>
      </c>
      <c r="B9" s="145" t="s">
        <v>36</v>
      </c>
      <c r="C9" s="142"/>
      <c r="D9" s="118">
        <v>1</v>
      </c>
      <c r="E9" s="136" t="s">
        <v>86</v>
      </c>
      <c r="F9" s="118">
        <v>1</v>
      </c>
      <c r="G9" s="136">
        <v>1</v>
      </c>
      <c r="H9" s="118">
        <v>5</v>
      </c>
      <c r="I9" s="122"/>
      <c r="J9" s="124">
        <v>11.08</v>
      </c>
      <c r="K9" s="126">
        <f t="shared" si="0"/>
        <v>11.08</v>
      </c>
      <c r="L9" s="147"/>
      <c r="M9" s="149">
        <v>5</v>
      </c>
      <c r="N9" s="129">
        <f t="shared" si="1"/>
      </c>
      <c r="O9" s="134">
        <f t="shared" si="2"/>
        <v>13.08</v>
      </c>
      <c r="P9" s="132"/>
      <c r="Q9" s="107"/>
      <c r="R9" s="113"/>
      <c r="S9" s="12"/>
    </row>
    <row r="10" spans="1:19" ht="27.75" customHeight="1" thickBot="1">
      <c r="A10" s="115">
        <v>21</v>
      </c>
      <c r="B10" s="145" t="s">
        <v>61</v>
      </c>
      <c r="C10" s="143"/>
      <c r="D10" s="118"/>
      <c r="E10" s="136" t="s">
        <v>86</v>
      </c>
      <c r="F10" s="118">
        <v>1</v>
      </c>
      <c r="G10" s="136">
        <v>1</v>
      </c>
      <c r="H10" s="118">
        <v>4</v>
      </c>
      <c r="I10" s="122"/>
      <c r="J10" s="124">
        <v>6.34</v>
      </c>
      <c r="K10" s="126">
        <f t="shared" si="0"/>
        <v>6.34</v>
      </c>
      <c r="L10" s="147"/>
      <c r="M10" s="150">
        <v>6</v>
      </c>
      <c r="N10" s="129">
        <f t="shared" si="1"/>
      </c>
      <c r="O10" s="134">
        <f t="shared" si="2"/>
        <v>7.34</v>
      </c>
      <c r="P10" s="132"/>
      <c r="Q10" s="107"/>
      <c r="R10" s="113"/>
      <c r="S10" s="11"/>
    </row>
    <row r="11" spans="1:19" ht="27.75" customHeight="1">
      <c r="A11" s="115">
        <v>2</v>
      </c>
      <c r="B11" s="145" t="s">
        <v>23</v>
      </c>
      <c r="C11" s="142" t="s">
        <v>86</v>
      </c>
      <c r="D11" s="118">
        <v>1</v>
      </c>
      <c r="E11" s="136" t="s">
        <v>86</v>
      </c>
      <c r="F11" s="118">
        <v>1</v>
      </c>
      <c r="G11" s="136">
        <v>1</v>
      </c>
      <c r="H11" s="118">
        <v>2</v>
      </c>
      <c r="I11" s="122"/>
      <c r="J11" s="124">
        <v>3.59</v>
      </c>
      <c r="K11" s="126">
        <f t="shared" si="0"/>
        <v>3.59</v>
      </c>
      <c r="L11" s="147"/>
      <c r="M11" s="149">
        <v>7</v>
      </c>
      <c r="N11" s="129">
        <f t="shared" si="1"/>
      </c>
      <c r="O11" s="134">
        <f t="shared" si="2"/>
        <v>5.59</v>
      </c>
      <c r="P11" s="132"/>
      <c r="Q11" s="107"/>
      <c r="R11" s="113"/>
      <c r="S11" s="11"/>
    </row>
    <row r="12" spans="1:19" ht="27.75" customHeight="1">
      <c r="A12" s="115">
        <v>30</v>
      </c>
      <c r="B12" s="145" t="s">
        <v>75</v>
      </c>
      <c r="C12" s="142" t="s">
        <v>86</v>
      </c>
      <c r="D12" s="118"/>
      <c r="E12" s="136" t="s">
        <v>86</v>
      </c>
      <c r="F12" s="118">
        <v>1</v>
      </c>
      <c r="G12" s="136">
        <v>1</v>
      </c>
      <c r="H12" s="118">
        <v>0</v>
      </c>
      <c r="I12" s="122"/>
      <c r="J12" s="124">
        <v>0</v>
      </c>
      <c r="K12" s="126">
        <v>0</v>
      </c>
      <c r="L12" s="147"/>
      <c r="M12" s="150">
        <v>8</v>
      </c>
      <c r="N12" s="129"/>
      <c r="O12" s="134">
        <f t="shared" si="2"/>
        <v>1</v>
      </c>
      <c r="P12" s="132"/>
      <c r="Q12" s="107"/>
      <c r="R12" s="113"/>
      <c r="S12" s="11"/>
    </row>
    <row r="13" spans="1:19" ht="27.75" customHeight="1">
      <c r="A13" s="115">
        <v>16</v>
      </c>
      <c r="B13" s="145" t="s">
        <v>27</v>
      </c>
      <c r="C13" s="142"/>
      <c r="D13" s="118">
        <v>1</v>
      </c>
      <c r="E13" s="136" t="s">
        <v>86</v>
      </c>
      <c r="F13" s="118">
        <v>1</v>
      </c>
      <c r="G13" s="136"/>
      <c r="H13" s="118"/>
      <c r="I13" s="122"/>
      <c r="J13" s="124">
        <v>0</v>
      </c>
      <c r="K13" s="126">
        <f>J13-L13</f>
        <v>0</v>
      </c>
      <c r="L13" s="147"/>
      <c r="M13" s="150">
        <v>9</v>
      </c>
      <c r="N13" s="129">
        <f>IF(ISERROR(RANK(I13,$I$6:$I$19)),"",(RANK(I13,$I$6:$I$19)))</f>
      </c>
      <c r="O13" s="134">
        <f t="shared" si="2"/>
        <v>1</v>
      </c>
      <c r="P13" s="132"/>
      <c r="Q13" s="107"/>
      <c r="R13" s="113"/>
      <c r="S13" s="11"/>
    </row>
    <row r="14" spans="1:19" ht="27.75" customHeight="1">
      <c r="A14" s="115">
        <v>5</v>
      </c>
      <c r="B14" s="145" t="s">
        <v>70</v>
      </c>
      <c r="C14" s="142"/>
      <c r="D14" s="118">
        <v>1</v>
      </c>
      <c r="E14" s="136"/>
      <c r="F14" s="118"/>
      <c r="G14" s="136"/>
      <c r="H14" s="118"/>
      <c r="I14" s="122"/>
      <c r="J14" s="124"/>
      <c r="K14" s="126">
        <f>J14-L14</f>
        <v>0</v>
      </c>
      <c r="L14" s="147"/>
      <c r="M14" s="150">
        <f aca="true" t="shared" si="3" ref="M14:M19">IF(K14=0,0,IF(ISERROR(RANK(K14,$K$6:$K$19)),"",RANK(K14,$K$6:$K$19)))</f>
        <v>0</v>
      </c>
      <c r="N14" s="129">
        <f>IF(ISERROR(RANK(I14,$I$6:$I$19)),"",(RANK(I14,$I$6:$I$19)))</f>
      </c>
      <c r="O14" s="134">
        <f t="shared" si="2"/>
        <v>1</v>
      </c>
      <c r="P14" s="132"/>
      <c r="Q14" s="107"/>
      <c r="R14" s="113"/>
      <c r="S14" s="11"/>
    </row>
    <row r="15" spans="1:19" ht="27.75" customHeight="1">
      <c r="A15" s="115">
        <v>6</v>
      </c>
      <c r="B15" s="145" t="s">
        <v>56</v>
      </c>
      <c r="C15" s="142"/>
      <c r="D15" s="118">
        <v>1</v>
      </c>
      <c r="E15" s="136"/>
      <c r="F15" s="118"/>
      <c r="G15" s="136"/>
      <c r="H15" s="118"/>
      <c r="I15" s="122"/>
      <c r="J15" s="124"/>
      <c r="K15" s="126">
        <f>J15-L15</f>
        <v>0</v>
      </c>
      <c r="L15" s="147"/>
      <c r="M15" s="150">
        <f t="shared" si="3"/>
        <v>0</v>
      </c>
      <c r="N15" s="129">
        <f>IF(ISERROR(RANK(I15,$I$6:$I$19)),"",(RANK(I15,$I$6:$I$19)))</f>
      </c>
      <c r="O15" s="134">
        <f t="shared" si="2"/>
        <v>1</v>
      </c>
      <c r="P15" s="132"/>
      <c r="Q15" s="107"/>
      <c r="R15" s="113"/>
      <c r="S15" s="11"/>
    </row>
    <row r="16" spans="1:19" ht="27.75" customHeight="1">
      <c r="A16" s="115">
        <v>8</v>
      </c>
      <c r="B16" s="145" t="s">
        <v>64</v>
      </c>
      <c r="C16" s="142"/>
      <c r="D16" s="118">
        <v>1</v>
      </c>
      <c r="E16" s="136"/>
      <c r="F16" s="118"/>
      <c r="G16" s="136"/>
      <c r="H16" s="118"/>
      <c r="I16" s="122"/>
      <c r="J16" s="124"/>
      <c r="K16" s="126">
        <f>J16-L16</f>
        <v>0</v>
      </c>
      <c r="L16" s="147"/>
      <c r="M16" s="150">
        <f t="shared" si="3"/>
        <v>0</v>
      </c>
      <c r="N16" s="129">
        <f>IF(ISERROR(RANK(I16,$I$6:$I$19)),"",(RANK(I16,$I$6:$I$19)))</f>
      </c>
      <c r="O16" s="134">
        <f t="shared" si="2"/>
        <v>1</v>
      </c>
      <c r="P16" s="132"/>
      <c r="Q16" s="107"/>
      <c r="R16" s="113"/>
      <c r="S16" s="11"/>
    </row>
    <row r="17" spans="1:19" ht="27.75" customHeight="1">
      <c r="A17" s="115">
        <v>18</v>
      </c>
      <c r="B17" s="145" t="s">
        <v>57</v>
      </c>
      <c r="C17" s="142"/>
      <c r="D17" s="118">
        <v>1</v>
      </c>
      <c r="E17" s="136"/>
      <c r="F17" s="118"/>
      <c r="G17" s="136"/>
      <c r="H17" s="118"/>
      <c r="I17" s="122"/>
      <c r="J17" s="124"/>
      <c r="K17" s="126">
        <f>J17-L17</f>
        <v>0</v>
      </c>
      <c r="L17" s="147"/>
      <c r="M17" s="150">
        <f t="shared" si="3"/>
        <v>0</v>
      </c>
      <c r="N17" s="129">
        <f>IF(ISERROR(RANK(I17,$I$6:$I$19)),"",(RANK(I17,$I$6:$I$19)))</f>
      </c>
      <c r="O17" s="134">
        <f t="shared" si="2"/>
        <v>1</v>
      </c>
      <c r="P17" s="132"/>
      <c r="Q17" s="107"/>
      <c r="R17" s="113"/>
      <c r="S17" s="11"/>
    </row>
    <row r="18" spans="1:19" ht="27.75" customHeight="1">
      <c r="A18" s="115">
        <v>36</v>
      </c>
      <c r="B18" s="145" t="s">
        <v>96</v>
      </c>
      <c r="C18" s="142"/>
      <c r="D18" s="118">
        <v>1</v>
      </c>
      <c r="E18" s="136"/>
      <c r="F18" s="118"/>
      <c r="G18" s="136"/>
      <c r="H18" s="118"/>
      <c r="I18" s="122"/>
      <c r="J18" s="124"/>
      <c r="K18" s="126"/>
      <c r="L18" s="147"/>
      <c r="M18" s="150">
        <f t="shared" si="3"/>
        <v>0</v>
      </c>
      <c r="N18" s="129"/>
      <c r="O18" s="134">
        <f t="shared" si="2"/>
        <v>1</v>
      </c>
      <c r="P18" s="132"/>
      <c r="Q18" s="107"/>
      <c r="R18" s="113"/>
      <c r="S18" s="11"/>
    </row>
    <row r="19" spans="1:19" ht="27.75" customHeight="1" thickBot="1">
      <c r="A19" s="115">
        <v>37</v>
      </c>
      <c r="B19" s="145" t="s">
        <v>97</v>
      </c>
      <c r="C19" s="142"/>
      <c r="D19" s="118">
        <v>1</v>
      </c>
      <c r="E19" s="136"/>
      <c r="F19" s="118"/>
      <c r="G19" s="136"/>
      <c r="H19" s="118"/>
      <c r="I19" s="122"/>
      <c r="J19" s="124"/>
      <c r="K19" s="126"/>
      <c r="L19" s="147"/>
      <c r="M19" s="150">
        <f t="shared" si="3"/>
        <v>0</v>
      </c>
      <c r="N19" s="129"/>
      <c r="O19" s="134">
        <f t="shared" si="2"/>
        <v>1</v>
      </c>
      <c r="P19" s="132"/>
      <c r="Q19" s="107"/>
      <c r="R19" s="113"/>
      <c r="S19" s="11"/>
    </row>
    <row r="20" spans="1:19" ht="27.75" customHeight="1" thickBot="1">
      <c r="A20" s="37"/>
      <c r="B20" s="116" t="s">
        <v>32</v>
      </c>
      <c r="C20" s="116"/>
      <c r="D20" s="40">
        <f aca="true" t="shared" si="4" ref="D20:J20">SUM(D3:D19)</f>
        <v>12</v>
      </c>
      <c r="E20" s="120">
        <f t="shared" si="4"/>
        <v>0</v>
      </c>
      <c r="F20" s="119">
        <f t="shared" si="4"/>
        <v>9</v>
      </c>
      <c r="G20" s="40">
        <f t="shared" si="4"/>
        <v>7</v>
      </c>
      <c r="H20" s="40">
        <f t="shared" si="4"/>
        <v>31</v>
      </c>
      <c r="I20" s="120">
        <f t="shared" si="4"/>
        <v>13.23</v>
      </c>
      <c r="J20" s="40">
        <f t="shared" si="4"/>
        <v>77.77000000000001</v>
      </c>
      <c r="K20" s="120">
        <f>J20-L20</f>
        <v>77.77000000000001</v>
      </c>
      <c r="L20" s="148"/>
      <c r="M20" s="127"/>
      <c r="N20" s="130"/>
      <c r="O20" s="40">
        <f>SUM(O3:O19)</f>
        <v>96.77000000000001</v>
      </c>
      <c r="P20" s="133">
        <f>SUM(P3:P19)</f>
        <v>0</v>
      </c>
      <c r="Q20" s="108">
        <f>SUM(Q3:Q19)</f>
        <v>0</v>
      </c>
      <c r="R20" s="109">
        <f>P20+Q20</f>
        <v>0</v>
      </c>
      <c r="S20" s="11"/>
    </row>
  </sheetData>
  <sheetProtection/>
  <printOptions/>
  <pageMargins left="0" right="0" top="0" bottom="0" header="0" footer="0"/>
  <pageSetup fitToHeight="1" fitToWidth="1"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9.140625" defaultRowHeight="15" customHeight="1"/>
  <cols>
    <col min="1" max="1" width="8.7109375" style="5" customWidth="1"/>
    <col min="2" max="2" width="22.57421875" style="22" customWidth="1"/>
    <col min="3" max="3" width="6.8515625" style="22" customWidth="1"/>
    <col min="4" max="4" width="11.57421875" style="22" customWidth="1"/>
    <col min="5" max="5" width="7.57421875" style="24" customWidth="1"/>
    <col min="6" max="6" width="8.421875" style="24" customWidth="1"/>
    <col min="7" max="7" width="9.140625" style="24" customWidth="1"/>
    <col min="8" max="8" width="9.8515625" style="24" customWidth="1"/>
    <col min="9" max="9" width="14.57421875" style="25" customWidth="1"/>
    <col min="10" max="10" width="12.421875" style="53" customWidth="1"/>
    <col min="11" max="11" width="16.8515625" style="5" customWidth="1"/>
    <col min="12" max="12" width="15.57421875" style="5" customWidth="1"/>
    <col min="13" max="13" width="12.7109375" style="5" customWidth="1"/>
    <col min="14" max="14" width="10.00390625" style="5" customWidth="1"/>
    <col min="15" max="15" width="17.140625" style="5" customWidth="1"/>
    <col min="16" max="16" width="13.57421875" style="5" customWidth="1"/>
    <col min="17" max="17" width="11.140625" style="5" bestFit="1" customWidth="1"/>
    <col min="18" max="18" width="18.7109375" style="5" customWidth="1"/>
    <col min="19" max="16384" width="9.140625" style="5" customWidth="1"/>
  </cols>
  <sheetData>
    <row r="1" spans="1:10" ht="15" customHeight="1">
      <c r="A1" s="4"/>
      <c r="B1" s="18"/>
      <c r="C1" s="18"/>
      <c r="D1" s="18"/>
      <c r="E1" s="8"/>
      <c r="J1" s="25"/>
    </row>
    <row r="2" spans="1:15" ht="30" customHeight="1" thickBot="1">
      <c r="A2" s="17" t="s">
        <v>92</v>
      </c>
      <c r="D2" s="19"/>
      <c r="E2" s="19"/>
      <c r="F2" s="19"/>
      <c r="G2" s="19"/>
      <c r="H2" s="19"/>
      <c r="I2" s="26"/>
      <c r="J2" s="26"/>
      <c r="K2" s="17"/>
      <c r="L2" s="17"/>
      <c r="M2" s="17"/>
      <c r="N2" s="17"/>
      <c r="O2" s="17"/>
    </row>
    <row r="3" spans="1:19" ht="34.5" customHeight="1" thickBot="1">
      <c r="A3" s="27" t="s">
        <v>0</v>
      </c>
      <c r="B3" s="28" t="s">
        <v>1</v>
      </c>
      <c r="C3" s="28"/>
      <c r="D3" s="28" t="s">
        <v>28</v>
      </c>
      <c r="E3" s="29" t="s">
        <v>29</v>
      </c>
      <c r="F3" s="29" t="s">
        <v>2</v>
      </c>
      <c r="G3" s="29" t="s">
        <v>8</v>
      </c>
      <c r="H3" s="29" t="s">
        <v>9</v>
      </c>
      <c r="I3" s="61" t="s">
        <v>5</v>
      </c>
      <c r="J3" s="62"/>
      <c r="K3" s="29" t="s">
        <v>18</v>
      </c>
      <c r="L3" s="34" t="s">
        <v>17</v>
      </c>
      <c r="M3" s="63"/>
      <c r="N3" s="29" t="s">
        <v>10</v>
      </c>
      <c r="O3" s="29" t="s">
        <v>16</v>
      </c>
      <c r="P3" s="29"/>
      <c r="Q3" s="29"/>
      <c r="R3" s="10"/>
      <c r="S3" s="1"/>
    </row>
    <row r="4" spans="1:19" ht="36.75" customHeight="1" thickBot="1">
      <c r="A4" s="27"/>
      <c r="B4" s="28">
        <v>11</v>
      </c>
      <c r="C4" s="28" t="s">
        <v>102</v>
      </c>
      <c r="D4" s="28" t="s">
        <v>103</v>
      </c>
      <c r="E4" s="64"/>
      <c r="F4" s="30" t="s">
        <v>6</v>
      </c>
      <c r="G4" s="158" t="s">
        <v>3</v>
      </c>
      <c r="H4" s="30" t="s">
        <v>4</v>
      </c>
      <c r="I4" s="49" t="s">
        <v>20</v>
      </c>
      <c r="J4" s="49" t="s">
        <v>21</v>
      </c>
      <c r="K4" s="51" t="s">
        <v>33</v>
      </c>
      <c r="L4" s="30" t="s">
        <v>11</v>
      </c>
      <c r="M4" s="30" t="s">
        <v>12</v>
      </c>
      <c r="N4" s="33"/>
      <c r="O4" s="35" t="s">
        <v>15</v>
      </c>
      <c r="P4" s="35" t="s">
        <v>14</v>
      </c>
      <c r="Q4" s="35" t="s">
        <v>13</v>
      </c>
      <c r="R4" s="2"/>
      <c r="S4" s="1"/>
    </row>
    <row r="5" spans="1:18" ht="27" customHeight="1" thickBot="1">
      <c r="A5" s="155">
        <v>22</v>
      </c>
      <c r="B5" s="156" t="s">
        <v>72</v>
      </c>
      <c r="C5" s="160" t="s">
        <v>86</v>
      </c>
      <c r="D5" s="40">
        <v>1</v>
      </c>
      <c r="E5" s="153" t="s">
        <v>86</v>
      </c>
      <c r="F5" s="157">
        <v>1</v>
      </c>
      <c r="G5" s="159">
        <v>5</v>
      </c>
      <c r="H5" s="40">
        <v>4.2</v>
      </c>
      <c r="I5" s="42">
        <v>15.4</v>
      </c>
      <c r="J5" s="50">
        <f aca="true" t="shared" si="0" ref="J5:J35">I5-K5</f>
        <v>15.4</v>
      </c>
      <c r="K5" s="55"/>
      <c r="L5" s="56">
        <f aca="true" t="shared" si="1" ref="L5:L35">IF(J5=0,0,IF(ISERROR(RANK(J5,$J$5:$J$33)),"",RANK(J5,$J$5:$J$33)))</f>
        <v>1</v>
      </c>
      <c r="M5" s="23">
        <v>1</v>
      </c>
      <c r="N5" s="70">
        <f aca="true" t="shared" si="2" ref="N5:N35">+D5+J5+F5</f>
        <v>17.4</v>
      </c>
      <c r="O5" s="32"/>
      <c r="P5" s="32"/>
      <c r="Q5" s="32">
        <f aca="true" t="shared" si="3" ref="Q5:Q34">+O5+P5</f>
        <v>0</v>
      </c>
      <c r="R5" s="78"/>
    </row>
    <row r="6" spans="1:18" ht="24.75" customHeight="1" thickBot="1">
      <c r="A6" s="155">
        <v>11</v>
      </c>
      <c r="B6" s="156" t="s">
        <v>25</v>
      </c>
      <c r="C6" s="160" t="s">
        <v>86</v>
      </c>
      <c r="D6" s="40">
        <v>1</v>
      </c>
      <c r="E6" s="153" t="s">
        <v>86</v>
      </c>
      <c r="F6" s="40">
        <v>1</v>
      </c>
      <c r="G6" s="159">
        <v>5</v>
      </c>
      <c r="H6" s="40">
        <v>3.99</v>
      </c>
      <c r="I6" s="42">
        <v>15.05</v>
      </c>
      <c r="J6" s="50">
        <f t="shared" si="0"/>
        <v>15.05</v>
      </c>
      <c r="K6" s="55"/>
      <c r="L6" s="56">
        <f t="shared" si="1"/>
        <v>2</v>
      </c>
      <c r="M6" s="23"/>
      <c r="N6" s="70">
        <f t="shared" si="2"/>
        <v>17.05</v>
      </c>
      <c r="O6" s="32"/>
      <c r="P6" s="32"/>
      <c r="Q6" s="32">
        <f t="shared" si="3"/>
        <v>0</v>
      </c>
      <c r="R6" s="78"/>
    </row>
    <row r="7" spans="1:18" ht="24.75" customHeight="1" thickBot="1">
      <c r="A7" s="155">
        <v>9</v>
      </c>
      <c r="B7" s="156" t="s">
        <v>24</v>
      </c>
      <c r="C7" s="160" t="s">
        <v>86</v>
      </c>
      <c r="D7" s="40">
        <v>1</v>
      </c>
      <c r="E7" s="153" t="s">
        <v>86</v>
      </c>
      <c r="F7" s="40">
        <v>1</v>
      </c>
      <c r="G7" s="159">
        <v>5</v>
      </c>
      <c r="H7" s="40"/>
      <c r="I7" s="42">
        <v>14.15</v>
      </c>
      <c r="J7" s="50">
        <f t="shared" si="0"/>
        <v>14.15</v>
      </c>
      <c r="K7" s="55"/>
      <c r="L7" s="56">
        <f t="shared" si="1"/>
        <v>3</v>
      </c>
      <c r="M7" s="23"/>
      <c r="N7" s="70">
        <f t="shared" si="2"/>
        <v>16.15</v>
      </c>
      <c r="O7" s="32"/>
      <c r="P7" s="32"/>
      <c r="Q7" s="32">
        <f t="shared" si="3"/>
        <v>0</v>
      </c>
      <c r="R7" s="78"/>
    </row>
    <row r="8" spans="1:20" s="7" customFormat="1" ht="24.75" customHeight="1" thickBot="1">
      <c r="A8" s="155">
        <v>4</v>
      </c>
      <c r="B8" s="156" t="s">
        <v>36</v>
      </c>
      <c r="C8" s="160"/>
      <c r="D8" s="40"/>
      <c r="E8" s="153" t="s">
        <v>86</v>
      </c>
      <c r="F8" s="40">
        <v>1</v>
      </c>
      <c r="G8" s="159">
        <v>5</v>
      </c>
      <c r="H8" s="40">
        <v>4.65</v>
      </c>
      <c r="I8" s="42">
        <v>13.61</v>
      </c>
      <c r="J8" s="50">
        <f t="shared" si="0"/>
        <v>13.61</v>
      </c>
      <c r="K8" s="55"/>
      <c r="L8" s="56">
        <f t="shared" si="1"/>
        <v>4</v>
      </c>
      <c r="M8" s="23">
        <f>IF(ISERROR(RANK(H8,$H$5:$H$33)),"",(RANK(H8,$H$5:$H$33)))</f>
        <v>1</v>
      </c>
      <c r="N8" s="70">
        <f t="shared" si="2"/>
        <v>14.61</v>
      </c>
      <c r="O8" s="32"/>
      <c r="P8" s="32"/>
      <c r="Q8" s="32">
        <f t="shared" si="3"/>
        <v>0</v>
      </c>
      <c r="R8" s="78"/>
      <c r="S8" s="5"/>
      <c r="T8" s="5"/>
    </row>
    <row r="9" spans="1:18" ht="24.75" customHeight="1" thickBot="1">
      <c r="A9" s="155">
        <v>6</v>
      </c>
      <c r="B9" s="156" t="s">
        <v>56</v>
      </c>
      <c r="C9" s="160"/>
      <c r="D9" s="40">
        <v>1</v>
      </c>
      <c r="E9" s="153"/>
      <c r="F9" s="40"/>
      <c r="G9" s="159">
        <v>5</v>
      </c>
      <c r="H9" s="40"/>
      <c r="I9" s="42">
        <v>12.63</v>
      </c>
      <c r="J9" s="50">
        <f t="shared" si="0"/>
        <v>12.63</v>
      </c>
      <c r="K9" s="55"/>
      <c r="L9" s="56">
        <f t="shared" si="1"/>
        <v>5</v>
      </c>
      <c r="M9" s="23"/>
      <c r="N9" s="70">
        <f t="shared" si="2"/>
        <v>13.63</v>
      </c>
      <c r="O9" s="32"/>
      <c r="P9" s="32"/>
      <c r="Q9" s="32">
        <f t="shared" si="3"/>
        <v>0</v>
      </c>
      <c r="R9" s="78"/>
    </row>
    <row r="10" spans="1:18" ht="24.75" customHeight="1" thickBot="1">
      <c r="A10" s="155">
        <v>10</v>
      </c>
      <c r="B10" s="156" t="s">
        <v>60</v>
      </c>
      <c r="C10" s="160" t="s">
        <v>86</v>
      </c>
      <c r="D10" s="40">
        <v>1</v>
      </c>
      <c r="E10" s="153" t="s">
        <v>86</v>
      </c>
      <c r="F10" s="40">
        <v>1</v>
      </c>
      <c r="G10" s="159">
        <v>5</v>
      </c>
      <c r="H10" s="40"/>
      <c r="I10" s="42">
        <v>10.52</v>
      </c>
      <c r="J10" s="50">
        <f t="shared" si="0"/>
        <v>10.52</v>
      </c>
      <c r="K10" s="55"/>
      <c r="L10" s="56">
        <f t="shared" si="1"/>
        <v>6</v>
      </c>
      <c r="M10" s="23"/>
      <c r="N10" s="70">
        <f t="shared" si="2"/>
        <v>12.52</v>
      </c>
      <c r="O10" s="32"/>
      <c r="P10" s="32"/>
      <c r="Q10" s="32">
        <f t="shared" si="3"/>
        <v>0</v>
      </c>
      <c r="R10" s="78"/>
    </row>
    <row r="11" spans="1:18" ht="24.75" customHeight="1" thickBot="1">
      <c r="A11" s="155">
        <v>20</v>
      </c>
      <c r="B11" s="156" t="s">
        <v>62</v>
      </c>
      <c r="C11" s="160" t="s">
        <v>86</v>
      </c>
      <c r="D11" s="40">
        <v>1</v>
      </c>
      <c r="E11" s="153" t="s">
        <v>86</v>
      </c>
      <c r="F11" s="40">
        <v>1</v>
      </c>
      <c r="G11" s="159">
        <v>5</v>
      </c>
      <c r="H11" s="40"/>
      <c r="I11" s="42">
        <v>10.35</v>
      </c>
      <c r="J11" s="50">
        <f t="shared" si="0"/>
        <v>10.35</v>
      </c>
      <c r="K11" s="55"/>
      <c r="L11" s="56">
        <f t="shared" si="1"/>
        <v>7</v>
      </c>
      <c r="M11" s="23"/>
      <c r="N11" s="70">
        <f t="shared" si="2"/>
        <v>12.35</v>
      </c>
      <c r="O11" s="32"/>
      <c r="P11" s="32"/>
      <c r="Q11" s="32">
        <f t="shared" si="3"/>
        <v>0</v>
      </c>
      <c r="R11" s="78"/>
    </row>
    <row r="12" spans="1:18" ht="24.75" customHeight="1" thickBot="1">
      <c r="A12" s="155">
        <v>16</v>
      </c>
      <c r="B12" s="156" t="s">
        <v>27</v>
      </c>
      <c r="C12" s="160" t="s">
        <v>86</v>
      </c>
      <c r="D12" s="40">
        <v>1</v>
      </c>
      <c r="E12" s="153" t="s">
        <v>86</v>
      </c>
      <c r="F12" s="40"/>
      <c r="G12" s="159">
        <v>5</v>
      </c>
      <c r="H12" s="40"/>
      <c r="I12" s="42">
        <v>9.34</v>
      </c>
      <c r="J12" s="50">
        <f t="shared" si="0"/>
        <v>9.34</v>
      </c>
      <c r="K12" s="55"/>
      <c r="L12" s="56">
        <f t="shared" si="1"/>
        <v>8</v>
      </c>
      <c r="M12" s="23"/>
      <c r="N12" s="70">
        <f t="shared" si="2"/>
        <v>10.34</v>
      </c>
      <c r="O12" s="32"/>
      <c r="P12" s="32"/>
      <c r="Q12" s="32">
        <f t="shared" si="3"/>
        <v>0</v>
      </c>
      <c r="R12" s="78"/>
    </row>
    <row r="13" spans="1:17" ht="24.75" customHeight="1" thickBot="1">
      <c r="A13" s="155">
        <v>2</v>
      </c>
      <c r="B13" s="156" t="s">
        <v>23</v>
      </c>
      <c r="C13" s="160" t="s">
        <v>86</v>
      </c>
      <c r="D13" s="40">
        <v>1</v>
      </c>
      <c r="E13" s="153" t="s">
        <v>86</v>
      </c>
      <c r="F13" s="40">
        <v>1</v>
      </c>
      <c r="G13" s="159">
        <v>3</v>
      </c>
      <c r="H13" s="40"/>
      <c r="I13" s="42">
        <v>7.18</v>
      </c>
      <c r="J13" s="50">
        <f t="shared" si="0"/>
        <v>7.18</v>
      </c>
      <c r="K13" s="55"/>
      <c r="L13" s="56">
        <f t="shared" si="1"/>
        <v>9</v>
      </c>
      <c r="M13" s="23">
        <f>IF(ISERROR(RANK(H13,$H$5:$H$33)),"",(RANK(H13,$H$5:$H$33)))</f>
      </c>
      <c r="N13" s="70">
        <f t="shared" si="2"/>
        <v>9.18</v>
      </c>
      <c r="O13" s="32"/>
      <c r="P13" s="32"/>
      <c r="Q13" s="32">
        <f t="shared" si="3"/>
        <v>0</v>
      </c>
    </row>
    <row r="14" spans="1:18" ht="24.75" customHeight="1" thickBot="1">
      <c r="A14" s="155">
        <v>18</v>
      </c>
      <c r="B14" s="156" t="s">
        <v>57</v>
      </c>
      <c r="C14" s="160" t="s">
        <v>86</v>
      </c>
      <c r="D14" s="40">
        <v>1</v>
      </c>
      <c r="E14" s="153" t="s">
        <v>86</v>
      </c>
      <c r="F14" s="40">
        <v>1</v>
      </c>
      <c r="G14" s="159">
        <v>3</v>
      </c>
      <c r="H14" s="40"/>
      <c r="I14" s="42">
        <v>6.71</v>
      </c>
      <c r="J14" s="50">
        <f t="shared" si="0"/>
        <v>6.71</v>
      </c>
      <c r="K14" s="55"/>
      <c r="L14" s="56">
        <f t="shared" si="1"/>
        <v>10</v>
      </c>
      <c r="M14" s="23"/>
      <c r="N14" s="70">
        <f t="shared" si="2"/>
        <v>8.71</v>
      </c>
      <c r="O14" s="32"/>
      <c r="P14" s="32"/>
      <c r="Q14" s="32">
        <f t="shared" si="3"/>
        <v>0</v>
      </c>
      <c r="R14" s="78"/>
    </row>
    <row r="15" spans="1:18" ht="24.75" customHeight="1" thickBot="1">
      <c r="A15" s="155">
        <v>21</v>
      </c>
      <c r="B15" s="156" t="s">
        <v>61</v>
      </c>
      <c r="C15" s="160" t="s">
        <v>86</v>
      </c>
      <c r="D15" s="40">
        <v>1</v>
      </c>
      <c r="E15" s="153" t="s">
        <v>86</v>
      </c>
      <c r="F15" s="40">
        <v>1</v>
      </c>
      <c r="G15" s="154">
        <v>2</v>
      </c>
      <c r="H15" s="40"/>
      <c r="I15" s="42">
        <v>3.4</v>
      </c>
      <c r="J15" s="50">
        <f t="shared" si="0"/>
        <v>3.4</v>
      </c>
      <c r="K15" s="55"/>
      <c r="L15" s="56">
        <f t="shared" si="1"/>
        <v>11</v>
      </c>
      <c r="M15" s="23"/>
      <c r="N15" s="70">
        <f t="shared" si="2"/>
        <v>5.4</v>
      </c>
      <c r="O15" s="32"/>
      <c r="P15" s="32"/>
      <c r="Q15" s="32">
        <f t="shared" si="3"/>
        <v>0</v>
      </c>
      <c r="R15" s="78"/>
    </row>
    <row r="16" spans="1:20" ht="24.75" customHeight="1" thickBot="1">
      <c r="A16" s="155">
        <v>30</v>
      </c>
      <c r="B16" s="156" t="s">
        <v>75</v>
      </c>
      <c r="C16" s="160" t="s">
        <v>86</v>
      </c>
      <c r="D16" s="40"/>
      <c r="E16" s="153" t="s">
        <v>86</v>
      </c>
      <c r="F16" s="40">
        <v>1</v>
      </c>
      <c r="G16" s="154">
        <v>0</v>
      </c>
      <c r="H16" s="40"/>
      <c r="I16" s="42">
        <v>0</v>
      </c>
      <c r="J16" s="50">
        <f t="shared" si="0"/>
        <v>0</v>
      </c>
      <c r="K16" s="55"/>
      <c r="L16" s="56">
        <f t="shared" si="1"/>
        <v>0</v>
      </c>
      <c r="M16" s="23">
        <f>IF(ISERROR(RANK(H16,$H$5:$H$33)),"",(RANK(H16,$H$5:$H$33)))</f>
      </c>
      <c r="N16" s="70">
        <f t="shared" si="2"/>
        <v>1</v>
      </c>
      <c r="O16" s="32"/>
      <c r="P16" s="32"/>
      <c r="Q16" s="32">
        <f t="shared" si="3"/>
        <v>0</v>
      </c>
      <c r="T16" s="78"/>
    </row>
    <row r="17" spans="1:17" ht="24.75" customHeight="1" thickBot="1">
      <c r="A17" s="155">
        <v>1</v>
      </c>
      <c r="B17" s="156" t="s">
        <v>26</v>
      </c>
      <c r="C17" s="160"/>
      <c r="D17" s="40"/>
      <c r="E17" s="153"/>
      <c r="F17" s="40"/>
      <c r="G17" s="154"/>
      <c r="H17" s="40"/>
      <c r="I17" s="42"/>
      <c r="J17" s="50">
        <f t="shared" si="0"/>
        <v>0</v>
      </c>
      <c r="K17" s="55"/>
      <c r="L17" s="56">
        <f t="shared" si="1"/>
        <v>0</v>
      </c>
      <c r="M17" s="23">
        <f>IF(ISERROR(RANK(H17,$H$5:$H$33)),"",(RANK(H17,$H$5:$H$33)))</f>
      </c>
      <c r="N17" s="70">
        <f t="shared" si="2"/>
        <v>0</v>
      </c>
      <c r="O17" s="32"/>
      <c r="P17" s="32"/>
      <c r="Q17" s="32">
        <f t="shared" si="3"/>
        <v>0</v>
      </c>
    </row>
    <row r="18" spans="1:20" ht="24.75" customHeight="1" thickBot="1">
      <c r="A18" s="155">
        <v>3</v>
      </c>
      <c r="B18" s="156" t="s">
        <v>69</v>
      </c>
      <c r="C18" s="160"/>
      <c r="D18" s="40"/>
      <c r="E18" s="153"/>
      <c r="F18" s="40"/>
      <c r="G18" s="154"/>
      <c r="H18" s="40"/>
      <c r="I18" s="42"/>
      <c r="J18" s="50">
        <f t="shared" si="0"/>
        <v>0</v>
      </c>
      <c r="K18" s="55"/>
      <c r="L18" s="56">
        <f t="shared" si="1"/>
        <v>0</v>
      </c>
      <c r="M18" s="23">
        <f>IF(ISERROR(RANK(H18,$H$5:$H$33)),"",(RANK(H18,$H$5:$H$33)))</f>
      </c>
      <c r="N18" s="70">
        <f t="shared" si="2"/>
        <v>0</v>
      </c>
      <c r="O18" s="32"/>
      <c r="P18" s="32"/>
      <c r="Q18" s="32">
        <f t="shared" si="3"/>
        <v>0</v>
      </c>
      <c r="R18" s="6"/>
      <c r="S18" s="7"/>
      <c r="T18" s="7"/>
    </row>
    <row r="19" spans="1:18" ht="24.75" customHeight="1" thickBot="1">
      <c r="A19" s="155">
        <v>5</v>
      </c>
      <c r="B19" s="156" t="s">
        <v>70</v>
      </c>
      <c r="C19" s="160"/>
      <c r="D19" s="40">
        <v>1</v>
      </c>
      <c r="E19" s="153"/>
      <c r="F19" s="40"/>
      <c r="G19" s="154"/>
      <c r="H19" s="40"/>
      <c r="I19" s="42"/>
      <c r="J19" s="50">
        <f t="shared" si="0"/>
        <v>0</v>
      </c>
      <c r="K19" s="55"/>
      <c r="L19" s="56">
        <f t="shared" si="1"/>
        <v>0</v>
      </c>
      <c r="M19" s="23">
        <f>IF(ISERROR(RANK(H19,$H$5:$H$33)),"",(RANK(H19,$H$5:$H$33)))</f>
      </c>
      <c r="N19" s="70">
        <f t="shared" si="2"/>
        <v>1</v>
      </c>
      <c r="O19" s="32"/>
      <c r="P19" s="32"/>
      <c r="Q19" s="32">
        <f t="shared" si="3"/>
        <v>0</v>
      </c>
      <c r="R19" s="78"/>
    </row>
    <row r="20" spans="1:18" ht="24.75" customHeight="1" thickBot="1">
      <c r="A20" s="155">
        <v>8</v>
      </c>
      <c r="B20" s="156" t="s">
        <v>64</v>
      </c>
      <c r="C20" s="160"/>
      <c r="D20" s="40">
        <v>1</v>
      </c>
      <c r="E20" s="153"/>
      <c r="F20" s="40"/>
      <c r="G20" s="154"/>
      <c r="H20" s="40"/>
      <c r="I20" s="42"/>
      <c r="J20" s="50">
        <f t="shared" si="0"/>
        <v>0</v>
      </c>
      <c r="K20" s="55"/>
      <c r="L20" s="56">
        <f t="shared" si="1"/>
        <v>0</v>
      </c>
      <c r="M20" s="23"/>
      <c r="N20" s="70">
        <f t="shared" si="2"/>
        <v>1</v>
      </c>
      <c r="O20" s="32"/>
      <c r="P20" s="32"/>
      <c r="Q20" s="32">
        <f t="shared" si="3"/>
        <v>0</v>
      </c>
      <c r="R20" s="78"/>
    </row>
    <row r="21" spans="1:18" ht="24.75" customHeight="1" thickBot="1">
      <c r="A21" s="155">
        <v>13</v>
      </c>
      <c r="B21" s="156" t="s">
        <v>71</v>
      </c>
      <c r="C21" s="160"/>
      <c r="D21" s="40"/>
      <c r="E21" s="153"/>
      <c r="F21" s="40"/>
      <c r="G21" s="154"/>
      <c r="H21" s="40"/>
      <c r="I21" s="42"/>
      <c r="J21" s="50">
        <f t="shared" si="0"/>
        <v>0</v>
      </c>
      <c r="K21" s="55"/>
      <c r="L21" s="56">
        <f t="shared" si="1"/>
        <v>0</v>
      </c>
      <c r="M21" s="23"/>
      <c r="N21" s="70">
        <f t="shared" si="2"/>
        <v>0</v>
      </c>
      <c r="O21" s="32"/>
      <c r="P21" s="32"/>
      <c r="Q21" s="32">
        <f t="shared" si="3"/>
        <v>0</v>
      </c>
      <c r="R21" s="78"/>
    </row>
    <row r="22" spans="1:18" ht="24.75" customHeight="1" thickBot="1">
      <c r="A22" s="155">
        <v>36</v>
      </c>
      <c r="B22" s="156" t="s">
        <v>97</v>
      </c>
      <c r="C22" s="160"/>
      <c r="D22" s="40"/>
      <c r="E22" s="153"/>
      <c r="F22" s="40"/>
      <c r="G22" s="154"/>
      <c r="H22" s="40"/>
      <c r="I22" s="42"/>
      <c r="J22" s="50">
        <f t="shared" si="0"/>
        <v>0</v>
      </c>
      <c r="K22" s="55"/>
      <c r="L22" s="56">
        <f t="shared" si="1"/>
        <v>0</v>
      </c>
      <c r="M22" s="23">
        <f>IF(ISERROR(RANK(H22,$H$5:$H$33)),"",(RANK(H22,$H$5:$H$33)))</f>
      </c>
      <c r="N22" s="70">
        <f t="shared" si="2"/>
        <v>0</v>
      </c>
      <c r="O22" s="32"/>
      <c r="P22" s="32"/>
      <c r="Q22" s="32">
        <f t="shared" si="3"/>
        <v>0</v>
      </c>
      <c r="R22" s="78"/>
    </row>
    <row r="23" spans="1:18" ht="24.75" customHeight="1" thickBot="1">
      <c r="A23" s="155">
        <v>19</v>
      </c>
      <c r="B23" s="156" t="s">
        <v>66</v>
      </c>
      <c r="C23" s="160"/>
      <c r="D23" s="40"/>
      <c r="E23" s="153"/>
      <c r="F23" s="40"/>
      <c r="G23" s="154"/>
      <c r="H23" s="40"/>
      <c r="I23" s="42"/>
      <c r="J23" s="50">
        <f t="shared" si="0"/>
        <v>0</v>
      </c>
      <c r="K23" s="55"/>
      <c r="L23" s="56">
        <f t="shared" si="1"/>
        <v>0</v>
      </c>
      <c r="M23" s="23"/>
      <c r="N23" s="70">
        <f t="shared" si="2"/>
        <v>0</v>
      </c>
      <c r="O23" s="32"/>
      <c r="P23" s="32"/>
      <c r="Q23" s="32">
        <f t="shared" si="3"/>
        <v>0</v>
      </c>
      <c r="R23" s="78"/>
    </row>
    <row r="24" spans="1:17" ht="24.75" customHeight="1" thickBot="1">
      <c r="A24" s="155">
        <v>37</v>
      </c>
      <c r="B24" s="156" t="s">
        <v>96</v>
      </c>
      <c r="C24" s="160"/>
      <c r="D24" s="40"/>
      <c r="E24" s="153"/>
      <c r="F24" s="40"/>
      <c r="G24" s="154"/>
      <c r="H24" s="40"/>
      <c r="I24" s="42"/>
      <c r="J24" s="50">
        <f t="shared" si="0"/>
        <v>0</v>
      </c>
      <c r="K24" s="55"/>
      <c r="L24" s="56">
        <f t="shared" si="1"/>
        <v>0</v>
      </c>
      <c r="M24" s="23">
        <f>IF(ISERROR(RANK(H24,$H$5:$H$33)),"",(RANK(H24,$H$5:$H$33)))</f>
      </c>
      <c r="N24" s="70">
        <f t="shared" si="2"/>
        <v>0</v>
      </c>
      <c r="O24" s="32"/>
      <c r="P24" s="32"/>
      <c r="Q24" s="32">
        <f t="shared" si="3"/>
        <v>0</v>
      </c>
    </row>
    <row r="25" spans="1:17" ht="24.75" customHeight="1" thickBot="1">
      <c r="A25" s="155">
        <v>23</v>
      </c>
      <c r="B25" s="156" t="s">
        <v>73</v>
      </c>
      <c r="C25" s="160"/>
      <c r="D25" s="40"/>
      <c r="E25" s="153"/>
      <c r="F25" s="40"/>
      <c r="G25" s="154"/>
      <c r="H25" s="40"/>
      <c r="I25" s="42"/>
      <c r="J25" s="50">
        <f t="shared" si="0"/>
        <v>0</v>
      </c>
      <c r="K25" s="55"/>
      <c r="L25" s="56">
        <f t="shared" si="1"/>
        <v>0</v>
      </c>
      <c r="M25" s="23"/>
      <c r="N25" s="70">
        <f t="shared" si="2"/>
        <v>0</v>
      </c>
      <c r="O25" s="32"/>
      <c r="P25" s="32"/>
      <c r="Q25" s="32">
        <f t="shared" si="3"/>
        <v>0</v>
      </c>
    </row>
    <row r="26" spans="1:17" ht="24.75" customHeight="1" thickBot="1">
      <c r="A26" s="155">
        <v>25</v>
      </c>
      <c r="B26" s="156" t="s">
        <v>59</v>
      </c>
      <c r="C26" s="160"/>
      <c r="D26" s="40"/>
      <c r="E26" s="153"/>
      <c r="F26" s="40"/>
      <c r="G26" s="154"/>
      <c r="H26" s="40"/>
      <c r="I26" s="42"/>
      <c r="J26" s="50">
        <f t="shared" si="0"/>
        <v>0</v>
      </c>
      <c r="K26" s="55"/>
      <c r="L26" s="56">
        <f t="shared" si="1"/>
        <v>0</v>
      </c>
      <c r="M26" s="23"/>
      <c r="N26" s="70">
        <f t="shared" si="2"/>
        <v>0</v>
      </c>
      <c r="O26" s="32"/>
      <c r="P26" s="32"/>
      <c r="Q26" s="32">
        <f t="shared" si="3"/>
        <v>0</v>
      </c>
    </row>
    <row r="27" spans="1:17" ht="24.75" customHeight="1" thickBot="1">
      <c r="A27" s="155">
        <v>26</v>
      </c>
      <c r="B27" s="156" t="s">
        <v>58</v>
      </c>
      <c r="C27" s="160"/>
      <c r="D27" s="40"/>
      <c r="E27" s="153"/>
      <c r="F27" s="40"/>
      <c r="G27" s="154"/>
      <c r="H27" s="40"/>
      <c r="I27" s="42"/>
      <c r="J27" s="50">
        <f t="shared" si="0"/>
        <v>0</v>
      </c>
      <c r="K27" s="55"/>
      <c r="L27" s="56">
        <f t="shared" si="1"/>
        <v>0</v>
      </c>
      <c r="M27" s="23"/>
      <c r="N27" s="70">
        <f t="shared" si="2"/>
        <v>0</v>
      </c>
      <c r="O27" s="32"/>
      <c r="P27" s="32"/>
      <c r="Q27" s="32">
        <f t="shared" si="3"/>
        <v>0</v>
      </c>
    </row>
    <row r="28" spans="1:17" ht="24.75" customHeight="1" thickBot="1">
      <c r="A28" s="155">
        <v>27</v>
      </c>
      <c r="B28" s="156" t="s">
        <v>63</v>
      </c>
      <c r="C28" s="160"/>
      <c r="D28" s="40"/>
      <c r="E28" s="153"/>
      <c r="F28" s="40"/>
      <c r="G28" s="154"/>
      <c r="H28" s="40"/>
      <c r="I28" s="42"/>
      <c r="J28" s="50">
        <f t="shared" si="0"/>
        <v>0</v>
      </c>
      <c r="K28" s="55"/>
      <c r="L28" s="56">
        <f t="shared" si="1"/>
        <v>0</v>
      </c>
      <c r="M28" s="23">
        <f>IF(ISERROR(RANK(H28,$H$5:$H$33)),"",(RANK(H28,$H$5:$H$33)))</f>
      </c>
      <c r="N28" s="70">
        <f t="shared" si="2"/>
        <v>0</v>
      </c>
      <c r="O28" s="32"/>
      <c r="P28" s="32"/>
      <c r="Q28" s="32">
        <f t="shared" si="3"/>
        <v>0</v>
      </c>
    </row>
    <row r="29" spans="1:17" ht="24.75" customHeight="1" thickBot="1">
      <c r="A29" s="155">
        <v>28</v>
      </c>
      <c r="B29" s="156" t="s">
        <v>65</v>
      </c>
      <c r="C29" s="160"/>
      <c r="D29" s="40"/>
      <c r="E29" s="153"/>
      <c r="F29" s="40"/>
      <c r="G29" s="154"/>
      <c r="H29" s="40"/>
      <c r="I29" s="42"/>
      <c r="J29" s="50">
        <f t="shared" si="0"/>
        <v>0</v>
      </c>
      <c r="K29" s="55"/>
      <c r="L29" s="56">
        <f t="shared" si="1"/>
        <v>0</v>
      </c>
      <c r="M29" s="23">
        <f>IF(ISERROR(RANK(H29,$H$5:$H$33)),"",(RANK(H29,$H$5:$H$33)))</f>
      </c>
      <c r="N29" s="70">
        <f t="shared" si="2"/>
        <v>0</v>
      </c>
      <c r="O29" s="32"/>
      <c r="P29" s="32"/>
      <c r="Q29" s="32">
        <f t="shared" si="3"/>
        <v>0</v>
      </c>
    </row>
    <row r="30" spans="1:17" ht="24.75" customHeight="1" thickBot="1">
      <c r="A30" s="155">
        <v>31</v>
      </c>
      <c r="B30" s="156" t="s">
        <v>78</v>
      </c>
      <c r="C30" s="160"/>
      <c r="D30" s="40">
        <v>1</v>
      </c>
      <c r="E30" s="153"/>
      <c r="F30" s="40"/>
      <c r="G30" s="154"/>
      <c r="H30" s="40"/>
      <c r="I30" s="42"/>
      <c r="J30" s="50">
        <f t="shared" si="0"/>
        <v>0</v>
      </c>
      <c r="K30" s="55"/>
      <c r="L30" s="56">
        <f t="shared" si="1"/>
        <v>0</v>
      </c>
      <c r="M30" s="23">
        <f>IF(ISERROR(RANK(H30,$H$5:$H$33)),"",(RANK(H30,$H$5:$H$33)))</f>
      </c>
      <c r="N30" s="70">
        <f t="shared" si="2"/>
        <v>1</v>
      </c>
      <c r="O30" s="32"/>
      <c r="P30" s="32"/>
      <c r="Q30" s="32">
        <f t="shared" si="3"/>
        <v>0</v>
      </c>
    </row>
    <row r="31" spans="1:17" ht="24.75" customHeight="1" thickBot="1">
      <c r="A31" s="155">
        <v>38</v>
      </c>
      <c r="B31" s="156" t="s">
        <v>104</v>
      </c>
      <c r="C31" s="160" t="s">
        <v>86</v>
      </c>
      <c r="D31" s="40"/>
      <c r="E31" s="153" t="s">
        <v>86</v>
      </c>
      <c r="F31" s="40"/>
      <c r="G31" s="154"/>
      <c r="H31" s="40"/>
      <c r="I31" s="42"/>
      <c r="J31" s="50">
        <f t="shared" si="0"/>
        <v>0</v>
      </c>
      <c r="K31" s="55"/>
      <c r="L31" s="56">
        <f t="shared" si="1"/>
        <v>0</v>
      </c>
      <c r="M31" s="23"/>
      <c r="N31" s="70">
        <f t="shared" si="2"/>
        <v>0</v>
      </c>
      <c r="O31" s="32"/>
      <c r="P31" s="32"/>
      <c r="Q31" s="32">
        <f t="shared" si="3"/>
        <v>0</v>
      </c>
    </row>
    <row r="32" spans="1:17" ht="24.75" customHeight="1" thickBot="1">
      <c r="A32" s="155"/>
      <c r="B32" s="156"/>
      <c r="C32" s="160"/>
      <c r="D32" s="40"/>
      <c r="E32" s="153"/>
      <c r="F32" s="40"/>
      <c r="G32" s="154"/>
      <c r="H32" s="40"/>
      <c r="I32" s="42"/>
      <c r="J32" s="50">
        <f t="shared" si="0"/>
        <v>0</v>
      </c>
      <c r="K32" s="55"/>
      <c r="L32" s="56">
        <f t="shared" si="1"/>
        <v>0</v>
      </c>
      <c r="M32" s="23"/>
      <c r="N32" s="70">
        <f t="shared" si="2"/>
        <v>0</v>
      </c>
      <c r="O32" s="32"/>
      <c r="P32" s="32"/>
      <c r="Q32" s="32">
        <f t="shared" si="3"/>
        <v>0</v>
      </c>
    </row>
    <row r="33" spans="1:18" ht="24.75" customHeight="1" thickBot="1">
      <c r="A33" s="155"/>
      <c r="B33" s="156"/>
      <c r="C33" s="160"/>
      <c r="D33" s="40"/>
      <c r="E33" s="153"/>
      <c r="F33" s="40"/>
      <c r="G33" s="154"/>
      <c r="H33" s="40"/>
      <c r="I33" s="42"/>
      <c r="J33" s="50">
        <f t="shared" si="0"/>
        <v>0</v>
      </c>
      <c r="K33" s="55"/>
      <c r="L33" s="56">
        <f t="shared" si="1"/>
        <v>0</v>
      </c>
      <c r="M33" s="23">
        <f>IF(ISERROR(RANK(H33,$H$5:$H$33)),"",(RANK(H33,$H$5:$H$33)))</f>
      </c>
      <c r="N33" s="70">
        <f t="shared" si="2"/>
        <v>0</v>
      </c>
      <c r="O33" s="32"/>
      <c r="P33" s="32"/>
      <c r="Q33" s="32">
        <f t="shared" si="3"/>
        <v>0</v>
      </c>
      <c r="R33" s="11"/>
    </row>
    <row r="34" spans="1:17" ht="24.75" customHeight="1" thickBot="1">
      <c r="A34" s="155"/>
      <c r="B34" s="156"/>
      <c r="C34" s="160"/>
      <c r="D34" s="40"/>
      <c r="E34" s="153"/>
      <c r="F34" s="40"/>
      <c r="G34" s="154"/>
      <c r="H34" s="40"/>
      <c r="I34" s="42"/>
      <c r="J34" s="50">
        <f t="shared" si="0"/>
        <v>0</v>
      </c>
      <c r="K34" s="55"/>
      <c r="L34" s="56">
        <f t="shared" si="1"/>
        <v>0</v>
      </c>
      <c r="M34" s="23"/>
      <c r="N34" s="70">
        <f t="shared" si="2"/>
        <v>0</v>
      </c>
      <c r="O34" s="32"/>
      <c r="P34" s="32"/>
      <c r="Q34" s="32">
        <f t="shared" si="3"/>
        <v>0</v>
      </c>
    </row>
    <row r="35" spans="1:17" ht="24.75" customHeight="1" thickBot="1">
      <c r="A35" s="155"/>
      <c r="B35" s="156" t="s">
        <v>32</v>
      </c>
      <c r="C35" s="160"/>
      <c r="D35" s="40">
        <f>SUM(D5:D34)</f>
        <v>13</v>
      </c>
      <c r="E35" s="153">
        <f>SUM(E5:E34)</f>
        <v>0</v>
      </c>
      <c r="F35" s="40">
        <f>SUM(F5:F34)</f>
        <v>10</v>
      </c>
      <c r="G35" s="154">
        <f>SUM(G5:G34)</f>
        <v>48</v>
      </c>
      <c r="H35" s="40"/>
      <c r="I35" s="42">
        <f>SUM(I5:I34)</f>
        <v>118.33999999999999</v>
      </c>
      <c r="J35" s="50">
        <f t="shared" si="0"/>
        <v>118.33999999999999</v>
      </c>
      <c r="K35" s="55"/>
      <c r="L35" s="56">
        <f t="shared" si="1"/>
      </c>
      <c r="M35" s="23"/>
      <c r="N35" s="70">
        <f t="shared" si="2"/>
        <v>141.33999999999997</v>
      </c>
      <c r="O35" s="32">
        <f>SUM(O5:O34)</f>
        <v>0</v>
      </c>
      <c r="P35" s="32">
        <f>SUM(P5:P34)</f>
        <v>0</v>
      </c>
      <c r="Q35" s="32">
        <f>SUM(Q5:Q34)</f>
        <v>0</v>
      </c>
    </row>
  </sheetData>
  <sheetProtection/>
  <printOptions/>
  <pageMargins left="0" right="0" top="0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</dc:creator>
  <cp:keywords/>
  <dc:description/>
  <cp:lastModifiedBy>Bill Ramsey</cp:lastModifiedBy>
  <cp:lastPrinted>2019-12-02T01:03:08Z</cp:lastPrinted>
  <dcterms:created xsi:type="dcterms:W3CDTF">2007-01-18T14:11:43Z</dcterms:created>
  <dcterms:modified xsi:type="dcterms:W3CDTF">2019-12-02T01:04:20Z</dcterms:modified>
  <cp:category/>
  <cp:version/>
  <cp:contentType/>
  <cp:contentStatus/>
</cp:coreProperties>
</file>