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h\Downloads\"/>
    </mc:Choice>
  </mc:AlternateContent>
  <xr:revisionPtr revIDLastSave="0" documentId="13_ncr:1_{D402A5EA-A1D9-4704-81F2-3356B5FF8104}" xr6:coauthVersionLast="47" xr6:coauthVersionMax="47" xr10:uidLastSave="{00000000-0000-0000-0000-000000000000}"/>
  <bookViews>
    <workbookView xWindow="-108" yWindow="-108" windowWidth="23256" windowHeight="12456" activeTab="5" xr2:uid="{A28353F4-7402-4489-9DDA-F394A9BBE02F}"/>
  </bookViews>
  <sheets>
    <sheet name="Sheet1" sheetId="1" r:id="rId1"/>
    <sheet name="Sheet2" sheetId="12" r:id="rId2"/>
    <sheet name="Sheet 3" sheetId="3" r:id="rId3"/>
    <sheet name="Sheet 4" sheetId="16" r:id="rId4"/>
    <sheet name=" Sheet 5" sheetId="2" r:id="rId5"/>
    <sheet name="Sheet 6" sheetId="1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H22" i="2"/>
  <c r="I22" i="2"/>
  <c r="J22" i="2"/>
  <c r="K6" i="16"/>
  <c r="K8" i="16" s="1"/>
  <c r="D6" i="16"/>
  <c r="O19" i="15"/>
  <c r="M17" i="15"/>
  <c r="L17" i="15"/>
  <c r="K17" i="15"/>
  <c r="J17" i="15"/>
  <c r="I17" i="15"/>
  <c r="H17" i="15"/>
  <c r="G17" i="15"/>
  <c r="F17" i="15"/>
  <c r="E17" i="15"/>
  <c r="D17" i="15"/>
  <c r="C17" i="15"/>
  <c r="O8" i="3"/>
  <c r="O9" i="3" s="1"/>
  <c r="O18" i="12"/>
  <c r="E18" i="12"/>
  <c r="M18" i="12"/>
  <c r="L18" i="12"/>
  <c r="K18" i="12"/>
  <c r="J18" i="12"/>
  <c r="I18" i="12"/>
  <c r="H18" i="12"/>
  <c r="G18" i="12"/>
  <c r="F18" i="12"/>
  <c r="D18" i="12"/>
  <c r="C18" i="12"/>
  <c r="K12" i="3"/>
  <c r="N18" i="2"/>
  <c r="M18" i="2"/>
  <c r="L18" i="2"/>
  <c r="L22" i="2" s="1"/>
  <c r="K18" i="2"/>
  <c r="K22" i="2" s="1"/>
  <c r="J18" i="2"/>
  <c r="I18" i="2"/>
  <c r="H18" i="2"/>
  <c r="G18" i="2"/>
  <c r="F18" i="2"/>
  <c r="E18" i="2"/>
  <c r="D16" i="2"/>
  <c r="O17" i="15" l="1"/>
  <c r="O18" i="2"/>
  <c r="O22" i="2"/>
  <c r="O24" i="2" s="1"/>
</calcChain>
</file>

<file path=xl/sharedStrings.xml><?xml version="1.0" encoding="utf-8"?>
<sst xmlns="http://schemas.openxmlformats.org/spreadsheetml/2006/main" count="227" uniqueCount="143">
  <si>
    <t>Hillcrest No. 4 Condominium Association Inc.</t>
  </si>
  <si>
    <t>Structural IntegrityReserve Study Summary</t>
  </si>
  <si>
    <t>Item</t>
  </si>
  <si>
    <t>Description</t>
  </si>
  <si>
    <t>Estimated Quantity</t>
  </si>
  <si>
    <t>Units</t>
  </si>
  <si>
    <t>Lifespan (Years)</t>
  </si>
  <si>
    <t>Useful</t>
  </si>
  <si>
    <t>Remaining</t>
  </si>
  <si>
    <t>Estimated Cost of</t>
  </si>
  <si>
    <t>Replacements</t>
  </si>
  <si>
    <t>Roof System</t>
  </si>
  <si>
    <t>Structural Load Bearing Members</t>
  </si>
  <si>
    <t>Plumbing</t>
  </si>
  <si>
    <t>Electrical</t>
  </si>
  <si>
    <t>Exterior Waterproofing &amp; Painting</t>
  </si>
  <si>
    <t>Exterior Finish (Stucco)</t>
  </si>
  <si>
    <t>Fireproofing &amp;Fire Protection System</t>
  </si>
  <si>
    <t>Windows &amp; Doors (Common Area Only)</t>
  </si>
  <si>
    <t>Mansard w/Asphalt Shingles</t>
  </si>
  <si>
    <t>Square Feet</t>
  </si>
  <si>
    <t>10 to 20</t>
  </si>
  <si>
    <t>$135,000 to $185,000</t>
  </si>
  <si>
    <t>Concrete</t>
  </si>
  <si>
    <t>PVC/Cast Iron</t>
  </si>
  <si>
    <t>Standard</t>
  </si>
  <si>
    <t>Stucco</t>
  </si>
  <si>
    <t>Undetermined</t>
  </si>
  <si>
    <t>N/A</t>
  </si>
  <si>
    <t>&lt;50 Approx.</t>
  </si>
  <si>
    <t>Linear Feet</t>
  </si>
  <si>
    <t>Each</t>
  </si>
  <si>
    <t>15 to 30</t>
  </si>
  <si>
    <t>40 to 80</t>
  </si>
  <si>
    <t>25 to 40</t>
  </si>
  <si>
    <t>5 to 10</t>
  </si>
  <si>
    <t>10 to 30</t>
  </si>
  <si>
    <t>Totals</t>
  </si>
  <si>
    <t>$503,000 to $755,000</t>
  </si>
  <si>
    <t xml:space="preserve">Average </t>
  </si>
  <si>
    <t>Remaining Life</t>
  </si>
  <si>
    <t>Average Replacement</t>
  </si>
  <si>
    <t>Estimated Cost</t>
  </si>
  <si>
    <t>Today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</si>
  <si>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</si>
  <si>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</si>
  <si>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</si>
  <si>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</si>
  <si>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</si>
  <si>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</si>
  <si>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</si>
  <si>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</si>
  <si>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</si>
  <si>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</si>
  <si>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General Fund</t>
  </si>
  <si>
    <t>Assesment Account</t>
  </si>
  <si>
    <t>Reserve Account</t>
  </si>
  <si>
    <t xml:space="preserve">Current CD's added into accounts- </t>
  </si>
  <si>
    <t>$59,782.90 to general</t>
  </si>
  <si>
    <t>$40,550.79 to reserve</t>
  </si>
  <si>
    <t>laundry</t>
  </si>
  <si>
    <t>Total</t>
  </si>
  <si>
    <t xml:space="preserve">Current Bank Balances </t>
  </si>
  <si>
    <t>Remaining 2025</t>
  </si>
  <si>
    <t>Contribution</t>
  </si>
  <si>
    <t>Monthly</t>
  </si>
  <si>
    <t>Total Annual Reserve</t>
  </si>
  <si>
    <t>90,000 to 140,000</t>
  </si>
  <si>
    <t>40,000 to 65,000</t>
  </si>
  <si>
    <t>70,000 to 90,000</t>
  </si>
  <si>
    <t>50,000 to 75,000</t>
  </si>
  <si>
    <t>55,000 to 95,000</t>
  </si>
  <si>
    <t>30,000 to 45,000</t>
  </si>
  <si>
    <t>33,000 to 60,000</t>
  </si>
  <si>
    <t>10 year tolal cost</t>
  </si>
  <si>
    <t>Based on current costs and 10 year increment to fully pay.</t>
  </si>
  <si>
    <t>Maintenance is key to assure extended lifetimes</t>
  </si>
  <si>
    <t>First 2 year paid</t>
  </si>
  <si>
    <t>2026 year 1 payment</t>
  </si>
  <si>
    <t>Accrued reserve</t>
  </si>
  <si>
    <t>total</t>
  </si>
  <si>
    <t>payment due reserve 2027</t>
  </si>
  <si>
    <t>balance year 2 payment</t>
  </si>
  <si>
    <t>assessment starts 2026</t>
  </si>
  <si>
    <t>Current Reserve</t>
  </si>
  <si>
    <t>Reserve Shortfall</t>
  </si>
  <si>
    <t>mo/unit cost</t>
  </si>
  <si>
    <t>total short</t>
  </si>
  <si>
    <t>SIRS Breakdown of expenses per Year</t>
  </si>
  <si>
    <t xml:space="preserve">Total usable fund </t>
  </si>
  <si>
    <t>Current expenses</t>
  </si>
  <si>
    <t>2026 reserve payment</t>
  </si>
  <si>
    <t>expected remainder expenses2025</t>
  </si>
  <si>
    <t>Balance GF</t>
  </si>
  <si>
    <t>Net Loss GF</t>
  </si>
  <si>
    <t>HOA to cover shortfall/mo</t>
  </si>
  <si>
    <t>Total (assumed inflation rate 4%)</t>
  </si>
  <si>
    <t>10 year plan-uses asses. To pay yr 3-7</t>
  </si>
  <si>
    <t>HOA increase</t>
  </si>
  <si>
    <t>Proposed assessment</t>
  </si>
  <si>
    <t>yearly to GF</t>
  </si>
  <si>
    <t>Current revenue/expenses</t>
  </si>
  <si>
    <t>balance forwarde/GF</t>
  </si>
  <si>
    <t>HOA yearly revenue</t>
  </si>
  <si>
    <t>2026 GF balance</t>
  </si>
  <si>
    <t>current expenses</t>
  </si>
  <si>
    <t>balance2027 GF minus exp</t>
  </si>
  <si>
    <t>With Assessment funds used to pay reserve fund shortage year 3-7</t>
  </si>
  <si>
    <t>10 Year GF add</t>
  </si>
  <si>
    <t>Short to GF</t>
  </si>
  <si>
    <t>Short to Reserve</t>
  </si>
  <si>
    <t>Total shortfall to GF &amp; Reserve</t>
  </si>
  <si>
    <t>Key issue: How to deal with $54,475.00 yearly reserve requirement (total $517,000) AND $41,000 shortfall to expenses yearly???</t>
  </si>
  <si>
    <t xml:space="preserve">Figures current through April 30, 2025 </t>
  </si>
  <si>
    <t>HOA</t>
  </si>
  <si>
    <t>balance yr 2 (2027)</t>
  </si>
  <si>
    <t>GF YE 2027</t>
  </si>
  <si>
    <t>(future years)</t>
  </si>
  <si>
    <t>Does not include $24,475.00</t>
  </si>
  <si>
    <t>Remaining exp.</t>
  </si>
  <si>
    <t>unit cost</t>
  </si>
  <si>
    <t>GF</t>
  </si>
  <si>
    <t>$217,000.00 more than budgeted</t>
  </si>
  <si>
    <t>(if assessment)</t>
  </si>
  <si>
    <t>Money to be kept in GF until YE each year to cover emergencies (Hurricanes etc.)</t>
  </si>
  <si>
    <t>monthly to GF/unit</t>
  </si>
  <si>
    <t>yearly to GF/unit</t>
  </si>
  <si>
    <t>(84 mos. X 42 units x 14.31 pays year 7-8) total</t>
  </si>
  <si>
    <t>yr 9-10</t>
  </si>
  <si>
    <t>excess yr. 3-6</t>
  </si>
  <si>
    <t>To be paid from Assessment account</t>
  </si>
  <si>
    <t>Paid in December YE</t>
  </si>
  <si>
    <t>Payment overage frpm GF/14.31 (8yr.)</t>
  </si>
  <si>
    <t>Left over from assessment acct.</t>
  </si>
  <si>
    <t>year 10 from YE general Fund through Dec..</t>
  </si>
  <si>
    <t>7212.24 from year 9 GF share of 14.31-(year10)</t>
  </si>
  <si>
    <t>year 9-yr.10 collect from 14.31 monthly HOA</t>
  </si>
  <si>
    <t xml:space="preserve">GF contribution for yr. 10 </t>
  </si>
  <si>
    <t>left over from year 9</t>
  </si>
  <si>
    <t>total assessmet collection</t>
  </si>
  <si>
    <t>Leftover assess. After year 6</t>
  </si>
  <si>
    <t>Paid yr. 9</t>
  </si>
  <si>
    <t>balance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</si>
</sst>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/>
    <xf numFmtId="8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5" xfId="0" applyBorder="1"/>
    <xf numFmtId="0" fontId="0" fillId="2" borderId="0" xfId="0" applyFill="1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6" xfId="0" applyBorder="1"/>
    <xf numFmtId="0" fontId="3" fillId="0" borderId="0" xfId="0" applyFont="1"/>
    <xf numFmtId="164" fontId="0" fillId="0" borderId="3" xfId="0" applyNumberFormat="1" applyBorder="1"/>
    <xf numFmtId="164" fontId="0" fillId="2" borderId="0" xfId="0" applyNumberFormat="1" applyFill="1"/>
    <xf numFmtId="8" fontId="1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0" fillId="3" borderId="0" xfId="0" applyNumberFormat="1" applyFill="1" applyAlignment="1">
      <alignment horizontal="center"/>
    </xf>
    <xf numFmtId="8" fontId="0" fillId="3" borderId="0" xfId="0" applyNumberFormat="1" applyFill="1"/>
    <xf numFmtId="164" fontId="0" fillId="4" borderId="0" xfId="0" applyNumberFormat="1" applyFill="1" applyAlignment="1">
      <alignment horizontal="center"/>
    </xf>
    <xf numFmtId="0" fontId="0" fillId="4" borderId="0" xfId="0" applyFill="1"/>
    <xf numFmtId="164" fontId="0" fillId="5" borderId="0" xfId="0" applyNumberFormat="1" applyFill="1" applyAlignment="1">
      <alignment horizontal="center"/>
    </xf>
    <xf numFmtId="0" fontId="0" fillId="5" borderId="0" xfId="0" applyFill="1"/>
    <xf numFmtId="8" fontId="0" fillId="5" borderId="0" xfId="0" applyNumberFormat="1" applyFill="1"/>
    <xf numFmtId="44" fontId="0" fillId="6" borderId="0" xfId="0" applyNumberFormat="1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2BF4-829E-43C9-9D7A-F399AC03C708}">
  <dimension ref="B4:J26"/>
  <sheetViews>
    <sheetView workbookViewId="0">
      <selection activeCell="B22" sqref="B22"/>
    </sheetView>
  </sheetViews>
  <sheetFormatPr defaultRowHeight="14.4" x14ac:dyDescent="0.3"/>
  <cols>
    <col min="2" max="2" width="38.21875" bestFit="1" customWidth="1"/>
    <col min="3" max="3" width="24.21875" customWidth="1"/>
    <col min="4" max="4" width="16.5546875" customWidth="1"/>
    <col min="5" max="5" width="12.21875" customWidth="1"/>
    <col min="6" max="6" width="18.109375" customWidth="1"/>
    <col min="7" max="7" width="9.33203125" customWidth="1"/>
    <col min="8" max="8" width="19.21875" customWidth="1"/>
    <col min="9" max="9" width="1.109375" customWidth="1"/>
    <col min="10" max="10" width="15.88671875" customWidth="1"/>
  </cols>
  <sheetData>
    <row r="4" spans="2:10" x14ac:dyDescent="0.3">
      <c r="B4" s="2" t="s">
        <v>0</v>
      </c>
      <c r="C4" s="1"/>
      <c r="D4" s="1"/>
      <c r="E4" s="1"/>
    </row>
    <row r="5" spans="2:10" x14ac:dyDescent="0.3">
      <c r="B5" s="1" t="s">
        <v>1</v>
      </c>
      <c r="C5" s="1"/>
      <c r="D5" s="1"/>
      <c r="E5" s="1"/>
      <c r="F5" s="1"/>
    </row>
    <row r="6" spans="2:10" x14ac:dyDescent="0.3">
      <c r="B6" s="1"/>
      <c r="C6" s="1"/>
      <c r="D6" s="1"/>
      <c r="E6" s="1"/>
      <c r="F6" s="1"/>
    </row>
    <row r="7" spans="2:10" x14ac:dyDescent="0.3">
      <c r="B7" s="3" t="s">
        <v>2</v>
      </c>
      <c r="C7" s="1" t="s">
        <v>3</v>
      </c>
      <c r="D7" s="1" t="s">
        <v>4</v>
      </c>
      <c r="E7" s="4" t="s">
        <v>5</v>
      </c>
      <c r="F7" s="1"/>
      <c r="G7" s="1"/>
      <c r="H7" s="4" t="s">
        <v>9</v>
      </c>
      <c r="I7" s="1"/>
      <c r="J7" s="1"/>
    </row>
    <row r="8" spans="2:10" x14ac:dyDescent="0.3">
      <c r="B8" s="1"/>
      <c r="C8" s="1"/>
      <c r="D8" s="1"/>
      <c r="E8" s="1"/>
      <c r="F8" s="4" t="s">
        <v>6</v>
      </c>
      <c r="G8" s="1" t="s">
        <v>8</v>
      </c>
      <c r="H8" s="4" t="s">
        <v>10</v>
      </c>
      <c r="I8" s="1"/>
      <c r="J8" s="1"/>
    </row>
    <row r="9" spans="2:10" ht="1.8" customHeight="1" x14ac:dyDescent="0.3">
      <c r="B9" s="1"/>
      <c r="C9" s="1"/>
      <c r="D9" s="1"/>
      <c r="E9" s="1"/>
      <c r="F9" s="4" t="s">
        <v>7</v>
      </c>
      <c r="G9" s="1"/>
      <c r="H9" s="1"/>
      <c r="I9" s="1"/>
      <c r="J9" s="1"/>
    </row>
    <row r="10" spans="2:10" x14ac:dyDescent="0.3">
      <c r="B10" s="1" t="s">
        <v>11</v>
      </c>
      <c r="C10" s="4" t="s">
        <v>19</v>
      </c>
      <c r="D10" s="5">
        <v>17000</v>
      </c>
      <c r="E10" s="4" t="s">
        <v>20</v>
      </c>
      <c r="F10" s="1"/>
      <c r="G10" s="4">
        <v>8</v>
      </c>
      <c r="H10" s="4" t="s">
        <v>22</v>
      </c>
      <c r="I10" s="1"/>
      <c r="J10" s="1"/>
    </row>
    <row r="11" spans="2:10" x14ac:dyDescent="0.3">
      <c r="B11" s="1" t="s">
        <v>12</v>
      </c>
      <c r="C11" s="4" t="s">
        <v>23</v>
      </c>
      <c r="D11" s="4" t="s">
        <v>27</v>
      </c>
      <c r="E11" s="4" t="s">
        <v>27</v>
      </c>
      <c r="F11" s="4" t="s">
        <v>21</v>
      </c>
      <c r="G11" s="4">
        <v>10</v>
      </c>
      <c r="H11" s="4" t="s">
        <v>67</v>
      </c>
      <c r="I11" s="1"/>
      <c r="J11" s="1"/>
    </row>
    <row r="12" spans="2:10" x14ac:dyDescent="0.3">
      <c r="B12" s="1" t="s">
        <v>13</v>
      </c>
      <c r="C12" s="4" t="s">
        <v>24</v>
      </c>
      <c r="D12" s="4" t="s">
        <v>27</v>
      </c>
      <c r="E12" s="4" t="s">
        <v>30</v>
      </c>
      <c r="F12" s="3" t="s">
        <v>32</v>
      </c>
      <c r="G12" s="4">
        <v>25</v>
      </c>
      <c r="H12" s="4" t="s">
        <v>68</v>
      </c>
      <c r="I12" s="1"/>
      <c r="J12" s="1"/>
    </row>
    <row r="13" spans="2:10" x14ac:dyDescent="0.3">
      <c r="B13" s="1" t="s">
        <v>14</v>
      </c>
      <c r="C13" s="4" t="s">
        <v>25</v>
      </c>
      <c r="D13" s="4" t="s">
        <v>27</v>
      </c>
      <c r="E13" s="4" t="s">
        <v>30</v>
      </c>
      <c r="F13" s="4" t="s">
        <v>33</v>
      </c>
      <c r="G13" s="4">
        <v>10</v>
      </c>
      <c r="H13" s="4" t="s">
        <v>69</v>
      </c>
      <c r="I13" s="1"/>
      <c r="J13" s="1"/>
    </row>
    <row r="14" spans="2:10" x14ac:dyDescent="0.3">
      <c r="B14" s="1" t="s">
        <v>16</v>
      </c>
      <c r="C14" s="4" t="s">
        <v>26</v>
      </c>
      <c r="D14" s="5">
        <v>24000</v>
      </c>
      <c r="E14" s="4" t="s">
        <v>20</v>
      </c>
      <c r="F14" s="4" t="s">
        <v>34</v>
      </c>
      <c r="G14" s="4">
        <v>15</v>
      </c>
      <c r="H14" s="4" t="s">
        <v>70</v>
      </c>
      <c r="I14" s="1"/>
      <c r="J14" s="1"/>
    </row>
    <row r="15" spans="2:10" x14ac:dyDescent="0.3">
      <c r="B15" s="1" t="s">
        <v>15</v>
      </c>
      <c r="C15" s="4" t="s">
        <v>25</v>
      </c>
      <c r="D15" s="5">
        <v>26000</v>
      </c>
      <c r="E15" s="4" t="s">
        <v>20</v>
      </c>
      <c r="F15" s="4" t="s">
        <v>21</v>
      </c>
      <c r="G15" s="4">
        <v>8</v>
      </c>
      <c r="H15" s="4" t="s">
        <v>71</v>
      </c>
      <c r="I15" s="1"/>
      <c r="J15" s="1"/>
    </row>
    <row r="16" spans="2:10" x14ac:dyDescent="0.3">
      <c r="B16" s="1" t="s">
        <v>17</v>
      </c>
      <c r="C16" s="4" t="s">
        <v>25</v>
      </c>
      <c r="D16" s="4" t="s">
        <v>28</v>
      </c>
      <c r="E16" s="4" t="s">
        <v>31</v>
      </c>
      <c r="F16" s="4" t="s">
        <v>35</v>
      </c>
      <c r="G16" s="4">
        <v>15</v>
      </c>
      <c r="H16" s="4" t="s">
        <v>72</v>
      </c>
      <c r="I16" s="1"/>
      <c r="J16" s="1"/>
    </row>
    <row r="17" spans="2:10" x14ac:dyDescent="0.3">
      <c r="B17" s="1" t="s">
        <v>18</v>
      </c>
      <c r="C17" s="4" t="s">
        <v>25</v>
      </c>
      <c r="D17" s="4" t="s">
        <v>29</v>
      </c>
      <c r="E17" s="4" t="s">
        <v>31</v>
      </c>
      <c r="F17" s="4" t="s">
        <v>21</v>
      </c>
      <c r="G17" s="4">
        <v>18</v>
      </c>
      <c r="H17" s="4" t="s">
        <v>73</v>
      </c>
      <c r="I17" s="1"/>
      <c r="J17" s="1"/>
    </row>
    <row r="18" spans="2:10" x14ac:dyDescent="0.3">
      <c r="B18" s="1"/>
      <c r="C18" s="1"/>
      <c r="D18" s="4"/>
      <c r="E18" s="4"/>
      <c r="F18" s="4" t="s">
        <v>36</v>
      </c>
      <c r="G18" s="4" t="s">
        <v>37</v>
      </c>
      <c r="H18" s="4" t="s">
        <v>38</v>
      </c>
      <c r="I18" s="1"/>
      <c r="J18" s="1"/>
    </row>
    <row r="19" spans="2:10" x14ac:dyDescent="0.3">
      <c r="B19" s="1"/>
      <c r="C19" s="1"/>
      <c r="D19" s="4"/>
      <c r="E19" s="4"/>
      <c r="F19" s="4"/>
      <c r="G19" s="4"/>
      <c r="H19" s="4"/>
      <c r="I19" s="1"/>
      <c r="J19" s="1"/>
    </row>
    <row r="20" spans="2:10" x14ac:dyDescent="0.3">
      <c r="F20" s="4"/>
    </row>
    <row r="21" spans="2:10" x14ac:dyDescent="0.3">
      <c r="B21" t="s">
        <v>75</v>
      </c>
    </row>
    <row r="22" spans="2:10" x14ac:dyDescent="0.3">
      <c r="C22" s="11"/>
      <c r="D22" s="11"/>
      <c r="E22" s="11"/>
      <c r="G22" s="11"/>
      <c r="H22" s="11"/>
    </row>
    <row r="23" spans="2:10" x14ac:dyDescent="0.3">
      <c r="B23" t="s">
        <v>76</v>
      </c>
      <c r="C23" s="11"/>
      <c r="D23" s="11"/>
      <c r="E23" s="11"/>
      <c r="F23" s="11"/>
      <c r="G23" s="11"/>
      <c r="H23" s="11"/>
    </row>
    <row r="24" spans="2:10" x14ac:dyDescent="0.3">
      <c r="C24" s="11"/>
      <c r="D24" s="11"/>
      <c r="E24" s="11"/>
      <c r="F24" s="11"/>
      <c r="G24" s="11"/>
      <c r="H24" s="11"/>
    </row>
    <row r="25" spans="2:10" x14ac:dyDescent="0.3">
      <c r="C25" s="11"/>
      <c r="D25" s="11"/>
      <c r="E25" s="11"/>
      <c r="F25" s="11"/>
      <c r="G25" s="11"/>
      <c r="H25" s="11"/>
    </row>
    <row r="26" spans="2:10" x14ac:dyDescent="0.3">
      <c r="F2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13F8-6A89-4557-BD6B-9943969D381A}">
  <dimension ref="A2:O20"/>
  <sheetViews>
    <sheetView workbookViewId="0">
      <selection activeCell="O2" sqref="O2"/>
    </sheetView>
  </sheetViews>
  <sheetFormatPr defaultRowHeight="14.4" x14ac:dyDescent="0.3"/>
  <cols>
    <col min="1" max="1" width="34.109375" customWidth="1"/>
    <col min="2" max="2" width="8.6640625" customWidth="1"/>
    <col min="3" max="3" width="13.88671875" customWidth="1"/>
    <col min="4" max="5" width="10.33203125" customWidth="1"/>
    <col min="6" max="7" width="10.44140625" customWidth="1"/>
    <col min="8" max="8" width="10.33203125" customWidth="1"/>
    <col min="9" max="9" width="10.21875" customWidth="1"/>
    <col min="10" max="11" width="10.33203125" customWidth="1"/>
    <col min="12" max="12" width="9.88671875" customWidth="1"/>
    <col min="13" max="13" width="10.6640625" customWidth="1"/>
    <col min="14" max="14" width="1.77734375" customWidth="1"/>
    <col min="15" max="15" width="13.109375" customWidth="1"/>
  </cols>
  <sheetData>
    <row r="2" spans="1:13" x14ac:dyDescent="0.3">
      <c r="C2" s="24" t="s">
        <v>88</v>
      </c>
      <c r="F2" s="24" t="s">
        <v>122</v>
      </c>
    </row>
    <row r="5" spans="1:13" x14ac:dyDescent="0.3">
      <c r="B5" s="6" t="s">
        <v>39</v>
      </c>
      <c r="C5" s="1" t="s">
        <v>41</v>
      </c>
      <c r="D5" s="23"/>
    </row>
    <row r="6" spans="1:13" x14ac:dyDescent="0.3">
      <c r="A6" s="1" t="s">
        <v>2</v>
      </c>
      <c r="B6" s="6" t="s">
        <v>40</v>
      </c>
      <c r="C6" s="1" t="s">
        <v>42</v>
      </c>
      <c r="D6" s="4" t="s">
        <v>44</v>
      </c>
      <c r="E6" s="4" t="s">
        <v>45</v>
      </c>
      <c r="F6" s="4" t="s">
        <v>46</v>
      </c>
      <c r="G6" s="4" t="s">
        <v>47</v>
      </c>
      <c r="H6" s="4" t="s">
        <v>48</v>
      </c>
      <c r="I6" s="4" t="s">
        <v>49</v>
      </c>
      <c r="J6" s="4" t="s">
        <v>50</v>
      </c>
      <c r="K6" s="4" t="s">
        <v>51</v>
      </c>
      <c r="L6" s="4" t="s">
        <v>52</v>
      </c>
      <c r="M6" s="4" t="s">
        <v>53</v>
      </c>
    </row>
    <row r="7" spans="1:13" x14ac:dyDescent="0.3">
      <c r="C7" s="4" t="s">
        <v>43</v>
      </c>
      <c r="D7" s="11">
        <v>2026</v>
      </c>
    </row>
    <row r="8" spans="1:13" x14ac:dyDescent="0.3">
      <c r="D8" s="11" t="s">
        <v>44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 t="s">
        <v>53</v>
      </c>
    </row>
    <row r="9" spans="1:13" x14ac:dyDescent="0.3">
      <c r="A9" s="1" t="s">
        <v>11</v>
      </c>
      <c r="B9" s="4">
        <v>8</v>
      </c>
      <c r="C9" s="14">
        <v>160000</v>
      </c>
      <c r="D9" s="14">
        <v>20000</v>
      </c>
      <c r="E9" s="14">
        <v>20000</v>
      </c>
      <c r="F9" s="14">
        <v>20000</v>
      </c>
      <c r="G9" s="14">
        <v>20000</v>
      </c>
      <c r="H9" s="14">
        <v>20000</v>
      </c>
      <c r="I9" s="14">
        <v>20000</v>
      </c>
      <c r="J9" s="14">
        <v>20000</v>
      </c>
      <c r="K9" s="14">
        <v>20000</v>
      </c>
      <c r="L9" s="14">
        <v>8000</v>
      </c>
      <c r="M9" s="14">
        <v>8000</v>
      </c>
    </row>
    <row r="10" spans="1:13" x14ac:dyDescent="0.3">
      <c r="A10" s="1" t="s">
        <v>12</v>
      </c>
      <c r="B10" s="4">
        <v>20</v>
      </c>
      <c r="C10" s="14">
        <v>115000</v>
      </c>
      <c r="D10" s="14">
        <v>5750</v>
      </c>
      <c r="E10" s="14">
        <v>5750</v>
      </c>
      <c r="F10" s="14">
        <v>5750</v>
      </c>
      <c r="G10" s="14">
        <v>5750</v>
      </c>
      <c r="H10" s="14">
        <v>5750</v>
      </c>
      <c r="I10" s="14">
        <v>5750</v>
      </c>
      <c r="J10" s="14">
        <v>5750</v>
      </c>
      <c r="K10" s="14">
        <v>5750</v>
      </c>
      <c r="L10" s="14">
        <v>5750</v>
      </c>
      <c r="M10" s="14">
        <v>5750</v>
      </c>
    </row>
    <row r="11" spans="1:13" x14ac:dyDescent="0.3">
      <c r="A11" s="1" t="s">
        <v>13</v>
      </c>
      <c r="B11" s="4">
        <v>25</v>
      </c>
      <c r="C11" s="14">
        <v>52500</v>
      </c>
      <c r="D11" s="14">
        <v>2100</v>
      </c>
      <c r="E11" s="14">
        <v>2100</v>
      </c>
      <c r="F11" s="14">
        <v>2100</v>
      </c>
      <c r="G11" s="14">
        <v>2100</v>
      </c>
      <c r="H11" s="14">
        <v>2100</v>
      </c>
      <c r="I11" s="14">
        <v>2100</v>
      </c>
      <c r="J11" s="14">
        <v>2100</v>
      </c>
      <c r="K11" s="14">
        <v>2100</v>
      </c>
      <c r="L11" s="14">
        <v>2100</v>
      </c>
      <c r="M11" s="14">
        <v>2100</v>
      </c>
    </row>
    <row r="12" spans="1:13" x14ac:dyDescent="0.3">
      <c r="A12" s="1" t="s">
        <v>14</v>
      </c>
      <c r="B12" s="4">
        <v>10</v>
      </c>
      <c r="C12" s="14">
        <v>80000</v>
      </c>
      <c r="D12" s="14">
        <v>8000</v>
      </c>
      <c r="E12" s="14">
        <v>8000</v>
      </c>
      <c r="F12" s="14">
        <v>8000</v>
      </c>
      <c r="G12" s="14">
        <v>8000</v>
      </c>
      <c r="H12" s="14">
        <v>8000</v>
      </c>
      <c r="I12" s="14">
        <v>8000</v>
      </c>
      <c r="J12" s="14">
        <v>8000</v>
      </c>
      <c r="K12" s="14">
        <v>8000</v>
      </c>
      <c r="L12" s="14">
        <v>8000</v>
      </c>
      <c r="M12" s="14">
        <v>8000</v>
      </c>
    </row>
    <row r="13" spans="1:13" x14ac:dyDescent="0.3">
      <c r="A13" s="1" t="s">
        <v>16</v>
      </c>
      <c r="B13" s="4">
        <v>15</v>
      </c>
      <c r="C13" s="14">
        <v>62500</v>
      </c>
      <c r="D13" s="14">
        <v>4166.67</v>
      </c>
      <c r="E13" s="14">
        <v>4166.67</v>
      </c>
      <c r="F13" s="14">
        <v>4166.67</v>
      </c>
      <c r="G13" s="14">
        <v>4166.67</v>
      </c>
      <c r="H13" s="14">
        <v>4166.67</v>
      </c>
      <c r="I13" s="14">
        <v>4166.67</v>
      </c>
      <c r="J13" s="14">
        <v>4166.67</v>
      </c>
      <c r="K13" s="14">
        <v>4166.67</v>
      </c>
      <c r="L13" s="14">
        <v>4166.67</v>
      </c>
      <c r="M13" s="14">
        <v>4166.67</v>
      </c>
    </row>
    <row r="14" spans="1:13" x14ac:dyDescent="0.3">
      <c r="A14" s="1" t="s">
        <v>15</v>
      </c>
      <c r="B14" s="4">
        <v>8</v>
      </c>
      <c r="C14" s="14">
        <v>75000</v>
      </c>
      <c r="D14" s="14">
        <v>9375</v>
      </c>
      <c r="E14" s="14">
        <v>9375</v>
      </c>
      <c r="F14" s="14">
        <v>9375</v>
      </c>
      <c r="G14" s="14">
        <v>9375</v>
      </c>
      <c r="H14" s="14">
        <v>9375</v>
      </c>
      <c r="I14" s="14">
        <v>9375</v>
      </c>
      <c r="J14" s="14">
        <v>9375</v>
      </c>
      <c r="K14" s="14">
        <v>9375</v>
      </c>
      <c r="L14" s="14">
        <v>7500</v>
      </c>
      <c r="M14" s="14">
        <v>7500</v>
      </c>
    </row>
    <row r="15" spans="1:13" x14ac:dyDescent="0.3">
      <c r="A15" s="1" t="s">
        <v>17</v>
      </c>
      <c r="B15" s="4">
        <v>15</v>
      </c>
      <c r="C15" s="14">
        <v>37500</v>
      </c>
      <c r="D15" s="14">
        <v>2500</v>
      </c>
      <c r="E15" s="14">
        <v>2500</v>
      </c>
      <c r="F15" s="14">
        <v>2500</v>
      </c>
      <c r="G15" s="14">
        <v>2500</v>
      </c>
      <c r="H15" s="14">
        <v>2500</v>
      </c>
      <c r="I15" s="14">
        <v>2500</v>
      </c>
      <c r="J15" s="14">
        <v>2500</v>
      </c>
      <c r="K15" s="14">
        <v>2500</v>
      </c>
      <c r="L15" s="14">
        <v>2500</v>
      </c>
      <c r="M15" s="14">
        <v>2500</v>
      </c>
    </row>
    <row r="16" spans="1:13" x14ac:dyDescent="0.3">
      <c r="A16" s="1" t="s">
        <v>18</v>
      </c>
      <c r="B16" s="4">
        <v>18</v>
      </c>
      <c r="C16" s="14">
        <v>46500</v>
      </c>
      <c r="D16" s="14">
        <v>2583.33</v>
      </c>
      <c r="E16" s="14">
        <v>2583.33</v>
      </c>
      <c r="F16" s="14">
        <v>2583.33</v>
      </c>
      <c r="G16" s="14">
        <v>2583.33</v>
      </c>
      <c r="H16" s="14">
        <v>2583.33</v>
      </c>
      <c r="I16" s="14">
        <v>2583.33</v>
      </c>
      <c r="J16" s="14">
        <v>2583.33</v>
      </c>
      <c r="K16" s="14">
        <v>2583.33</v>
      </c>
      <c r="L16" s="14">
        <v>2583.33</v>
      </c>
      <c r="M16" s="14">
        <v>2583.33</v>
      </c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5" x14ac:dyDescent="0.3">
      <c r="A18" s="1" t="s">
        <v>61</v>
      </c>
      <c r="B18" s="1"/>
      <c r="C18" s="14">
        <f>SUM(C9:C16)</f>
        <v>629000</v>
      </c>
      <c r="D18" s="13">
        <f>SUM(D9:D16)</f>
        <v>54475</v>
      </c>
      <c r="E18" s="13">
        <f>SUM(E8:E16)</f>
        <v>54477</v>
      </c>
      <c r="F18" s="13">
        <f t="shared" ref="F18:M18" si="0">SUM(F9:F16)</f>
        <v>54475</v>
      </c>
      <c r="G18" s="13">
        <f t="shared" si="0"/>
        <v>54475</v>
      </c>
      <c r="H18" s="13">
        <f t="shared" si="0"/>
        <v>54475</v>
      </c>
      <c r="I18" s="13">
        <f t="shared" si="0"/>
        <v>54475</v>
      </c>
      <c r="J18" s="13">
        <f t="shared" si="0"/>
        <v>54475</v>
      </c>
      <c r="K18" s="13">
        <f t="shared" si="0"/>
        <v>54475</v>
      </c>
      <c r="L18" s="13">
        <f t="shared" si="0"/>
        <v>40600</v>
      </c>
      <c r="M18" s="13">
        <f t="shared" si="0"/>
        <v>40600</v>
      </c>
      <c r="O18" s="25">
        <f>SUM(D18:M18)</f>
        <v>517002</v>
      </c>
    </row>
    <row r="20" spans="1:15" x14ac:dyDescent="0.3">
      <c r="A20" t="s">
        <v>112</v>
      </c>
    </row>
  </sheetData>
  <pageMargins left="0.7" right="0.7" top="0.75" bottom="0.75" header="0.3" footer="0.3"/>
  <ignoredErrors>
    <ignoredError sqref="E18" formula="1"/>
    <ignoredError sqref="F18:M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5BD6A-7EBB-414C-BF92-F50B3CC8A418}">
  <dimension ref="B2:W24"/>
  <sheetViews>
    <sheetView workbookViewId="0">
      <selection activeCell="S16" sqref="S16:S17"/>
    </sheetView>
  </sheetViews>
  <sheetFormatPr defaultRowHeight="14.4" x14ac:dyDescent="0.3"/>
  <cols>
    <col min="2" max="2" width="13.6640625" customWidth="1"/>
    <col min="3" max="3" width="15.21875" customWidth="1"/>
    <col min="4" max="4" width="2.77734375" customWidth="1"/>
    <col min="5" max="5" width="11.33203125" customWidth="1"/>
    <col min="6" max="6" width="2.109375" customWidth="1"/>
    <col min="7" max="7" width="10" bestFit="1" customWidth="1"/>
    <col min="8" max="8" width="1.88671875" customWidth="1"/>
    <col min="9" max="9" width="14.33203125" customWidth="1"/>
    <col min="10" max="10" width="1.6640625" customWidth="1"/>
    <col min="11" max="11" width="11.44140625" customWidth="1"/>
    <col min="12" max="12" width="2.77734375" customWidth="1"/>
    <col min="13" max="13" width="13.5546875" customWidth="1"/>
    <col min="14" max="14" width="6.77734375" customWidth="1"/>
    <col min="15" max="15" width="15.109375" customWidth="1"/>
    <col min="16" max="16" width="1.6640625" customWidth="1"/>
    <col min="17" max="17" width="16.6640625" customWidth="1"/>
    <col min="18" max="18" width="1.5546875" customWidth="1"/>
    <col min="19" max="19" width="25" customWidth="1"/>
    <col min="20" max="20" width="3.6640625" customWidth="1"/>
    <col min="21" max="21" width="28.21875" customWidth="1"/>
    <col min="23" max="23" width="10.77734375" customWidth="1"/>
    <col min="24" max="24" width="10" customWidth="1"/>
  </cols>
  <sheetData>
    <row r="2" spans="2:23" x14ac:dyDescent="0.3">
      <c r="G2" t="s">
        <v>113</v>
      </c>
    </row>
    <row r="4" spans="2:23" x14ac:dyDescent="0.3">
      <c r="B4" t="s">
        <v>62</v>
      </c>
      <c r="G4" s="11" t="s">
        <v>65</v>
      </c>
      <c r="I4" t="s">
        <v>63</v>
      </c>
      <c r="O4" s="11"/>
      <c r="Q4" s="11"/>
      <c r="R4" s="11"/>
      <c r="S4" t="s">
        <v>95</v>
      </c>
    </row>
    <row r="5" spans="2:23" x14ac:dyDescent="0.3">
      <c r="G5" s="11"/>
      <c r="I5" t="s">
        <v>64</v>
      </c>
      <c r="O5" t="s">
        <v>89</v>
      </c>
      <c r="Q5" s="11" t="s">
        <v>90</v>
      </c>
    </row>
    <row r="6" spans="2:23" x14ac:dyDescent="0.3">
      <c r="B6" t="s">
        <v>54</v>
      </c>
      <c r="E6" s="7">
        <v>81727.77</v>
      </c>
      <c r="G6" s="10">
        <v>17143</v>
      </c>
      <c r="I6" s="10">
        <v>137144</v>
      </c>
      <c r="J6" s="10"/>
      <c r="O6" s="10">
        <v>218871.77</v>
      </c>
      <c r="Q6" s="10">
        <v>243964</v>
      </c>
      <c r="R6" s="12"/>
      <c r="S6" s="10">
        <v>79.069999999999993</v>
      </c>
    </row>
    <row r="7" spans="2:23" x14ac:dyDescent="0.3">
      <c r="B7" t="s">
        <v>92</v>
      </c>
      <c r="G7" s="10"/>
      <c r="M7" s="11" t="s">
        <v>119</v>
      </c>
      <c r="O7" s="17">
        <v>177000</v>
      </c>
      <c r="Q7" s="12"/>
      <c r="R7" s="12"/>
    </row>
    <row r="8" spans="2:23" x14ac:dyDescent="0.3">
      <c r="B8" t="s">
        <v>55</v>
      </c>
      <c r="E8" s="8">
        <v>55488.7</v>
      </c>
      <c r="G8" s="10"/>
      <c r="I8" s="9">
        <v>44800</v>
      </c>
      <c r="J8" s="9"/>
      <c r="M8" s="11" t="s">
        <v>93</v>
      </c>
      <c r="O8" s="10">
        <f>SUM(O6-O7)</f>
        <v>41871.76999999999</v>
      </c>
      <c r="Q8" s="12"/>
      <c r="R8" s="12"/>
      <c r="S8" s="8"/>
      <c r="T8" s="8"/>
      <c r="U8" s="12"/>
      <c r="W8" s="11"/>
    </row>
    <row r="9" spans="2:23" x14ac:dyDescent="0.3">
      <c r="G9" s="10"/>
      <c r="M9" s="11" t="s">
        <v>94</v>
      </c>
      <c r="O9" s="27">
        <f>SUM(E6-O8)</f>
        <v>39856.000000000015</v>
      </c>
      <c r="Q9" s="8"/>
      <c r="R9" s="8"/>
      <c r="S9" s="8"/>
      <c r="T9" s="8"/>
      <c r="W9" s="10"/>
    </row>
    <row r="10" spans="2:23" x14ac:dyDescent="0.3">
      <c r="B10" t="s">
        <v>56</v>
      </c>
      <c r="E10" s="7">
        <v>57001.38</v>
      </c>
      <c r="G10" s="10"/>
      <c r="I10" s="9">
        <v>20000</v>
      </c>
      <c r="J10" s="9"/>
      <c r="K10" s="18">
        <v>77001.38</v>
      </c>
      <c r="L10" s="18"/>
      <c r="M10" s="18"/>
      <c r="N10" s="17"/>
      <c r="Q10" s="12"/>
      <c r="R10" s="12"/>
      <c r="S10" s="8"/>
      <c r="T10" s="8"/>
      <c r="W10" s="11"/>
    </row>
    <row r="11" spans="2:23" x14ac:dyDescent="0.3">
      <c r="B11" t="s">
        <v>78</v>
      </c>
      <c r="E11" s="7"/>
      <c r="G11" s="10"/>
      <c r="I11" s="9"/>
      <c r="J11" s="9"/>
      <c r="K11" s="17">
        <v>54475</v>
      </c>
      <c r="L11" s="17"/>
      <c r="M11" s="17"/>
      <c r="N11" s="17"/>
      <c r="R11" s="12"/>
      <c r="S11" s="8"/>
      <c r="T11" s="8"/>
      <c r="W11" s="11"/>
    </row>
    <row r="12" spans="2:23" x14ac:dyDescent="0.3">
      <c r="C12" t="s">
        <v>115</v>
      </c>
      <c r="E12" s="7"/>
      <c r="G12" s="10"/>
      <c r="I12" s="9"/>
      <c r="J12" s="9"/>
      <c r="K12" s="18">
        <f>SUM(K10-K11)</f>
        <v>22526.380000000005</v>
      </c>
      <c r="L12" s="18"/>
      <c r="M12" s="18"/>
      <c r="N12" s="17"/>
      <c r="Q12" s="12"/>
      <c r="R12" s="12"/>
      <c r="S12" s="8"/>
      <c r="T12" s="8"/>
      <c r="W12" s="11"/>
    </row>
    <row r="13" spans="2:23" x14ac:dyDescent="0.3">
      <c r="B13" t="s">
        <v>91</v>
      </c>
      <c r="E13" s="7"/>
      <c r="G13" s="10"/>
      <c r="I13" s="9"/>
      <c r="J13" s="9"/>
      <c r="K13" s="18">
        <v>30000</v>
      </c>
      <c r="L13" s="18"/>
      <c r="M13" s="18"/>
      <c r="N13" s="17"/>
      <c r="Q13" s="11">
        <v>2026</v>
      </c>
      <c r="R13" s="12"/>
      <c r="S13" s="8"/>
      <c r="T13" s="8"/>
      <c r="W13" s="11"/>
    </row>
    <row r="14" spans="2:23" x14ac:dyDescent="0.3">
      <c r="B14" t="s">
        <v>82</v>
      </c>
      <c r="E14" s="7"/>
      <c r="G14" s="10"/>
      <c r="I14" s="9"/>
      <c r="J14" s="9"/>
      <c r="K14" s="17">
        <v>1948</v>
      </c>
      <c r="L14" s="17"/>
      <c r="M14" s="17"/>
      <c r="N14" s="17"/>
      <c r="O14" s="10">
        <v>41871.769999999997</v>
      </c>
      <c r="P14" s="10"/>
      <c r="Q14" s="10"/>
      <c r="R14" s="10"/>
      <c r="S14" s="8"/>
      <c r="T14" s="8"/>
      <c r="W14" s="11"/>
    </row>
    <row r="15" spans="2:23" x14ac:dyDescent="0.3">
      <c r="G15" s="10"/>
      <c r="I15" s="9"/>
      <c r="K15" s="17"/>
      <c r="L15" s="17"/>
      <c r="M15" s="17"/>
      <c r="N15" t="s">
        <v>114</v>
      </c>
      <c r="O15" s="18">
        <v>205716</v>
      </c>
      <c r="P15" s="10"/>
      <c r="Q15" s="10"/>
      <c r="R15" s="10"/>
      <c r="S15" s="10"/>
      <c r="W15" s="8"/>
    </row>
    <row r="16" spans="2:23" x14ac:dyDescent="0.3">
      <c r="B16" t="s">
        <v>60</v>
      </c>
      <c r="E16" s="8">
        <v>7895.64</v>
      </c>
      <c r="G16" s="10"/>
      <c r="I16" s="9"/>
      <c r="O16" s="10">
        <v>247587.77</v>
      </c>
      <c r="P16" s="10"/>
      <c r="Q16" s="17">
        <v>243964</v>
      </c>
      <c r="R16" s="10"/>
      <c r="S16" s="17" t="s">
        <v>118</v>
      </c>
    </row>
    <row r="17" spans="3:21" x14ac:dyDescent="0.3">
      <c r="G17" s="8"/>
      <c r="I17" s="9"/>
      <c r="O17" s="10"/>
      <c r="P17" s="10"/>
      <c r="Q17" s="10"/>
      <c r="R17" s="10"/>
      <c r="S17" s="17" t="s">
        <v>117</v>
      </c>
    </row>
    <row r="18" spans="3:21" x14ac:dyDescent="0.3">
      <c r="C18" t="s">
        <v>61</v>
      </c>
      <c r="E18" s="8">
        <v>202113.5</v>
      </c>
      <c r="G18" s="8"/>
      <c r="O18" s="10" t="s">
        <v>116</v>
      </c>
      <c r="P18" s="10"/>
      <c r="Q18" s="10">
        <v>3623.77</v>
      </c>
      <c r="R18" s="10"/>
      <c r="S18" s="10"/>
    </row>
    <row r="19" spans="3:21" x14ac:dyDescent="0.3">
      <c r="E19" s="8"/>
      <c r="G19" s="8"/>
      <c r="O19" s="10"/>
      <c r="P19" s="10"/>
      <c r="Q19" s="10"/>
      <c r="R19" s="10"/>
      <c r="S19" s="17"/>
      <c r="U19" s="18"/>
    </row>
    <row r="20" spans="3:21" x14ac:dyDescent="0.3">
      <c r="E20" s="8"/>
      <c r="G20" s="8"/>
      <c r="O20" s="10"/>
      <c r="P20" s="10"/>
      <c r="Q20" s="17"/>
      <c r="R20" s="10"/>
      <c r="S20" s="18"/>
      <c r="T20" s="10"/>
      <c r="U20" s="18"/>
    </row>
    <row r="21" spans="3:21" x14ac:dyDescent="0.3">
      <c r="E21" s="8"/>
      <c r="G21" s="8"/>
      <c r="O21" s="10"/>
      <c r="P21" s="10"/>
      <c r="Q21" s="10"/>
      <c r="R21" s="10"/>
      <c r="S21" s="17"/>
      <c r="U21" s="10"/>
    </row>
    <row r="22" spans="3:21" x14ac:dyDescent="0.3">
      <c r="C22" t="s">
        <v>57</v>
      </c>
      <c r="O22" s="10"/>
      <c r="S22" s="11"/>
      <c r="U22" s="10"/>
    </row>
    <row r="23" spans="3:21" x14ac:dyDescent="0.3">
      <c r="D23" t="s">
        <v>58</v>
      </c>
      <c r="U23" s="10"/>
    </row>
    <row r="24" spans="3:21" x14ac:dyDescent="0.3">
      <c r="D24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F9BB-D89B-40D4-98C2-8EE912143411}">
  <dimension ref="A1:M21"/>
  <sheetViews>
    <sheetView workbookViewId="0">
      <selection activeCell="D7" sqref="D7"/>
    </sheetView>
  </sheetViews>
  <sheetFormatPr defaultRowHeight="14.4" x14ac:dyDescent="0.3"/>
  <cols>
    <col min="1" max="1" width="2.77734375" customWidth="1"/>
    <col min="2" max="2" width="13.5546875" customWidth="1"/>
    <col min="3" max="3" width="3" customWidth="1"/>
    <col min="4" max="4" width="15.109375" customWidth="1"/>
    <col min="5" max="5" width="1.6640625" customWidth="1"/>
    <col min="6" max="6" width="16.6640625" customWidth="1"/>
    <col min="7" max="7" width="1.5546875" customWidth="1"/>
    <col min="8" max="8" width="22.5546875" customWidth="1"/>
    <col min="9" max="9" width="1.33203125" customWidth="1"/>
    <col min="10" max="10" width="24.44140625" customWidth="1"/>
    <col min="11" max="11" width="28.21875" customWidth="1"/>
    <col min="13" max="13" width="10.77734375" customWidth="1"/>
    <col min="14" max="14" width="10" customWidth="1"/>
  </cols>
  <sheetData>
    <row r="1" spans="1:13" x14ac:dyDescent="0.3">
      <c r="H1" s="11" t="s">
        <v>121</v>
      </c>
    </row>
    <row r="2" spans="1:13" x14ac:dyDescent="0.3">
      <c r="D2" s="11"/>
      <c r="F2" s="11"/>
      <c r="G2" s="11"/>
      <c r="H2" s="11" t="s">
        <v>95</v>
      </c>
      <c r="I2" s="11"/>
      <c r="J2" s="11"/>
      <c r="K2" s="11" t="s">
        <v>101</v>
      </c>
    </row>
    <row r="3" spans="1:13" x14ac:dyDescent="0.3">
      <c r="D3" t="s">
        <v>89</v>
      </c>
      <c r="F3" s="11" t="s">
        <v>90</v>
      </c>
      <c r="K3" s="11">
        <v>2026</v>
      </c>
    </row>
    <row r="4" spans="1:13" x14ac:dyDescent="0.3">
      <c r="D4" s="10">
        <v>218871.77</v>
      </c>
      <c r="F4" s="10">
        <v>243964</v>
      </c>
      <c r="G4" s="12"/>
      <c r="H4" s="10">
        <v>79.069999999999993</v>
      </c>
      <c r="I4" s="10"/>
      <c r="J4" s="11" t="s">
        <v>102</v>
      </c>
      <c r="K4" s="28">
        <v>41871.769999999997</v>
      </c>
    </row>
    <row r="5" spans="1:13" x14ac:dyDescent="0.3">
      <c r="D5" s="17">
        <v>177000</v>
      </c>
      <c r="F5" s="12"/>
      <c r="G5" s="12"/>
      <c r="J5" s="11" t="s">
        <v>103</v>
      </c>
      <c r="K5" s="10">
        <v>205716</v>
      </c>
    </row>
    <row r="6" spans="1:13" x14ac:dyDescent="0.3">
      <c r="B6" s="11" t="s">
        <v>93</v>
      </c>
      <c r="D6" s="28">
        <f>SUM(D4-D5)</f>
        <v>41871.76999999999</v>
      </c>
      <c r="F6" s="12"/>
      <c r="G6" s="12"/>
      <c r="H6" s="8"/>
      <c r="I6" s="8"/>
      <c r="J6" s="10" t="s">
        <v>104</v>
      </c>
      <c r="K6" s="10">
        <f>SUM(K4+K5)</f>
        <v>247587.77</v>
      </c>
      <c r="M6" s="11"/>
    </row>
    <row r="7" spans="1:13" x14ac:dyDescent="0.3">
      <c r="B7" s="11" t="s">
        <v>94</v>
      </c>
      <c r="D7" s="27">
        <v>39846</v>
      </c>
      <c r="F7" s="8"/>
      <c r="G7" s="8"/>
      <c r="H7" s="8"/>
      <c r="I7" s="8"/>
      <c r="J7" s="10" t="s">
        <v>105</v>
      </c>
      <c r="K7" s="17">
        <v>243964</v>
      </c>
      <c r="M7" s="10"/>
    </row>
    <row r="8" spans="1:13" x14ac:dyDescent="0.3">
      <c r="A8" s="18"/>
      <c r="B8" s="18"/>
      <c r="C8" s="17"/>
      <c r="F8" s="12"/>
      <c r="G8" s="12"/>
      <c r="H8" s="8"/>
      <c r="I8" s="8"/>
      <c r="J8" s="10" t="s">
        <v>106</v>
      </c>
      <c r="K8" s="10">
        <f>SUM(K6-K7)</f>
        <v>3623.7699999999895</v>
      </c>
      <c r="M8" s="11"/>
    </row>
    <row r="9" spans="1:13" x14ac:dyDescent="0.3">
      <c r="A9" s="17"/>
      <c r="B9" s="17"/>
      <c r="C9" s="17"/>
      <c r="F9" s="12"/>
      <c r="G9" s="12"/>
      <c r="H9" s="8"/>
      <c r="I9" s="8"/>
      <c r="J9" s="8"/>
      <c r="K9" s="10"/>
      <c r="M9" s="11"/>
    </row>
    <row r="10" spans="1:13" x14ac:dyDescent="0.3">
      <c r="A10" s="18"/>
      <c r="B10" s="18"/>
      <c r="C10" s="17"/>
      <c r="F10" s="12"/>
      <c r="G10" s="12"/>
      <c r="H10" s="8"/>
      <c r="I10" s="8"/>
      <c r="J10" s="8"/>
      <c r="M10" s="11"/>
    </row>
    <row r="11" spans="1:13" x14ac:dyDescent="0.3">
      <c r="A11" s="18"/>
      <c r="B11" s="18"/>
      <c r="C11" s="17"/>
      <c r="F11" s="12"/>
      <c r="G11" s="12"/>
      <c r="H11" s="8"/>
      <c r="I11" s="8"/>
      <c r="J11" s="8"/>
      <c r="M11" s="11"/>
    </row>
    <row r="12" spans="1:13" x14ac:dyDescent="0.3">
      <c r="A12" s="17"/>
      <c r="B12" s="17"/>
      <c r="C12" s="17"/>
      <c r="F12" s="12"/>
      <c r="G12" s="12"/>
      <c r="H12" s="8"/>
      <c r="I12" s="8"/>
      <c r="J12" s="8"/>
      <c r="M12" s="11"/>
    </row>
    <row r="13" spans="1:13" x14ac:dyDescent="0.3">
      <c r="A13" s="17"/>
      <c r="B13" s="17"/>
      <c r="D13" s="17"/>
      <c r="F13" s="12"/>
      <c r="G13" s="12"/>
      <c r="M13" s="8"/>
    </row>
    <row r="14" spans="1:13" x14ac:dyDescent="0.3">
      <c r="F14" s="12"/>
      <c r="G14" s="12"/>
    </row>
    <row r="15" spans="1:13" x14ac:dyDescent="0.3">
      <c r="F15" s="12"/>
      <c r="G15" s="12"/>
    </row>
    <row r="16" spans="1:13" x14ac:dyDescent="0.3">
      <c r="F16" s="10"/>
      <c r="G16" s="10"/>
    </row>
    <row r="17" spans="4:11" x14ac:dyDescent="0.3">
      <c r="D17" s="10"/>
      <c r="F17" s="10"/>
      <c r="G17" s="10"/>
      <c r="H17" s="17"/>
      <c r="I17" s="17"/>
      <c r="K17" s="18"/>
    </row>
    <row r="18" spans="4:11" x14ac:dyDescent="0.3">
      <c r="D18" s="10"/>
      <c r="F18" s="17"/>
      <c r="G18" s="10"/>
      <c r="H18" s="18"/>
      <c r="I18" s="18"/>
      <c r="J18" s="10"/>
      <c r="K18" s="18"/>
    </row>
    <row r="19" spans="4:11" x14ac:dyDescent="0.3">
      <c r="D19" s="10"/>
      <c r="F19" s="10"/>
      <c r="G19" s="10"/>
      <c r="H19" s="17"/>
      <c r="I19" s="17"/>
      <c r="K19" s="10"/>
    </row>
    <row r="20" spans="4:11" x14ac:dyDescent="0.3">
      <c r="D20" s="10"/>
      <c r="H20" s="11"/>
      <c r="I20" s="11"/>
      <c r="K20" s="10"/>
    </row>
    <row r="21" spans="4:11" x14ac:dyDescent="0.3">
      <c r="K21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03A4-A11D-455B-A24C-85ECA6B93B2B}">
  <dimension ref="B3:Q30"/>
  <sheetViews>
    <sheetView topLeftCell="B5" workbookViewId="0">
      <selection activeCell="H26" sqref="H26"/>
    </sheetView>
  </sheetViews>
  <sheetFormatPr defaultRowHeight="14.4" x14ac:dyDescent="0.3"/>
  <cols>
    <col min="2" max="2" width="33.109375" customWidth="1"/>
    <col min="3" max="3" width="16" customWidth="1"/>
    <col min="4" max="4" width="22.77734375" customWidth="1"/>
    <col min="5" max="5" width="10" bestFit="1" customWidth="1"/>
    <col min="6" max="7" width="10.33203125" customWidth="1"/>
    <col min="8" max="8" width="10.21875" customWidth="1"/>
    <col min="9" max="10" width="9.88671875" customWidth="1"/>
    <col min="11" max="11" width="10.5546875" customWidth="1"/>
    <col min="12" max="12" width="10" customWidth="1"/>
    <col min="13" max="13" width="10.21875" customWidth="1"/>
    <col min="14" max="14" width="11.5546875" customWidth="1"/>
    <col min="15" max="15" width="16.5546875" customWidth="1"/>
    <col min="16" max="16" width="0.6640625" customWidth="1"/>
    <col min="17" max="17" width="14.21875" customWidth="1"/>
  </cols>
  <sheetData>
    <row r="3" spans="2:17" x14ac:dyDescent="0.3">
      <c r="C3" s="6" t="s">
        <v>39</v>
      </c>
      <c r="D3" s="1" t="s">
        <v>41</v>
      </c>
    </row>
    <row r="4" spans="2:17" x14ac:dyDescent="0.3">
      <c r="B4" s="1" t="s">
        <v>2</v>
      </c>
      <c r="C4" s="6" t="s">
        <v>40</v>
      </c>
      <c r="D4" s="1" t="s">
        <v>42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16" t="s">
        <v>74</v>
      </c>
      <c r="Q4" s="15"/>
    </row>
    <row r="5" spans="2:17" x14ac:dyDescent="0.3">
      <c r="D5" s="1" t="s">
        <v>43</v>
      </c>
      <c r="E5" s="20">
        <v>2027</v>
      </c>
      <c r="F5" s="20">
        <v>2028</v>
      </c>
    </row>
    <row r="6" spans="2:17" x14ac:dyDescent="0.3">
      <c r="E6" s="11" t="s">
        <v>44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 t="s">
        <v>53</v>
      </c>
    </row>
    <row r="7" spans="2:17" x14ac:dyDescent="0.3">
      <c r="B7" s="1" t="s">
        <v>11</v>
      </c>
      <c r="C7" s="4">
        <v>8</v>
      </c>
      <c r="D7" s="14">
        <v>160000</v>
      </c>
      <c r="E7" s="14">
        <v>20000</v>
      </c>
      <c r="F7" s="14">
        <v>20000</v>
      </c>
      <c r="G7" s="14">
        <v>20000</v>
      </c>
      <c r="H7" s="14">
        <v>20000</v>
      </c>
      <c r="I7" s="14">
        <v>20000</v>
      </c>
      <c r="J7" s="14">
        <v>20000</v>
      </c>
      <c r="K7" s="14">
        <v>20000</v>
      </c>
      <c r="L7" s="14">
        <v>20000</v>
      </c>
      <c r="M7" s="14">
        <v>8000</v>
      </c>
      <c r="N7" s="14">
        <v>8000</v>
      </c>
    </row>
    <row r="8" spans="2:17" x14ac:dyDescent="0.3">
      <c r="B8" s="1" t="s">
        <v>12</v>
      </c>
      <c r="C8" s="4">
        <v>20</v>
      </c>
      <c r="D8" s="14">
        <v>115000</v>
      </c>
      <c r="E8" s="14">
        <v>5750</v>
      </c>
      <c r="F8" s="14">
        <v>5750</v>
      </c>
      <c r="G8" s="14">
        <v>5750</v>
      </c>
      <c r="H8" s="14">
        <v>5750</v>
      </c>
      <c r="I8" s="14">
        <v>5750</v>
      </c>
      <c r="J8" s="14">
        <v>5750</v>
      </c>
      <c r="K8" s="14">
        <v>5750</v>
      </c>
      <c r="L8" s="14">
        <v>5750</v>
      </c>
      <c r="M8" s="14">
        <v>5750</v>
      </c>
      <c r="N8" s="14">
        <v>5750</v>
      </c>
    </row>
    <row r="9" spans="2:17" x14ac:dyDescent="0.3">
      <c r="B9" s="1" t="s">
        <v>13</v>
      </c>
      <c r="C9" s="4">
        <v>25</v>
      </c>
      <c r="D9" s="14">
        <v>52500</v>
      </c>
      <c r="E9" s="14">
        <v>2100</v>
      </c>
      <c r="F9" s="14">
        <v>2100</v>
      </c>
      <c r="G9" s="14">
        <v>2100</v>
      </c>
      <c r="H9" s="14">
        <v>2100</v>
      </c>
      <c r="I9" s="14">
        <v>2100</v>
      </c>
      <c r="J9" s="14">
        <v>2100</v>
      </c>
      <c r="K9" s="14">
        <v>2100</v>
      </c>
      <c r="L9" s="14">
        <v>2100</v>
      </c>
      <c r="M9" s="14">
        <v>2100</v>
      </c>
      <c r="N9" s="14">
        <v>2100</v>
      </c>
    </row>
    <row r="10" spans="2:17" x14ac:dyDescent="0.3">
      <c r="B10" s="1" t="s">
        <v>14</v>
      </c>
      <c r="C10" s="4">
        <v>10</v>
      </c>
      <c r="D10" s="14">
        <v>80000</v>
      </c>
      <c r="E10" s="14">
        <v>8000</v>
      </c>
      <c r="F10" s="14">
        <v>8000</v>
      </c>
      <c r="G10" s="14">
        <v>8000</v>
      </c>
      <c r="H10" s="14">
        <v>8000</v>
      </c>
      <c r="I10" s="14">
        <v>8000</v>
      </c>
      <c r="J10" s="14">
        <v>8000</v>
      </c>
      <c r="K10" s="14">
        <v>8000</v>
      </c>
      <c r="L10" s="14">
        <v>8000</v>
      </c>
      <c r="M10" s="14">
        <v>8000</v>
      </c>
      <c r="N10" s="14">
        <v>8000</v>
      </c>
    </row>
    <row r="11" spans="2:17" x14ac:dyDescent="0.3">
      <c r="B11" s="1" t="s">
        <v>16</v>
      </c>
      <c r="C11" s="4">
        <v>15</v>
      </c>
      <c r="D11" s="14">
        <v>62500</v>
      </c>
      <c r="E11" s="14">
        <v>4166.67</v>
      </c>
      <c r="F11" s="14">
        <v>4166.67</v>
      </c>
      <c r="G11" s="14">
        <v>4166.67</v>
      </c>
      <c r="H11" s="14">
        <v>4166.67</v>
      </c>
      <c r="I11" s="14">
        <v>4166.67</v>
      </c>
      <c r="J11" s="14">
        <v>4166.67</v>
      </c>
      <c r="K11" s="14">
        <v>4166.67</v>
      </c>
      <c r="L11" s="14">
        <v>4166.67</v>
      </c>
      <c r="M11" s="14">
        <v>4166.67</v>
      </c>
      <c r="N11" s="14">
        <v>4166.67</v>
      </c>
    </row>
    <row r="12" spans="2:17" x14ac:dyDescent="0.3">
      <c r="B12" s="1" t="s">
        <v>15</v>
      </c>
      <c r="C12" s="4">
        <v>8</v>
      </c>
      <c r="D12" s="14">
        <v>75000</v>
      </c>
      <c r="E12" s="14">
        <v>9375</v>
      </c>
      <c r="F12" s="14">
        <v>9375</v>
      </c>
      <c r="G12" s="14">
        <v>9375</v>
      </c>
      <c r="H12" s="14">
        <v>9375</v>
      </c>
      <c r="I12" s="14">
        <v>9375</v>
      </c>
      <c r="J12" s="14">
        <v>9375</v>
      </c>
      <c r="K12" s="14">
        <v>9375</v>
      </c>
      <c r="L12" s="14">
        <v>9375</v>
      </c>
      <c r="M12" s="14">
        <v>7500</v>
      </c>
      <c r="N12" s="14">
        <v>7500</v>
      </c>
    </row>
    <row r="13" spans="2:17" x14ac:dyDescent="0.3">
      <c r="B13" s="1" t="s">
        <v>17</v>
      </c>
      <c r="C13" s="4">
        <v>15</v>
      </c>
      <c r="D13" s="14">
        <v>37500</v>
      </c>
      <c r="E13" s="14">
        <v>2500</v>
      </c>
      <c r="F13" s="14">
        <v>2500</v>
      </c>
      <c r="G13" s="14">
        <v>2500</v>
      </c>
      <c r="H13" s="14">
        <v>2500</v>
      </c>
      <c r="I13" s="14">
        <v>2500</v>
      </c>
      <c r="J13" s="14">
        <v>2500</v>
      </c>
      <c r="K13" s="14">
        <v>2500</v>
      </c>
      <c r="L13" s="14">
        <v>2500</v>
      </c>
      <c r="M13" s="14">
        <v>2500</v>
      </c>
      <c r="N13" s="14">
        <v>2500</v>
      </c>
    </row>
    <row r="14" spans="2:17" x14ac:dyDescent="0.3">
      <c r="B14" s="1" t="s">
        <v>18</v>
      </c>
      <c r="C14" s="4">
        <v>18</v>
      </c>
      <c r="D14" s="14">
        <v>46500</v>
      </c>
      <c r="E14" s="14">
        <v>2583.33</v>
      </c>
      <c r="F14" s="14">
        <v>2583.33</v>
      </c>
      <c r="G14" s="14">
        <v>2583.33</v>
      </c>
      <c r="H14" s="14">
        <v>2583.33</v>
      </c>
      <c r="I14" s="14">
        <v>2583.33</v>
      </c>
      <c r="J14" s="14">
        <v>2583.33</v>
      </c>
      <c r="K14" s="14">
        <v>2583.33</v>
      </c>
      <c r="L14" s="14">
        <v>2583.33</v>
      </c>
      <c r="M14" s="14">
        <v>2583.33</v>
      </c>
      <c r="N14" s="14">
        <v>2583.33</v>
      </c>
    </row>
    <row r="15" spans="2:17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7" x14ac:dyDescent="0.3">
      <c r="B16" s="1" t="s">
        <v>61</v>
      </c>
      <c r="C16" s="1"/>
      <c r="D16" s="14">
        <f>SUM(D7:D14)</f>
        <v>629000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2:17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7" x14ac:dyDescent="0.3">
      <c r="B18" s="1" t="s">
        <v>66</v>
      </c>
      <c r="C18" s="1"/>
      <c r="D18" s="1"/>
      <c r="E18" s="13">
        <f t="shared" ref="E18:L18" si="0">SUM(E7:E14)</f>
        <v>54475</v>
      </c>
      <c r="F18" s="13">
        <f t="shared" si="0"/>
        <v>54475</v>
      </c>
      <c r="G18" s="13">
        <f t="shared" si="0"/>
        <v>54475</v>
      </c>
      <c r="H18" s="13">
        <f t="shared" si="0"/>
        <v>54475</v>
      </c>
      <c r="I18" s="13">
        <f t="shared" si="0"/>
        <v>54475</v>
      </c>
      <c r="J18" s="13">
        <f t="shared" si="0"/>
        <v>54475</v>
      </c>
      <c r="K18" s="13">
        <f t="shared" si="0"/>
        <v>54475</v>
      </c>
      <c r="L18" s="13">
        <f t="shared" si="0"/>
        <v>54475</v>
      </c>
      <c r="M18" s="13">
        <f>SUM(M7:M16)</f>
        <v>40600</v>
      </c>
      <c r="N18" s="13">
        <f>SUM(N7:N16)</f>
        <v>40600</v>
      </c>
      <c r="O18" s="8">
        <f>SUM(E18:N18)</f>
        <v>517000</v>
      </c>
    </row>
    <row r="19" spans="2:17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2:17" x14ac:dyDescent="0.3">
      <c r="B20" s="6"/>
      <c r="C20" s="19"/>
      <c r="D20" s="1" t="s">
        <v>84</v>
      </c>
      <c r="E20" s="13">
        <v>30000</v>
      </c>
      <c r="F20" s="13">
        <v>30000</v>
      </c>
      <c r="G20" s="13">
        <v>30000</v>
      </c>
      <c r="H20" s="13">
        <v>30000</v>
      </c>
      <c r="I20" s="13">
        <v>30000</v>
      </c>
      <c r="J20" s="13">
        <v>30000</v>
      </c>
      <c r="K20" s="13">
        <v>30000</v>
      </c>
      <c r="L20" s="13">
        <v>30000</v>
      </c>
      <c r="M20" s="13">
        <v>30000</v>
      </c>
      <c r="N20" s="13">
        <v>30000</v>
      </c>
    </row>
    <row r="21" spans="2:17" x14ac:dyDescent="0.3">
      <c r="B21" s="1"/>
      <c r="C21" s="1"/>
    </row>
    <row r="22" spans="2:17" x14ac:dyDescent="0.3">
      <c r="B22" s="1" t="s">
        <v>83</v>
      </c>
      <c r="C22" s="1" t="s">
        <v>77</v>
      </c>
      <c r="D22" s="1" t="s">
        <v>85</v>
      </c>
      <c r="E22" s="13">
        <v>0</v>
      </c>
      <c r="F22" s="13">
        <v>1948</v>
      </c>
      <c r="G22" s="13">
        <f t="shared" ref="G22:L22" si="1">SUM(G18-G20)</f>
        <v>24475</v>
      </c>
      <c r="H22" s="13">
        <f t="shared" si="1"/>
        <v>24475</v>
      </c>
      <c r="I22" s="13">
        <f t="shared" si="1"/>
        <v>24475</v>
      </c>
      <c r="J22" s="13">
        <f t="shared" si="1"/>
        <v>24475</v>
      </c>
      <c r="K22" s="13">
        <f t="shared" si="1"/>
        <v>24475</v>
      </c>
      <c r="L22" s="13">
        <f t="shared" si="1"/>
        <v>24475</v>
      </c>
      <c r="M22" s="13">
        <v>24475</v>
      </c>
      <c r="N22" s="13">
        <v>24475</v>
      </c>
      <c r="O22" s="8">
        <f>SUM(E22:N22)</f>
        <v>197748</v>
      </c>
      <c r="Q22" s="10">
        <v>40</v>
      </c>
    </row>
    <row r="23" spans="2:17" x14ac:dyDescent="0.3">
      <c r="C23" s="11"/>
      <c r="E23" s="8"/>
      <c r="F23" s="8"/>
      <c r="G23" s="8"/>
      <c r="H23" s="8"/>
      <c r="I23" s="8"/>
      <c r="J23" s="8"/>
      <c r="K23" s="22"/>
      <c r="L23" s="22"/>
      <c r="M23" s="22"/>
      <c r="N23" s="22"/>
    </row>
    <row r="24" spans="2:17" x14ac:dyDescent="0.3">
      <c r="D24" t="s">
        <v>79</v>
      </c>
      <c r="E24" s="12"/>
      <c r="F24" s="10">
        <v>30000</v>
      </c>
      <c r="N24" t="s">
        <v>87</v>
      </c>
      <c r="O24" s="8">
        <f>O22</f>
        <v>197748</v>
      </c>
    </row>
    <row r="25" spans="2:17" x14ac:dyDescent="0.3">
      <c r="D25" t="s">
        <v>142</v>
      </c>
      <c r="E25" s="10"/>
      <c r="F25" s="7">
        <v>22527</v>
      </c>
      <c r="J25" s="10"/>
      <c r="N25" t="s">
        <v>120</v>
      </c>
      <c r="O25" s="26">
        <v>4708</v>
      </c>
      <c r="Q25" t="s">
        <v>123</v>
      </c>
    </row>
    <row r="26" spans="2:17" x14ac:dyDescent="0.3">
      <c r="D26" t="s">
        <v>80</v>
      </c>
      <c r="F26" s="21">
        <v>52527</v>
      </c>
      <c r="N26" t="s">
        <v>86</v>
      </c>
      <c r="O26" s="8">
        <v>39.24</v>
      </c>
    </row>
    <row r="27" spans="2:17" x14ac:dyDescent="0.3">
      <c r="D27" t="s">
        <v>81</v>
      </c>
      <c r="F27" s="10">
        <v>1948</v>
      </c>
    </row>
    <row r="28" spans="2:17" x14ac:dyDescent="0.3">
      <c r="K28" t="s">
        <v>110</v>
      </c>
      <c r="O28" s="8">
        <v>39.24</v>
      </c>
    </row>
    <row r="29" spans="2:17" x14ac:dyDescent="0.3">
      <c r="K29" t="s">
        <v>109</v>
      </c>
      <c r="O29" s="8">
        <v>79.069999999999993</v>
      </c>
    </row>
    <row r="30" spans="2:17" x14ac:dyDescent="0.3">
      <c r="B30" s="30" t="s">
        <v>111</v>
      </c>
      <c r="O30" s="31">
        <v>118.31</v>
      </c>
    </row>
  </sheetData>
  <pageMargins left="0.7" right="0.7" top="0.75" bottom="0.75" header="0.3" footer="0.3"/>
  <ignoredErrors>
    <ignoredError sqref="F18 G18:N1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F0F5-C526-422C-92E7-B391E4B9980E}">
  <dimension ref="A1:R32"/>
  <sheetViews>
    <sheetView tabSelected="1" workbookViewId="0">
      <selection activeCell="R27" sqref="R27"/>
    </sheetView>
  </sheetViews>
  <sheetFormatPr defaultRowHeight="14.4" x14ac:dyDescent="0.3"/>
  <cols>
    <col min="1" max="1" width="32.6640625" customWidth="1"/>
    <col min="2" max="2" width="11.109375" customWidth="1"/>
    <col min="3" max="3" width="13.88671875" customWidth="1"/>
    <col min="4" max="5" width="10.33203125" customWidth="1"/>
    <col min="6" max="6" width="10.44140625" customWidth="1"/>
    <col min="7" max="7" width="11.5546875" customWidth="1"/>
    <col min="8" max="8" width="10.33203125" customWidth="1"/>
    <col min="9" max="9" width="10.21875" customWidth="1"/>
    <col min="10" max="11" width="10.33203125" customWidth="1"/>
    <col min="12" max="12" width="9.88671875" customWidth="1"/>
    <col min="13" max="13" width="10.6640625" customWidth="1"/>
    <col min="14" max="14" width="1.77734375" customWidth="1"/>
    <col min="15" max="15" width="13.109375" customWidth="1"/>
    <col min="16" max="16" width="11.88671875" customWidth="1"/>
    <col min="17" max="17" width="1.109375" customWidth="1"/>
    <col min="18" max="18" width="12.77734375" customWidth="1"/>
  </cols>
  <sheetData>
    <row r="1" spans="1:18" x14ac:dyDescent="0.3">
      <c r="H1" s="11"/>
    </row>
    <row r="2" spans="1:18" x14ac:dyDescent="0.3">
      <c r="C2" s="24" t="s">
        <v>88</v>
      </c>
      <c r="F2" s="11"/>
      <c r="G2" s="24" t="s">
        <v>107</v>
      </c>
    </row>
    <row r="3" spans="1:18" x14ac:dyDescent="0.3">
      <c r="G3" s="24" t="s">
        <v>124</v>
      </c>
    </row>
    <row r="4" spans="1:18" x14ac:dyDescent="0.3">
      <c r="B4" s="6" t="s">
        <v>39</v>
      </c>
      <c r="C4" s="1" t="s">
        <v>41</v>
      </c>
      <c r="D4" s="23"/>
      <c r="P4" t="s">
        <v>98</v>
      </c>
      <c r="R4" s="11" t="s">
        <v>108</v>
      </c>
    </row>
    <row r="5" spans="1:18" x14ac:dyDescent="0.3">
      <c r="A5" s="1" t="s">
        <v>2</v>
      </c>
      <c r="B5" s="6" t="s">
        <v>40</v>
      </c>
      <c r="C5" s="1" t="s">
        <v>42</v>
      </c>
      <c r="D5" s="4" t="s">
        <v>44</v>
      </c>
      <c r="E5" s="4" t="s">
        <v>45</v>
      </c>
      <c r="F5" s="4" t="s">
        <v>46</v>
      </c>
      <c r="G5" s="4" t="s">
        <v>47</v>
      </c>
      <c r="H5" s="4" t="s">
        <v>48</v>
      </c>
      <c r="I5" s="4" t="s">
        <v>49</v>
      </c>
      <c r="J5" s="4" t="s">
        <v>50</v>
      </c>
      <c r="K5" s="4" t="s">
        <v>51</v>
      </c>
      <c r="L5" s="4" t="s">
        <v>52</v>
      </c>
      <c r="M5" s="4" t="s">
        <v>53</v>
      </c>
      <c r="P5" s="21">
        <v>40</v>
      </c>
    </row>
    <row r="6" spans="1:18" x14ac:dyDescent="0.3">
      <c r="C6" s="4" t="s">
        <v>43</v>
      </c>
      <c r="D6" s="11">
        <v>2027</v>
      </c>
    </row>
    <row r="7" spans="1:18" x14ac:dyDescent="0.3">
      <c r="D7" s="11" t="s">
        <v>44</v>
      </c>
      <c r="E7" s="11">
        <v>2</v>
      </c>
      <c r="F7" s="11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 t="s">
        <v>53</v>
      </c>
    </row>
    <row r="8" spans="1:18" x14ac:dyDescent="0.3">
      <c r="A8" s="1" t="s">
        <v>11</v>
      </c>
      <c r="B8" s="4">
        <v>8</v>
      </c>
      <c r="C8" s="14">
        <v>160000</v>
      </c>
      <c r="D8" s="14">
        <v>20000</v>
      </c>
      <c r="E8" s="14">
        <v>20000</v>
      </c>
      <c r="F8" s="14">
        <v>20000</v>
      </c>
      <c r="G8" s="14">
        <v>20000</v>
      </c>
      <c r="H8" s="14">
        <v>20000</v>
      </c>
      <c r="I8" s="14">
        <v>20000</v>
      </c>
      <c r="J8" s="14">
        <v>20000</v>
      </c>
      <c r="K8" s="14">
        <v>20000</v>
      </c>
      <c r="L8" s="14">
        <v>8000</v>
      </c>
      <c r="M8" s="14">
        <v>8000</v>
      </c>
    </row>
    <row r="9" spans="1:18" x14ac:dyDescent="0.3">
      <c r="A9" s="1" t="s">
        <v>12</v>
      </c>
      <c r="B9" s="4">
        <v>20</v>
      </c>
      <c r="C9" s="14">
        <v>115000</v>
      </c>
      <c r="D9" s="14">
        <v>5750</v>
      </c>
      <c r="E9" s="14">
        <v>5750</v>
      </c>
      <c r="F9" s="14">
        <v>5750</v>
      </c>
      <c r="G9" s="14">
        <v>5750</v>
      </c>
      <c r="H9" s="14">
        <v>5750</v>
      </c>
      <c r="I9" s="14">
        <v>5750</v>
      </c>
      <c r="J9" s="14">
        <v>5750</v>
      </c>
      <c r="K9" s="14">
        <v>5750</v>
      </c>
      <c r="L9" s="14">
        <v>5750</v>
      </c>
      <c r="M9" s="14">
        <v>5750</v>
      </c>
    </row>
    <row r="10" spans="1:18" x14ac:dyDescent="0.3">
      <c r="A10" s="1" t="s">
        <v>13</v>
      </c>
      <c r="B10" s="4">
        <v>25</v>
      </c>
      <c r="C10" s="14">
        <v>52500</v>
      </c>
      <c r="D10" s="14">
        <v>2100</v>
      </c>
      <c r="E10" s="14">
        <v>2100</v>
      </c>
      <c r="F10" s="14">
        <v>2100</v>
      </c>
      <c r="G10" s="14">
        <v>2100</v>
      </c>
      <c r="H10" s="14">
        <v>2100</v>
      </c>
      <c r="I10" s="14">
        <v>2100</v>
      </c>
      <c r="J10" s="14">
        <v>2100</v>
      </c>
      <c r="K10" s="14">
        <v>2100</v>
      </c>
      <c r="L10" s="14">
        <v>2100</v>
      </c>
      <c r="M10" s="14">
        <v>2100</v>
      </c>
    </row>
    <row r="11" spans="1:18" x14ac:dyDescent="0.3">
      <c r="A11" s="1" t="s">
        <v>14</v>
      </c>
      <c r="B11" s="4">
        <v>10</v>
      </c>
      <c r="C11" s="14">
        <v>80000</v>
      </c>
      <c r="D11" s="14">
        <v>8000</v>
      </c>
      <c r="E11" s="14">
        <v>8000</v>
      </c>
      <c r="F11" s="14">
        <v>8000</v>
      </c>
      <c r="G11" s="14">
        <v>8000</v>
      </c>
      <c r="H11" s="14">
        <v>8000</v>
      </c>
      <c r="I11" s="14">
        <v>8000</v>
      </c>
      <c r="J11" s="14">
        <v>8000</v>
      </c>
      <c r="K11" s="14">
        <v>8000</v>
      </c>
      <c r="L11" s="14">
        <v>8000</v>
      </c>
      <c r="M11" s="14">
        <v>8000</v>
      </c>
    </row>
    <row r="12" spans="1:18" x14ac:dyDescent="0.3">
      <c r="A12" s="1" t="s">
        <v>16</v>
      </c>
      <c r="B12" s="4">
        <v>15</v>
      </c>
      <c r="C12" s="14">
        <v>62500</v>
      </c>
      <c r="D12" s="14">
        <v>4166.67</v>
      </c>
      <c r="E12" s="14">
        <v>4166.67</v>
      </c>
      <c r="F12" s="14">
        <v>4166.67</v>
      </c>
      <c r="G12" s="14">
        <v>4166.67</v>
      </c>
      <c r="H12" s="14">
        <v>4166.67</v>
      </c>
      <c r="I12" s="14">
        <v>4166.67</v>
      </c>
      <c r="J12" s="14">
        <v>4166.67</v>
      </c>
      <c r="K12" s="14">
        <v>4166.67</v>
      </c>
      <c r="L12" s="14">
        <v>4166.67</v>
      </c>
      <c r="M12" s="14">
        <v>4166.67</v>
      </c>
    </row>
    <row r="13" spans="1:18" x14ac:dyDescent="0.3">
      <c r="A13" s="1" t="s">
        <v>15</v>
      </c>
      <c r="B13" s="4">
        <v>8</v>
      </c>
      <c r="C13" s="14">
        <v>75000</v>
      </c>
      <c r="D13" s="14">
        <v>9375</v>
      </c>
      <c r="E13" s="14">
        <v>9375</v>
      </c>
      <c r="F13" s="14">
        <v>9375</v>
      </c>
      <c r="G13" s="14">
        <v>9375</v>
      </c>
      <c r="H13" s="14">
        <v>9375</v>
      </c>
      <c r="I13" s="14">
        <v>9375</v>
      </c>
      <c r="J13" s="14">
        <v>9375</v>
      </c>
      <c r="K13" s="14">
        <v>9375</v>
      </c>
      <c r="L13" s="14">
        <v>7500</v>
      </c>
      <c r="M13" s="14">
        <v>7500</v>
      </c>
    </row>
    <row r="14" spans="1:18" x14ac:dyDescent="0.3">
      <c r="A14" s="1" t="s">
        <v>17</v>
      </c>
      <c r="B14" s="4">
        <v>15</v>
      </c>
      <c r="C14" s="14">
        <v>37500</v>
      </c>
      <c r="D14" s="14">
        <v>2500</v>
      </c>
      <c r="E14" s="14">
        <v>2500</v>
      </c>
      <c r="F14" s="14">
        <v>2500</v>
      </c>
      <c r="G14" s="14">
        <v>2500</v>
      </c>
      <c r="H14" s="14">
        <v>2500</v>
      </c>
      <c r="I14" s="14">
        <v>2500</v>
      </c>
      <c r="J14" s="14">
        <v>2500</v>
      </c>
      <c r="K14" s="14">
        <v>2500</v>
      </c>
      <c r="L14" s="14">
        <v>2500</v>
      </c>
      <c r="M14" s="14">
        <v>2500</v>
      </c>
    </row>
    <row r="15" spans="1:18" x14ac:dyDescent="0.3">
      <c r="A15" s="1" t="s">
        <v>18</v>
      </c>
      <c r="B15" s="4">
        <v>18</v>
      </c>
      <c r="C15" s="14">
        <v>46500</v>
      </c>
      <c r="D15" s="14">
        <v>2583.33</v>
      </c>
      <c r="E15" s="14">
        <v>2583.33</v>
      </c>
      <c r="F15" s="14">
        <v>2583.33</v>
      </c>
      <c r="G15" s="14">
        <v>2583.33</v>
      </c>
      <c r="H15" s="14">
        <v>2583.33</v>
      </c>
      <c r="I15" s="14">
        <v>2583.33</v>
      </c>
      <c r="J15" s="14">
        <v>2583.33</v>
      </c>
      <c r="K15" s="14">
        <v>2583.33</v>
      </c>
      <c r="L15" s="14">
        <v>2583.33</v>
      </c>
      <c r="M15" s="14">
        <v>2583.33</v>
      </c>
    </row>
    <row r="16" spans="1:18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8" x14ac:dyDescent="0.3">
      <c r="A17" s="1" t="s">
        <v>96</v>
      </c>
      <c r="B17" s="1"/>
      <c r="C17" s="14">
        <f>SUM(C8:C15)</f>
        <v>629000</v>
      </c>
      <c r="D17" s="13">
        <f>SUM(D8:D15)</f>
        <v>54475</v>
      </c>
      <c r="E17" s="13">
        <f t="shared" ref="E17:M17" si="0">SUM(E8:E15)</f>
        <v>54475</v>
      </c>
      <c r="F17" s="13">
        <f t="shared" si="0"/>
        <v>54475</v>
      </c>
      <c r="G17" s="13">
        <f t="shared" si="0"/>
        <v>54475</v>
      </c>
      <c r="H17" s="13">
        <f t="shared" si="0"/>
        <v>54475</v>
      </c>
      <c r="I17" s="13">
        <f t="shared" si="0"/>
        <v>54475</v>
      </c>
      <c r="J17" s="13">
        <f t="shared" si="0"/>
        <v>54475</v>
      </c>
      <c r="K17" s="13">
        <f t="shared" si="0"/>
        <v>54475</v>
      </c>
      <c r="L17" s="13">
        <f t="shared" si="0"/>
        <v>40600</v>
      </c>
      <c r="M17" s="13">
        <f t="shared" si="0"/>
        <v>40600</v>
      </c>
      <c r="O17" s="25">
        <f>SUM(D17:M17)</f>
        <v>517000</v>
      </c>
    </row>
    <row r="19" spans="1:18" x14ac:dyDescent="0.3">
      <c r="A19" t="s">
        <v>97</v>
      </c>
      <c r="D19" s="10">
        <v>0</v>
      </c>
      <c r="E19" s="10">
        <v>1948</v>
      </c>
      <c r="F19" s="34">
        <v>0</v>
      </c>
      <c r="G19" s="34">
        <v>0</v>
      </c>
      <c r="H19" s="34">
        <v>0</v>
      </c>
      <c r="I19" s="34">
        <v>0</v>
      </c>
      <c r="J19" s="36">
        <v>24475</v>
      </c>
      <c r="K19" s="36">
        <v>24475</v>
      </c>
      <c r="L19" s="10">
        <v>10600</v>
      </c>
      <c r="M19" s="10">
        <v>10600</v>
      </c>
      <c r="O19" s="29">
        <f>SUM(D19:M19)</f>
        <v>72098</v>
      </c>
      <c r="P19" s="17">
        <v>14.31</v>
      </c>
    </row>
    <row r="20" spans="1:18" x14ac:dyDescent="0.3">
      <c r="A20" t="s">
        <v>99</v>
      </c>
      <c r="F20" s="35" t="s">
        <v>130</v>
      </c>
      <c r="G20" s="35"/>
      <c r="H20" s="35"/>
      <c r="I20" s="35" t="s">
        <v>131</v>
      </c>
      <c r="J20" s="35"/>
      <c r="P20" s="10">
        <v>40</v>
      </c>
    </row>
    <row r="21" spans="1:18" x14ac:dyDescent="0.3">
      <c r="A21" t="s">
        <v>125</v>
      </c>
      <c r="I21" s="10"/>
      <c r="P21" s="17">
        <v>25.69</v>
      </c>
    </row>
    <row r="22" spans="1:18" x14ac:dyDescent="0.3">
      <c r="A22" t="s">
        <v>126</v>
      </c>
      <c r="I22" s="10"/>
      <c r="P22" s="18">
        <v>308</v>
      </c>
    </row>
    <row r="23" spans="1:18" x14ac:dyDescent="0.3">
      <c r="A23" t="s">
        <v>100</v>
      </c>
      <c r="P23" s="10">
        <v>12947.69</v>
      </c>
      <c r="R23" s="10"/>
    </row>
    <row r="24" spans="1:18" x14ac:dyDescent="0.3">
      <c r="D24" s="10"/>
      <c r="E24" s="10"/>
      <c r="F24" s="10"/>
      <c r="G24" s="10"/>
      <c r="H24" s="10"/>
      <c r="I24" s="10"/>
      <c r="J24" s="10"/>
      <c r="K24" s="10"/>
      <c r="L24" s="10"/>
      <c r="M24" s="10"/>
      <c r="P24" s="10"/>
    </row>
    <row r="25" spans="1:18" x14ac:dyDescent="0.3">
      <c r="A25" t="s">
        <v>139</v>
      </c>
      <c r="B25" s="10">
        <v>100288</v>
      </c>
      <c r="D25" s="10"/>
      <c r="F25" s="37" t="s">
        <v>127</v>
      </c>
      <c r="G25" s="38"/>
      <c r="H25" s="37"/>
      <c r="I25" s="37"/>
      <c r="J25" s="36">
        <v>50485</v>
      </c>
      <c r="K25" s="11" t="s">
        <v>128</v>
      </c>
      <c r="L25" s="39">
        <v>7212.24</v>
      </c>
      <c r="M25" s="40">
        <v>7212.24</v>
      </c>
      <c r="O25" t="s">
        <v>134</v>
      </c>
    </row>
    <row r="26" spans="1:18" x14ac:dyDescent="0.3">
      <c r="A26" t="s">
        <v>140</v>
      </c>
      <c r="B26" s="10">
        <v>97900</v>
      </c>
      <c r="C26" s="11" t="s">
        <v>129</v>
      </c>
      <c r="D26" s="32">
        <v>2388</v>
      </c>
      <c r="L26" s="32">
        <v>3923</v>
      </c>
      <c r="M26" s="10">
        <v>535</v>
      </c>
      <c r="O26" t="s">
        <v>138</v>
      </c>
    </row>
    <row r="27" spans="1:18" x14ac:dyDescent="0.3">
      <c r="J27" s="10">
        <v>48950</v>
      </c>
      <c r="M27" s="18">
        <v>7747</v>
      </c>
    </row>
    <row r="28" spans="1:18" x14ac:dyDescent="0.3">
      <c r="M28" s="17">
        <v>2853</v>
      </c>
      <c r="O28" t="s">
        <v>137</v>
      </c>
    </row>
    <row r="29" spans="1:18" x14ac:dyDescent="0.3">
      <c r="M29" s="17"/>
    </row>
    <row r="30" spans="1:18" x14ac:dyDescent="0.3">
      <c r="F30" t="s">
        <v>132</v>
      </c>
      <c r="I30" t="s">
        <v>52</v>
      </c>
      <c r="J30" s="33">
        <v>1535</v>
      </c>
      <c r="L30" t="s">
        <v>135</v>
      </c>
    </row>
    <row r="31" spans="1:18" x14ac:dyDescent="0.3">
      <c r="F31" t="s">
        <v>133</v>
      </c>
      <c r="J31" s="32">
        <v>2388</v>
      </c>
    </row>
    <row r="32" spans="1:18" x14ac:dyDescent="0.3">
      <c r="G32" s="30" t="s">
        <v>141</v>
      </c>
      <c r="L32" s="41" t="s">
        <v>136</v>
      </c>
      <c r="M32" s="41"/>
      <c r="N32" s="41"/>
      <c r="O32" s="41"/>
      <c r="P32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 3</vt:lpstr>
      <vt:lpstr>Sheet 4</vt:lpstr>
      <vt:lpstr> Sheet 5</vt:lpstr>
      <vt:lpstr>Sheet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Hennigan</dc:creator>
  <cp:lastModifiedBy>John Hennigan</cp:lastModifiedBy>
  <dcterms:created xsi:type="dcterms:W3CDTF">2025-04-09T15:26:28Z</dcterms:created>
  <dcterms:modified xsi:type="dcterms:W3CDTF">2025-08-07T00:22:57Z</dcterms:modified>
</cp:coreProperties>
</file>