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https://d.docs.live.net/0b95f8545c749631/Documents/!Clients/MCW Mastery Clarity Wisdom Ltd/Advice and templates/Advice and guidance/"/>
    </mc:Choice>
  </mc:AlternateContent>
  <xr:revisionPtr revIDLastSave="2626" documentId="8_{C07753FC-66AC-4883-AFFE-7FC7CB9EB79F}" xr6:coauthVersionLast="47" xr6:coauthVersionMax="47" xr10:uidLastSave="{333425CF-0F0F-47BB-B637-046FBC77C3A0}"/>
  <bookViews>
    <workbookView xWindow="-120" yWindow="-120" windowWidth="29040" windowHeight="15720" tabRatio="780" xr2:uid="{1422CAE2-C4F9-4A53-8683-2F0A5F6A45CC}"/>
  </bookViews>
  <sheets>
    <sheet name="Guide" sheetId="6" r:id="rId1"/>
    <sheet name="Risk Appetite Report" sheetId="18" r:id="rId2"/>
    <sheet name="Appetites" sheetId="5" r:id="rId3"/>
    <sheet name="Appetite by category" sheetId="1" r:id="rId4"/>
    <sheet name="Name1" sheetId="2" r:id="rId5"/>
    <sheet name="Calculation table" sheetId="7" r:id="rId6"/>
    <sheet name="Name2" sheetId="8" r:id="rId7"/>
    <sheet name="Name3" sheetId="10" r:id="rId8"/>
    <sheet name="Name4" sheetId="11" r:id="rId9"/>
    <sheet name="Name5" sheetId="12" r:id="rId10"/>
    <sheet name="Name6" sheetId="13" r:id="rId11"/>
    <sheet name="Name7" sheetId="14" r:id="rId12"/>
    <sheet name="Name8" sheetId="15" r:id="rId13"/>
    <sheet name="Name9" sheetId="16" r:id="rId14"/>
    <sheet name="Name10" sheetId="17" r:id="rId1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 i="7" l="1"/>
  <c r="F5" i="7"/>
  <c r="F6" i="7"/>
  <c r="F8" i="7"/>
  <c r="E9" i="7"/>
  <c r="E11" i="7"/>
  <c r="E13" i="7"/>
  <c r="B3" i="7"/>
  <c r="B4" i="7"/>
  <c r="B5" i="7"/>
  <c r="B6" i="7"/>
  <c r="B7" i="7"/>
  <c r="B8" i="7"/>
  <c r="B9" i="7"/>
  <c r="B10" i="7"/>
  <c r="B11" i="7"/>
  <c r="B12" i="7"/>
  <c r="B13" i="7"/>
  <c r="B14" i="7"/>
  <c r="B15" i="7"/>
  <c r="B17" i="17"/>
  <c r="B16" i="17"/>
  <c r="B15" i="17"/>
  <c r="B14" i="17"/>
  <c r="B13" i="17"/>
  <c r="B12" i="17"/>
  <c r="B11" i="17"/>
  <c r="B10" i="17"/>
  <c r="B9" i="17"/>
  <c r="B8" i="17"/>
  <c r="B7" i="17"/>
  <c r="B6" i="17"/>
  <c r="B5" i="17"/>
  <c r="B17" i="16"/>
  <c r="B16" i="16"/>
  <c r="B15" i="16"/>
  <c r="B14" i="16"/>
  <c r="B13" i="16"/>
  <c r="B12" i="16"/>
  <c r="B11" i="16"/>
  <c r="B10" i="16"/>
  <c r="B9" i="16"/>
  <c r="B8" i="16"/>
  <c r="B7" i="16"/>
  <c r="B6" i="16"/>
  <c r="B5" i="16"/>
  <c r="B17" i="15"/>
  <c r="B16" i="15"/>
  <c r="B15" i="15"/>
  <c r="B14" i="15"/>
  <c r="B13" i="15"/>
  <c r="B12" i="15"/>
  <c r="B11" i="15"/>
  <c r="B10" i="15"/>
  <c r="B9" i="15"/>
  <c r="B8" i="15"/>
  <c r="B7" i="15"/>
  <c r="B6" i="15"/>
  <c r="K6" i="15" s="1"/>
  <c r="B5" i="15"/>
  <c r="B17" i="14"/>
  <c r="B16" i="14"/>
  <c r="B15" i="14"/>
  <c r="B14" i="14"/>
  <c r="B13" i="14"/>
  <c r="B12" i="14"/>
  <c r="B11" i="14"/>
  <c r="B10" i="14"/>
  <c r="B9" i="14"/>
  <c r="B8" i="14"/>
  <c r="B7" i="14"/>
  <c r="B6" i="14"/>
  <c r="K6" i="14" s="1"/>
  <c r="B5" i="14"/>
  <c r="B17" i="13"/>
  <c r="B16" i="13"/>
  <c r="B15" i="13"/>
  <c r="B14" i="13"/>
  <c r="B13" i="13"/>
  <c r="B12" i="13"/>
  <c r="B11" i="13"/>
  <c r="B10" i="13"/>
  <c r="B9" i="13"/>
  <c r="B8" i="13"/>
  <c r="B7" i="13"/>
  <c r="B6" i="13"/>
  <c r="K6" i="13" s="1"/>
  <c r="B5" i="13"/>
  <c r="B17" i="12"/>
  <c r="B16" i="12"/>
  <c r="K16" i="12" s="1"/>
  <c r="B15" i="12"/>
  <c r="B14" i="12"/>
  <c r="K14" i="12" s="1"/>
  <c r="B13" i="12"/>
  <c r="B12" i="12"/>
  <c r="B11" i="12"/>
  <c r="K11" i="12" s="1"/>
  <c r="B10" i="12"/>
  <c r="B9" i="12"/>
  <c r="B8" i="12"/>
  <c r="B7" i="12"/>
  <c r="B6" i="12"/>
  <c r="B5" i="12"/>
  <c r="B17" i="11"/>
  <c r="B16" i="11"/>
  <c r="B15" i="11"/>
  <c r="K15" i="11" s="1"/>
  <c r="B14" i="11"/>
  <c r="B13" i="11"/>
  <c r="B12" i="11"/>
  <c r="B11" i="11"/>
  <c r="K11" i="11" s="1"/>
  <c r="B10" i="11"/>
  <c r="B9" i="11"/>
  <c r="B8" i="11"/>
  <c r="K8" i="11" s="1"/>
  <c r="B7" i="11"/>
  <c r="B6" i="11"/>
  <c r="B5" i="11"/>
  <c r="B17" i="10"/>
  <c r="B16" i="10"/>
  <c r="K16" i="10" s="1"/>
  <c r="B15" i="10"/>
  <c r="B14" i="10"/>
  <c r="B13" i="10"/>
  <c r="B12" i="10"/>
  <c r="B11" i="10"/>
  <c r="K11" i="10" s="1"/>
  <c r="B10" i="10"/>
  <c r="B9" i="10"/>
  <c r="B8" i="10"/>
  <c r="B7" i="10"/>
  <c r="B6" i="10"/>
  <c r="K6" i="10" s="1"/>
  <c r="B5" i="10"/>
  <c r="B17" i="8"/>
  <c r="B16" i="8"/>
  <c r="K16" i="8" s="1"/>
  <c r="B15" i="8"/>
  <c r="B14" i="8"/>
  <c r="B13" i="8"/>
  <c r="B12" i="8"/>
  <c r="B11" i="8"/>
  <c r="B10" i="8"/>
  <c r="K10" i="8" s="1"/>
  <c r="B9" i="8"/>
  <c r="K9" i="8" s="1"/>
  <c r="B8" i="8"/>
  <c r="B7" i="8"/>
  <c r="B6" i="8"/>
  <c r="K6" i="8" s="1"/>
  <c r="B5" i="8"/>
  <c r="B6" i="2"/>
  <c r="K6" i="2" s="1"/>
  <c r="B7" i="2"/>
  <c r="K7" i="2" s="1"/>
  <c r="B8" i="2"/>
  <c r="B9" i="2"/>
  <c r="B10" i="2"/>
  <c r="K10" i="2" s="1"/>
  <c r="B11" i="2"/>
  <c r="K11" i="2" s="1"/>
  <c r="B12" i="2"/>
  <c r="B13" i="2"/>
  <c r="B14" i="2"/>
  <c r="B15" i="2"/>
  <c r="B16" i="2"/>
  <c r="B17" i="2"/>
  <c r="B5" i="2"/>
  <c r="K5" i="2" s="1"/>
  <c r="I4" i="17"/>
  <c r="H4" i="17"/>
  <c r="G4" i="17"/>
  <c r="F4" i="17"/>
  <c r="E4" i="17"/>
  <c r="I4" i="16"/>
  <c r="H4" i="16"/>
  <c r="G4" i="16"/>
  <c r="F4" i="16"/>
  <c r="E4" i="16"/>
  <c r="I4" i="15"/>
  <c r="H4" i="15"/>
  <c r="G4" i="15"/>
  <c r="F4" i="15"/>
  <c r="E4" i="15"/>
  <c r="I4" i="14"/>
  <c r="H4" i="14"/>
  <c r="G4" i="14"/>
  <c r="F4" i="14"/>
  <c r="E4" i="14"/>
  <c r="I4" i="13"/>
  <c r="H4" i="13"/>
  <c r="G4" i="13"/>
  <c r="F4" i="13"/>
  <c r="E4" i="13"/>
  <c r="I4" i="12"/>
  <c r="H4" i="12"/>
  <c r="G4" i="12"/>
  <c r="F4" i="12"/>
  <c r="E4" i="12"/>
  <c r="I4" i="10"/>
  <c r="H4" i="10"/>
  <c r="G4" i="10"/>
  <c r="F4" i="10"/>
  <c r="E4" i="10"/>
  <c r="I4" i="8"/>
  <c r="H4" i="8"/>
  <c r="G4" i="8"/>
  <c r="F4" i="8"/>
  <c r="E4" i="8"/>
  <c r="I4" i="2"/>
  <c r="H4" i="2"/>
  <c r="G4" i="2"/>
  <c r="F4" i="2"/>
  <c r="E4" i="2"/>
  <c r="C14" i="7"/>
  <c r="D14" i="7"/>
  <c r="E14" i="7"/>
  <c r="F14" i="7"/>
  <c r="G14" i="7"/>
  <c r="C5" i="7"/>
  <c r="D5" i="7"/>
  <c r="E5" i="7"/>
  <c r="G5" i="7"/>
  <c r="C12" i="7"/>
  <c r="D12" i="7"/>
  <c r="E12" i="7"/>
  <c r="F12" i="7"/>
  <c r="G12" i="7"/>
  <c r="C4" i="7"/>
  <c r="D4" i="7"/>
  <c r="E4" i="7"/>
  <c r="F4" i="7"/>
  <c r="G4" i="7"/>
  <c r="C9" i="7"/>
  <c r="D9" i="7"/>
  <c r="F9" i="7"/>
  <c r="G9" i="7"/>
  <c r="C10" i="7"/>
  <c r="D10" i="7"/>
  <c r="E10" i="7"/>
  <c r="F10" i="7"/>
  <c r="G10" i="7"/>
  <c r="C11" i="7"/>
  <c r="D11" i="7"/>
  <c r="F11" i="7"/>
  <c r="G11" i="7"/>
  <c r="C7" i="7"/>
  <c r="D7" i="7"/>
  <c r="E7" i="7"/>
  <c r="F7" i="7"/>
  <c r="G7" i="7"/>
  <c r="C8" i="7"/>
  <c r="D8" i="7"/>
  <c r="E8" i="7"/>
  <c r="G8" i="7"/>
  <c r="C3" i="7"/>
  <c r="D3" i="7"/>
  <c r="E3" i="7"/>
  <c r="G3" i="7"/>
  <c r="C6" i="7"/>
  <c r="D6" i="7"/>
  <c r="E6" i="7"/>
  <c r="G6" i="7"/>
  <c r="C13" i="7"/>
  <c r="D13" i="7"/>
  <c r="F13" i="7"/>
  <c r="G13" i="7"/>
  <c r="D15" i="7"/>
  <c r="E15" i="7"/>
  <c r="F15" i="7"/>
  <c r="G15" i="7"/>
  <c r="C15" i="7"/>
  <c r="K17" i="17"/>
  <c r="K16" i="17"/>
  <c r="K15" i="17"/>
  <c r="K14" i="17"/>
  <c r="K13" i="17"/>
  <c r="K12" i="17"/>
  <c r="K11" i="17"/>
  <c r="K10" i="17"/>
  <c r="K9" i="17"/>
  <c r="K8" i="17"/>
  <c r="K7" i="17"/>
  <c r="K6" i="17"/>
  <c r="K5" i="17"/>
  <c r="K17" i="16"/>
  <c r="K16" i="16"/>
  <c r="K15" i="16"/>
  <c r="K14" i="16"/>
  <c r="K13" i="16"/>
  <c r="K12" i="16"/>
  <c r="K11" i="16"/>
  <c r="K10" i="16"/>
  <c r="K9" i="16"/>
  <c r="K8" i="16"/>
  <c r="K7" i="16"/>
  <c r="K6" i="16"/>
  <c r="K5" i="16"/>
  <c r="K17" i="15"/>
  <c r="K16" i="15"/>
  <c r="K15" i="15"/>
  <c r="K14" i="15"/>
  <c r="K13" i="15"/>
  <c r="K12" i="15"/>
  <c r="K11" i="15"/>
  <c r="K10" i="15"/>
  <c r="K9" i="15"/>
  <c r="K8" i="15"/>
  <c r="K7" i="15"/>
  <c r="K5" i="15"/>
  <c r="K17" i="14"/>
  <c r="K16" i="14"/>
  <c r="K15" i="14"/>
  <c r="K14" i="14"/>
  <c r="K13" i="14"/>
  <c r="K12" i="14"/>
  <c r="K11" i="14"/>
  <c r="K10" i="14"/>
  <c r="K9" i="14"/>
  <c r="K8" i="14"/>
  <c r="K7" i="14"/>
  <c r="K5" i="14"/>
  <c r="K17" i="13"/>
  <c r="K16" i="13"/>
  <c r="K15" i="13"/>
  <c r="K14" i="13"/>
  <c r="K13" i="13"/>
  <c r="K12" i="13"/>
  <c r="K11" i="13"/>
  <c r="K10" i="13"/>
  <c r="K9" i="13"/>
  <c r="K8" i="13"/>
  <c r="K7" i="13"/>
  <c r="K5" i="13"/>
  <c r="K17" i="12"/>
  <c r="K15" i="12"/>
  <c r="K13" i="12"/>
  <c r="K12" i="12"/>
  <c r="K10" i="12"/>
  <c r="K9" i="12"/>
  <c r="K8" i="12"/>
  <c r="K7" i="12"/>
  <c r="K6" i="12"/>
  <c r="K5" i="12"/>
  <c r="K17" i="11"/>
  <c r="K16" i="11"/>
  <c r="K14" i="11"/>
  <c r="K13" i="11"/>
  <c r="K12" i="11"/>
  <c r="K10" i="11"/>
  <c r="K9" i="11"/>
  <c r="K7" i="11"/>
  <c r="K6" i="11"/>
  <c r="K5" i="11"/>
  <c r="K17" i="10"/>
  <c r="K15" i="10"/>
  <c r="K14" i="10"/>
  <c r="K13" i="10"/>
  <c r="K12" i="10"/>
  <c r="K10" i="10"/>
  <c r="K9" i="10"/>
  <c r="K8" i="10"/>
  <c r="K7" i="10"/>
  <c r="K5" i="10"/>
  <c r="K17" i="8"/>
  <c r="K15" i="8"/>
  <c r="K14" i="8"/>
  <c r="K13" i="8"/>
  <c r="K12" i="8"/>
  <c r="K11" i="8"/>
  <c r="K8" i="8"/>
  <c r="K7" i="8"/>
  <c r="K5" i="8"/>
  <c r="K14" i="2"/>
  <c r="K8" i="2"/>
  <c r="K9" i="2"/>
  <c r="K12" i="2"/>
  <c r="K13" i="2"/>
  <c r="K15" i="2"/>
  <c r="K16" i="2"/>
  <c r="K17" i="2"/>
  <c r="K3" i="7" l="1"/>
  <c r="K7" i="7"/>
  <c r="K10" i="7"/>
  <c r="K4" i="7"/>
  <c r="K14" i="7"/>
  <c r="K15" i="7"/>
  <c r="K13" i="7"/>
  <c r="K6" i="7"/>
  <c r="K8" i="7"/>
  <c r="K11" i="7"/>
  <c r="K9" i="7"/>
  <c r="K12" i="7"/>
  <c r="K5" i="7"/>
  <c r="I15" i="7" a="1"/>
  <c r="I15" i="7" s="1"/>
  <c r="I6" i="7" a="1"/>
  <c r="I6" i="7" s="1"/>
  <c r="I3" i="7" a="1"/>
  <c r="I3" i="7" s="1"/>
  <c r="B23" i="18" s="1" a="1"/>
  <c r="B23" i="18" s="1"/>
  <c r="I14" i="7" a="1"/>
  <c r="I14" i="7" s="1"/>
  <c r="I13" i="7" a="1"/>
  <c r="I13" i="7" s="1"/>
  <c r="B27" i="18" s="1" a="1"/>
  <c r="B27" i="18" s="1"/>
  <c r="H13" i="7" a="1"/>
  <c r="H13" i="7" s="1"/>
  <c r="H6" i="7" a="1"/>
  <c r="H6" i="7" s="1"/>
  <c r="H3" i="7" a="1"/>
  <c r="H3" i="7" s="1"/>
  <c r="I8" i="7" a="1"/>
  <c r="I8" i="7" s="1"/>
  <c r="J8" i="7" s="1"/>
  <c r="H8" i="7" a="1"/>
  <c r="H8" i="7" s="1"/>
  <c r="I7" i="7" a="1"/>
  <c r="I7" i="7" s="1"/>
  <c r="J7" i="7" s="1"/>
  <c r="H7" i="7" a="1"/>
  <c r="H7" i="7" s="1"/>
  <c r="I12" i="7" a="1"/>
  <c r="I12" i="7" s="1"/>
  <c r="D7" i="18" s="1" a="1"/>
  <c r="D7" i="18" s="1"/>
  <c r="H12" i="7" a="1"/>
  <c r="H12" i="7" s="1"/>
  <c r="I5" i="7" a="1"/>
  <c r="I5" i="7" s="1"/>
  <c r="B7" i="18" s="1" a="1"/>
  <c r="B7" i="18" s="1"/>
  <c r="I4" i="7" a="1"/>
  <c r="I4" i="7" s="1"/>
  <c r="J4" i="7" s="1"/>
  <c r="I11" i="7" a="1"/>
  <c r="I11" i="7" s="1"/>
  <c r="J11" i="7" s="1"/>
  <c r="H11" i="7" a="1"/>
  <c r="H11" i="7" s="1"/>
  <c r="I10" i="7" a="1"/>
  <c r="I10" i="7" s="1"/>
  <c r="B15" i="18" s="1" a="1"/>
  <c r="B15" i="18" s="1"/>
  <c r="H10" i="7" a="1"/>
  <c r="H10" i="7" s="1"/>
  <c r="H9" i="7" a="1"/>
  <c r="H9" i="7" s="1"/>
  <c r="I9" i="7" a="1"/>
  <c r="I9" i="7" s="1"/>
  <c r="D11" i="18" s="1" a="1"/>
  <c r="D11" i="18" s="1"/>
  <c r="H4" i="7" a="1"/>
  <c r="H4" i="7" s="1"/>
  <c r="H5" i="7" a="1"/>
  <c r="H5" i="7" s="1"/>
  <c r="H14" i="7" a="1"/>
  <c r="H14" i="7" s="1"/>
  <c r="H15" i="7" a="1"/>
  <c r="H15" i="7" s="1"/>
  <c r="D27" i="18" l="1"/>
  <c r="J6" i="7"/>
  <c r="D23" i="18" a="1"/>
  <c r="D23" i="18" s="1"/>
  <c r="D19" i="18" a="1"/>
  <c r="D19" i="18" s="1"/>
  <c r="B19" i="18" a="1"/>
  <c r="B19" i="18" s="1"/>
  <c r="D15" i="18" a="1"/>
  <c r="D15" i="18" s="1"/>
  <c r="J9" i="7"/>
  <c r="B11" i="18" a="1"/>
  <c r="B11" i="18" s="1"/>
  <c r="D3" i="18" a="1"/>
  <c r="D3" i="18" s="1"/>
  <c r="B3" i="18" a="1"/>
  <c r="B3" i="18" s="1"/>
  <c r="J10" i="7"/>
  <c r="J12" i="7"/>
  <c r="J14" i="7"/>
  <c r="J13" i="7"/>
  <c r="J5" i="7"/>
  <c r="D19" i="7"/>
  <c r="E19" i="7" s="1" a="1"/>
  <c r="E19" i="7" s="1"/>
  <c r="D28" i="18" s="1"/>
  <c r="J15" i="7"/>
  <c r="D17" i="7"/>
  <c r="E18" i="7" s="1"/>
  <c r="J3" i="7"/>
  <c r="D26" i="18" l="1"/>
  <c r="E21" i="7"/>
  <c r="D18"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<sst xmlns="http://schemas.openxmlformats.org/spreadsheetml/2006/main" count="186" uniqueCount="122">
  <si>
    <t>Risk appetite level definition</t>
  </si>
  <si>
    <t>Averse</t>
  </si>
  <si>
    <t>Minimal</t>
  </si>
  <si>
    <t>Cautious</t>
  </si>
  <si>
    <t>Open</t>
  </si>
  <si>
    <t>Eager</t>
  </si>
  <si>
    <t>Strategy</t>
  </si>
  <si>
    <t>Guiding principles or rules in place that limit risk in organisational actions and the pursuit of priorities. Organisational strategy is refreshed at 5+ year intervals</t>
  </si>
  <si>
    <t>Guiding principles or rules in place that minimise risk in organisational actions and the pursuit of priorities. Organisational strategy is refreshed at 4-5 year intervals</t>
  </si>
  <si>
    <t>Guiding principles or rules in place that allow considered risk taking in organisational actions and the pursuit of priorities. Organisational strategy is refreshed at 3-4 year intervals</t>
  </si>
  <si>
    <t>Guiding principles or rules in place that are receptive to considered risk taking in organisational actions and the pursuit of priorities. Organisational strategy is refreshed at 2-3 year intervals</t>
  </si>
  <si>
    <t>Guiding principles or rules in place that welcome considered risk taking in organisational actions and the pursuit of priorities. Organisational strategy is refreshed at 1-2 year intervals</t>
  </si>
  <si>
    <t>Governance</t>
  </si>
  <si>
    <t>Avoid actions with associated risk. No decisions are taken outside of processes and oversight / monitoring arrangements. Organisational controls minimise risk of fraud, with significant levels of resource focused on detection and prevention.</t>
  </si>
  <si>
    <t>Willing to consider low risk actions which support delivery of priorities and objectives. Processes, and oversight / monitoring arrangements enable limited risk taking. Organisational controls maximise fraud prevention, detection and deterrence through robust controls and sanctions.</t>
  </si>
  <si>
    <t>Willing to consider actions where benefits outweigh risks. Processes, and oversight / monitoring arrangements enable cautious risk taking. Controls enable fraud prevention, detection and deterrence by maintaining appropriate controls and sanctions.</t>
  </si>
  <si>
    <t>Receptive to taking difficult decisions when benefits outweigh risks. Processes, and oversight / monitoring arrangements enable considered risk taking. Levels of fraud controls are varied to reflect scale of risks with costs.</t>
  </si>
  <si>
    <t>Ready to take difficult decisions when benefits outweigh risks. Processes, and oversight / monitoring arrangements support informed risk taking. Levels of fraud controls are varied to reflect scale of risk with costs.</t>
  </si>
  <si>
    <t>Operations</t>
  </si>
  <si>
    <t>Defensive approach to operational delivery - aim to maintain/protect, rather than create or innovate. Priority for close management controls and oversight with limited devolved authority.</t>
  </si>
  <si>
    <t>Legal</t>
  </si>
  <si>
    <t>Play safe and avoid anything which could be challenged, even unsuccessfully.</t>
  </si>
  <si>
    <t>Want to be very sure we would win any challenge.</t>
  </si>
  <si>
    <t>Want to be reasonably sure we would win any challenge.</t>
  </si>
  <si>
    <t>Challenge will be problematic; we are likely to win, and the gain will outweigh the adverse impact.</t>
  </si>
  <si>
    <t>Chances of losing are high but exceptional benefits could be realised.</t>
  </si>
  <si>
    <t>Property</t>
  </si>
  <si>
    <t>Obligation to comply with strict policies for purchase, rental, disposal, construction, and refurbishment that ensures producing good value for money.</t>
  </si>
  <si>
    <t>Recommendation to follow strict policies for purchase, rental, disposal, construction, and refurbishment that ensures producing good value for money.</t>
  </si>
  <si>
    <t>Requirement to adopt a range of agreed solutions for purchase, rental, disposal, construction, and refurbishment that ensures producing good value for money.</t>
  </si>
  <si>
    <t>Consider benefits of agreed solutions for purchase, rental, disposal, construction, and refurbishment that meet organisational requirements.</t>
  </si>
  <si>
    <t>Application of dynamic solutions for purchase, rental, disposal, construction, and refurbishment that ensures meeting organisational requirements.</t>
  </si>
  <si>
    <t>Financial</t>
  </si>
  <si>
    <t>Avoidance of any financial impact or loss is a key objective.</t>
  </si>
  <si>
    <t>Only prepared to accept the possibility of very limited financial impact if essential to delivery.</t>
  </si>
  <si>
    <t>Seek safe delivery options with little residual financial loss only if it could yield upside opportunities.</t>
  </si>
  <si>
    <t>Prepared to invest for benefit and to minimise the possibility of financial loss by managing the risks to tolerable levels.</t>
  </si>
  <si>
    <t>Prepared to invest for best possible benefit and accept possibility of financial loss (controls must be in place).</t>
  </si>
  <si>
    <t>Commercial</t>
  </si>
  <si>
    <t>Zero appetite for untested commercial agreements. Priority for close management controls and oversight with limited devolved authority.</t>
  </si>
  <si>
    <t>Appetite for risk taking limited to low scale procurement activity. Decision making authority held by senior management.</t>
  </si>
  <si>
    <t>Tendency to stick to the status quo, innovations generally avoided unless necessary. Decision making authority generally held by senior management. Management through leading indicators.</t>
  </si>
  <si>
    <t>Innovation supported, with demonstration of benefit / improvement in service delivery. Responsibility for non-critical decisions may be devolved.</t>
  </si>
  <si>
    <t>People</t>
  </si>
  <si>
    <t>Priority to maintain close management control and oversight. Limited devolved authority. Limited flexibility in relation to working practices. Development investment in standard practices only.</t>
  </si>
  <si>
    <t>Decision making authority held by senior management. Development investment generally in standard practices.</t>
  </si>
  <si>
    <t>Seek safe and standard people policy. Decision making authority generally held by senior management.</t>
  </si>
  <si>
    <t>Prepared to invest in our people to create innovative mix of skills environment. Responsibility for non-critical decisions may be devolved.</t>
  </si>
  <si>
    <t>Technology</t>
  </si>
  <si>
    <t>General avoidance of systems / technology developments.</t>
  </si>
  <si>
    <t>Only essential systems / technology developments to protect current operations.</t>
  </si>
  <si>
    <t>Consideration given to adoption of established / mature systems and technology improvements. Agile principles are considered.</t>
  </si>
  <si>
    <t>Systems / technology developments considered to enable improved delivery. Agile principles may be followed.</t>
  </si>
  <si>
    <t>New technologies viewed as a key enabler of operational delivery. Agile principles are embraced.</t>
  </si>
  <si>
    <t>Lock down data and information. Access tightly controlled, high levels of monitoring.</t>
  </si>
  <si>
    <t>Minimise level of risk due to potential damage from disclosure.</t>
  </si>
  <si>
    <t>Accept need for operational effectiveness with risk mitigated through careful management limiting distribution.</t>
  </si>
  <si>
    <t>Accept need for operational effectiveness in distribution and information sharing.</t>
  </si>
  <si>
    <t>Level of controls minimised with data and information openly shared.</t>
  </si>
  <si>
    <t>Security</t>
  </si>
  <si>
    <t>Project/Programme</t>
  </si>
  <si>
    <t>Defensive approach to transformational activity - aim to maintain/protect, rather than create or innovate. Priority for close management controls and oversight with limited devolved authority.</t>
  </si>
  <si>
    <t>Innovations avoided unless essential. Decision making authority held by senior management. Benefits led plans aligned with strategic priorities, functional standards.</t>
  </si>
  <si>
    <t>Tendency to stick to the status quo, innovations generally avoided unless necessary. Decision making authority generally held by senior management. Plans aligned with strategic priorities, functional standards.</t>
  </si>
  <si>
    <t>Innovation supported, with demonstration of commensurate improvements in management control. Responsibility for non-critical decisions may be devolved. Plans aligned with functional standards and organisational governance.</t>
  </si>
  <si>
    <t>Reputational</t>
  </si>
  <si>
    <t>Appetite for risk taking limited to those events where there is no chance of any significant repercussion for the organisation.</t>
  </si>
  <si>
    <t>Appetite for risk taking limited to those events where there is little chance of any significant repercussion for the organisation.</t>
  </si>
  <si>
    <t>Appetite to take decisions with potential to expose organisation to additional scrutiny, but only where appropriate steps are taken to minimise exposure.</t>
  </si>
  <si>
    <t>Innovation pursued -  desire to 'break the mould' and challenge current working practices. High levels of devolved authority - management by trust rather than close control.</t>
  </si>
  <si>
    <t>Risk appetite:</t>
  </si>
  <si>
    <t>Name:</t>
  </si>
  <si>
    <t>Role:</t>
  </si>
  <si>
    <t>Appetite Level</t>
  </si>
  <si>
    <t>Description</t>
  </si>
  <si>
    <t>Risk Category</t>
  </si>
  <si>
    <t>Most Common</t>
  </si>
  <si>
    <t>What this typically means in practice</t>
  </si>
  <si>
    <r>
      <rPr>
        <b/>
        <sz val="13"/>
        <color rgb="FF008080"/>
        <rFont val="Aptos"/>
        <family val="2"/>
      </rPr>
      <t>Strategy risks</t>
    </r>
    <r>
      <rPr>
        <sz val="13"/>
        <color theme="1"/>
        <rFont val="Aptos"/>
        <family val="2"/>
      </rPr>
      <t xml:space="preserve"> </t>
    </r>
    <r>
      <rPr>
        <sz val="11"/>
        <color theme="1"/>
        <rFont val="Aptos"/>
        <family val="2"/>
      </rPr>
      <t xml:space="preserve">– Risks arising from identifying and pursuing a strategy, which is poorly defined, is based on flawed or inaccurate data or fails to support the delivery of commitments, plans or objectives due to a changing macro-environment (e.g. political, economic, social, technological, environment and legislative change).  </t>
    </r>
  </si>
  <si>
    <r>
      <rPr>
        <b/>
        <sz val="13"/>
        <color rgb="FF008080"/>
        <rFont val="Aptos"/>
        <family val="2"/>
      </rPr>
      <t xml:space="preserve">Governance risks </t>
    </r>
    <r>
      <rPr>
        <sz val="11"/>
        <color theme="1"/>
        <rFont val="Aptos"/>
        <family val="2"/>
      </rPr>
      <t xml:space="preserve">– Risks arising from unclear plans, priorities, authorities and accountabilities, and/or ineffective or disproportionate oversight of decision-making and/or performance. </t>
    </r>
  </si>
  <si>
    <r>
      <rPr>
        <b/>
        <sz val="13"/>
        <color rgb="FF008080"/>
        <rFont val="Aptos"/>
        <family val="2"/>
      </rPr>
      <t>Property risks</t>
    </r>
    <r>
      <rPr>
        <sz val="11"/>
        <color theme="1"/>
        <rFont val="Aptos"/>
        <family val="2"/>
      </rPr>
      <t xml:space="preserve"> – Risks arising from property deficiencies or poorly designed or ineffective/ inefficient safety management resulting in non-compliance and/or harm and suffering to employees, contractors, service users or the public.  </t>
    </r>
  </si>
  <si>
    <r>
      <rPr>
        <b/>
        <sz val="13"/>
        <color rgb="FF008080"/>
        <rFont val="Aptos"/>
        <family val="2"/>
      </rPr>
      <t xml:space="preserve">Financial risks </t>
    </r>
    <r>
      <rPr>
        <sz val="13"/>
        <color theme="1"/>
        <rFont val="Aptos"/>
        <family val="2"/>
      </rPr>
      <t>–</t>
    </r>
    <r>
      <rPr>
        <sz val="11"/>
        <color theme="1"/>
        <rFont val="Aptos"/>
        <family val="2"/>
      </rPr>
      <t xml:space="preserve"> Risks arising from not managing finances in accordance with requirements and financial constraints resulting in poor returns from investments, failure to manage assets/liabilities or to obtain value for money from the resources deployed, and/or non-compliant financial reporting.  </t>
    </r>
  </si>
  <si>
    <r>
      <rPr>
        <b/>
        <sz val="13"/>
        <color rgb="FF008080"/>
        <rFont val="Aptos"/>
        <family val="2"/>
      </rPr>
      <t>Commercial risks</t>
    </r>
    <r>
      <rPr>
        <b/>
        <sz val="11"/>
        <color rgb="FF008080"/>
        <rFont val="Aptos"/>
        <family val="2"/>
      </rPr>
      <t xml:space="preserve"> </t>
    </r>
    <r>
      <rPr>
        <sz val="11"/>
        <color theme="1"/>
        <rFont val="Aptos"/>
        <family val="2"/>
      </rPr>
      <t xml:space="preserve">– Risks arising from weaknesses in the management of commercial partnerships, supply chains and contractual requirements, resulting in poor performance, inefficiency, poor value for money, fraud, and /or failure to meet business requirements/objectives.  </t>
    </r>
  </si>
  <si>
    <r>
      <rPr>
        <b/>
        <sz val="13"/>
        <color rgb="FF008080"/>
        <rFont val="Aptos"/>
        <family val="2"/>
      </rPr>
      <t>People risks</t>
    </r>
    <r>
      <rPr>
        <sz val="11"/>
        <color theme="1"/>
        <rFont val="Aptos"/>
        <family val="2"/>
      </rPr>
      <t xml:space="preserve"> – Risks arising from ineffective leadership and engagement, suboptimal culture, inappropriate behaviours, the unavailability of sufficient capacity and capability, industrial action and/or non-compliance with relevant employment legislation/HR policies resulting in negative impact on performance. </t>
    </r>
  </si>
  <si>
    <r>
      <rPr>
        <b/>
        <sz val="13"/>
        <color rgb="FF008080"/>
        <rFont val="Aptos"/>
        <family val="2"/>
      </rPr>
      <t>Project/Programme risks</t>
    </r>
    <r>
      <rPr>
        <sz val="13"/>
        <color rgb="FF008080"/>
        <rFont val="Aptos"/>
        <family val="2"/>
      </rPr>
      <t xml:space="preserve"> </t>
    </r>
    <r>
      <rPr>
        <sz val="11"/>
        <color theme="1"/>
        <rFont val="Aptos"/>
        <family val="2"/>
      </rPr>
      <t xml:space="preserve">– Risks that change programmes and projects are not aligned with strategic priorities and do not successfully and safely deliver requirements and intended benefits to time, cost and quality.  </t>
    </r>
  </si>
  <si>
    <r>
      <rPr>
        <b/>
        <sz val="13"/>
        <color rgb="FF008080"/>
        <rFont val="Aptos"/>
        <family val="2"/>
      </rPr>
      <t>Reputational risks</t>
    </r>
    <r>
      <rPr>
        <b/>
        <sz val="11"/>
        <color rgb="FF008080"/>
        <rFont val="Aptos"/>
        <family val="2"/>
      </rPr>
      <t xml:space="preserve"> </t>
    </r>
    <r>
      <rPr>
        <sz val="11"/>
        <color theme="1"/>
        <rFont val="Aptos"/>
        <family val="2"/>
      </rPr>
      <t xml:space="preserve">– Risks arising from adverse events, including ethical violations, a lack of sustainability, systemic or repeated failures or poor quality or a lack of innovation, leading to damages to reputation and or destruction of trust and relations. </t>
    </r>
  </si>
  <si>
    <t>Consensus Score</t>
  </si>
  <si>
    <t>Average consensus score:</t>
  </si>
  <si>
    <t>Consensus level</t>
  </si>
  <si>
    <t>Consensus</t>
  </si>
  <si>
    <t>Avoidance of risk and uncertainty is a key objective</t>
  </si>
  <si>
    <t>Preference for very safe delivery options with low inherent risk</t>
  </si>
  <si>
    <t>Preference for safe options with limited potential for harm</t>
  </si>
  <si>
    <t>Willing to consider a range of options with calculated risks</t>
  </si>
  <si>
    <t>Keen to innovate and accept higher uncertainty for potential gain</t>
  </si>
  <si>
    <t>Used for calculations. Don't delete</t>
  </si>
  <si>
    <t>Default appetite is averse until data entered</t>
  </si>
  <si>
    <t>Data &amp; Info Mngmt</t>
  </si>
  <si>
    <r>
      <rPr>
        <b/>
        <sz val="13"/>
        <color rgb="FF008080"/>
        <rFont val="Aptos"/>
        <family val="2"/>
      </rPr>
      <t>Data &amp; Information risks</t>
    </r>
    <r>
      <rPr>
        <sz val="13"/>
        <color theme="1"/>
        <rFont val="Aptos"/>
        <family val="2"/>
      </rPr>
      <t xml:space="preserve"> </t>
    </r>
    <r>
      <rPr>
        <sz val="11"/>
        <color theme="1"/>
        <rFont val="Aptos"/>
        <family val="2"/>
      </rPr>
      <t xml:space="preserve">– Risks arising from a failure to produce robust, suitable and appropriate data/information and to exploit data/information to its full potential. </t>
    </r>
  </si>
  <si>
    <t>Minimum Non-Zero Consensus Score:</t>
  </si>
  <si>
    <t>Alignment</t>
  </si>
  <si>
    <t>NB: changes to text on this sheet will be reflected throughout the workbook</t>
  </si>
  <si>
    <t>NB: changes to column B (Appetite Level) columns will be reflected throughout the workbook</t>
  </si>
  <si>
    <t>Innovation pursued - desire to 'break the mould' and challenge current working practices. High levels of devolved authority - management by trust / lagging indicators rather than close control.</t>
  </si>
  <si>
    <t xml:space="preserve">Innovations largely avoided unless essential. Decision making authority held by senior mangement. </t>
  </si>
  <si>
    <t xml:space="preserve">Tendency to stick to the status quo, innovations generally avoided unless necessary. Decision making authority generally held by senior management.
Management through leading indicators. </t>
  </si>
  <si>
    <t>No tolerance for security risks causing loss or damage to the organisation's property, assets, information or people. Stringent measures in place.</t>
  </si>
  <si>
    <t>Risk of loss or damage to organisation's property, assets, information or people minimised through stringent security measures. Vetting such as DBS checks in place.</t>
  </si>
  <si>
    <t>Limited security risks accepted to support business need, with appropriate checks and balances in place. Staff may use personal devices for limited official tasks with permission.</t>
  </si>
  <si>
    <t>Considered security risk accepted to support business need, with appropriate checks and balances in place. Staff and volunteers may use personal devices for official tasks with permission.</t>
  </si>
  <si>
    <t xml:space="preserve">Organisation willing to accept security risk to support business need, with appropriate checks and balances in place. New starters may commence work with partial completion of vetting process. </t>
  </si>
  <si>
    <t>Innovation pursued - desire to 'break the mould' and challenge current working practices. High levels of devolved authority - management by trust  rather than close control. Plans aligned with organisational governance.</t>
  </si>
  <si>
    <t>Zero appetite for any decisions with high chance of repercussion for organisation's reputation.</t>
  </si>
  <si>
    <t>Appetite to take decisions which are likely to bring additional external scrutiny only where potential benefits outweigh risks.</t>
  </si>
  <si>
    <r>
      <rPr>
        <b/>
        <sz val="13"/>
        <color rgb="FF008080"/>
        <rFont val="Aptos"/>
        <family val="2"/>
      </rPr>
      <t>Operations risks</t>
    </r>
    <r>
      <rPr>
        <sz val="11"/>
        <color theme="1"/>
        <rFont val="Aptos"/>
        <family val="2"/>
      </rPr>
      <t xml:space="preserve"> – Risks arising from inadequate, poorly designed or ineffective/inefficient internal processes resulting in fraud, error, impaired customer service (quality and/or quantity of service), non-compliance and/or poor value for money.  NB in schools/MATs this includes poor quality educational provision.</t>
    </r>
  </si>
  <si>
    <r>
      <rPr>
        <b/>
        <sz val="13"/>
        <color rgb="FF008080"/>
        <rFont val="Aptos"/>
        <family val="2"/>
      </rPr>
      <t>Legal risks</t>
    </r>
    <r>
      <rPr>
        <sz val="11"/>
        <color theme="1"/>
        <rFont val="Aptos"/>
        <family val="2"/>
      </rPr>
      <t xml:space="preserve"> - risks arising from a defective transaction, a claim being made (including a defence to a claim or a counterclaim) or some other legal event occurring that results in a liability or other loss, or a failure to take appropriate measures to meet legal or regulatory requirements or to protect assets (for example, intellectual property).  </t>
    </r>
  </si>
  <si>
    <r>
      <rPr>
        <b/>
        <sz val="13"/>
        <color rgb="FF008080"/>
        <rFont val="Aptos"/>
        <family val="2"/>
      </rPr>
      <t xml:space="preserve">Technology risks </t>
    </r>
    <r>
      <rPr>
        <sz val="11"/>
        <color theme="1"/>
        <rFont val="Aptos"/>
        <family val="2"/>
      </rPr>
      <t>– Risks arising from technology not delivering the expected services due to inadequate or deficient system/process development, performance or inadequate resilience.  (See Security risks for cyber attack).</t>
    </r>
  </si>
  <si>
    <r>
      <rPr>
        <b/>
        <sz val="13"/>
        <color rgb="FF008080"/>
        <rFont val="Aptos"/>
        <family val="2"/>
      </rPr>
      <t>Security risks</t>
    </r>
    <r>
      <rPr>
        <sz val="11"/>
        <color theme="1"/>
        <rFont val="Aptos"/>
        <family val="2"/>
      </rPr>
      <t xml:space="preserve"> – Risks arising from a failure to prevent unauthorised and/or inappropriate access to key systems and assets, including people, platforms, information and resources. This encompasses the subset of cyber security.   </t>
    </r>
  </si>
  <si>
    <t xml:space="preserve">Template adapted from HM Government's 'Orange Book' by </t>
  </si>
  <si>
    <r>
      <t xml:space="preserve">The </t>
    </r>
    <r>
      <rPr>
        <b/>
        <sz val="11"/>
        <color rgb="FFFF0000"/>
        <rFont val="Aptos Narrow"/>
        <family val="2"/>
        <scheme val="minor"/>
      </rPr>
      <t xml:space="preserve">password </t>
    </r>
    <r>
      <rPr>
        <sz val="11"/>
        <color rgb="FFFF0000"/>
        <rFont val="Aptos Narrow"/>
        <family val="2"/>
        <scheme val="minor"/>
      </rPr>
      <t xml:space="preserve">to unlock protected sheets/cells across this workbook is </t>
    </r>
    <r>
      <rPr>
        <b/>
        <sz val="11"/>
        <color rgb="FFFF0000"/>
        <rFont val="Aptos Narrow"/>
        <family val="2"/>
        <scheme val="minor"/>
      </rPr>
      <t>APPETITE</t>
    </r>
  </si>
  <si>
    <t>Balance of Risk Appetite for
[ENTER ORGANISATION NAME HERE]</t>
  </si>
  <si>
    <t>Innovation supported, with clear demonstration of benfit/iprovement in management control. Responsibility for non-critical decisions may be develoved.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</si>
</sst>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quot; / 5&quot;"/>
    <numFmt numFmtId="165" formatCode="0.0"/>
  </numFmts>
  <fonts count="26" x14ac:knownFonts="1">
    <font>
      <sz val="11"/>
      <color theme="1"/>
      <name val="Aptos Narrow"/>
      <family val="2"/>
      <scheme val="minor"/>
    </font>
    <font>
      <b/>
      <sz val="11"/>
      <color theme="1"/>
      <name val="Aptos Narrow"/>
      <family val="2"/>
      <scheme val="minor"/>
    </font>
    <font>
      <sz val="11"/>
      <color theme="6"/>
      <name val="Aptos Narrow"/>
      <family val="2"/>
      <scheme val="minor"/>
    </font>
    <font>
      <sz val="14"/>
      <color theme="1"/>
      <name val="Aptos Narrow"/>
      <family val="2"/>
      <scheme val="minor"/>
    </font>
    <font>
      <b/>
      <u/>
      <sz val="13"/>
      <color theme="1"/>
      <name val="Aptos Narrow"/>
      <family val="2"/>
      <scheme val="minor"/>
    </font>
    <font>
      <b/>
      <sz val="13"/>
      <color theme="1"/>
      <name val="Aptos Narrow"/>
      <family val="2"/>
      <scheme val="minor"/>
    </font>
    <font>
      <sz val="11"/>
      <color theme="0" tint="-4.9989318521683403E-2"/>
      <name val="Aptos Narrow"/>
      <family val="2"/>
      <scheme val="minor"/>
    </font>
    <font>
      <b/>
      <sz val="14"/>
      <color rgb="FF008080"/>
      <name val="Aptos Narrow"/>
      <family val="2"/>
      <scheme val="minor"/>
    </font>
    <font>
      <b/>
      <sz val="11"/>
      <color rgb="FFC00000"/>
      <name val="Aptos Narrow"/>
      <family val="2"/>
      <scheme val="minor"/>
    </font>
    <font>
      <b/>
      <sz val="11"/>
      <color rgb="FFFFC000"/>
      <name val="Aptos Narrow"/>
      <family val="2"/>
      <scheme val="minor"/>
    </font>
    <font>
      <b/>
      <sz val="11"/>
      <color rgb="FF00B050"/>
      <name val="Aptos Narrow"/>
      <family val="2"/>
      <scheme val="minor"/>
    </font>
    <font>
      <sz val="11"/>
      <color theme="1"/>
      <name val="Aptos"/>
      <family val="2"/>
    </font>
    <font>
      <b/>
      <sz val="11"/>
      <color rgb="FF008080"/>
      <name val="Aptos"/>
      <family val="2"/>
    </font>
    <font>
      <b/>
      <sz val="13"/>
      <color rgb="FF008080"/>
      <name val="Aptos"/>
      <family val="2"/>
    </font>
    <font>
      <sz val="13"/>
      <color theme="1"/>
      <name val="Aptos"/>
      <family val="2"/>
    </font>
    <font>
      <sz val="13"/>
      <color rgb="FF008080"/>
      <name val="Aptos"/>
      <family val="2"/>
    </font>
    <font>
      <i/>
      <sz val="11"/>
      <color theme="1"/>
      <name val="Aptos Narrow"/>
      <family val="2"/>
      <scheme val="minor"/>
    </font>
    <font>
      <b/>
      <sz val="11"/>
      <color theme="1"/>
      <name val="Aptos"/>
      <family val="2"/>
    </font>
    <font>
      <b/>
      <sz val="11"/>
      <color theme="0"/>
      <name val="Aptos Narrow"/>
      <family val="2"/>
      <scheme val="minor"/>
    </font>
    <font>
      <sz val="11"/>
      <color rgb="FFFF0000"/>
      <name val="Aptos Narrow"/>
      <family val="2"/>
      <scheme val="minor"/>
    </font>
    <font>
      <b/>
      <sz val="20"/>
      <color rgb="FF008080"/>
      <name val="Aptos"/>
      <family val="2"/>
    </font>
    <font>
      <b/>
      <sz val="11"/>
      <name val="Aptos"/>
      <family val="2"/>
    </font>
    <font>
      <sz val="11"/>
      <color theme="0" tint="-0.249977111117893"/>
      <name val="Aptos"/>
      <family val="2"/>
    </font>
    <font>
      <sz val="11"/>
      <color theme="0" tint="-0.499984740745262"/>
      <name val="Aptos Narrow"/>
      <family val="2"/>
      <scheme val="minor"/>
    </font>
    <font>
      <sz val="8"/>
      <color theme="1"/>
      <name val="Aptos Narrow"/>
      <family val="2"/>
      <scheme val="minor"/>
    </font>
    <font>
      <b/>
      <sz val="11"/>
      <color rgb="FFFF0000"/>
      <name val="Aptos Narrow"/>
      <family val="2"/>
      <scheme val="minor"/>
    </font>
  </fonts>
  <fills count="5">
    <fill>
      <patternFill patternType="none"/>
    </fill>
    <fill>
      <patternFill patternType="gray125"/>
    </fill>
    <fill>
      <patternFill patternType="solid">
        <fgColor theme="2"/>
        <bgColor indexed="64"/>
      </patternFill>
    </fill>
    <fill>
      <patternFill patternType="solid">
        <fgColor rgb="FFFFC000"/>
        <bgColor indexed="64"/>
      </patternFill>
    </fill>
    <fill>
      <patternFill patternType="solid">
        <fgColor theme="0"/>
        <bgColor indexed="64"/>
      </patternFill>
    </fill>
  </fills>
  <borders count="35">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rgb="FF008080"/>
      </left>
      <right style="medium">
        <color rgb="FF008080"/>
      </right>
      <top style="medium">
        <color rgb="FF008080"/>
      </top>
      <bottom/>
      <diagonal/>
    </border>
    <border>
      <left style="medium">
        <color rgb="FF008080"/>
      </left>
      <right style="medium">
        <color rgb="FF008080"/>
      </right>
      <top/>
      <bottom style="medium">
        <color rgb="FF008080"/>
      </bottom>
      <diagonal/>
    </border>
    <border>
      <left style="medium">
        <color rgb="FF008080"/>
      </left>
      <right style="medium">
        <color rgb="FF008080"/>
      </right>
      <top/>
      <bottom/>
      <diagonal/>
    </border>
    <border>
      <left style="thin">
        <color rgb="FFFFC000"/>
      </left>
      <right style="thin">
        <color rgb="FFFFC000"/>
      </right>
      <top style="thin">
        <color rgb="FFFFC000"/>
      </top>
      <bottom style="thin">
        <color rgb="FFFFC000"/>
      </bottom>
      <diagonal/>
    </border>
    <border>
      <left/>
      <right style="thin">
        <color rgb="FFFFC000"/>
      </right>
      <top style="thin">
        <color rgb="FFFFC000"/>
      </top>
      <bottom style="thin">
        <color rgb="FFFFC000"/>
      </bottom>
      <diagonal/>
    </border>
    <border>
      <left style="thin">
        <color theme="0"/>
      </left>
      <right style="thin">
        <color theme="0"/>
      </right>
      <top style="thin">
        <color rgb="FFFFC000"/>
      </top>
      <bottom style="thin">
        <color rgb="FFFFC000"/>
      </bottom>
      <diagonal/>
    </border>
    <border>
      <left/>
      <right style="thin">
        <color theme="0"/>
      </right>
      <top style="thin">
        <color rgb="FFFFC000"/>
      </top>
      <bottom style="thin">
        <color rgb="FFFFC000"/>
      </bottom>
      <diagonal/>
    </border>
    <border>
      <left style="thin">
        <color rgb="FFFFC000"/>
      </left>
      <right style="thin">
        <color theme="0"/>
      </right>
      <top style="thin">
        <color rgb="FFFFC000"/>
      </top>
      <bottom style="thin">
        <color theme="0"/>
      </bottom>
      <diagonal/>
    </border>
    <border>
      <left style="thin">
        <color rgb="FFFFC000"/>
      </left>
      <right style="thin">
        <color rgb="FFFFC000"/>
      </right>
      <top/>
      <bottom style="thin">
        <color rgb="FFFFC000"/>
      </bottom>
      <diagonal/>
    </border>
    <border>
      <left style="thin">
        <color rgb="FFFFC000"/>
      </left>
      <right style="thin">
        <color rgb="FFFFC000"/>
      </right>
      <top style="thin">
        <color theme="0"/>
      </top>
      <bottom style="thin">
        <color theme="0"/>
      </bottom>
      <diagonal/>
    </border>
    <border>
      <left style="medium">
        <color rgb="FFFFC000"/>
      </left>
      <right style="thin">
        <color rgb="FFFFC000"/>
      </right>
      <top style="thin">
        <color rgb="FFFFC000"/>
      </top>
      <bottom style="thin">
        <color rgb="FFFFC000"/>
      </bottom>
      <diagonal/>
    </border>
    <border>
      <left style="thin">
        <color rgb="FFFFC000"/>
      </left>
      <right style="medium">
        <color rgb="FFFFC000"/>
      </right>
      <top style="thin">
        <color rgb="FFFFC000"/>
      </top>
      <bottom style="thin">
        <color rgb="FFFFC000"/>
      </bottom>
      <diagonal/>
    </border>
    <border>
      <left style="medium">
        <color rgb="FFFFC000"/>
      </left>
      <right style="thin">
        <color rgb="FFFFC000"/>
      </right>
      <top style="thin">
        <color rgb="FFFFC000"/>
      </top>
      <bottom style="medium">
        <color rgb="FFFFC000"/>
      </bottom>
      <diagonal/>
    </border>
    <border>
      <left style="thin">
        <color rgb="FFFFC000"/>
      </left>
      <right style="medium">
        <color rgb="FFFFC000"/>
      </right>
      <top style="thin">
        <color rgb="FFFFC000"/>
      </top>
      <bottom style="medium">
        <color rgb="FFFFC000"/>
      </bottom>
      <diagonal/>
    </border>
    <border>
      <left style="medium">
        <color rgb="FFFFC000"/>
      </left>
      <right style="thin">
        <color theme="0"/>
      </right>
      <top style="medium">
        <color rgb="FFFFC000"/>
      </top>
      <bottom style="thin">
        <color rgb="FFFFC000"/>
      </bottom>
      <diagonal/>
    </border>
    <border>
      <left/>
      <right style="medium">
        <color rgb="FFFFC000"/>
      </right>
      <top style="medium">
        <color rgb="FFFFC000"/>
      </top>
      <bottom style="thin">
        <color rgb="FFFFC000"/>
      </bottom>
      <diagonal/>
    </border>
    <border>
      <left style="medium">
        <color rgb="FFE9B44C"/>
      </left>
      <right style="medium">
        <color rgb="FFE9B44C"/>
      </right>
      <top style="medium">
        <color rgb="FFE9B44C"/>
      </top>
      <bottom/>
      <diagonal/>
    </border>
    <border>
      <left style="medium">
        <color rgb="FFE9B44C"/>
      </left>
      <right style="medium">
        <color rgb="FFE9B44C"/>
      </right>
      <top/>
      <bottom/>
      <diagonal/>
    </border>
    <border>
      <left style="medium">
        <color rgb="FFE9B44C"/>
      </left>
      <right style="medium">
        <color rgb="FFE9B44C"/>
      </right>
      <top/>
      <bottom style="medium">
        <color rgb="FFE9B44C"/>
      </bottom>
      <diagonal/>
    </border>
    <border>
      <left style="thin">
        <color rgb="FFE9B44C"/>
      </left>
      <right style="thin">
        <color rgb="FFE9B44C"/>
      </right>
      <top style="thin">
        <color rgb="FFE9B44C"/>
      </top>
      <bottom style="thin">
        <color rgb="FFE9B44C"/>
      </bottom>
      <diagonal/>
    </border>
  </borders>
  <cellStyleXfs count="1">
    <xf numFmtId="0" fontId="0" fillId="0" borderId="0"/>
  </cellStyleXfs>
  <cellXfs count="73">
    <xf numFmtId="0" fontId="0" fillId="0" borderId="0" xfId="0"/>
    <xf numFmtId="0" fontId="0" fillId="0" borderId="0" xfId="0" applyAlignment="1">
      <alignment wrapText="1"/>
    </xf>
    <xf numFmtId="0" fontId="0" fillId="0" borderId="0" xfId="0" applyAlignment="1">
      <alignment vertical="top" wrapText="1"/>
    </xf>
    <xf numFmtId="0" fontId="0" fillId="0" borderId="0" xfId="0" applyAlignment="1">
      <alignment vertical="top"/>
    </xf>
    <xf numFmtId="0" fontId="0" fillId="0" borderId="0" xfId="0" applyAlignment="1">
      <alignment vertical="center" wrapText="1"/>
    </xf>
    <xf numFmtId="0" fontId="3" fillId="0" borderId="0" xfId="0" applyFont="1"/>
    <xf numFmtId="0" fontId="3" fillId="0" borderId="0" xfId="0" applyFont="1" applyAlignment="1">
      <alignment horizontal="left"/>
    </xf>
    <xf numFmtId="0" fontId="4" fillId="0" borderId="0" xfId="0" applyFont="1"/>
    <xf numFmtId="0" fontId="0" fillId="0" borderId="1" xfId="0" applyBorder="1"/>
    <xf numFmtId="0" fontId="2" fillId="0" borderId="1" xfId="0" applyFont="1" applyBorder="1" applyAlignment="1">
      <alignment horizontal="center" vertical="center"/>
    </xf>
    <xf numFmtId="0" fontId="6" fillId="0" borderId="1" xfId="0" applyFont="1" applyBorder="1" applyAlignment="1">
      <alignment horizontal="center" vertical="center"/>
      <extLst>
        <ext xmlns:xfpb="http://schemas.microsoft.com/office/spreadsheetml/2022/featurepropertybag" uri="{C7286773-470A-42A8-94C5-96B5CB345126}">
          <xfpb:xfComplement i="0"/>
        </ext>
      </extLst>
    </xf>
    <xf numFmtId="0" fontId="0" fillId="0" borderId="2" xfId="0" applyBorder="1"/>
    <xf numFmtId="0" fontId="6" fillId="0" borderId="2" xfId="0" applyFont="1" applyBorder="1" applyAlignment="1">
      <alignment horizontal="center" vertical="center"/>
      <extLst>
        <ext xmlns:xfpb="http://schemas.microsoft.com/office/spreadsheetml/2022/featurepropertybag" uri="{C7286773-470A-42A8-94C5-96B5CB345126}">
          <xfpb:xfComplement i="0"/>
        </ext>
      </extLst>
    </xf>
    <xf numFmtId="0" fontId="2" fillId="0" borderId="2" xfId="0" applyFont="1" applyBorder="1" applyAlignment="1">
      <alignment horizontal="center" vertical="center"/>
    </xf>
    <xf numFmtId="0" fontId="0" fillId="0" borderId="3" xfId="0" applyBorder="1"/>
    <xf numFmtId="0" fontId="6" fillId="0" borderId="3" xfId="0" applyFont="1" applyBorder="1" applyAlignment="1">
      <alignment horizontal="center" vertical="center"/>
      <extLst>
        <ext xmlns:xfpb="http://schemas.microsoft.com/office/spreadsheetml/2022/featurepropertybag" uri="{C7286773-470A-42A8-94C5-96B5CB345126}">
          <xfpb:xfComplement i="0"/>
        </ext>
      </extLst>
    </xf>
    <xf numFmtId="0" fontId="2" fillId="0" borderId="3" xfId="0" applyFont="1" applyBorder="1" applyAlignment="1">
      <alignment horizontal="center" vertical="center"/>
    </xf>
    <xf numFmtId="0" fontId="8" fillId="0" borderId="5" xfId="0" applyFont="1" applyBorder="1" applyAlignment="1">
      <alignment horizontal="center" textRotation="90" wrapText="1"/>
    </xf>
    <xf numFmtId="0" fontId="9" fillId="0" borderId="5" xfId="0" applyFont="1" applyBorder="1" applyAlignment="1">
      <alignment horizontal="center" textRotation="90" wrapText="1"/>
    </xf>
    <xf numFmtId="0" fontId="10" fillId="0" borderId="5" xfId="0" applyFont="1" applyBorder="1" applyAlignment="1">
      <alignment horizontal="center" textRotation="90" wrapText="1"/>
    </xf>
    <xf numFmtId="0" fontId="1" fillId="0" borderId="5" xfId="0" applyFont="1" applyBorder="1" applyAlignment="1">
      <alignment horizontal="center" vertical="center" wrapText="1"/>
    </xf>
    <xf numFmtId="0" fontId="7" fillId="0" borderId="6" xfId="0" applyFont="1" applyBorder="1" applyAlignment="1">
      <alignment horizontal="center" vertical="center" wrapText="1"/>
    </xf>
    <xf numFmtId="0" fontId="3" fillId="0" borderId="7" xfId="0" applyFont="1" applyBorder="1" applyAlignment="1">
      <alignment horizontal="left" vertical="center"/>
    </xf>
    <xf numFmtId="0" fontId="0" fillId="0" borderId="8" xfId="0" applyBorder="1" applyAlignment="1">
      <alignment vertical="center" wrapText="1"/>
    </xf>
    <xf numFmtId="0" fontId="0" fillId="0" borderId="9" xfId="0" applyBorder="1" applyAlignment="1">
      <alignment vertical="center" wrapText="1"/>
    </xf>
    <xf numFmtId="0" fontId="3" fillId="0" borderId="10" xfId="0" applyFont="1" applyBorder="1" applyAlignment="1">
      <alignment horizontal="left" vertical="center"/>
    </xf>
    <xf numFmtId="0" fontId="0" fillId="0" borderId="11" xfId="0" applyBorder="1" applyAlignment="1">
      <alignment vertical="center" wrapText="1"/>
    </xf>
    <xf numFmtId="0" fontId="3" fillId="0" borderId="12" xfId="0" applyFont="1" applyBorder="1" applyAlignment="1">
      <alignment horizontal="left" vertical="center"/>
    </xf>
    <xf numFmtId="0" fontId="0" fillId="0" borderId="13" xfId="0" applyBorder="1"/>
    <xf numFmtId="0" fontId="6" fillId="0" borderId="13" xfId="0" applyFont="1" applyBorder="1" applyAlignment="1">
      <alignment horizontal="center" vertical="center"/>
      <extLst>
        <ext xmlns:xfpb="http://schemas.microsoft.com/office/spreadsheetml/2022/featurepropertybag" uri="{C7286773-470A-42A8-94C5-96B5CB345126}">
          <xfpb:xfComplement i="0"/>
        </ext>
      </extLst>
    </xf>
    <xf numFmtId="0" fontId="2" fillId="0" borderId="13" xfId="0" applyFont="1" applyBorder="1" applyAlignment="1">
      <alignment horizontal="center" vertical="center"/>
    </xf>
    <xf numFmtId="0" fontId="0" fillId="0" borderId="14" xfId="0" applyBorder="1" applyAlignment="1">
      <alignment vertical="center" wrapText="1"/>
    </xf>
    <xf numFmtId="0" fontId="11" fillId="0" borderId="0" xfId="0" applyFont="1" applyAlignment="1">
      <alignment horizontal="left" vertical="top" wrapText="1"/>
    </xf>
    <xf numFmtId="0" fontId="11" fillId="0" borderId="15" xfId="0" applyFont="1" applyBorder="1" applyAlignment="1">
      <alignment horizontal="left" vertical="top" wrapText="1"/>
    </xf>
    <xf numFmtId="0" fontId="16" fillId="0" borderId="0" xfId="0" applyFont="1"/>
    <xf numFmtId="0" fontId="17" fillId="0" borderId="17" xfId="0" applyFont="1" applyBorder="1" applyAlignment="1">
      <alignment horizontal="left" vertical="center" wrapText="1"/>
    </xf>
    <xf numFmtId="0" fontId="11" fillId="0" borderId="0" xfId="0" applyFont="1"/>
    <xf numFmtId="0" fontId="11" fillId="0" borderId="0" xfId="0" applyFont="1" applyAlignment="1">
      <alignment horizontal="center"/>
    </xf>
    <xf numFmtId="165" fontId="11" fillId="0" borderId="0" xfId="0" applyNumberFormat="1" applyFont="1" applyAlignment="1">
      <alignment horizontal="center"/>
    </xf>
    <xf numFmtId="0" fontId="22" fillId="0" borderId="0" xfId="0" applyFont="1" applyAlignment="1">
      <alignment horizontal="center"/>
    </xf>
    <xf numFmtId="0" fontId="22" fillId="0" borderId="0" xfId="0" applyFont="1"/>
    <xf numFmtId="0" fontId="23" fillId="2" borderId="16" xfId="0" applyFont="1" applyFill="1" applyBorder="1" applyAlignment="1">
      <alignment horizontal="center" vertical="center"/>
    </xf>
    <xf numFmtId="0" fontId="20" fillId="0" borderId="0" xfId="0" applyFont="1" applyAlignment="1">
      <alignment horizontal="left" vertical="center"/>
    </xf>
    <xf numFmtId="0" fontId="0" fillId="0" borderId="18" xfId="0" applyBorder="1" applyAlignment="1">
      <alignment vertical="top" wrapText="1"/>
    </xf>
    <xf numFmtId="0" fontId="18" fillId="3" borderId="19" xfId="0" applyFont="1" applyFill="1" applyBorder="1" applyAlignment="1">
      <alignment horizontal="center" vertical="center" wrapText="1"/>
    </xf>
    <xf numFmtId="0" fontId="18" fillId="3" borderId="20" xfId="0" applyFont="1" applyFill="1" applyBorder="1" applyAlignment="1">
      <alignment horizontal="center" vertical="center" wrapText="1"/>
    </xf>
    <xf numFmtId="0" fontId="18" fillId="3" borderId="21" xfId="0" applyFont="1" applyFill="1" applyBorder="1" applyAlignment="1">
      <alignment horizontal="center" vertical="center" wrapText="1"/>
    </xf>
    <xf numFmtId="0" fontId="5" fillId="3" borderId="23" xfId="0" applyFont="1" applyFill="1" applyBorder="1" applyAlignment="1">
      <alignment horizontal="center" vertical="center" wrapText="1"/>
    </xf>
    <xf numFmtId="0" fontId="18" fillId="3" borderId="22" xfId="0" applyFont="1" applyFill="1" applyBorder="1" applyAlignment="1">
      <alignment vertical="center" wrapText="1"/>
    </xf>
    <xf numFmtId="0" fontId="5" fillId="3" borderId="24" xfId="0" applyFont="1" applyFill="1" applyBorder="1" applyAlignment="1">
      <alignment horizontal="center" vertical="center" wrapText="1"/>
    </xf>
    <xf numFmtId="0" fontId="16" fillId="0" borderId="0" xfId="0" applyFont="1" applyAlignment="1">
      <alignment vertical="center"/>
    </xf>
    <xf numFmtId="0" fontId="0" fillId="0" borderId="26" xfId="0" applyBorder="1"/>
    <xf numFmtId="0" fontId="0" fillId="0" borderId="28" xfId="0" applyBorder="1"/>
    <xf numFmtId="0" fontId="1" fillId="0" borderId="25" xfId="0" applyFont="1" applyBorder="1" applyAlignment="1">
      <alignment horizontal="center"/>
    </xf>
    <xf numFmtId="0" fontId="1" fillId="0" borderId="27" xfId="0" applyFont="1" applyBorder="1" applyAlignment="1">
      <alignment horizontal="center"/>
    </xf>
    <xf numFmtId="0" fontId="18" fillId="3" borderId="30" xfId="0" applyFont="1" applyFill="1" applyBorder="1" applyAlignment="1">
      <alignment horizontal="center" vertical="top"/>
    </xf>
    <xf numFmtId="0" fontId="18" fillId="3" borderId="29" xfId="0" applyFont="1" applyFill="1" applyBorder="1" applyAlignment="1">
      <alignment horizontal="center" vertical="top"/>
    </xf>
    <xf numFmtId="0" fontId="20" fillId="0" borderId="0" xfId="0" applyFont="1" applyAlignment="1" applyProtection="1">
      <alignment horizontal="left" vertical="center" wrapText="1"/>
      <protection locked="0"/>
    </xf>
    <xf numFmtId="0" fontId="17" fillId="4" borderId="32" xfId="0" applyFont="1" applyFill="1" applyBorder="1" applyAlignment="1">
      <alignment vertical="center" wrapText="1"/>
    </xf>
    <xf numFmtId="0" fontId="17" fillId="4" borderId="31" xfId="0" applyFont="1" applyFill="1" applyBorder="1" applyAlignment="1">
      <alignment vertical="center" wrapText="1"/>
    </xf>
    <xf numFmtId="0" fontId="17" fillId="4" borderId="33" xfId="0" applyFont="1" applyFill="1" applyBorder="1" applyAlignment="1">
      <alignment vertical="center" wrapText="1"/>
    </xf>
    <xf numFmtId="0" fontId="24" fillId="0" borderId="0" xfId="0" applyFont="1" applyAlignment="1">
      <alignment vertical="center" wrapText="1"/>
    </xf>
    <xf numFmtId="0" fontId="19" fillId="0" borderId="0" xfId="0" applyFont="1" applyAlignment="1">
      <alignment horizontal="right"/>
    </xf>
    <xf numFmtId="0" fontId="17" fillId="0" borderId="0" xfId="0" applyFont="1" applyAlignment="1">
      <alignment horizontal="right"/>
    </xf>
    <xf numFmtId="0" fontId="17" fillId="0" borderId="34" xfId="0" applyFont="1" applyBorder="1" applyAlignment="1">
      <alignment horizontal="center"/>
    </xf>
    <xf numFmtId="0" fontId="11" fillId="0" borderId="34" xfId="0" applyFont="1" applyBorder="1" applyAlignment="1">
      <alignment horizontal="center"/>
    </xf>
    <xf numFmtId="164" fontId="11" fillId="0" borderId="34" xfId="0" applyNumberFormat="1" applyFont="1" applyBorder="1" applyAlignment="1">
      <alignment horizontal="center"/>
    </xf>
    <xf numFmtId="0" fontId="21" fillId="0" borderId="34" xfId="0" applyFont="1" applyBorder="1" applyAlignment="1">
      <alignment horizontal="center"/>
    </xf>
    <xf numFmtId="0" fontId="11" fillId="0" borderId="34" xfId="0" applyFont="1" applyBorder="1" applyAlignment="1">
      <alignment horizontal="center" vertical="center"/>
    </xf>
    <xf numFmtId="0" fontId="4" fillId="0" borderId="0" xfId="0" applyFont="1"/>
    <xf numFmtId="0" fontId="5" fillId="0" borderId="0" xfId="0" applyFont="1"/>
    <xf numFmtId="0" fontId="7" fillId="0" borderId="4" xfId="0" applyFont="1" applyBorder="1" applyAlignment="1">
      <alignment horizontal="center" vertical="center"/>
    </xf>
    <xf numFmtId="0" fontId="0" fillId="0" borderId="5" xfId="0" applyBorder="1" applyAlignment="1">
      <alignment horizontal="center"/>
    </xf>
  </cellXfs>
  <cellStyles count="1">
    <cellStyle name="Normal" xfId="0" builtinId="0"/>
  </cellStyles>
  <dxfs count="41">
    <dxf>
      <font>
        <strike val="0"/>
        <color rgb="FF00B050"/>
      </font>
    </dxf>
    <dxf>
      <font>
        <color rgb="FFFFC000"/>
      </font>
    </dxf>
    <dxf>
      <font>
        <color rgb="FFC00000"/>
      </font>
    </dxf>
    <dxf>
      <fill>
        <patternFill>
          <bgColor rgb="FFFFFF00"/>
        </patternFill>
      </fill>
    </dxf>
    <dxf>
      <font>
        <strike val="0"/>
        <color rgb="FF00B050"/>
      </font>
    </dxf>
    <dxf>
      <font>
        <color rgb="FFFFC000"/>
      </font>
    </dxf>
    <dxf>
      <font>
        <color rgb="FFC00000"/>
      </font>
    </dxf>
    <dxf>
      <fill>
        <patternFill>
          <bgColor rgb="FFFFFF00"/>
        </patternFill>
      </fill>
    </dxf>
    <dxf>
      <font>
        <strike val="0"/>
        <color rgb="FF00B050"/>
      </font>
    </dxf>
    <dxf>
      <font>
        <color rgb="FFFFC000"/>
      </font>
    </dxf>
    <dxf>
      <font>
        <color rgb="FFC00000"/>
      </font>
    </dxf>
    <dxf>
      <fill>
        <patternFill>
          <bgColor rgb="FFFFFF00"/>
        </patternFill>
      </fill>
    </dxf>
    <dxf>
      <font>
        <strike val="0"/>
        <color rgb="FF00B050"/>
      </font>
    </dxf>
    <dxf>
      <font>
        <color rgb="FFFFC000"/>
      </font>
    </dxf>
    <dxf>
      <font>
        <color rgb="FFC00000"/>
      </font>
    </dxf>
    <dxf>
      <fill>
        <patternFill>
          <bgColor rgb="FFFFFF00"/>
        </patternFill>
      </fill>
    </dxf>
    <dxf>
      <font>
        <strike val="0"/>
        <color rgb="FF00B050"/>
      </font>
    </dxf>
    <dxf>
      <font>
        <color rgb="FFFFC000"/>
      </font>
    </dxf>
    <dxf>
      <font>
        <color rgb="FFC00000"/>
      </font>
    </dxf>
    <dxf>
      <fill>
        <patternFill>
          <bgColor rgb="FFFFFF00"/>
        </patternFill>
      </fill>
    </dxf>
    <dxf>
      <font>
        <strike val="0"/>
        <color rgb="FF00B050"/>
      </font>
    </dxf>
    <dxf>
      <font>
        <color rgb="FFFFC000"/>
      </font>
    </dxf>
    <dxf>
      <font>
        <color rgb="FFC00000"/>
      </font>
    </dxf>
    <dxf>
      <fill>
        <patternFill>
          <bgColor rgb="FFFFFF00"/>
        </patternFill>
      </fill>
    </dxf>
    <dxf>
      <font>
        <strike val="0"/>
        <color rgb="FF00B050"/>
      </font>
    </dxf>
    <dxf>
      <font>
        <color rgb="FFFFC000"/>
      </font>
    </dxf>
    <dxf>
      <font>
        <color rgb="FFC00000"/>
      </font>
    </dxf>
    <dxf>
      <fill>
        <patternFill>
          <bgColor rgb="FFFFFF00"/>
        </patternFill>
      </fill>
    </dxf>
    <dxf>
      <font>
        <strike val="0"/>
        <color rgb="FF00B050"/>
      </font>
    </dxf>
    <dxf>
      <font>
        <color rgb="FFFFC000"/>
      </font>
    </dxf>
    <dxf>
      <font>
        <color rgb="FFC00000"/>
      </font>
    </dxf>
    <dxf>
      <fill>
        <patternFill>
          <bgColor rgb="FFFFFF00"/>
        </patternFill>
      </fill>
    </dxf>
    <dxf>
      <font>
        <strike val="0"/>
        <color rgb="FF00B050"/>
      </font>
    </dxf>
    <dxf>
      <font>
        <color rgb="FFFFC000"/>
      </font>
    </dxf>
    <dxf>
      <font>
        <color rgb="FFC00000"/>
      </font>
    </dxf>
    <dxf>
      <fill>
        <patternFill>
          <bgColor rgb="FFFFFF00"/>
        </patternFill>
      </fill>
    </dxf>
    <dxf>
      <font>
        <color theme="0" tint="-0.14996795556505021"/>
      </font>
    </dxf>
    <dxf>
      <font>
        <strike val="0"/>
        <color rgb="FF00B050"/>
      </font>
    </dxf>
    <dxf>
      <font>
        <color rgb="FFFFC000"/>
      </font>
    </dxf>
    <dxf>
      <font>
        <color rgb="FFC00000"/>
      </font>
    </dxf>
    <dxf>
      <fill>
        <patternFill>
          <bgColor rgb="FFFFFF00"/>
        </patternFill>
      </fill>
    </dxf>
  </dxfs>
  <tableStyles count="0" defaultTableStyle="TableStyleMedium2" defaultPivotStyle="PivotStyleLight16"/>
  <colors>
    <mruColors>
      <color rgb="FF008080"/>
      <color rgb="FFE9B44C"/>
      <color rgb="FF002664"/>
      <color rgb="FFFFDF79"/>
      <color rgb="FFC6C95B"/>
      <color rgb="FFD5D24E"/>
      <color rgb="FFEE46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22/11/relationships/FeaturePropertyBag" Target="featurePropertyBag/featurePropertyBag.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'Calculation table'!$C$2</c:f>
              <c:strCache>
                <c:ptCount val="1"/>
                <c:pt idx="0">
                  <c:v>Averse</c:v>
                </c:pt>
              </c:strCache>
            </c:strRef>
          </c:tx>
          <c:spPr>
            <a:solidFill>
              <a:srgbClr val="C00000"/>
            </a:solidFill>
            <a:ln>
              <a:noFill/>
            </a:ln>
            <a:effectLst/>
          </c:spPr>
          <c:invertIfNegative val="0"/>
          <c:cat>
            <c:strRef>
              <c:f>'Calculation table'!$B$15</c:f>
              <c:strCache>
                <c:ptCount val="1"/>
                <c:pt idx="0">
                  <c:v>Strategy</c:v>
                </c:pt>
              </c:strCache>
            </c:strRef>
          </c:cat>
          <c:val>
            <c:numRef>
              <c:f>'Calculation table'!$C$15</c:f>
              <c:numCache>
                <c:formatCode>General</c:formatCode>
                <c:ptCount val="1"/>
                <c:pt idx="0">
                  <c:v>0</c:v>
                </c:pt>
              </c:numCache>
            </c:numRef>
          </c:val>
          <c:extLst>
            <c:ext xmlns:c16="http://schemas.microsoft.com/office/drawing/2014/chart" uri="{C3380CC4-5D6E-409C-BE32-E72D297353CC}">
              <c16:uniqueId val="{00000000-FEA3-407B-A2D3-D3213C5FA82E}"/>
            </c:ext>
          </c:extLst>
        </c:ser>
        <c:ser>
          <c:idx val="1"/>
          <c:order val="1"/>
          <c:tx>
            <c:strRef>
              <c:f>'Calculation table'!$D$2</c:f>
              <c:strCache>
                <c:ptCount val="1"/>
                <c:pt idx="0">
                  <c:v>Minimal</c:v>
                </c:pt>
              </c:strCache>
            </c:strRef>
          </c:tx>
          <c:spPr>
            <a:solidFill>
              <a:schemeClr val="accent2"/>
            </a:solidFill>
            <a:ln>
              <a:noFill/>
            </a:ln>
            <a:effectLst/>
          </c:spPr>
          <c:invertIfNegative val="0"/>
          <c:cat>
            <c:strRef>
              <c:f>'Calculation table'!$B$15</c:f>
              <c:strCache>
                <c:ptCount val="1"/>
                <c:pt idx="0">
                  <c:v>Strategy</c:v>
                </c:pt>
              </c:strCache>
            </c:strRef>
          </c:cat>
          <c:val>
            <c:numRef>
              <c:f>'Calculation table'!$D$15</c:f>
              <c:numCache>
                <c:formatCode>General</c:formatCode>
                <c:ptCount val="1"/>
                <c:pt idx="0">
                  <c:v>0</c:v>
                </c:pt>
              </c:numCache>
            </c:numRef>
          </c:val>
          <c:extLst>
            <c:ext xmlns:c16="http://schemas.microsoft.com/office/drawing/2014/chart" uri="{C3380CC4-5D6E-409C-BE32-E72D297353CC}">
              <c16:uniqueId val="{00000001-FEA3-407B-A2D3-D3213C5FA82E}"/>
            </c:ext>
          </c:extLst>
        </c:ser>
        <c:ser>
          <c:idx val="2"/>
          <c:order val="2"/>
          <c:tx>
            <c:strRef>
              <c:f>'Calculation table'!$E$2</c:f>
              <c:strCache>
                <c:ptCount val="1"/>
                <c:pt idx="0">
                  <c:v>Cautious</c:v>
                </c:pt>
              </c:strCache>
            </c:strRef>
          </c:tx>
          <c:spPr>
            <a:solidFill>
              <a:srgbClr val="FFC000"/>
            </a:solidFill>
            <a:ln>
              <a:noFill/>
            </a:ln>
            <a:effectLst/>
          </c:spPr>
          <c:invertIfNegative val="0"/>
          <c:cat>
            <c:strRef>
              <c:f>'Calculation table'!$B$15</c:f>
              <c:strCache>
                <c:ptCount val="1"/>
                <c:pt idx="0">
                  <c:v>Strategy</c:v>
                </c:pt>
              </c:strCache>
            </c:strRef>
          </c:cat>
          <c:val>
            <c:numRef>
              <c:f>'Calculation table'!$E$15</c:f>
              <c:numCache>
                <c:formatCode>General</c:formatCode>
                <c:ptCount val="1"/>
                <c:pt idx="0">
                  <c:v>0</c:v>
                </c:pt>
              </c:numCache>
            </c:numRef>
          </c:val>
          <c:extLst>
            <c:ext xmlns:c16="http://schemas.microsoft.com/office/drawing/2014/chart" uri="{C3380CC4-5D6E-409C-BE32-E72D297353CC}">
              <c16:uniqueId val="{00000002-FEA3-407B-A2D3-D3213C5FA82E}"/>
            </c:ext>
          </c:extLst>
        </c:ser>
        <c:ser>
          <c:idx val="3"/>
          <c:order val="3"/>
          <c:tx>
            <c:strRef>
              <c:f>'Calculation table'!$F$2</c:f>
              <c:strCache>
                <c:ptCount val="1"/>
                <c:pt idx="0">
                  <c:v>Open</c:v>
                </c:pt>
              </c:strCache>
            </c:strRef>
          </c:tx>
          <c:spPr>
            <a:solidFill>
              <a:srgbClr val="D5D24E"/>
            </a:solidFill>
            <a:ln>
              <a:noFill/>
            </a:ln>
            <a:effectLst/>
          </c:spPr>
          <c:invertIfNegative val="0"/>
          <c:cat>
            <c:strRef>
              <c:f>'Calculation table'!$B$15</c:f>
              <c:strCache>
                <c:ptCount val="1"/>
                <c:pt idx="0">
                  <c:v>Strategy</c:v>
                </c:pt>
              </c:strCache>
            </c:strRef>
          </c:cat>
          <c:val>
            <c:numRef>
              <c:f>'Calculation table'!$F$15</c:f>
              <c:numCache>
                <c:formatCode>General</c:formatCode>
                <c:ptCount val="1"/>
                <c:pt idx="0">
                  <c:v>0</c:v>
                </c:pt>
              </c:numCache>
            </c:numRef>
          </c:val>
          <c:extLst>
            <c:ext xmlns:c16="http://schemas.microsoft.com/office/drawing/2014/chart" uri="{C3380CC4-5D6E-409C-BE32-E72D297353CC}">
              <c16:uniqueId val="{00000003-FEA3-407B-A2D3-D3213C5FA82E}"/>
            </c:ext>
          </c:extLst>
        </c:ser>
        <c:ser>
          <c:idx val="4"/>
          <c:order val="4"/>
          <c:tx>
            <c:strRef>
              <c:f>'Calculation table'!$G$2</c:f>
              <c:strCache>
                <c:ptCount val="1"/>
                <c:pt idx="0">
                  <c:v>Eager</c:v>
                </c:pt>
              </c:strCache>
            </c:strRef>
          </c:tx>
          <c:spPr>
            <a:solidFill>
              <a:srgbClr val="00B050"/>
            </a:solidFill>
            <a:ln>
              <a:noFill/>
            </a:ln>
            <a:effectLst/>
          </c:spPr>
          <c:invertIfNegative val="0"/>
          <c:cat>
            <c:strRef>
              <c:f>'Calculation table'!$B$15</c:f>
              <c:strCache>
                <c:ptCount val="1"/>
                <c:pt idx="0">
                  <c:v>Strategy</c:v>
                </c:pt>
              </c:strCache>
            </c:strRef>
          </c:cat>
          <c:val>
            <c:numRef>
              <c:f>'Calculation table'!$G$15</c:f>
              <c:numCache>
                <c:formatCode>General</c:formatCode>
                <c:ptCount val="1"/>
                <c:pt idx="0">
                  <c:v>0</c:v>
                </c:pt>
              </c:numCache>
            </c:numRef>
          </c:val>
          <c:extLst>
            <c:ext xmlns:c16="http://schemas.microsoft.com/office/drawing/2014/chart" uri="{C3380CC4-5D6E-409C-BE32-E72D297353CC}">
              <c16:uniqueId val="{00000004-FEA3-407B-A2D3-D3213C5FA82E}"/>
            </c:ext>
          </c:extLst>
        </c:ser>
        <c:dLbls>
          <c:showLegendKey val="0"/>
          <c:showVal val="0"/>
          <c:showCatName val="0"/>
          <c:showSerName val="0"/>
          <c:showPercent val="0"/>
          <c:showBubbleSize val="0"/>
        </c:dLbls>
        <c:gapWidth val="15"/>
        <c:overlap val="100"/>
        <c:axId val="1426457488"/>
        <c:axId val="1426459408"/>
      </c:barChart>
      <c:catAx>
        <c:axId val="1426457488"/>
        <c:scaling>
          <c:orientation val="minMax"/>
        </c:scaling>
        <c:delete val="1"/>
        <c:axPos val="l"/>
        <c:numFmt formatCode="General" sourceLinked="1"/>
        <c:majorTickMark val="none"/>
        <c:minorTickMark val="none"/>
        <c:tickLblPos val="nextTo"/>
        <c:crossAx val="1426459408"/>
        <c:crosses val="autoZero"/>
        <c:auto val="1"/>
        <c:lblAlgn val="ctr"/>
        <c:lblOffset val="100"/>
        <c:noMultiLvlLbl val="0"/>
      </c:catAx>
      <c:valAx>
        <c:axId val="1426459408"/>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426457488"/>
        <c:crosses val="autoZero"/>
        <c:crossBetween val="between"/>
      </c:valAx>
      <c:spPr>
        <a:noFill/>
        <a:ln>
          <a:noFill/>
        </a:ln>
        <a:effectLst/>
      </c:spPr>
    </c:plotArea>
    <c:plotVisOnly val="1"/>
    <c:dispBlanksAs val="gap"/>
    <c:showDLblsOverMax val="0"/>
  </c:chart>
  <c:spPr>
    <a:noFill/>
    <a:ln w="9525" cap="flat" cmpd="sng" algn="ctr">
      <a:solidFill>
        <a:schemeClr val="accent1">
          <a:alpha val="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'Calculation table'!$C$2</c:f>
              <c:strCache>
                <c:ptCount val="1"/>
                <c:pt idx="0">
                  <c:v>Averse</c:v>
                </c:pt>
              </c:strCache>
            </c:strRef>
          </c:tx>
          <c:spPr>
            <a:solidFill>
              <a:srgbClr val="C00000"/>
            </a:solidFill>
            <a:ln>
              <a:noFill/>
            </a:ln>
            <a:effectLst/>
          </c:spPr>
          <c:invertIfNegative val="0"/>
          <c:cat>
            <c:strRef>
              <c:f>'Calculation table'!$B$9</c:f>
              <c:strCache>
                <c:ptCount val="1"/>
                <c:pt idx="0">
                  <c:v>Financial</c:v>
                </c:pt>
              </c:strCache>
            </c:strRef>
          </c:cat>
          <c:val>
            <c:numRef>
              <c:f>'Calculation table'!$C$9</c:f>
              <c:numCache>
                <c:formatCode>General</c:formatCode>
                <c:ptCount val="1"/>
                <c:pt idx="0">
                  <c:v>0</c:v>
                </c:pt>
              </c:numCache>
            </c:numRef>
          </c:val>
          <c:extLst>
            <c:ext xmlns:c16="http://schemas.microsoft.com/office/drawing/2014/chart" uri="{C3380CC4-5D6E-409C-BE32-E72D297353CC}">
              <c16:uniqueId val="{00000000-8DC2-404A-AE3B-269AD99BB4AE}"/>
            </c:ext>
          </c:extLst>
        </c:ser>
        <c:ser>
          <c:idx val="1"/>
          <c:order val="1"/>
          <c:tx>
            <c:strRef>
              <c:f>'Calculation table'!$D$2</c:f>
              <c:strCache>
                <c:ptCount val="1"/>
                <c:pt idx="0">
                  <c:v>Minimal</c:v>
                </c:pt>
              </c:strCache>
            </c:strRef>
          </c:tx>
          <c:spPr>
            <a:solidFill>
              <a:schemeClr val="accent2"/>
            </a:solidFill>
            <a:ln>
              <a:noFill/>
            </a:ln>
            <a:effectLst/>
          </c:spPr>
          <c:invertIfNegative val="0"/>
          <c:cat>
            <c:strRef>
              <c:f>'Calculation table'!$B$9</c:f>
              <c:strCache>
                <c:ptCount val="1"/>
                <c:pt idx="0">
                  <c:v>Financial</c:v>
                </c:pt>
              </c:strCache>
            </c:strRef>
          </c:cat>
          <c:val>
            <c:numRef>
              <c:f>'Calculation table'!$D$9</c:f>
              <c:numCache>
                <c:formatCode>General</c:formatCode>
                <c:ptCount val="1"/>
                <c:pt idx="0">
                  <c:v>0</c:v>
                </c:pt>
              </c:numCache>
            </c:numRef>
          </c:val>
          <c:extLst>
            <c:ext xmlns:c16="http://schemas.microsoft.com/office/drawing/2014/chart" uri="{C3380CC4-5D6E-409C-BE32-E72D297353CC}">
              <c16:uniqueId val="{00000001-8DC2-404A-AE3B-269AD99BB4AE}"/>
            </c:ext>
          </c:extLst>
        </c:ser>
        <c:ser>
          <c:idx val="2"/>
          <c:order val="2"/>
          <c:tx>
            <c:strRef>
              <c:f>'Calculation table'!$E$2</c:f>
              <c:strCache>
                <c:ptCount val="1"/>
                <c:pt idx="0">
                  <c:v>Cautious</c:v>
                </c:pt>
              </c:strCache>
            </c:strRef>
          </c:tx>
          <c:spPr>
            <a:solidFill>
              <a:srgbClr val="FFC000"/>
            </a:solidFill>
            <a:ln>
              <a:noFill/>
            </a:ln>
            <a:effectLst/>
          </c:spPr>
          <c:invertIfNegative val="0"/>
          <c:cat>
            <c:strRef>
              <c:f>'Calculation table'!$B$9</c:f>
              <c:strCache>
                <c:ptCount val="1"/>
                <c:pt idx="0">
                  <c:v>Financial</c:v>
                </c:pt>
              </c:strCache>
            </c:strRef>
          </c:cat>
          <c:val>
            <c:numRef>
              <c:f>'Calculation table'!$E$9</c:f>
              <c:numCache>
                <c:formatCode>General</c:formatCode>
                <c:ptCount val="1"/>
                <c:pt idx="0">
                  <c:v>0</c:v>
                </c:pt>
              </c:numCache>
            </c:numRef>
          </c:val>
          <c:extLst>
            <c:ext xmlns:c16="http://schemas.microsoft.com/office/drawing/2014/chart" uri="{C3380CC4-5D6E-409C-BE32-E72D297353CC}">
              <c16:uniqueId val="{00000002-8DC2-404A-AE3B-269AD99BB4AE}"/>
            </c:ext>
          </c:extLst>
        </c:ser>
        <c:ser>
          <c:idx val="3"/>
          <c:order val="3"/>
          <c:tx>
            <c:strRef>
              <c:f>'Calculation table'!$F$2</c:f>
              <c:strCache>
                <c:ptCount val="1"/>
                <c:pt idx="0">
                  <c:v>Open</c:v>
                </c:pt>
              </c:strCache>
            </c:strRef>
          </c:tx>
          <c:spPr>
            <a:solidFill>
              <a:srgbClr val="C6C95B"/>
            </a:solidFill>
            <a:ln>
              <a:noFill/>
            </a:ln>
            <a:effectLst/>
          </c:spPr>
          <c:invertIfNegative val="0"/>
          <c:cat>
            <c:strRef>
              <c:f>'Calculation table'!$B$9</c:f>
              <c:strCache>
                <c:ptCount val="1"/>
                <c:pt idx="0">
                  <c:v>Financial</c:v>
                </c:pt>
              </c:strCache>
            </c:strRef>
          </c:cat>
          <c:val>
            <c:numRef>
              <c:f>'Calculation table'!$F$9</c:f>
              <c:numCache>
                <c:formatCode>General</c:formatCode>
                <c:ptCount val="1"/>
                <c:pt idx="0">
                  <c:v>0</c:v>
                </c:pt>
              </c:numCache>
            </c:numRef>
          </c:val>
          <c:extLst>
            <c:ext xmlns:c16="http://schemas.microsoft.com/office/drawing/2014/chart" uri="{C3380CC4-5D6E-409C-BE32-E72D297353CC}">
              <c16:uniqueId val="{00000003-8DC2-404A-AE3B-269AD99BB4AE}"/>
            </c:ext>
          </c:extLst>
        </c:ser>
        <c:ser>
          <c:idx val="4"/>
          <c:order val="4"/>
          <c:tx>
            <c:strRef>
              <c:f>'Calculation table'!$G$2</c:f>
              <c:strCache>
                <c:ptCount val="1"/>
                <c:pt idx="0">
                  <c:v>Eager</c:v>
                </c:pt>
              </c:strCache>
            </c:strRef>
          </c:tx>
          <c:spPr>
            <a:solidFill>
              <a:srgbClr val="00B050"/>
            </a:solidFill>
            <a:ln>
              <a:noFill/>
            </a:ln>
            <a:effectLst/>
          </c:spPr>
          <c:invertIfNegative val="0"/>
          <c:cat>
            <c:strRef>
              <c:f>'Calculation table'!$B$9</c:f>
              <c:strCache>
                <c:ptCount val="1"/>
                <c:pt idx="0">
                  <c:v>Financial</c:v>
                </c:pt>
              </c:strCache>
            </c:strRef>
          </c:cat>
          <c:val>
            <c:numRef>
              <c:f>'Calculation table'!$G$9</c:f>
              <c:numCache>
                <c:formatCode>General</c:formatCode>
                <c:ptCount val="1"/>
                <c:pt idx="0">
                  <c:v>0</c:v>
                </c:pt>
              </c:numCache>
            </c:numRef>
          </c:val>
          <c:extLst>
            <c:ext xmlns:c16="http://schemas.microsoft.com/office/drawing/2014/chart" uri="{C3380CC4-5D6E-409C-BE32-E72D297353CC}">
              <c16:uniqueId val="{00000004-8DC2-404A-AE3B-269AD99BB4AE}"/>
            </c:ext>
          </c:extLst>
        </c:ser>
        <c:dLbls>
          <c:showLegendKey val="0"/>
          <c:showVal val="0"/>
          <c:showCatName val="0"/>
          <c:showSerName val="0"/>
          <c:showPercent val="0"/>
          <c:showBubbleSize val="0"/>
        </c:dLbls>
        <c:gapWidth val="15"/>
        <c:overlap val="100"/>
        <c:axId val="1426457488"/>
        <c:axId val="1426459408"/>
      </c:barChart>
      <c:catAx>
        <c:axId val="1426457488"/>
        <c:scaling>
          <c:orientation val="minMax"/>
        </c:scaling>
        <c:delete val="1"/>
        <c:axPos val="l"/>
        <c:numFmt formatCode="General" sourceLinked="1"/>
        <c:majorTickMark val="none"/>
        <c:minorTickMark val="none"/>
        <c:tickLblPos val="nextTo"/>
        <c:crossAx val="1426459408"/>
        <c:crosses val="autoZero"/>
        <c:auto val="1"/>
        <c:lblAlgn val="ctr"/>
        <c:lblOffset val="100"/>
        <c:noMultiLvlLbl val="0"/>
      </c:catAx>
      <c:valAx>
        <c:axId val="1426459408"/>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426457488"/>
        <c:crosses val="autoZero"/>
        <c:crossBetween val="between"/>
      </c:valAx>
      <c:spPr>
        <a:noFill/>
        <a:ln>
          <a:noFill/>
        </a:ln>
        <a:effectLst/>
      </c:spPr>
    </c:plotArea>
    <c:plotVisOnly val="1"/>
    <c:dispBlanksAs val="gap"/>
    <c:showDLblsOverMax val="0"/>
  </c:chart>
  <c:spPr>
    <a:noFill/>
    <a:ln w="9525" cap="flat" cmpd="sng" algn="ctr">
      <a:solidFill>
        <a:schemeClr val="accent1">
          <a:alpha val="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'Calculation table'!$C$2</c:f>
              <c:strCache>
                <c:ptCount val="1"/>
                <c:pt idx="0">
                  <c:v>Averse</c:v>
                </c:pt>
              </c:strCache>
            </c:strRef>
          </c:tx>
          <c:spPr>
            <a:solidFill>
              <a:srgbClr val="C00000"/>
            </a:solidFill>
            <a:ln>
              <a:noFill/>
            </a:ln>
            <a:effectLst/>
          </c:spPr>
          <c:invertIfNegative val="0"/>
          <c:cat>
            <c:strRef>
              <c:f>'Calculation table'!$B$4</c:f>
              <c:strCache>
                <c:ptCount val="1"/>
                <c:pt idx="0">
                  <c:v>Property</c:v>
                </c:pt>
              </c:strCache>
            </c:strRef>
          </c:cat>
          <c:val>
            <c:numRef>
              <c:f>'Calculation table'!$C$4</c:f>
              <c:numCache>
                <c:formatCode>General</c:formatCode>
                <c:ptCount val="1"/>
                <c:pt idx="0">
                  <c:v>0</c:v>
                </c:pt>
              </c:numCache>
            </c:numRef>
          </c:val>
          <c:extLst>
            <c:ext xmlns:c16="http://schemas.microsoft.com/office/drawing/2014/chart" uri="{C3380CC4-5D6E-409C-BE32-E72D297353CC}">
              <c16:uniqueId val="{00000000-E4C3-49A6-8F34-E9C06A734D56}"/>
            </c:ext>
          </c:extLst>
        </c:ser>
        <c:ser>
          <c:idx val="1"/>
          <c:order val="1"/>
          <c:tx>
            <c:strRef>
              <c:f>'Calculation table'!$D$2</c:f>
              <c:strCache>
                <c:ptCount val="1"/>
                <c:pt idx="0">
                  <c:v>Minimal</c:v>
                </c:pt>
              </c:strCache>
            </c:strRef>
          </c:tx>
          <c:spPr>
            <a:solidFill>
              <a:schemeClr val="accent2"/>
            </a:solidFill>
            <a:ln>
              <a:noFill/>
            </a:ln>
            <a:effectLst/>
          </c:spPr>
          <c:invertIfNegative val="0"/>
          <c:cat>
            <c:strRef>
              <c:f>'Calculation table'!$B$4</c:f>
              <c:strCache>
                <c:ptCount val="1"/>
                <c:pt idx="0">
                  <c:v>Property</c:v>
                </c:pt>
              </c:strCache>
            </c:strRef>
          </c:cat>
          <c:val>
            <c:numRef>
              <c:f>'Calculation table'!$D$4</c:f>
              <c:numCache>
                <c:formatCode>General</c:formatCode>
                <c:ptCount val="1"/>
                <c:pt idx="0">
                  <c:v>0</c:v>
                </c:pt>
              </c:numCache>
            </c:numRef>
          </c:val>
          <c:extLst>
            <c:ext xmlns:c16="http://schemas.microsoft.com/office/drawing/2014/chart" uri="{C3380CC4-5D6E-409C-BE32-E72D297353CC}">
              <c16:uniqueId val="{00000001-E4C3-49A6-8F34-E9C06A734D56}"/>
            </c:ext>
          </c:extLst>
        </c:ser>
        <c:ser>
          <c:idx val="2"/>
          <c:order val="2"/>
          <c:tx>
            <c:strRef>
              <c:f>'Calculation table'!$E$2</c:f>
              <c:strCache>
                <c:ptCount val="1"/>
                <c:pt idx="0">
                  <c:v>Cautious</c:v>
                </c:pt>
              </c:strCache>
            </c:strRef>
          </c:tx>
          <c:spPr>
            <a:solidFill>
              <a:srgbClr val="FFC000"/>
            </a:solidFill>
            <a:ln>
              <a:noFill/>
            </a:ln>
            <a:effectLst/>
          </c:spPr>
          <c:invertIfNegative val="0"/>
          <c:cat>
            <c:strRef>
              <c:f>'Calculation table'!$B$4</c:f>
              <c:strCache>
                <c:ptCount val="1"/>
                <c:pt idx="0">
                  <c:v>Property</c:v>
                </c:pt>
              </c:strCache>
            </c:strRef>
          </c:cat>
          <c:val>
            <c:numRef>
              <c:f>'Calculation table'!$E$4</c:f>
              <c:numCache>
                <c:formatCode>General</c:formatCode>
                <c:ptCount val="1"/>
                <c:pt idx="0">
                  <c:v>0</c:v>
                </c:pt>
              </c:numCache>
            </c:numRef>
          </c:val>
          <c:extLst>
            <c:ext xmlns:c16="http://schemas.microsoft.com/office/drawing/2014/chart" uri="{C3380CC4-5D6E-409C-BE32-E72D297353CC}">
              <c16:uniqueId val="{00000002-E4C3-49A6-8F34-E9C06A734D56}"/>
            </c:ext>
          </c:extLst>
        </c:ser>
        <c:ser>
          <c:idx val="3"/>
          <c:order val="3"/>
          <c:tx>
            <c:strRef>
              <c:f>'Calculation table'!$F$2</c:f>
              <c:strCache>
                <c:ptCount val="1"/>
                <c:pt idx="0">
                  <c:v>Open</c:v>
                </c:pt>
              </c:strCache>
            </c:strRef>
          </c:tx>
          <c:spPr>
            <a:solidFill>
              <a:srgbClr val="92D050"/>
            </a:solidFill>
            <a:ln>
              <a:noFill/>
            </a:ln>
            <a:effectLst/>
          </c:spPr>
          <c:invertIfNegative val="0"/>
          <c:dPt>
            <c:idx val="0"/>
            <c:invertIfNegative val="0"/>
            <c:bubble3D val="0"/>
            <c:spPr>
              <a:solidFill>
                <a:srgbClr val="C6C95B"/>
              </a:solidFill>
              <a:ln>
                <a:noFill/>
              </a:ln>
              <a:effectLst/>
            </c:spPr>
            <c:extLst>
              <c:ext xmlns:c16="http://schemas.microsoft.com/office/drawing/2014/chart" uri="{C3380CC4-5D6E-409C-BE32-E72D297353CC}">
                <c16:uniqueId val="{00000014-E4C3-49A6-8F34-E9C06A734D56}"/>
              </c:ext>
            </c:extLst>
          </c:dPt>
          <c:cat>
            <c:strRef>
              <c:f>'Calculation table'!$B$4</c:f>
              <c:strCache>
                <c:ptCount val="1"/>
                <c:pt idx="0">
                  <c:v>Property</c:v>
                </c:pt>
              </c:strCache>
            </c:strRef>
          </c:cat>
          <c:val>
            <c:numRef>
              <c:f>'Calculation table'!$F$4</c:f>
              <c:numCache>
                <c:formatCode>General</c:formatCode>
                <c:ptCount val="1"/>
                <c:pt idx="0">
                  <c:v>0</c:v>
                </c:pt>
              </c:numCache>
            </c:numRef>
          </c:val>
          <c:extLst>
            <c:ext xmlns:c16="http://schemas.microsoft.com/office/drawing/2014/chart" uri="{C3380CC4-5D6E-409C-BE32-E72D297353CC}">
              <c16:uniqueId val="{00000003-E4C3-49A6-8F34-E9C06A734D56}"/>
            </c:ext>
          </c:extLst>
        </c:ser>
        <c:ser>
          <c:idx val="4"/>
          <c:order val="4"/>
          <c:tx>
            <c:strRef>
              <c:f>'Calculation table'!$G$2</c:f>
              <c:strCache>
                <c:ptCount val="1"/>
                <c:pt idx="0">
                  <c:v>Eager</c:v>
                </c:pt>
              </c:strCache>
            </c:strRef>
          </c:tx>
          <c:spPr>
            <a:solidFill>
              <a:srgbClr val="00B050"/>
            </a:solidFill>
            <a:ln>
              <a:noFill/>
            </a:ln>
            <a:effectLst/>
          </c:spPr>
          <c:invertIfNegative val="0"/>
          <c:cat>
            <c:strRef>
              <c:f>'Calculation table'!$B$4</c:f>
              <c:strCache>
                <c:ptCount val="1"/>
                <c:pt idx="0">
                  <c:v>Property</c:v>
                </c:pt>
              </c:strCache>
            </c:strRef>
          </c:cat>
          <c:val>
            <c:numRef>
              <c:f>'Calculation table'!$G$4</c:f>
              <c:numCache>
                <c:formatCode>General</c:formatCode>
                <c:ptCount val="1"/>
                <c:pt idx="0">
                  <c:v>0</c:v>
                </c:pt>
              </c:numCache>
            </c:numRef>
          </c:val>
          <c:extLst>
            <c:ext xmlns:c16="http://schemas.microsoft.com/office/drawing/2014/chart" uri="{C3380CC4-5D6E-409C-BE32-E72D297353CC}">
              <c16:uniqueId val="{00000004-E4C3-49A6-8F34-E9C06A734D56}"/>
            </c:ext>
          </c:extLst>
        </c:ser>
        <c:dLbls>
          <c:showLegendKey val="0"/>
          <c:showVal val="0"/>
          <c:showCatName val="0"/>
          <c:showSerName val="0"/>
          <c:showPercent val="0"/>
          <c:showBubbleSize val="0"/>
        </c:dLbls>
        <c:gapWidth val="15"/>
        <c:overlap val="100"/>
        <c:axId val="1426457488"/>
        <c:axId val="1426459408"/>
      </c:barChart>
      <c:catAx>
        <c:axId val="1426457488"/>
        <c:scaling>
          <c:orientation val="minMax"/>
        </c:scaling>
        <c:delete val="1"/>
        <c:axPos val="l"/>
        <c:numFmt formatCode="General" sourceLinked="1"/>
        <c:majorTickMark val="none"/>
        <c:minorTickMark val="none"/>
        <c:tickLblPos val="nextTo"/>
        <c:crossAx val="1426459408"/>
        <c:crosses val="autoZero"/>
        <c:auto val="1"/>
        <c:lblAlgn val="ctr"/>
        <c:lblOffset val="100"/>
        <c:noMultiLvlLbl val="0"/>
      </c:catAx>
      <c:valAx>
        <c:axId val="1426459408"/>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426457488"/>
        <c:crosses val="autoZero"/>
        <c:crossBetween val="between"/>
      </c:valAx>
      <c:spPr>
        <a:noFill/>
        <a:ln>
          <a:noFill/>
        </a:ln>
        <a:effectLst/>
      </c:spPr>
    </c:plotArea>
    <c:plotVisOnly val="1"/>
    <c:dispBlanksAs val="gap"/>
    <c:showDLblsOverMax val="0"/>
  </c:chart>
  <c:spPr>
    <a:noFill/>
    <a:ln w="9525" cap="flat" cmpd="sng" algn="ctr">
      <a:solidFill>
        <a:schemeClr val="accent1">
          <a:alpha val="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'Calculation table'!$C$2</c:f>
              <c:strCache>
                <c:ptCount val="1"/>
                <c:pt idx="0">
                  <c:v>Averse</c:v>
                </c:pt>
              </c:strCache>
            </c:strRef>
          </c:tx>
          <c:spPr>
            <a:solidFill>
              <a:srgbClr val="C00000"/>
            </a:solidFill>
            <a:ln>
              <a:noFill/>
            </a:ln>
            <a:effectLst/>
          </c:spPr>
          <c:invertIfNegative val="0"/>
          <c:cat>
            <c:strRef>
              <c:f>'Calculation table'!$B$12</c:f>
              <c:strCache>
                <c:ptCount val="1"/>
                <c:pt idx="0">
                  <c:v>Legal</c:v>
                </c:pt>
              </c:strCache>
            </c:strRef>
          </c:cat>
          <c:val>
            <c:numRef>
              <c:f>'Calculation table'!$C$12</c:f>
              <c:numCache>
                <c:formatCode>General</c:formatCode>
                <c:ptCount val="1"/>
                <c:pt idx="0">
                  <c:v>0</c:v>
                </c:pt>
              </c:numCache>
            </c:numRef>
          </c:val>
          <c:extLst>
            <c:ext xmlns:c16="http://schemas.microsoft.com/office/drawing/2014/chart" uri="{C3380CC4-5D6E-409C-BE32-E72D297353CC}">
              <c16:uniqueId val="{00000000-2710-414B-A093-D2281689A370}"/>
            </c:ext>
          </c:extLst>
        </c:ser>
        <c:ser>
          <c:idx val="1"/>
          <c:order val="1"/>
          <c:tx>
            <c:strRef>
              <c:f>'Calculation table'!$D$2</c:f>
              <c:strCache>
                <c:ptCount val="1"/>
                <c:pt idx="0">
                  <c:v>Minimal</c:v>
                </c:pt>
              </c:strCache>
            </c:strRef>
          </c:tx>
          <c:spPr>
            <a:solidFill>
              <a:schemeClr val="accent2"/>
            </a:solidFill>
            <a:ln>
              <a:noFill/>
            </a:ln>
            <a:effectLst/>
          </c:spPr>
          <c:invertIfNegative val="0"/>
          <c:cat>
            <c:strRef>
              <c:f>'Calculation table'!$B$12</c:f>
              <c:strCache>
                <c:ptCount val="1"/>
                <c:pt idx="0">
                  <c:v>Legal</c:v>
                </c:pt>
              </c:strCache>
            </c:strRef>
          </c:cat>
          <c:val>
            <c:numRef>
              <c:f>'Calculation table'!$D$12</c:f>
              <c:numCache>
                <c:formatCode>General</c:formatCode>
                <c:ptCount val="1"/>
                <c:pt idx="0">
                  <c:v>0</c:v>
                </c:pt>
              </c:numCache>
            </c:numRef>
          </c:val>
          <c:extLst>
            <c:ext xmlns:c16="http://schemas.microsoft.com/office/drawing/2014/chart" uri="{C3380CC4-5D6E-409C-BE32-E72D297353CC}">
              <c16:uniqueId val="{00000001-2710-414B-A093-D2281689A370}"/>
            </c:ext>
          </c:extLst>
        </c:ser>
        <c:ser>
          <c:idx val="2"/>
          <c:order val="2"/>
          <c:tx>
            <c:strRef>
              <c:f>'Calculation table'!$E$2</c:f>
              <c:strCache>
                <c:ptCount val="1"/>
                <c:pt idx="0">
                  <c:v>Cautious</c:v>
                </c:pt>
              </c:strCache>
            </c:strRef>
          </c:tx>
          <c:spPr>
            <a:solidFill>
              <a:srgbClr val="FFC000"/>
            </a:solidFill>
            <a:ln>
              <a:noFill/>
            </a:ln>
            <a:effectLst/>
          </c:spPr>
          <c:invertIfNegative val="0"/>
          <c:cat>
            <c:strRef>
              <c:f>'Calculation table'!$B$12</c:f>
              <c:strCache>
                <c:ptCount val="1"/>
                <c:pt idx="0">
                  <c:v>Legal</c:v>
                </c:pt>
              </c:strCache>
            </c:strRef>
          </c:cat>
          <c:val>
            <c:numRef>
              <c:f>'Calculation table'!$E$12</c:f>
              <c:numCache>
                <c:formatCode>General</c:formatCode>
                <c:ptCount val="1"/>
                <c:pt idx="0">
                  <c:v>0</c:v>
                </c:pt>
              </c:numCache>
            </c:numRef>
          </c:val>
          <c:extLst>
            <c:ext xmlns:c16="http://schemas.microsoft.com/office/drawing/2014/chart" uri="{C3380CC4-5D6E-409C-BE32-E72D297353CC}">
              <c16:uniqueId val="{00000002-2710-414B-A093-D2281689A370}"/>
            </c:ext>
          </c:extLst>
        </c:ser>
        <c:ser>
          <c:idx val="3"/>
          <c:order val="3"/>
          <c:tx>
            <c:strRef>
              <c:f>'Calculation table'!$F$2</c:f>
              <c:strCache>
                <c:ptCount val="1"/>
                <c:pt idx="0">
                  <c:v>Open</c:v>
                </c:pt>
              </c:strCache>
            </c:strRef>
          </c:tx>
          <c:spPr>
            <a:solidFill>
              <a:srgbClr val="C6C95B"/>
            </a:solidFill>
            <a:ln>
              <a:noFill/>
            </a:ln>
            <a:effectLst/>
          </c:spPr>
          <c:invertIfNegative val="0"/>
          <c:cat>
            <c:strRef>
              <c:f>'Calculation table'!$B$12</c:f>
              <c:strCache>
                <c:ptCount val="1"/>
                <c:pt idx="0">
                  <c:v>Legal</c:v>
                </c:pt>
              </c:strCache>
            </c:strRef>
          </c:cat>
          <c:val>
            <c:numRef>
              <c:f>'Calculation table'!$F$12</c:f>
              <c:numCache>
                <c:formatCode>General</c:formatCode>
                <c:ptCount val="1"/>
                <c:pt idx="0">
                  <c:v>0</c:v>
                </c:pt>
              </c:numCache>
            </c:numRef>
          </c:val>
          <c:extLst>
            <c:ext xmlns:c16="http://schemas.microsoft.com/office/drawing/2014/chart" uri="{C3380CC4-5D6E-409C-BE32-E72D297353CC}">
              <c16:uniqueId val="{00000003-2710-414B-A093-D2281689A370}"/>
            </c:ext>
          </c:extLst>
        </c:ser>
        <c:ser>
          <c:idx val="4"/>
          <c:order val="4"/>
          <c:tx>
            <c:strRef>
              <c:f>'Calculation table'!$G$2</c:f>
              <c:strCache>
                <c:ptCount val="1"/>
                <c:pt idx="0">
                  <c:v>Eager</c:v>
                </c:pt>
              </c:strCache>
            </c:strRef>
          </c:tx>
          <c:spPr>
            <a:solidFill>
              <a:srgbClr val="00B050"/>
            </a:solidFill>
            <a:ln>
              <a:noFill/>
            </a:ln>
            <a:effectLst/>
          </c:spPr>
          <c:invertIfNegative val="0"/>
          <c:cat>
            <c:strRef>
              <c:f>'Calculation table'!$B$12</c:f>
              <c:strCache>
                <c:ptCount val="1"/>
                <c:pt idx="0">
                  <c:v>Legal</c:v>
                </c:pt>
              </c:strCache>
            </c:strRef>
          </c:cat>
          <c:val>
            <c:numRef>
              <c:f>'Calculation table'!$G$12</c:f>
              <c:numCache>
                <c:formatCode>General</c:formatCode>
                <c:ptCount val="1"/>
                <c:pt idx="0">
                  <c:v>0</c:v>
                </c:pt>
              </c:numCache>
            </c:numRef>
          </c:val>
          <c:extLst>
            <c:ext xmlns:c16="http://schemas.microsoft.com/office/drawing/2014/chart" uri="{C3380CC4-5D6E-409C-BE32-E72D297353CC}">
              <c16:uniqueId val="{00000004-2710-414B-A093-D2281689A370}"/>
            </c:ext>
          </c:extLst>
        </c:ser>
        <c:dLbls>
          <c:showLegendKey val="0"/>
          <c:showVal val="0"/>
          <c:showCatName val="0"/>
          <c:showSerName val="0"/>
          <c:showPercent val="0"/>
          <c:showBubbleSize val="0"/>
        </c:dLbls>
        <c:gapWidth val="15"/>
        <c:overlap val="100"/>
        <c:axId val="1426457488"/>
        <c:axId val="1426459408"/>
      </c:barChart>
      <c:catAx>
        <c:axId val="1426457488"/>
        <c:scaling>
          <c:orientation val="minMax"/>
        </c:scaling>
        <c:delete val="1"/>
        <c:axPos val="l"/>
        <c:numFmt formatCode="General" sourceLinked="1"/>
        <c:majorTickMark val="none"/>
        <c:minorTickMark val="none"/>
        <c:tickLblPos val="nextTo"/>
        <c:crossAx val="1426459408"/>
        <c:crosses val="autoZero"/>
        <c:auto val="1"/>
        <c:lblAlgn val="ctr"/>
        <c:lblOffset val="100"/>
        <c:noMultiLvlLbl val="0"/>
      </c:catAx>
      <c:valAx>
        <c:axId val="1426459408"/>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426457488"/>
        <c:crosses val="autoZero"/>
        <c:crossBetween val="between"/>
      </c:valAx>
      <c:spPr>
        <a:noFill/>
        <a:ln>
          <a:noFill/>
        </a:ln>
        <a:effectLst/>
      </c:spPr>
    </c:plotArea>
    <c:plotVisOnly val="1"/>
    <c:dispBlanksAs val="gap"/>
    <c:showDLblsOverMax val="0"/>
  </c:chart>
  <c:spPr>
    <a:noFill/>
    <a:ln w="9525" cap="flat" cmpd="sng" algn="ctr">
      <a:solidFill>
        <a:schemeClr val="accent1">
          <a:alpha val="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'Calculation table'!$C$2</c:f>
              <c:strCache>
                <c:ptCount val="1"/>
                <c:pt idx="0">
                  <c:v>Averse</c:v>
                </c:pt>
              </c:strCache>
            </c:strRef>
          </c:tx>
          <c:spPr>
            <a:solidFill>
              <a:srgbClr val="C00000"/>
            </a:solidFill>
            <a:ln>
              <a:noFill/>
            </a:ln>
            <a:effectLst/>
          </c:spPr>
          <c:invertIfNegative val="0"/>
          <c:cat>
            <c:strRef>
              <c:f>'Calculation table'!$B$5</c:f>
              <c:strCache>
                <c:ptCount val="1"/>
                <c:pt idx="0">
                  <c:v>Operations</c:v>
                </c:pt>
              </c:strCache>
            </c:strRef>
          </c:cat>
          <c:val>
            <c:numRef>
              <c:f>'Calculation table'!$C$5</c:f>
              <c:numCache>
                <c:formatCode>General</c:formatCode>
                <c:ptCount val="1"/>
                <c:pt idx="0">
                  <c:v>0</c:v>
                </c:pt>
              </c:numCache>
            </c:numRef>
          </c:val>
          <c:extLst>
            <c:ext xmlns:c16="http://schemas.microsoft.com/office/drawing/2014/chart" uri="{C3380CC4-5D6E-409C-BE32-E72D297353CC}">
              <c16:uniqueId val="{00000000-F6ED-425A-B11F-A6CE6B1BA729}"/>
            </c:ext>
          </c:extLst>
        </c:ser>
        <c:ser>
          <c:idx val="1"/>
          <c:order val="1"/>
          <c:tx>
            <c:strRef>
              <c:f>'Calculation table'!$D$2</c:f>
              <c:strCache>
                <c:ptCount val="1"/>
                <c:pt idx="0">
                  <c:v>Minimal</c:v>
                </c:pt>
              </c:strCache>
            </c:strRef>
          </c:tx>
          <c:spPr>
            <a:solidFill>
              <a:schemeClr val="accent2"/>
            </a:solidFill>
            <a:ln>
              <a:noFill/>
            </a:ln>
            <a:effectLst/>
          </c:spPr>
          <c:invertIfNegative val="0"/>
          <c:cat>
            <c:strRef>
              <c:f>'Calculation table'!$B$5</c:f>
              <c:strCache>
                <c:ptCount val="1"/>
                <c:pt idx="0">
                  <c:v>Operations</c:v>
                </c:pt>
              </c:strCache>
            </c:strRef>
          </c:cat>
          <c:val>
            <c:numRef>
              <c:f>'Calculation table'!$D$5</c:f>
              <c:numCache>
                <c:formatCode>General</c:formatCode>
                <c:ptCount val="1"/>
                <c:pt idx="0">
                  <c:v>0</c:v>
                </c:pt>
              </c:numCache>
            </c:numRef>
          </c:val>
          <c:extLst>
            <c:ext xmlns:c16="http://schemas.microsoft.com/office/drawing/2014/chart" uri="{C3380CC4-5D6E-409C-BE32-E72D297353CC}">
              <c16:uniqueId val="{00000001-F6ED-425A-B11F-A6CE6B1BA729}"/>
            </c:ext>
          </c:extLst>
        </c:ser>
        <c:ser>
          <c:idx val="2"/>
          <c:order val="2"/>
          <c:tx>
            <c:strRef>
              <c:f>'Calculation table'!$E$2</c:f>
              <c:strCache>
                <c:ptCount val="1"/>
                <c:pt idx="0">
                  <c:v>Cautious</c:v>
                </c:pt>
              </c:strCache>
            </c:strRef>
          </c:tx>
          <c:spPr>
            <a:solidFill>
              <a:srgbClr val="FFC000"/>
            </a:solidFill>
            <a:ln>
              <a:noFill/>
            </a:ln>
            <a:effectLst/>
          </c:spPr>
          <c:invertIfNegative val="0"/>
          <c:cat>
            <c:strRef>
              <c:f>'Calculation table'!$B$5</c:f>
              <c:strCache>
                <c:ptCount val="1"/>
                <c:pt idx="0">
                  <c:v>Operations</c:v>
                </c:pt>
              </c:strCache>
            </c:strRef>
          </c:cat>
          <c:val>
            <c:numRef>
              <c:f>'Calculation table'!$E$5</c:f>
              <c:numCache>
                <c:formatCode>General</c:formatCode>
                <c:ptCount val="1"/>
                <c:pt idx="0">
                  <c:v>0</c:v>
                </c:pt>
              </c:numCache>
            </c:numRef>
          </c:val>
          <c:extLst>
            <c:ext xmlns:c16="http://schemas.microsoft.com/office/drawing/2014/chart" uri="{C3380CC4-5D6E-409C-BE32-E72D297353CC}">
              <c16:uniqueId val="{00000002-F6ED-425A-B11F-A6CE6B1BA729}"/>
            </c:ext>
          </c:extLst>
        </c:ser>
        <c:ser>
          <c:idx val="3"/>
          <c:order val="3"/>
          <c:tx>
            <c:strRef>
              <c:f>'Calculation table'!$F$2</c:f>
              <c:strCache>
                <c:ptCount val="1"/>
                <c:pt idx="0">
                  <c:v>Open</c:v>
                </c:pt>
              </c:strCache>
            </c:strRef>
          </c:tx>
          <c:spPr>
            <a:solidFill>
              <a:srgbClr val="C6C95B"/>
            </a:solidFill>
            <a:ln>
              <a:noFill/>
            </a:ln>
            <a:effectLst/>
          </c:spPr>
          <c:invertIfNegative val="0"/>
          <c:cat>
            <c:strRef>
              <c:f>'Calculation table'!$B$5</c:f>
              <c:strCache>
                <c:ptCount val="1"/>
                <c:pt idx="0">
                  <c:v>Operations</c:v>
                </c:pt>
              </c:strCache>
            </c:strRef>
          </c:cat>
          <c:val>
            <c:numRef>
              <c:f>'Calculation table'!$F$5</c:f>
              <c:numCache>
                <c:formatCode>General</c:formatCode>
                <c:ptCount val="1"/>
                <c:pt idx="0">
                  <c:v>0</c:v>
                </c:pt>
              </c:numCache>
            </c:numRef>
          </c:val>
          <c:extLst>
            <c:ext xmlns:c16="http://schemas.microsoft.com/office/drawing/2014/chart" uri="{C3380CC4-5D6E-409C-BE32-E72D297353CC}">
              <c16:uniqueId val="{00000003-F6ED-425A-B11F-A6CE6B1BA729}"/>
            </c:ext>
          </c:extLst>
        </c:ser>
        <c:ser>
          <c:idx val="4"/>
          <c:order val="4"/>
          <c:tx>
            <c:strRef>
              <c:f>'Calculation table'!$G$2</c:f>
              <c:strCache>
                <c:ptCount val="1"/>
                <c:pt idx="0">
                  <c:v>Eager</c:v>
                </c:pt>
              </c:strCache>
            </c:strRef>
          </c:tx>
          <c:spPr>
            <a:solidFill>
              <a:srgbClr val="00B050"/>
            </a:solidFill>
            <a:ln>
              <a:noFill/>
            </a:ln>
            <a:effectLst/>
          </c:spPr>
          <c:invertIfNegative val="0"/>
          <c:cat>
            <c:strRef>
              <c:f>'Calculation table'!$B$5</c:f>
              <c:strCache>
                <c:ptCount val="1"/>
                <c:pt idx="0">
                  <c:v>Operations</c:v>
                </c:pt>
              </c:strCache>
            </c:strRef>
          </c:cat>
          <c:val>
            <c:numRef>
              <c:f>'Calculation table'!$G$5</c:f>
              <c:numCache>
                <c:formatCode>General</c:formatCode>
                <c:ptCount val="1"/>
                <c:pt idx="0">
                  <c:v>0</c:v>
                </c:pt>
              </c:numCache>
            </c:numRef>
          </c:val>
          <c:extLst>
            <c:ext xmlns:c16="http://schemas.microsoft.com/office/drawing/2014/chart" uri="{C3380CC4-5D6E-409C-BE32-E72D297353CC}">
              <c16:uniqueId val="{00000004-F6ED-425A-B11F-A6CE6B1BA729}"/>
            </c:ext>
          </c:extLst>
        </c:ser>
        <c:dLbls>
          <c:showLegendKey val="0"/>
          <c:showVal val="0"/>
          <c:showCatName val="0"/>
          <c:showSerName val="0"/>
          <c:showPercent val="0"/>
          <c:showBubbleSize val="0"/>
        </c:dLbls>
        <c:gapWidth val="15"/>
        <c:overlap val="100"/>
        <c:axId val="1426457488"/>
        <c:axId val="1426459408"/>
      </c:barChart>
      <c:catAx>
        <c:axId val="1426457488"/>
        <c:scaling>
          <c:orientation val="minMax"/>
        </c:scaling>
        <c:delete val="1"/>
        <c:axPos val="l"/>
        <c:numFmt formatCode="General" sourceLinked="1"/>
        <c:majorTickMark val="none"/>
        <c:minorTickMark val="none"/>
        <c:tickLblPos val="nextTo"/>
        <c:crossAx val="1426459408"/>
        <c:crosses val="autoZero"/>
        <c:auto val="1"/>
        <c:lblAlgn val="ctr"/>
        <c:lblOffset val="100"/>
        <c:noMultiLvlLbl val="0"/>
      </c:catAx>
      <c:valAx>
        <c:axId val="1426459408"/>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426457488"/>
        <c:crosses val="autoZero"/>
        <c:crossBetween val="between"/>
      </c:valAx>
      <c:spPr>
        <a:noFill/>
        <a:ln>
          <a:noFill/>
        </a:ln>
        <a:effectLst/>
      </c:spPr>
    </c:plotArea>
    <c:plotVisOnly val="1"/>
    <c:dispBlanksAs val="gap"/>
    <c:showDLblsOverMax val="0"/>
  </c:chart>
  <c:spPr>
    <a:noFill/>
    <a:ln w="9525" cap="flat" cmpd="sng" algn="ctr">
      <a:solidFill>
        <a:schemeClr val="accent1">
          <a:alpha val="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Risk Appetite Distribution by Risk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'Calculation table'!$C$2</c:f>
              <c:strCache>
                <c:ptCount val="1"/>
                <c:pt idx="0">
                  <c:v>Averse</c:v>
                </c:pt>
              </c:strCache>
            </c:strRef>
          </c:tx>
          <c:spPr>
            <a:solidFill>
              <a:srgbClr val="C00000"/>
            </a:solidFill>
            <a:ln>
              <a:noFill/>
            </a:ln>
            <a:effectLst/>
          </c:spPr>
          <c:invertIfNegative val="0"/>
          <c:cat>
            <c:strRef>
              <c:f>'Calculation table'!$B$3:$B$15</c:f>
              <c:strCache>
                <c:ptCount val="13"/>
                <c:pt idx="0">
                  <c:v>Security</c:v>
                </c:pt>
                <c:pt idx="1">
                  <c:v>Property</c:v>
                </c:pt>
                <c:pt idx="2">
                  <c:v>Operations</c:v>
                </c:pt>
                <c:pt idx="3">
                  <c:v>Project/Programme</c:v>
                </c:pt>
                <c:pt idx="4">
                  <c:v>Technology</c:v>
                </c:pt>
                <c:pt idx="5">
                  <c:v>Data &amp; Info Mngmt</c:v>
                </c:pt>
                <c:pt idx="6">
                  <c:v>Financial</c:v>
                </c:pt>
                <c:pt idx="7">
                  <c:v>Commercial</c:v>
                </c:pt>
                <c:pt idx="8">
                  <c:v>People</c:v>
                </c:pt>
                <c:pt idx="9">
                  <c:v>Legal</c:v>
                </c:pt>
                <c:pt idx="10">
                  <c:v>Reputational</c:v>
                </c:pt>
                <c:pt idx="11">
                  <c:v>Governance</c:v>
                </c:pt>
                <c:pt idx="12">
                  <c:v>Strategy</c:v>
                </c:pt>
              </c:strCache>
            </c:strRef>
          </c:cat>
          <c:val>
            <c:numRef>
              <c:f>'Calculation table'!$C$3:$C$15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967-49B2-9E8A-564535C295A7}"/>
            </c:ext>
          </c:extLst>
        </c:ser>
        <c:ser>
          <c:idx val="1"/>
          <c:order val="1"/>
          <c:tx>
            <c:strRef>
              <c:f>'Calculation table'!$D$2</c:f>
              <c:strCache>
                <c:ptCount val="1"/>
                <c:pt idx="0">
                  <c:v>Minimal</c:v>
                </c:pt>
              </c:strCache>
            </c:strRef>
          </c:tx>
          <c:spPr>
            <a:solidFill>
              <a:schemeClr val="accent2"/>
            </a:solidFill>
            <a:ln>
              <a:noFill/>
            </a:ln>
            <a:effectLst/>
          </c:spPr>
          <c:invertIfNegative val="0"/>
          <c:cat>
            <c:strRef>
              <c:f>'Calculation table'!$B$3:$B$15</c:f>
              <c:strCache>
                <c:ptCount val="13"/>
                <c:pt idx="0">
                  <c:v>Security</c:v>
                </c:pt>
                <c:pt idx="1">
                  <c:v>Property</c:v>
                </c:pt>
                <c:pt idx="2">
                  <c:v>Operations</c:v>
                </c:pt>
                <c:pt idx="3">
                  <c:v>Project/Programme</c:v>
                </c:pt>
                <c:pt idx="4">
                  <c:v>Technology</c:v>
                </c:pt>
                <c:pt idx="5">
                  <c:v>Data &amp; Info Mngmt</c:v>
                </c:pt>
                <c:pt idx="6">
                  <c:v>Financial</c:v>
                </c:pt>
                <c:pt idx="7">
                  <c:v>Commercial</c:v>
                </c:pt>
                <c:pt idx="8">
                  <c:v>People</c:v>
                </c:pt>
                <c:pt idx="9">
                  <c:v>Legal</c:v>
                </c:pt>
                <c:pt idx="10">
                  <c:v>Reputational</c:v>
                </c:pt>
                <c:pt idx="11">
                  <c:v>Governance</c:v>
                </c:pt>
                <c:pt idx="12">
                  <c:v>Strategy</c:v>
                </c:pt>
              </c:strCache>
            </c:strRef>
          </c:cat>
          <c:val>
            <c:numRef>
              <c:f>'Calculation table'!$D$3:$D$15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967-49B2-9E8A-564535C295A7}"/>
            </c:ext>
          </c:extLst>
        </c:ser>
        <c:ser>
          <c:idx val="2"/>
          <c:order val="2"/>
          <c:tx>
            <c:strRef>
              <c:f>'Calculation table'!$E$2</c:f>
              <c:strCache>
                <c:ptCount val="1"/>
                <c:pt idx="0">
                  <c:v>Cautious</c:v>
                </c:pt>
              </c:strCache>
            </c:strRef>
          </c:tx>
          <c:spPr>
            <a:solidFill>
              <a:srgbClr val="FFC000"/>
            </a:solidFill>
            <a:ln>
              <a:noFill/>
            </a:ln>
            <a:effectLst/>
          </c:spPr>
          <c:invertIfNegative val="0"/>
          <c:cat>
            <c:strRef>
              <c:f>'Calculation table'!$B$3:$B$15</c:f>
              <c:strCache>
                <c:ptCount val="13"/>
                <c:pt idx="0">
                  <c:v>Security</c:v>
                </c:pt>
                <c:pt idx="1">
                  <c:v>Property</c:v>
                </c:pt>
                <c:pt idx="2">
                  <c:v>Operations</c:v>
                </c:pt>
                <c:pt idx="3">
                  <c:v>Project/Programme</c:v>
                </c:pt>
                <c:pt idx="4">
                  <c:v>Technology</c:v>
                </c:pt>
                <c:pt idx="5">
                  <c:v>Data &amp; Info Mngmt</c:v>
                </c:pt>
                <c:pt idx="6">
                  <c:v>Financial</c:v>
                </c:pt>
                <c:pt idx="7">
                  <c:v>Commercial</c:v>
                </c:pt>
                <c:pt idx="8">
                  <c:v>People</c:v>
                </c:pt>
                <c:pt idx="9">
                  <c:v>Legal</c:v>
                </c:pt>
                <c:pt idx="10">
                  <c:v>Reputational</c:v>
                </c:pt>
                <c:pt idx="11">
                  <c:v>Governance</c:v>
                </c:pt>
                <c:pt idx="12">
                  <c:v>Strategy</c:v>
                </c:pt>
              </c:strCache>
            </c:strRef>
          </c:cat>
          <c:val>
            <c:numRef>
              <c:f>'Calculation table'!$E$3:$E$15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967-49B2-9E8A-564535C295A7}"/>
            </c:ext>
          </c:extLst>
        </c:ser>
        <c:ser>
          <c:idx val="3"/>
          <c:order val="3"/>
          <c:tx>
            <c:strRef>
              <c:f>'Calculation table'!$F$2</c:f>
              <c:strCache>
                <c:ptCount val="1"/>
                <c:pt idx="0">
                  <c:v>Open</c:v>
                </c:pt>
              </c:strCache>
            </c:strRef>
          </c:tx>
          <c:spPr>
            <a:solidFill>
              <a:srgbClr val="C6C95B"/>
            </a:solidFill>
            <a:ln>
              <a:noFill/>
            </a:ln>
            <a:effectLst/>
          </c:spPr>
          <c:invertIfNegative val="0"/>
          <c:cat>
            <c:strRef>
              <c:f>'Calculation table'!$B$3:$B$15</c:f>
              <c:strCache>
                <c:ptCount val="13"/>
                <c:pt idx="0">
                  <c:v>Security</c:v>
                </c:pt>
                <c:pt idx="1">
                  <c:v>Property</c:v>
                </c:pt>
                <c:pt idx="2">
                  <c:v>Operations</c:v>
                </c:pt>
                <c:pt idx="3">
                  <c:v>Project/Programme</c:v>
                </c:pt>
                <c:pt idx="4">
                  <c:v>Technology</c:v>
                </c:pt>
                <c:pt idx="5">
                  <c:v>Data &amp; Info Mngmt</c:v>
                </c:pt>
                <c:pt idx="6">
                  <c:v>Financial</c:v>
                </c:pt>
                <c:pt idx="7">
                  <c:v>Commercial</c:v>
                </c:pt>
                <c:pt idx="8">
                  <c:v>People</c:v>
                </c:pt>
                <c:pt idx="9">
                  <c:v>Legal</c:v>
                </c:pt>
                <c:pt idx="10">
                  <c:v>Reputational</c:v>
                </c:pt>
                <c:pt idx="11">
                  <c:v>Governance</c:v>
                </c:pt>
                <c:pt idx="12">
                  <c:v>Strategy</c:v>
                </c:pt>
              </c:strCache>
            </c:strRef>
          </c:cat>
          <c:val>
            <c:numRef>
              <c:f>'Calculation table'!$F$3:$F$15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2967-49B2-9E8A-564535C295A7}"/>
            </c:ext>
          </c:extLst>
        </c:ser>
        <c:ser>
          <c:idx val="4"/>
          <c:order val="4"/>
          <c:tx>
            <c:strRef>
              <c:f>'Calculation table'!$G$2</c:f>
              <c:strCache>
                <c:ptCount val="1"/>
                <c:pt idx="0">
                  <c:v>Eager</c:v>
                </c:pt>
              </c:strCache>
            </c:strRef>
          </c:tx>
          <c:spPr>
            <a:solidFill>
              <a:srgbClr val="00B050"/>
            </a:solidFill>
            <a:ln>
              <a:noFill/>
            </a:ln>
            <a:effectLst/>
          </c:spPr>
          <c:invertIfNegative val="0"/>
          <c:cat>
            <c:strRef>
              <c:f>'Calculation table'!$B$3:$B$15</c:f>
              <c:strCache>
                <c:ptCount val="13"/>
                <c:pt idx="0">
                  <c:v>Security</c:v>
                </c:pt>
                <c:pt idx="1">
                  <c:v>Property</c:v>
                </c:pt>
                <c:pt idx="2">
                  <c:v>Operations</c:v>
                </c:pt>
                <c:pt idx="3">
                  <c:v>Project/Programme</c:v>
                </c:pt>
                <c:pt idx="4">
                  <c:v>Technology</c:v>
                </c:pt>
                <c:pt idx="5">
                  <c:v>Data &amp; Info Mngmt</c:v>
                </c:pt>
                <c:pt idx="6">
                  <c:v>Financial</c:v>
                </c:pt>
                <c:pt idx="7">
                  <c:v>Commercial</c:v>
                </c:pt>
                <c:pt idx="8">
                  <c:v>People</c:v>
                </c:pt>
                <c:pt idx="9">
                  <c:v>Legal</c:v>
                </c:pt>
                <c:pt idx="10">
                  <c:v>Reputational</c:v>
                </c:pt>
                <c:pt idx="11">
                  <c:v>Governance</c:v>
                </c:pt>
                <c:pt idx="12">
                  <c:v>Strategy</c:v>
                </c:pt>
              </c:strCache>
            </c:strRef>
          </c:cat>
          <c:val>
            <c:numRef>
              <c:f>'Calculation table'!$G$3:$G$15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2967-49B2-9E8A-564535C295A7}"/>
            </c:ext>
          </c:extLst>
        </c:ser>
        <c:dLbls>
          <c:showLegendKey val="0"/>
          <c:showVal val="0"/>
          <c:showCatName val="0"/>
          <c:showSerName val="0"/>
          <c:showPercent val="0"/>
          <c:showBubbleSize val="0"/>
        </c:dLbls>
        <c:gapWidth val="15"/>
        <c:overlap val="100"/>
        <c:axId val="1426457488"/>
        <c:axId val="1426459408"/>
      </c:barChart>
      <c:catAx>
        <c:axId val="1426457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6459408"/>
        <c:crosses val="autoZero"/>
        <c:auto val="1"/>
        <c:lblAlgn val="ctr"/>
        <c:lblOffset val="100"/>
        <c:noMultiLvlLbl val="0"/>
      </c:catAx>
      <c:valAx>
        <c:axId val="1426459408"/>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426457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808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'Calculation table'!$C$2</c:f>
              <c:strCache>
                <c:ptCount val="1"/>
                <c:pt idx="0">
                  <c:v>Averse</c:v>
                </c:pt>
              </c:strCache>
            </c:strRef>
          </c:tx>
          <c:spPr>
            <a:solidFill>
              <a:srgbClr val="C00000"/>
            </a:solidFill>
            <a:ln>
              <a:noFill/>
            </a:ln>
            <a:effectLst/>
          </c:spPr>
          <c:invertIfNegative val="0"/>
          <c:cat>
            <c:strRef>
              <c:f>'Calculation table'!$B$14</c:f>
              <c:strCache>
                <c:ptCount val="1"/>
                <c:pt idx="0">
                  <c:v>Governance</c:v>
                </c:pt>
              </c:strCache>
            </c:strRef>
          </c:cat>
          <c:val>
            <c:numRef>
              <c:f>'Calculation table'!$C$14</c:f>
              <c:numCache>
                <c:formatCode>General</c:formatCode>
                <c:ptCount val="1"/>
                <c:pt idx="0">
                  <c:v>0</c:v>
                </c:pt>
              </c:numCache>
            </c:numRef>
          </c:val>
          <c:extLst>
            <c:ext xmlns:c16="http://schemas.microsoft.com/office/drawing/2014/chart" uri="{C3380CC4-5D6E-409C-BE32-E72D297353CC}">
              <c16:uniqueId val="{00000000-A175-491C-B55A-9AAB79F13F55}"/>
            </c:ext>
          </c:extLst>
        </c:ser>
        <c:ser>
          <c:idx val="1"/>
          <c:order val="1"/>
          <c:tx>
            <c:strRef>
              <c:f>'Calculation table'!$D$2</c:f>
              <c:strCache>
                <c:ptCount val="1"/>
                <c:pt idx="0">
                  <c:v>Minimal</c:v>
                </c:pt>
              </c:strCache>
            </c:strRef>
          </c:tx>
          <c:spPr>
            <a:solidFill>
              <a:schemeClr val="accent2"/>
            </a:solidFill>
            <a:ln>
              <a:noFill/>
            </a:ln>
            <a:effectLst/>
          </c:spPr>
          <c:invertIfNegative val="0"/>
          <c:cat>
            <c:strRef>
              <c:f>'Calculation table'!$B$14</c:f>
              <c:strCache>
                <c:ptCount val="1"/>
                <c:pt idx="0">
                  <c:v>Governance</c:v>
                </c:pt>
              </c:strCache>
            </c:strRef>
          </c:cat>
          <c:val>
            <c:numRef>
              <c:f>'Calculation table'!$D$14</c:f>
              <c:numCache>
                <c:formatCode>General</c:formatCode>
                <c:ptCount val="1"/>
                <c:pt idx="0">
                  <c:v>0</c:v>
                </c:pt>
              </c:numCache>
            </c:numRef>
          </c:val>
          <c:extLst>
            <c:ext xmlns:c16="http://schemas.microsoft.com/office/drawing/2014/chart" uri="{C3380CC4-5D6E-409C-BE32-E72D297353CC}">
              <c16:uniqueId val="{00000001-A175-491C-B55A-9AAB79F13F55}"/>
            </c:ext>
          </c:extLst>
        </c:ser>
        <c:ser>
          <c:idx val="2"/>
          <c:order val="2"/>
          <c:tx>
            <c:strRef>
              <c:f>'Calculation table'!$E$2</c:f>
              <c:strCache>
                <c:ptCount val="1"/>
                <c:pt idx="0">
                  <c:v>Cautious</c:v>
                </c:pt>
              </c:strCache>
            </c:strRef>
          </c:tx>
          <c:spPr>
            <a:solidFill>
              <a:srgbClr val="FFC000"/>
            </a:solidFill>
            <a:ln>
              <a:noFill/>
            </a:ln>
            <a:effectLst/>
          </c:spPr>
          <c:invertIfNegative val="0"/>
          <c:cat>
            <c:strRef>
              <c:f>'Calculation table'!$B$14</c:f>
              <c:strCache>
                <c:ptCount val="1"/>
                <c:pt idx="0">
                  <c:v>Governance</c:v>
                </c:pt>
              </c:strCache>
            </c:strRef>
          </c:cat>
          <c:val>
            <c:numRef>
              <c:f>'Calculation table'!$E$14</c:f>
              <c:numCache>
                <c:formatCode>General</c:formatCode>
                <c:ptCount val="1"/>
                <c:pt idx="0">
                  <c:v>0</c:v>
                </c:pt>
              </c:numCache>
            </c:numRef>
          </c:val>
          <c:extLst>
            <c:ext xmlns:c16="http://schemas.microsoft.com/office/drawing/2014/chart" uri="{C3380CC4-5D6E-409C-BE32-E72D297353CC}">
              <c16:uniqueId val="{00000002-A175-491C-B55A-9AAB79F13F55}"/>
            </c:ext>
          </c:extLst>
        </c:ser>
        <c:ser>
          <c:idx val="3"/>
          <c:order val="3"/>
          <c:tx>
            <c:strRef>
              <c:f>'Calculation table'!$F$2</c:f>
              <c:strCache>
                <c:ptCount val="1"/>
                <c:pt idx="0">
                  <c:v>Open</c:v>
                </c:pt>
              </c:strCache>
            </c:strRef>
          </c:tx>
          <c:spPr>
            <a:solidFill>
              <a:srgbClr val="C6C95B"/>
            </a:solidFill>
            <a:ln>
              <a:noFill/>
            </a:ln>
            <a:effectLst/>
          </c:spPr>
          <c:invertIfNegative val="0"/>
          <c:cat>
            <c:strRef>
              <c:f>'Calculation table'!$B$14</c:f>
              <c:strCache>
                <c:ptCount val="1"/>
                <c:pt idx="0">
                  <c:v>Governance</c:v>
                </c:pt>
              </c:strCache>
            </c:strRef>
          </c:cat>
          <c:val>
            <c:numRef>
              <c:f>'Calculation table'!$F$14</c:f>
              <c:numCache>
                <c:formatCode>General</c:formatCode>
                <c:ptCount val="1"/>
                <c:pt idx="0">
                  <c:v>0</c:v>
                </c:pt>
              </c:numCache>
            </c:numRef>
          </c:val>
          <c:extLst>
            <c:ext xmlns:c16="http://schemas.microsoft.com/office/drawing/2014/chart" uri="{C3380CC4-5D6E-409C-BE32-E72D297353CC}">
              <c16:uniqueId val="{00000003-A175-491C-B55A-9AAB79F13F55}"/>
            </c:ext>
          </c:extLst>
        </c:ser>
        <c:ser>
          <c:idx val="4"/>
          <c:order val="4"/>
          <c:tx>
            <c:strRef>
              <c:f>'Calculation table'!$G$2</c:f>
              <c:strCache>
                <c:ptCount val="1"/>
                <c:pt idx="0">
                  <c:v>Eager</c:v>
                </c:pt>
              </c:strCache>
            </c:strRef>
          </c:tx>
          <c:spPr>
            <a:solidFill>
              <a:srgbClr val="00B050"/>
            </a:solidFill>
            <a:ln>
              <a:noFill/>
            </a:ln>
            <a:effectLst/>
          </c:spPr>
          <c:invertIfNegative val="0"/>
          <c:cat>
            <c:strRef>
              <c:f>'Calculation table'!$B$14</c:f>
              <c:strCache>
                <c:ptCount val="1"/>
                <c:pt idx="0">
                  <c:v>Governance</c:v>
                </c:pt>
              </c:strCache>
            </c:strRef>
          </c:cat>
          <c:val>
            <c:numRef>
              <c:f>'Calculation table'!$G$14</c:f>
              <c:numCache>
                <c:formatCode>General</c:formatCode>
                <c:ptCount val="1"/>
                <c:pt idx="0">
                  <c:v>0</c:v>
                </c:pt>
              </c:numCache>
            </c:numRef>
          </c:val>
          <c:extLst>
            <c:ext xmlns:c16="http://schemas.microsoft.com/office/drawing/2014/chart" uri="{C3380CC4-5D6E-409C-BE32-E72D297353CC}">
              <c16:uniqueId val="{00000004-A175-491C-B55A-9AAB79F13F55}"/>
            </c:ext>
          </c:extLst>
        </c:ser>
        <c:dLbls>
          <c:showLegendKey val="0"/>
          <c:showVal val="0"/>
          <c:showCatName val="0"/>
          <c:showSerName val="0"/>
          <c:showPercent val="0"/>
          <c:showBubbleSize val="0"/>
        </c:dLbls>
        <c:gapWidth val="15"/>
        <c:overlap val="100"/>
        <c:axId val="1426457488"/>
        <c:axId val="1426459408"/>
      </c:barChart>
      <c:catAx>
        <c:axId val="1426457488"/>
        <c:scaling>
          <c:orientation val="minMax"/>
        </c:scaling>
        <c:delete val="1"/>
        <c:axPos val="l"/>
        <c:numFmt formatCode="General" sourceLinked="1"/>
        <c:majorTickMark val="none"/>
        <c:minorTickMark val="none"/>
        <c:tickLblPos val="nextTo"/>
        <c:crossAx val="1426459408"/>
        <c:crosses val="autoZero"/>
        <c:auto val="1"/>
        <c:lblAlgn val="ctr"/>
        <c:lblOffset val="100"/>
        <c:noMultiLvlLbl val="0"/>
      </c:catAx>
      <c:valAx>
        <c:axId val="1426459408"/>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426457488"/>
        <c:crosses val="autoZero"/>
        <c:crossBetween val="between"/>
      </c:valAx>
      <c:spPr>
        <a:noFill/>
        <a:ln>
          <a:noFill/>
        </a:ln>
        <a:effectLst/>
      </c:spPr>
    </c:plotArea>
    <c:plotVisOnly val="1"/>
    <c:dispBlanksAs val="gap"/>
    <c:showDLblsOverMax val="0"/>
  </c:chart>
  <c:spPr>
    <a:noFill/>
    <a:ln w="9525" cap="flat" cmpd="sng" algn="ctr">
      <a:solidFill>
        <a:schemeClr val="accent1">
          <a:alpha val="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'Calculation table'!$C$2</c:f>
              <c:strCache>
                <c:ptCount val="1"/>
                <c:pt idx="0">
                  <c:v>Averse</c:v>
                </c:pt>
              </c:strCache>
            </c:strRef>
          </c:tx>
          <c:spPr>
            <a:solidFill>
              <a:srgbClr val="C00000"/>
            </a:solidFill>
            <a:ln>
              <a:noFill/>
            </a:ln>
            <a:effectLst/>
          </c:spPr>
          <c:invertIfNegative val="0"/>
          <c:cat>
            <c:strRef>
              <c:f>'Calculation table'!$B$13</c:f>
              <c:strCache>
                <c:ptCount val="1"/>
                <c:pt idx="0">
                  <c:v>Reputational</c:v>
                </c:pt>
              </c:strCache>
            </c:strRef>
          </c:cat>
          <c:val>
            <c:numRef>
              <c:f>'Calculation table'!$C$13</c:f>
              <c:numCache>
                <c:formatCode>General</c:formatCode>
                <c:ptCount val="1"/>
                <c:pt idx="0">
                  <c:v>0</c:v>
                </c:pt>
              </c:numCache>
            </c:numRef>
          </c:val>
          <c:extLst>
            <c:ext xmlns:c16="http://schemas.microsoft.com/office/drawing/2014/chart" uri="{C3380CC4-5D6E-409C-BE32-E72D297353CC}">
              <c16:uniqueId val="{00000000-16B0-4BF5-9196-76830DE41D8F}"/>
            </c:ext>
          </c:extLst>
        </c:ser>
        <c:ser>
          <c:idx val="1"/>
          <c:order val="1"/>
          <c:tx>
            <c:strRef>
              <c:f>'Calculation table'!$D$2</c:f>
              <c:strCache>
                <c:ptCount val="1"/>
                <c:pt idx="0">
                  <c:v>Minimal</c:v>
                </c:pt>
              </c:strCache>
            </c:strRef>
          </c:tx>
          <c:spPr>
            <a:solidFill>
              <a:schemeClr val="accent2"/>
            </a:solidFill>
            <a:ln>
              <a:noFill/>
            </a:ln>
            <a:effectLst/>
          </c:spPr>
          <c:invertIfNegative val="0"/>
          <c:cat>
            <c:strRef>
              <c:f>'Calculation table'!$B$13</c:f>
              <c:strCache>
                <c:ptCount val="1"/>
                <c:pt idx="0">
                  <c:v>Reputational</c:v>
                </c:pt>
              </c:strCache>
            </c:strRef>
          </c:cat>
          <c:val>
            <c:numRef>
              <c:f>'Calculation table'!$D$13</c:f>
              <c:numCache>
                <c:formatCode>General</c:formatCode>
                <c:ptCount val="1"/>
                <c:pt idx="0">
                  <c:v>0</c:v>
                </c:pt>
              </c:numCache>
            </c:numRef>
          </c:val>
          <c:extLst>
            <c:ext xmlns:c16="http://schemas.microsoft.com/office/drawing/2014/chart" uri="{C3380CC4-5D6E-409C-BE32-E72D297353CC}">
              <c16:uniqueId val="{00000001-16B0-4BF5-9196-76830DE41D8F}"/>
            </c:ext>
          </c:extLst>
        </c:ser>
        <c:ser>
          <c:idx val="2"/>
          <c:order val="2"/>
          <c:tx>
            <c:strRef>
              <c:f>'Calculation table'!$E$2</c:f>
              <c:strCache>
                <c:ptCount val="1"/>
                <c:pt idx="0">
                  <c:v>Cautious</c:v>
                </c:pt>
              </c:strCache>
            </c:strRef>
          </c:tx>
          <c:spPr>
            <a:solidFill>
              <a:srgbClr val="FFC000"/>
            </a:solidFill>
            <a:ln>
              <a:noFill/>
            </a:ln>
            <a:effectLst/>
          </c:spPr>
          <c:invertIfNegative val="0"/>
          <c:cat>
            <c:strRef>
              <c:f>'Calculation table'!$B$13</c:f>
              <c:strCache>
                <c:ptCount val="1"/>
                <c:pt idx="0">
                  <c:v>Reputational</c:v>
                </c:pt>
              </c:strCache>
            </c:strRef>
          </c:cat>
          <c:val>
            <c:numRef>
              <c:f>'Calculation table'!$E$13</c:f>
              <c:numCache>
                <c:formatCode>General</c:formatCode>
                <c:ptCount val="1"/>
                <c:pt idx="0">
                  <c:v>0</c:v>
                </c:pt>
              </c:numCache>
            </c:numRef>
          </c:val>
          <c:extLst>
            <c:ext xmlns:c16="http://schemas.microsoft.com/office/drawing/2014/chart" uri="{C3380CC4-5D6E-409C-BE32-E72D297353CC}">
              <c16:uniqueId val="{00000002-16B0-4BF5-9196-76830DE41D8F}"/>
            </c:ext>
          </c:extLst>
        </c:ser>
        <c:ser>
          <c:idx val="3"/>
          <c:order val="3"/>
          <c:tx>
            <c:strRef>
              <c:f>'Calculation table'!$F$2</c:f>
              <c:strCache>
                <c:ptCount val="1"/>
                <c:pt idx="0">
                  <c:v>Open</c:v>
                </c:pt>
              </c:strCache>
            </c:strRef>
          </c:tx>
          <c:spPr>
            <a:solidFill>
              <a:srgbClr val="C6C95B"/>
            </a:solidFill>
            <a:ln>
              <a:noFill/>
            </a:ln>
            <a:effectLst/>
          </c:spPr>
          <c:invertIfNegative val="0"/>
          <c:cat>
            <c:strRef>
              <c:f>'Calculation table'!$B$13</c:f>
              <c:strCache>
                <c:ptCount val="1"/>
                <c:pt idx="0">
                  <c:v>Reputational</c:v>
                </c:pt>
              </c:strCache>
            </c:strRef>
          </c:cat>
          <c:val>
            <c:numRef>
              <c:f>'Calculation table'!$F$13</c:f>
              <c:numCache>
                <c:formatCode>General</c:formatCode>
                <c:ptCount val="1"/>
                <c:pt idx="0">
                  <c:v>0</c:v>
                </c:pt>
              </c:numCache>
            </c:numRef>
          </c:val>
          <c:extLst>
            <c:ext xmlns:c16="http://schemas.microsoft.com/office/drawing/2014/chart" uri="{C3380CC4-5D6E-409C-BE32-E72D297353CC}">
              <c16:uniqueId val="{00000003-16B0-4BF5-9196-76830DE41D8F}"/>
            </c:ext>
          </c:extLst>
        </c:ser>
        <c:ser>
          <c:idx val="4"/>
          <c:order val="4"/>
          <c:tx>
            <c:strRef>
              <c:f>'Calculation table'!$G$2</c:f>
              <c:strCache>
                <c:ptCount val="1"/>
                <c:pt idx="0">
                  <c:v>Eager</c:v>
                </c:pt>
              </c:strCache>
            </c:strRef>
          </c:tx>
          <c:spPr>
            <a:solidFill>
              <a:srgbClr val="00B050"/>
            </a:solidFill>
            <a:ln>
              <a:noFill/>
            </a:ln>
            <a:effectLst/>
          </c:spPr>
          <c:invertIfNegative val="0"/>
          <c:cat>
            <c:strRef>
              <c:f>'Calculation table'!$B$13</c:f>
              <c:strCache>
                <c:ptCount val="1"/>
                <c:pt idx="0">
                  <c:v>Reputational</c:v>
                </c:pt>
              </c:strCache>
            </c:strRef>
          </c:cat>
          <c:val>
            <c:numRef>
              <c:f>'Calculation table'!$G$13</c:f>
              <c:numCache>
                <c:formatCode>General</c:formatCode>
                <c:ptCount val="1"/>
                <c:pt idx="0">
                  <c:v>0</c:v>
                </c:pt>
              </c:numCache>
            </c:numRef>
          </c:val>
          <c:extLst>
            <c:ext xmlns:c16="http://schemas.microsoft.com/office/drawing/2014/chart" uri="{C3380CC4-5D6E-409C-BE32-E72D297353CC}">
              <c16:uniqueId val="{00000004-16B0-4BF5-9196-76830DE41D8F}"/>
            </c:ext>
          </c:extLst>
        </c:ser>
        <c:dLbls>
          <c:showLegendKey val="0"/>
          <c:showVal val="0"/>
          <c:showCatName val="0"/>
          <c:showSerName val="0"/>
          <c:showPercent val="0"/>
          <c:showBubbleSize val="0"/>
        </c:dLbls>
        <c:gapWidth val="15"/>
        <c:overlap val="100"/>
        <c:axId val="1426457488"/>
        <c:axId val="1426459408"/>
      </c:barChart>
      <c:catAx>
        <c:axId val="1426457488"/>
        <c:scaling>
          <c:orientation val="minMax"/>
        </c:scaling>
        <c:delete val="1"/>
        <c:axPos val="l"/>
        <c:numFmt formatCode="General" sourceLinked="1"/>
        <c:majorTickMark val="none"/>
        <c:minorTickMark val="none"/>
        <c:tickLblPos val="nextTo"/>
        <c:crossAx val="1426459408"/>
        <c:crosses val="autoZero"/>
        <c:auto val="1"/>
        <c:lblAlgn val="ctr"/>
        <c:lblOffset val="100"/>
        <c:noMultiLvlLbl val="0"/>
      </c:catAx>
      <c:valAx>
        <c:axId val="1426459408"/>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426457488"/>
        <c:crosses val="autoZero"/>
        <c:crossBetween val="between"/>
      </c:valAx>
      <c:spPr>
        <a:noFill/>
        <a:ln>
          <a:noFill/>
        </a:ln>
        <a:effectLst/>
      </c:spPr>
    </c:plotArea>
    <c:plotVisOnly val="1"/>
    <c:dispBlanksAs val="gap"/>
    <c:showDLblsOverMax val="0"/>
  </c:chart>
  <c:spPr>
    <a:noFill/>
    <a:ln w="9525" cap="flat" cmpd="sng" algn="ctr">
      <a:solidFill>
        <a:schemeClr val="accent1">
          <a:alpha val="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'Calculation table'!$C$2</c:f>
              <c:strCache>
                <c:ptCount val="1"/>
                <c:pt idx="0">
                  <c:v>Averse</c:v>
                </c:pt>
              </c:strCache>
            </c:strRef>
          </c:tx>
          <c:spPr>
            <a:solidFill>
              <a:srgbClr val="C00000"/>
            </a:solidFill>
            <a:ln>
              <a:noFill/>
            </a:ln>
            <a:effectLst/>
          </c:spPr>
          <c:invertIfNegative val="0"/>
          <c:cat>
            <c:strRef>
              <c:f>'Calculation table'!$B$6</c:f>
              <c:strCache>
                <c:ptCount val="1"/>
                <c:pt idx="0">
                  <c:v>Project/Programme</c:v>
                </c:pt>
              </c:strCache>
            </c:strRef>
          </c:cat>
          <c:val>
            <c:numRef>
              <c:f>'Calculation table'!$C$6</c:f>
              <c:numCache>
                <c:formatCode>General</c:formatCode>
                <c:ptCount val="1"/>
                <c:pt idx="0">
                  <c:v>0</c:v>
                </c:pt>
              </c:numCache>
            </c:numRef>
          </c:val>
          <c:extLst>
            <c:ext xmlns:c16="http://schemas.microsoft.com/office/drawing/2014/chart" uri="{C3380CC4-5D6E-409C-BE32-E72D297353CC}">
              <c16:uniqueId val="{00000000-96E1-4E64-8D15-5428B12C39AF}"/>
            </c:ext>
          </c:extLst>
        </c:ser>
        <c:ser>
          <c:idx val="1"/>
          <c:order val="1"/>
          <c:tx>
            <c:strRef>
              <c:f>'Calculation table'!$D$2</c:f>
              <c:strCache>
                <c:ptCount val="1"/>
                <c:pt idx="0">
                  <c:v>Minimal</c:v>
                </c:pt>
              </c:strCache>
            </c:strRef>
          </c:tx>
          <c:spPr>
            <a:solidFill>
              <a:schemeClr val="accent2"/>
            </a:solidFill>
            <a:ln>
              <a:noFill/>
            </a:ln>
            <a:effectLst/>
          </c:spPr>
          <c:invertIfNegative val="0"/>
          <c:cat>
            <c:strRef>
              <c:f>'Calculation table'!$B$6</c:f>
              <c:strCache>
                <c:ptCount val="1"/>
                <c:pt idx="0">
                  <c:v>Project/Programme</c:v>
                </c:pt>
              </c:strCache>
            </c:strRef>
          </c:cat>
          <c:val>
            <c:numRef>
              <c:f>'Calculation table'!$D$6</c:f>
              <c:numCache>
                <c:formatCode>General</c:formatCode>
                <c:ptCount val="1"/>
                <c:pt idx="0">
                  <c:v>0</c:v>
                </c:pt>
              </c:numCache>
            </c:numRef>
          </c:val>
          <c:extLst>
            <c:ext xmlns:c16="http://schemas.microsoft.com/office/drawing/2014/chart" uri="{C3380CC4-5D6E-409C-BE32-E72D297353CC}">
              <c16:uniqueId val="{00000001-96E1-4E64-8D15-5428B12C39AF}"/>
            </c:ext>
          </c:extLst>
        </c:ser>
        <c:ser>
          <c:idx val="2"/>
          <c:order val="2"/>
          <c:tx>
            <c:strRef>
              <c:f>'Calculation table'!$E$2</c:f>
              <c:strCache>
                <c:ptCount val="1"/>
                <c:pt idx="0">
                  <c:v>Cautious</c:v>
                </c:pt>
              </c:strCache>
            </c:strRef>
          </c:tx>
          <c:spPr>
            <a:solidFill>
              <a:srgbClr val="FFC000"/>
            </a:solidFill>
            <a:ln>
              <a:noFill/>
            </a:ln>
            <a:effectLst/>
          </c:spPr>
          <c:invertIfNegative val="0"/>
          <c:cat>
            <c:strRef>
              <c:f>'Calculation table'!$B$6</c:f>
              <c:strCache>
                <c:ptCount val="1"/>
                <c:pt idx="0">
                  <c:v>Project/Programme</c:v>
                </c:pt>
              </c:strCache>
            </c:strRef>
          </c:cat>
          <c:val>
            <c:numRef>
              <c:f>'Calculation table'!$E$6</c:f>
              <c:numCache>
                <c:formatCode>General</c:formatCode>
                <c:ptCount val="1"/>
                <c:pt idx="0">
                  <c:v>0</c:v>
                </c:pt>
              </c:numCache>
            </c:numRef>
          </c:val>
          <c:extLst>
            <c:ext xmlns:c16="http://schemas.microsoft.com/office/drawing/2014/chart" uri="{C3380CC4-5D6E-409C-BE32-E72D297353CC}">
              <c16:uniqueId val="{00000002-96E1-4E64-8D15-5428B12C39AF}"/>
            </c:ext>
          </c:extLst>
        </c:ser>
        <c:ser>
          <c:idx val="3"/>
          <c:order val="3"/>
          <c:tx>
            <c:strRef>
              <c:f>'Calculation table'!$F$2</c:f>
              <c:strCache>
                <c:ptCount val="1"/>
                <c:pt idx="0">
                  <c:v>Open</c:v>
                </c:pt>
              </c:strCache>
            </c:strRef>
          </c:tx>
          <c:spPr>
            <a:solidFill>
              <a:srgbClr val="C6C95B"/>
            </a:solidFill>
            <a:ln>
              <a:noFill/>
            </a:ln>
            <a:effectLst/>
          </c:spPr>
          <c:invertIfNegative val="0"/>
          <c:cat>
            <c:strRef>
              <c:f>'Calculation table'!$B$6</c:f>
              <c:strCache>
                <c:ptCount val="1"/>
                <c:pt idx="0">
                  <c:v>Project/Programme</c:v>
                </c:pt>
              </c:strCache>
            </c:strRef>
          </c:cat>
          <c:val>
            <c:numRef>
              <c:f>'Calculation table'!$F$6</c:f>
              <c:numCache>
                <c:formatCode>General</c:formatCode>
                <c:ptCount val="1"/>
                <c:pt idx="0">
                  <c:v>0</c:v>
                </c:pt>
              </c:numCache>
            </c:numRef>
          </c:val>
          <c:extLst>
            <c:ext xmlns:c16="http://schemas.microsoft.com/office/drawing/2014/chart" uri="{C3380CC4-5D6E-409C-BE32-E72D297353CC}">
              <c16:uniqueId val="{00000003-96E1-4E64-8D15-5428B12C39AF}"/>
            </c:ext>
          </c:extLst>
        </c:ser>
        <c:ser>
          <c:idx val="4"/>
          <c:order val="4"/>
          <c:tx>
            <c:strRef>
              <c:f>'Calculation table'!$G$2</c:f>
              <c:strCache>
                <c:ptCount val="1"/>
                <c:pt idx="0">
                  <c:v>Eager</c:v>
                </c:pt>
              </c:strCache>
            </c:strRef>
          </c:tx>
          <c:spPr>
            <a:solidFill>
              <a:srgbClr val="00B050"/>
            </a:solidFill>
            <a:ln>
              <a:noFill/>
            </a:ln>
            <a:effectLst/>
          </c:spPr>
          <c:invertIfNegative val="0"/>
          <c:cat>
            <c:strRef>
              <c:f>'Calculation table'!$B$6</c:f>
              <c:strCache>
                <c:ptCount val="1"/>
                <c:pt idx="0">
                  <c:v>Project/Programme</c:v>
                </c:pt>
              </c:strCache>
            </c:strRef>
          </c:cat>
          <c:val>
            <c:numRef>
              <c:f>'Calculation table'!$G$6</c:f>
              <c:numCache>
                <c:formatCode>General</c:formatCode>
                <c:ptCount val="1"/>
                <c:pt idx="0">
                  <c:v>0</c:v>
                </c:pt>
              </c:numCache>
            </c:numRef>
          </c:val>
          <c:extLst>
            <c:ext xmlns:c16="http://schemas.microsoft.com/office/drawing/2014/chart" uri="{C3380CC4-5D6E-409C-BE32-E72D297353CC}">
              <c16:uniqueId val="{00000004-96E1-4E64-8D15-5428B12C39AF}"/>
            </c:ext>
          </c:extLst>
        </c:ser>
        <c:dLbls>
          <c:showLegendKey val="0"/>
          <c:showVal val="0"/>
          <c:showCatName val="0"/>
          <c:showSerName val="0"/>
          <c:showPercent val="0"/>
          <c:showBubbleSize val="0"/>
        </c:dLbls>
        <c:gapWidth val="15"/>
        <c:overlap val="100"/>
        <c:axId val="1426457488"/>
        <c:axId val="1426459408"/>
      </c:barChart>
      <c:catAx>
        <c:axId val="1426457488"/>
        <c:scaling>
          <c:orientation val="minMax"/>
        </c:scaling>
        <c:delete val="1"/>
        <c:axPos val="l"/>
        <c:numFmt formatCode="General" sourceLinked="1"/>
        <c:majorTickMark val="none"/>
        <c:minorTickMark val="none"/>
        <c:tickLblPos val="nextTo"/>
        <c:crossAx val="1426459408"/>
        <c:crosses val="autoZero"/>
        <c:auto val="1"/>
        <c:lblAlgn val="ctr"/>
        <c:lblOffset val="100"/>
        <c:noMultiLvlLbl val="0"/>
      </c:catAx>
      <c:valAx>
        <c:axId val="1426459408"/>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426457488"/>
        <c:crosses val="autoZero"/>
        <c:crossBetween val="between"/>
      </c:valAx>
      <c:spPr>
        <a:noFill/>
        <a:ln>
          <a:noFill/>
        </a:ln>
        <a:effectLst/>
      </c:spPr>
    </c:plotArea>
    <c:plotVisOnly val="1"/>
    <c:dispBlanksAs val="gap"/>
    <c:showDLblsOverMax val="0"/>
  </c:chart>
  <c:spPr>
    <a:noFill/>
    <a:ln w="9525" cap="flat" cmpd="sng" algn="ctr">
      <a:solidFill>
        <a:schemeClr val="accent1">
          <a:alpha val="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'Calculation table'!$C$2</c:f>
              <c:strCache>
                <c:ptCount val="1"/>
                <c:pt idx="0">
                  <c:v>Averse</c:v>
                </c:pt>
              </c:strCache>
            </c:strRef>
          </c:tx>
          <c:spPr>
            <a:solidFill>
              <a:srgbClr val="C00000"/>
            </a:solidFill>
            <a:ln>
              <a:noFill/>
            </a:ln>
            <a:effectLst/>
          </c:spPr>
          <c:invertIfNegative val="0"/>
          <c:cat>
            <c:strRef>
              <c:f>'Calculation table'!$B$3</c:f>
              <c:strCache>
                <c:ptCount val="1"/>
                <c:pt idx="0">
                  <c:v>Security</c:v>
                </c:pt>
              </c:strCache>
            </c:strRef>
          </c:cat>
          <c:val>
            <c:numRef>
              <c:f>'Calculation table'!$C$3</c:f>
              <c:numCache>
                <c:formatCode>General</c:formatCode>
                <c:ptCount val="1"/>
                <c:pt idx="0">
                  <c:v>0</c:v>
                </c:pt>
              </c:numCache>
            </c:numRef>
          </c:val>
          <c:extLst>
            <c:ext xmlns:c16="http://schemas.microsoft.com/office/drawing/2014/chart" uri="{C3380CC4-5D6E-409C-BE32-E72D297353CC}">
              <c16:uniqueId val="{00000000-2171-4F77-8AB2-35887A241A50}"/>
            </c:ext>
          </c:extLst>
        </c:ser>
        <c:ser>
          <c:idx val="1"/>
          <c:order val="1"/>
          <c:tx>
            <c:strRef>
              <c:f>'Calculation table'!$D$2</c:f>
              <c:strCache>
                <c:ptCount val="1"/>
                <c:pt idx="0">
                  <c:v>Minimal</c:v>
                </c:pt>
              </c:strCache>
            </c:strRef>
          </c:tx>
          <c:spPr>
            <a:solidFill>
              <a:schemeClr val="accent2"/>
            </a:solidFill>
            <a:ln>
              <a:noFill/>
            </a:ln>
            <a:effectLst/>
          </c:spPr>
          <c:invertIfNegative val="0"/>
          <c:cat>
            <c:strRef>
              <c:f>'Calculation table'!$B$3</c:f>
              <c:strCache>
                <c:ptCount val="1"/>
                <c:pt idx="0">
                  <c:v>Security</c:v>
                </c:pt>
              </c:strCache>
            </c:strRef>
          </c:cat>
          <c:val>
            <c:numRef>
              <c:f>'Calculation table'!$D$3</c:f>
              <c:numCache>
                <c:formatCode>General</c:formatCode>
                <c:ptCount val="1"/>
                <c:pt idx="0">
                  <c:v>0</c:v>
                </c:pt>
              </c:numCache>
            </c:numRef>
          </c:val>
          <c:extLst>
            <c:ext xmlns:c16="http://schemas.microsoft.com/office/drawing/2014/chart" uri="{C3380CC4-5D6E-409C-BE32-E72D297353CC}">
              <c16:uniqueId val="{00000001-2171-4F77-8AB2-35887A241A50}"/>
            </c:ext>
          </c:extLst>
        </c:ser>
        <c:ser>
          <c:idx val="2"/>
          <c:order val="2"/>
          <c:tx>
            <c:strRef>
              <c:f>'Calculation table'!$E$2</c:f>
              <c:strCache>
                <c:ptCount val="1"/>
                <c:pt idx="0">
                  <c:v>Cautious</c:v>
                </c:pt>
              </c:strCache>
            </c:strRef>
          </c:tx>
          <c:spPr>
            <a:solidFill>
              <a:srgbClr val="FFC000"/>
            </a:solidFill>
            <a:ln>
              <a:noFill/>
            </a:ln>
            <a:effectLst/>
          </c:spPr>
          <c:invertIfNegative val="0"/>
          <c:cat>
            <c:strRef>
              <c:f>'Calculation table'!$B$3</c:f>
              <c:strCache>
                <c:ptCount val="1"/>
                <c:pt idx="0">
                  <c:v>Security</c:v>
                </c:pt>
              </c:strCache>
            </c:strRef>
          </c:cat>
          <c:val>
            <c:numRef>
              <c:f>'Calculation table'!$E$3</c:f>
              <c:numCache>
                <c:formatCode>General</c:formatCode>
                <c:ptCount val="1"/>
                <c:pt idx="0">
                  <c:v>0</c:v>
                </c:pt>
              </c:numCache>
            </c:numRef>
          </c:val>
          <c:extLst>
            <c:ext xmlns:c16="http://schemas.microsoft.com/office/drawing/2014/chart" uri="{C3380CC4-5D6E-409C-BE32-E72D297353CC}">
              <c16:uniqueId val="{00000002-2171-4F77-8AB2-35887A241A50}"/>
            </c:ext>
          </c:extLst>
        </c:ser>
        <c:ser>
          <c:idx val="3"/>
          <c:order val="3"/>
          <c:tx>
            <c:strRef>
              <c:f>'Calculation table'!$F$2</c:f>
              <c:strCache>
                <c:ptCount val="1"/>
                <c:pt idx="0">
                  <c:v>Open</c:v>
                </c:pt>
              </c:strCache>
            </c:strRef>
          </c:tx>
          <c:spPr>
            <a:solidFill>
              <a:srgbClr val="C6C95B"/>
            </a:solidFill>
            <a:ln>
              <a:noFill/>
            </a:ln>
            <a:effectLst/>
          </c:spPr>
          <c:invertIfNegative val="0"/>
          <c:cat>
            <c:strRef>
              <c:f>'Calculation table'!$B$3</c:f>
              <c:strCache>
                <c:ptCount val="1"/>
                <c:pt idx="0">
                  <c:v>Security</c:v>
                </c:pt>
              </c:strCache>
            </c:strRef>
          </c:cat>
          <c:val>
            <c:numRef>
              <c:f>'Calculation table'!$F$3</c:f>
              <c:numCache>
                <c:formatCode>General</c:formatCode>
                <c:ptCount val="1"/>
                <c:pt idx="0">
                  <c:v>0</c:v>
                </c:pt>
              </c:numCache>
            </c:numRef>
          </c:val>
          <c:extLst>
            <c:ext xmlns:c16="http://schemas.microsoft.com/office/drawing/2014/chart" uri="{C3380CC4-5D6E-409C-BE32-E72D297353CC}">
              <c16:uniqueId val="{00000003-2171-4F77-8AB2-35887A241A50}"/>
            </c:ext>
          </c:extLst>
        </c:ser>
        <c:ser>
          <c:idx val="4"/>
          <c:order val="4"/>
          <c:tx>
            <c:strRef>
              <c:f>'Calculation table'!$G$2</c:f>
              <c:strCache>
                <c:ptCount val="1"/>
                <c:pt idx="0">
                  <c:v>Eager</c:v>
                </c:pt>
              </c:strCache>
            </c:strRef>
          </c:tx>
          <c:spPr>
            <a:solidFill>
              <a:srgbClr val="00B050"/>
            </a:solidFill>
            <a:ln>
              <a:noFill/>
            </a:ln>
            <a:effectLst/>
          </c:spPr>
          <c:invertIfNegative val="0"/>
          <c:cat>
            <c:strRef>
              <c:f>'Calculation table'!$B$3</c:f>
              <c:strCache>
                <c:ptCount val="1"/>
                <c:pt idx="0">
                  <c:v>Security</c:v>
                </c:pt>
              </c:strCache>
            </c:strRef>
          </c:cat>
          <c:val>
            <c:numRef>
              <c:f>'Calculation table'!$G$3</c:f>
              <c:numCache>
                <c:formatCode>General</c:formatCode>
                <c:ptCount val="1"/>
                <c:pt idx="0">
                  <c:v>0</c:v>
                </c:pt>
              </c:numCache>
            </c:numRef>
          </c:val>
          <c:extLst>
            <c:ext xmlns:c16="http://schemas.microsoft.com/office/drawing/2014/chart" uri="{C3380CC4-5D6E-409C-BE32-E72D297353CC}">
              <c16:uniqueId val="{00000004-2171-4F77-8AB2-35887A241A50}"/>
            </c:ext>
          </c:extLst>
        </c:ser>
        <c:dLbls>
          <c:showLegendKey val="0"/>
          <c:showVal val="0"/>
          <c:showCatName val="0"/>
          <c:showSerName val="0"/>
          <c:showPercent val="0"/>
          <c:showBubbleSize val="0"/>
        </c:dLbls>
        <c:gapWidth val="15"/>
        <c:overlap val="100"/>
        <c:axId val="1426457488"/>
        <c:axId val="1426459408"/>
      </c:barChart>
      <c:catAx>
        <c:axId val="1426457488"/>
        <c:scaling>
          <c:orientation val="minMax"/>
        </c:scaling>
        <c:delete val="1"/>
        <c:axPos val="l"/>
        <c:numFmt formatCode="General" sourceLinked="1"/>
        <c:majorTickMark val="none"/>
        <c:minorTickMark val="none"/>
        <c:tickLblPos val="nextTo"/>
        <c:crossAx val="1426459408"/>
        <c:crosses val="autoZero"/>
        <c:auto val="1"/>
        <c:lblAlgn val="ctr"/>
        <c:lblOffset val="100"/>
        <c:noMultiLvlLbl val="0"/>
      </c:catAx>
      <c:valAx>
        <c:axId val="1426459408"/>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426457488"/>
        <c:crosses val="autoZero"/>
        <c:crossBetween val="between"/>
      </c:valAx>
      <c:spPr>
        <a:noFill/>
        <a:ln>
          <a:noFill/>
        </a:ln>
        <a:effectLst/>
      </c:spPr>
    </c:plotArea>
    <c:plotVisOnly val="1"/>
    <c:dispBlanksAs val="gap"/>
    <c:showDLblsOverMax val="0"/>
  </c:chart>
  <c:spPr>
    <a:noFill/>
    <a:ln w="9525" cap="flat" cmpd="sng" algn="ctr">
      <a:solidFill>
        <a:schemeClr val="accent1">
          <a:alpha val="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'Calculation table'!$C$2</c:f>
              <c:strCache>
                <c:ptCount val="1"/>
                <c:pt idx="0">
                  <c:v>Averse</c:v>
                </c:pt>
              </c:strCache>
            </c:strRef>
          </c:tx>
          <c:spPr>
            <a:solidFill>
              <a:srgbClr val="C00000"/>
            </a:solidFill>
            <a:ln>
              <a:noFill/>
            </a:ln>
            <a:effectLst/>
          </c:spPr>
          <c:invertIfNegative val="0"/>
          <c:cat>
            <c:strRef>
              <c:f>'Calculation table'!$B$8</c:f>
              <c:strCache>
                <c:ptCount val="1"/>
                <c:pt idx="0">
                  <c:v>Data &amp; Info Mngmt</c:v>
                </c:pt>
              </c:strCache>
            </c:strRef>
          </c:cat>
          <c:val>
            <c:numRef>
              <c:f>'Calculation table'!$C$8</c:f>
              <c:numCache>
                <c:formatCode>General</c:formatCode>
                <c:ptCount val="1"/>
                <c:pt idx="0">
                  <c:v>0</c:v>
                </c:pt>
              </c:numCache>
            </c:numRef>
          </c:val>
          <c:extLst>
            <c:ext xmlns:c16="http://schemas.microsoft.com/office/drawing/2014/chart" uri="{C3380CC4-5D6E-409C-BE32-E72D297353CC}">
              <c16:uniqueId val="{00000000-13E4-40D2-915B-1F5D5A61012F}"/>
            </c:ext>
          </c:extLst>
        </c:ser>
        <c:ser>
          <c:idx val="1"/>
          <c:order val="1"/>
          <c:tx>
            <c:strRef>
              <c:f>'Calculation table'!$D$2</c:f>
              <c:strCache>
                <c:ptCount val="1"/>
                <c:pt idx="0">
                  <c:v>Minimal</c:v>
                </c:pt>
              </c:strCache>
            </c:strRef>
          </c:tx>
          <c:spPr>
            <a:solidFill>
              <a:schemeClr val="accent2"/>
            </a:solidFill>
            <a:ln>
              <a:noFill/>
            </a:ln>
            <a:effectLst/>
          </c:spPr>
          <c:invertIfNegative val="0"/>
          <c:cat>
            <c:strRef>
              <c:f>'Calculation table'!$B$8</c:f>
              <c:strCache>
                <c:ptCount val="1"/>
                <c:pt idx="0">
                  <c:v>Data &amp; Info Mngmt</c:v>
                </c:pt>
              </c:strCache>
            </c:strRef>
          </c:cat>
          <c:val>
            <c:numRef>
              <c:f>'Calculation table'!$D$8</c:f>
              <c:numCache>
                <c:formatCode>General</c:formatCode>
                <c:ptCount val="1"/>
                <c:pt idx="0">
                  <c:v>0</c:v>
                </c:pt>
              </c:numCache>
            </c:numRef>
          </c:val>
          <c:extLst>
            <c:ext xmlns:c16="http://schemas.microsoft.com/office/drawing/2014/chart" uri="{C3380CC4-5D6E-409C-BE32-E72D297353CC}">
              <c16:uniqueId val="{00000001-13E4-40D2-915B-1F5D5A61012F}"/>
            </c:ext>
          </c:extLst>
        </c:ser>
        <c:ser>
          <c:idx val="2"/>
          <c:order val="2"/>
          <c:tx>
            <c:strRef>
              <c:f>'Calculation table'!$E$2</c:f>
              <c:strCache>
                <c:ptCount val="1"/>
                <c:pt idx="0">
                  <c:v>Cautious</c:v>
                </c:pt>
              </c:strCache>
            </c:strRef>
          </c:tx>
          <c:spPr>
            <a:solidFill>
              <a:srgbClr val="FFC000"/>
            </a:solidFill>
            <a:ln>
              <a:noFill/>
            </a:ln>
            <a:effectLst/>
          </c:spPr>
          <c:invertIfNegative val="0"/>
          <c:cat>
            <c:strRef>
              <c:f>'Calculation table'!$B$8</c:f>
              <c:strCache>
                <c:ptCount val="1"/>
                <c:pt idx="0">
                  <c:v>Data &amp; Info Mngmt</c:v>
                </c:pt>
              </c:strCache>
            </c:strRef>
          </c:cat>
          <c:val>
            <c:numRef>
              <c:f>'Calculation table'!$E$8</c:f>
              <c:numCache>
                <c:formatCode>General</c:formatCode>
                <c:ptCount val="1"/>
                <c:pt idx="0">
                  <c:v>0</c:v>
                </c:pt>
              </c:numCache>
            </c:numRef>
          </c:val>
          <c:extLst>
            <c:ext xmlns:c16="http://schemas.microsoft.com/office/drawing/2014/chart" uri="{C3380CC4-5D6E-409C-BE32-E72D297353CC}">
              <c16:uniqueId val="{00000002-13E4-40D2-915B-1F5D5A61012F}"/>
            </c:ext>
          </c:extLst>
        </c:ser>
        <c:ser>
          <c:idx val="3"/>
          <c:order val="3"/>
          <c:tx>
            <c:strRef>
              <c:f>'Calculation table'!$F$2</c:f>
              <c:strCache>
                <c:ptCount val="1"/>
                <c:pt idx="0">
                  <c:v>Open</c:v>
                </c:pt>
              </c:strCache>
            </c:strRef>
          </c:tx>
          <c:spPr>
            <a:solidFill>
              <a:srgbClr val="92D050"/>
            </a:solidFill>
            <a:ln>
              <a:noFill/>
            </a:ln>
            <a:effectLst/>
          </c:spPr>
          <c:invertIfNegative val="0"/>
          <c:cat>
            <c:strRef>
              <c:f>'Calculation table'!$B$8</c:f>
              <c:strCache>
                <c:ptCount val="1"/>
                <c:pt idx="0">
                  <c:v>Data &amp; Info Mngmt</c:v>
                </c:pt>
              </c:strCache>
            </c:strRef>
          </c:cat>
          <c:val>
            <c:numRef>
              <c:f>'Calculation table'!$F$8</c:f>
              <c:numCache>
                <c:formatCode>General</c:formatCode>
                <c:ptCount val="1"/>
                <c:pt idx="0">
                  <c:v>0</c:v>
                </c:pt>
              </c:numCache>
            </c:numRef>
          </c:val>
          <c:extLst>
            <c:ext xmlns:c16="http://schemas.microsoft.com/office/drawing/2014/chart" uri="{C3380CC4-5D6E-409C-BE32-E72D297353CC}">
              <c16:uniqueId val="{00000003-13E4-40D2-915B-1F5D5A61012F}"/>
            </c:ext>
          </c:extLst>
        </c:ser>
        <c:ser>
          <c:idx val="4"/>
          <c:order val="4"/>
          <c:tx>
            <c:strRef>
              <c:f>'Calculation table'!$G$2</c:f>
              <c:strCache>
                <c:ptCount val="1"/>
                <c:pt idx="0">
                  <c:v>Eager</c:v>
                </c:pt>
              </c:strCache>
            </c:strRef>
          </c:tx>
          <c:spPr>
            <a:solidFill>
              <a:srgbClr val="00B050"/>
            </a:solidFill>
            <a:ln>
              <a:noFill/>
            </a:ln>
            <a:effectLst/>
          </c:spPr>
          <c:invertIfNegative val="0"/>
          <c:cat>
            <c:strRef>
              <c:f>'Calculation table'!$B$8</c:f>
              <c:strCache>
                <c:ptCount val="1"/>
                <c:pt idx="0">
                  <c:v>Data &amp; Info Mngmt</c:v>
                </c:pt>
              </c:strCache>
            </c:strRef>
          </c:cat>
          <c:val>
            <c:numRef>
              <c:f>'Calculation table'!$G$8</c:f>
              <c:numCache>
                <c:formatCode>General</c:formatCode>
                <c:ptCount val="1"/>
                <c:pt idx="0">
                  <c:v>0</c:v>
                </c:pt>
              </c:numCache>
            </c:numRef>
          </c:val>
          <c:extLst>
            <c:ext xmlns:c16="http://schemas.microsoft.com/office/drawing/2014/chart" uri="{C3380CC4-5D6E-409C-BE32-E72D297353CC}">
              <c16:uniqueId val="{00000004-13E4-40D2-915B-1F5D5A61012F}"/>
            </c:ext>
          </c:extLst>
        </c:ser>
        <c:dLbls>
          <c:showLegendKey val="0"/>
          <c:showVal val="0"/>
          <c:showCatName val="0"/>
          <c:showSerName val="0"/>
          <c:showPercent val="0"/>
          <c:showBubbleSize val="0"/>
        </c:dLbls>
        <c:gapWidth val="15"/>
        <c:overlap val="100"/>
        <c:axId val="1426457488"/>
        <c:axId val="1426459408"/>
      </c:barChart>
      <c:catAx>
        <c:axId val="1426457488"/>
        <c:scaling>
          <c:orientation val="minMax"/>
        </c:scaling>
        <c:delete val="1"/>
        <c:axPos val="l"/>
        <c:numFmt formatCode="General" sourceLinked="1"/>
        <c:majorTickMark val="none"/>
        <c:minorTickMark val="none"/>
        <c:tickLblPos val="nextTo"/>
        <c:crossAx val="1426459408"/>
        <c:crosses val="autoZero"/>
        <c:auto val="1"/>
        <c:lblAlgn val="ctr"/>
        <c:lblOffset val="100"/>
        <c:noMultiLvlLbl val="0"/>
      </c:catAx>
      <c:valAx>
        <c:axId val="1426459408"/>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426457488"/>
        <c:crosses val="autoZero"/>
        <c:crossBetween val="between"/>
      </c:valAx>
      <c:spPr>
        <a:noFill/>
        <a:ln>
          <a:noFill/>
        </a:ln>
        <a:effectLst/>
      </c:spPr>
    </c:plotArea>
    <c:plotVisOnly val="1"/>
    <c:dispBlanksAs val="gap"/>
    <c:showDLblsOverMax val="0"/>
  </c:chart>
  <c:spPr>
    <a:noFill/>
    <a:ln w="9525" cap="flat" cmpd="sng" algn="ctr">
      <a:solidFill>
        <a:schemeClr val="accent1">
          <a:alpha val="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'Calculation table'!$C$2</c:f>
              <c:strCache>
                <c:ptCount val="1"/>
                <c:pt idx="0">
                  <c:v>Averse</c:v>
                </c:pt>
              </c:strCache>
            </c:strRef>
          </c:tx>
          <c:spPr>
            <a:solidFill>
              <a:srgbClr val="C00000"/>
            </a:solidFill>
            <a:ln>
              <a:noFill/>
            </a:ln>
            <a:effectLst/>
          </c:spPr>
          <c:invertIfNegative val="0"/>
          <c:cat>
            <c:strRef>
              <c:f>'Calculation table'!$B$7</c:f>
              <c:strCache>
                <c:ptCount val="1"/>
                <c:pt idx="0">
                  <c:v>Technology</c:v>
                </c:pt>
              </c:strCache>
            </c:strRef>
          </c:cat>
          <c:val>
            <c:numRef>
              <c:f>'Calculation table'!$C$7</c:f>
              <c:numCache>
                <c:formatCode>General</c:formatCode>
                <c:ptCount val="1"/>
                <c:pt idx="0">
                  <c:v>0</c:v>
                </c:pt>
              </c:numCache>
            </c:numRef>
          </c:val>
          <c:extLst>
            <c:ext xmlns:c16="http://schemas.microsoft.com/office/drawing/2014/chart" uri="{C3380CC4-5D6E-409C-BE32-E72D297353CC}">
              <c16:uniqueId val="{00000000-EC7D-4310-AA65-7F604F191246}"/>
            </c:ext>
          </c:extLst>
        </c:ser>
        <c:ser>
          <c:idx val="1"/>
          <c:order val="1"/>
          <c:tx>
            <c:strRef>
              <c:f>'Calculation table'!$D$2</c:f>
              <c:strCache>
                <c:ptCount val="1"/>
                <c:pt idx="0">
                  <c:v>Minimal</c:v>
                </c:pt>
              </c:strCache>
            </c:strRef>
          </c:tx>
          <c:spPr>
            <a:solidFill>
              <a:schemeClr val="accent2"/>
            </a:solidFill>
            <a:ln>
              <a:noFill/>
            </a:ln>
            <a:effectLst/>
          </c:spPr>
          <c:invertIfNegative val="0"/>
          <c:cat>
            <c:strRef>
              <c:f>'Calculation table'!$B$7</c:f>
              <c:strCache>
                <c:ptCount val="1"/>
                <c:pt idx="0">
                  <c:v>Technology</c:v>
                </c:pt>
              </c:strCache>
            </c:strRef>
          </c:cat>
          <c:val>
            <c:numRef>
              <c:f>'Calculation table'!$D$7</c:f>
              <c:numCache>
                <c:formatCode>General</c:formatCode>
                <c:ptCount val="1"/>
                <c:pt idx="0">
                  <c:v>0</c:v>
                </c:pt>
              </c:numCache>
            </c:numRef>
          </c:val>
          <c:extLst>
            <c:ext xmlns:c16="http://schemas.microsoft.com/office/drawing/2014/chart" uri="{C3380CC4-5D6E-409C-BE32-E72D297353CC}">
              <c16:uniqueId val="{00000001-EC7D-4310-AA65-7F604F191246}"/>
            </c:ext>
          </c:extLst>
        </c:ser>
        <c:ser>
          <c:idx val="2"/>
          <c:order val="2"/>
          <c:tx>
            <c:strRef>
              <c:f>'Calculation table'!$E$2</c:f>
              <c:strCache>
                <c:ptCount val="1"/>
                <c:pt idx="0">
                  <c:v>Cautious</c:v>
                </c:pt>
              </c:strCache>
            </c:strRef>
          </c:tx>
          <c:spPr>
            <a:solidFill>
              <a:srgbClr val="FFC000"/>
            </a:solidFill>
            <a:ln>
              <a:noFill/>
            </a:ln>
            <a:effectLst/>
          </c:spPr>
          <c:invertIfNegative val="0"/>
          <c:cat>
            <c:strRef>
              <c:f>'Calculation table'!$B$7</c:f>
              <c:strCache>
                <c:ptCount val="1"/>
                <c:pt idx="0">
                  <c:v>Technology</c:v>
                </c:pt>
              </c:strCache>
            </c:strRef>
          </c:cat>
          <c:val>
            <c:numRef>
              <c:f>'Calculation table'!$E$7</c:f>
              <c:numCache>
                <c:formatCode>General</c:formatCode>
                <c:ptCount val="1"/>
                <c:pt idx="0">
                  <c:v>0</c:v>
                </c:pt>
              </c:numCache>
            </c:numRef>
          </c:val>
          <c:extLst>
            <c:ext xmlns:c16="http://schemas.microsoft.com/office/drawing/2014/chart" uri="{C3380CC4-5D6E-409C-BE32-E72D297353CC}">
              <c16:uniqueId val="{00000002-EC7D-4310-AA65-7F604F191246}"/>
            </c:ext>
          </c:extLst>
        </c:ser>
        <c:ser>
          <c:idx val="3"/>
          <c:order val="3"/>
          <c:tx>
            <c:strRef>
              <c:f>'Calculation table'!$F$2</c:f>
              <c:strCache>
                <c:ptCount val="1"/>
                <c:pt idx="0">
                  <c:v>Open</c:v>
                </c:pt>
              </c:strCache>
            </c:strRef>
          </c:tx>
          <c:spPr>
            <a:solidFill>
              <a:srgbClr val="92D050"/>
            </a:solidFill>
            <a:ln>
              <a:noFill/>
            </a:ln>
            <a:effectLst/>
          </c:spPr>
          <c:invertIfNegative val="0"/>
          <c:cat>
            <c:strRef>
              <c:f>'Calculation table'!$B$7</c:f>
              <c:strCache>
                <c:ptCount val="1"/>
                <c:pt idx="0">
                  <c:v>Technology</c:v>
                </c:pt>
              </c:strCache>
            </c:strRef>
          </c:cat>
          <c:val>
            <c:numRef>
              <c:f>'Calculation table'!$F$7</c:f>
              <c:numCache>
                <c:formatCode>General</c:formatCode>
                <c:ptCount val="1"/>
                <c:pt idx="0">
                  <c:v>0</c:v>
                </c:pt>
              </c:numCache>
            </c:numRef>
          </c:val>
          <c:extLst>
            <c:ext xmlns:c16="http://schemas.microsoft.com/office/drawing/2014/chart" uri="{C3380CC4-5D6E-409C-BE32-E72D297353CC}">
              <c16:uniqueId val="{00000003-EC7D-4310-AA65-7F604F191246}"/>
            </c:ext>
          </c:extLst>
        </c:ser>
        <c:ser>
          <c:idx val="4"/>
          <c:order val="4"/>
          <c:tx>
            <c:strRef>
              <c:f>'Calculation table'!$G$2</c:f>
              <c:strCache>
                <c:ptCount val="1"/>
                <c:pt idx="0">
                  <c:v>Eager</c:v>
                </c:pt>
              </c:strCache>
            </c:strRef>
          </c:tx>
          <c:spPr>
            <a:solidFill>
              <a:srgbClr val="00B050"/>
            </a:solidFill>
            <a:ln>
              <a:noFill/>
            </a:ln>
            <a:effectLst/>
          </c:spPr>
          <c:invertIfNegative val="0"/>
          <c:cat>
            <c:strRef>
              <c:f>'Calculation table'!$B$7</c:f>
              <c:strCache>
                <c:ptCount val="1"/>
                <c:pt idx="0">
                  <c:v>Technology</c:v>
                </c:pt>
              </c:strCache>
            </c:strRef>
          </c:cat>
          <c:val>
            <c:numRef>
              <c:f>'Calculation table'!$G$7</c:f>
              <c:numCache>
                <c:formatCode>General</c:formatCode>
                <c:ptCount val="1"/>
                <c:pt idx="0">
                  <c:v>0</c:v>
                </c:pt>
              </c:numCache>
            </c:numRef>
          </c:val>
          <c:extLst>
            <c:ext xmlns:c16="http://schemas.microsoft.com/office/drawing/2014/chart" uri="{C3380CC4-5D6E-409C-BE32-E72D297353CC}">
              <c16:uniqueId val="{00000004-EC7D-4310-AA65-7F604F191246}"/>
            </c:ext>
          </c:extLst>
        </c:ser>
        <c:dLbls>
          <c:showLegendKey val="0"/>
          <c:showVal val="0"/>
          <c:showCatName val="0"/>
          <c:showSerName val="0"/>
          <c:showPercent val="0"/>
          <c:showBubbleSize val="0"/>
        </c:dLbls>
        <c:gapWidth val="15"/>
        <c:overlap val="100"/>
        <c:axId val="1426457488"/>
        <c:axId val="1426459408"/>
      </c:barChart>
      <c:catAx>
        <c:axId val="1426457488"/>
        <c:scaling>
          <c:orientation val="minMax"/>
        </c:scaling>
        <c:delete val="1"/>
        <c:axPos val="l"/>
        <c:numFmt formatCode="General" sourceLinked="1"/>
        <c:majorTickMark val="none"/>
        <c:minorTickMark val="none"/>
        <c:tickLblPos val="nextTo"/>
        <c:crossAx val="1426459408"/>
        <c:crosses val="autoZero"/>
        <c:auto val="1"/>
        <c:lblAlgn val="ctr"/>
        <c:lblOffset val="100"/>
        <c:noMultiLvlLbl val="0"/>
      </c:catAx>
      <c:valAx>
        <c:axId val="1426459408"/>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426457488"/>
        <c:crosses val="autoZero"/>
        <c:crossBetween val="between"/>
      </c:valAx>
      <c:spPr>
        <a:noFill/>
        <a:ln>
          <a:noFill/>
        </a:ln>
        <a:effectLst/>
      </c:spPr>
    </c:plotArea>
    <c:plotVisOnly val="1"/>
    <c:dispBlanksAs val="gap"/>
    <c:showDLblsOverMax val="0"/>
  </c:chart>
  <c:spPr>
    <a:noFill/>
    <a:ln w="9525" cap="flat" cmpd="sng" algn="ctr">
      <a:solidFill>
        <a:schemeClr val="accent1">
          <a:alpha val="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'Calculation table'!$C$2</c:f>
              <c:strCache>
                <c:ptCount val="1"/>
                <c:pt idx="0">
                  <c:v>Averse</c:v>
                </c:pt>
              </c:strCache>
            </c:strRef>
          </c:tx>
          <c:spPr>
            <a:solidFill>
              <a:srgbClr val="C00000"/>
            </a:solidFill>
            <a:ln>
              <a:noFill/>
            </a:ln>
            <a:effectLst/>
          </c:spPr>
          <c:invertIfNegative val="0"/>
          <c:cat>
            <c:strRef>
              <c:f>'Calculation table'!$B$11</c:f>
              <c:strCache>
                <c:ptCount val="1"/>
                <c:pt idx="0">
                  <c:v>People</c:v>
                </c:pt>
              </c:strCache>
            </c:strRef>
          </c:cat>
          <c:val>
            <c:numRef>
              <c:f>'Calculation table'!$C$11</c:f>
              <c:numCache>
                <c:formatCode>General</c:formatCode>
                <c:ptCount val="1"/>
                <c:pt idx="0">
                  <c:v>0</c:v>
                </c:pt>
              </c:numCache>
            </c:numRef>
          </c:val>
          <c:extLst>
            <c:ext xmlns:c16="http://schemas.microsoft.com/office/drawing/2014/chart" uri="{C3380CC4-5D6E-409C-BE32-E72D297353CC}">
              <c16:uniqueId val="{00000000-7EFF-4E81-964D-FB79C88EC05C}"/>
            </c:ext>
          </c:extLst>
        </c:ser>
        <c:ser>
          <c:idx val="1"/>
          <c:order val="1"/>
          <c:tx>
            <c:strRef>
              <c:f>'Calculation table'!$D$2</c:f>
              <c:strCache>
                <c:ptCount val="1"/>
                <c:pt idx="0">
                  <c:v>Minimal</c:v>
                </c:pt>
              </c:strCache>
            </c:strRef>
          </c:tx>
          <c:spPr>
            <a:solidFill>
              <a:schemeClr val="accent2"/>
            </a:solidFill>
            <a:ln>
              <a:noFill/>
            </a:ln>
            <a:effectLst/>
          </c:spPr>
          <c:invertIfNegative val="0"/>
          <c:cat>
            <c:strRef>
              <c:f>'Calculation table'!$B$11</c:f>
              <c:strCache>
                <c:ptCount val="1"/>
                <c:pt idx="0">
                  <c:v>People</c:v>
                </c:pt>
              </c:strCache>
            </c:strRef>
          </c:cat>
          <c:val>
            <c:numRef>
              <c:f>'Calculation table'!$D$11</c:f>
              <c:numCache>
                <c:formatCode>General</c:formatCode>
                <c:ptCount val="1"/>
                <c:pt idx="0">
                  <c:v>0</c:v>
                </c:pt>
              </c:numCache>
            </c:numRef>
          </c:val>
          <c:extLst>
            <c:ext xmlns:c16="http://schemas.microsoft.com/office/drawing/2014/chart" uri="{C3380CC4-5D6E-409C-BE32-E72D297353CC}">
              <c16:uniqueId val="{00000001-7EFF-4E81-964D-FB79C88EC05C}"/>
            </c:ext>
          </c:extLst>
        </c:ser>
        <c:ser>
          <c:idx val="2"/>
          <c:order val="2"/>
          <c:tx>
            <c:strRef>
              <c:f>'Calculation table'!$E$2</c:f>
              <c:strCache>
                <c:ptCount val="1"/>
                <c:pt idx="0">
                  <c:v>Cautious</c:v>
                </c:pt>
              </c:strCache>
            </c:strRef>
          </c:tx>
          <c:spPr>
            <a:solidFill>
              <a:srgbClr val="FFC000"/>
            </a:solidFill>
            <a:ln>
              <a:noFill/>
            </a:ln>
            <a:effectLst/>
          </c:spPr>
          <c:invertIfNegative val="0"/>
          <c:cat>
            <c:strRef>
              <c:f>'Calculation table'!$B$11</c:f>
              <c:strCache>
                <c:ptCount val="1"/>
                <c:pt idx="0">
                  <c:v>People</c:v>
                </c:pt>
              </c:strCache>
            </c:strRef>
          </c:cat>
          <c:val>
            <c:numRef>
              <c:f>'Calculation table'!$E$11</c:f>
              <c:numCache>
                <c:formatCode>General</c:formatCode>
                <c:ptCount val="1"/>
                <c:pt idx="0">
                  <c:v>0</c:v>
                </c:pt>
              </c:numCache>
            </c:numRef>
          </c:val>
          <c:extLst>
            <c:ext xmlns:c16="http://schemas.microsoft.com/office/drawing/2014/chart" uri="{C3380CC4-5D6E-409C-BE32-E72D297353CC}">
              <c16:uniqueId val="{00000002-7EFF-4E81-964D-FB79C88EC05C}"/>
            </c:ext>
          </c:extLst>
        </c:ser>
        <c:ser>
          <c:idx val="3"/>
          <c:order val="3"/>
          <c:tx>
            <c:strRef>
              <c:f>'Calculation table'!$F$2</c:f>
              <c:strCache>
                <c:ptCount val="1"/>
                <c:pt idx="0">
                  <c:v>Open</c:v>
                </c:pt>
              </c:strCache>
            </c:strRef>
          </c:tx>
          <c:spPr>
            <a:solidFill>
              <a:srgbClr val="C6C95B"/>
            </a:solidFill>
            <a:ln>
              <a:noFill/>
            </a:ln>
            <a:effectLst/>
          </c:spPr>
          <c:invertIfNegative val="0"/>
          <c:cat>
            <c:strRef>
              <c:f>'Calculation table'!$B$11</c:f>
              <c:strCache>
                <c:ptCount val="1"/>
                <c:pt idx="0">
                  <c:v>People</c:v>
                </c:pt>
              </c:strCache>
            </c:strRef>
          </c:cat>
          <c:val>
            <c:numRef>
              <c:f>'Calculation table'!$F$11</c:f>
              <c:numCache>
                <c:formatCode>General</c:formatCode>
                <c:ptCount val="1"/>
                <c:pt idx="0">
                  <c:v>0</c:v>
                </c:pt>
              </c:numCache>
            </c:numRef>
          </c:val>
          <c:extLst>
            <c:ext xmlns:c16="http://schemas.microsoft.com/office/drawing/2014/chart" uri="{C3380CC4-5D6E-409C-BE32-E72D297353CC}">
              <c16:uniqueId val="{00000003-7EFF-4E81-964D-FB79C88EC05C}"/>
            </c:ext>
          </c:extLst>
        </c:ser>
        <c:ser>
          <c:idx val="4"/>
          <c:order val="4"/>
          <c:tx>
            <c:strRef>
              <c:f>'Calculation table'!$G$2</c:f>
              <c:strCache>
                <c:ptCount val="1"/>
                <c:pt idx="0">
                  <c:v>Eager</c:v>
                </c:pt>
              </c:strCache>
            </c:strRef>
          </c:tx>
          <c:spPr>
            <a:solidFill>
              <a:srgbClr val="00B050"/>
            </a:solidFill>
            <a:ln>
              <a:noFill/>
            </a:ln>
            <a:effectLst/>
          </c:spPr>
          <c:invertIfNegative val="0"/>
          <c:cat>
            <c:strRef>
              <c:f>'Calculation table'!$B$11</c:f>
              <c:strCache>
                <c:ptCount val="1"/>
                <c:pt idx="0">
                  <c:v>People</c:v>
                </c:pt>
              </c:strCache>
            </c:strRef>
          </c:cat>
          <c:val>
            <c:numRef>
              <c:f>'Calculation table'!$G$11</c:f>
              <c:numCache>
                <c:formatCode>General</c:formatCode>
                <c:ptCount val="1"/>
                <c:pt idx="0">
                  <c:v>0</c:v>
                </c:pt>
              </c:numCache>
            </c:numRef>
          </c:val>
          <c:extLst>
            <c:ext xmlns:c16="http://schemas.microsoft.com/office/drawing/2014/chart" uri="{C3380CC4-5D6E-409C-BE32-E72D297353CC}">
              <c16:uniqueId val="{00000004-7EFF-4E81-964D-FB79C88EC05C}"/>
            </c:ext>
          </c:extLst>
        </c:ser>
        <c:dLbls>
          <c:showLegendKey val="0"/>
          <c:showVal val="0"/>
          <c:showCatName val="0"/>
          <c:showSerName val="0"/>
          <c:showPercent val="0"/>
          <c:showBubbleSize val="0"/>
        </c:dLbls>
        <c:gapWidth val="15"/>
        <c:overlap val="100"/>
        <c:axId val="1426457488"/>
        <c:axId val="1426459408"/>
      </c:barChart>
      <c:catAx>
        <c:axId val="1426457488"/>
        <c:scaling>
          <c:orientation val="minMax"/>
        </c:scaling>
        <c:delete val="1"/>
        <c:axPos val="l"/>
        <c:numFmt formatCode="General" sourceLinked="1"/>
        <c:majorTickMark val="none"/>
        <c:minorTickMark val="none"/>
        <c:tickLblPos val="nextTo"/>
        <c:crossAx val="1426459408"/>
        <c:crosses val="autoZero"/>
        <c:auto val="1"/>
        <c:lblAlgn val="ctr"/>
        <c:lblOffset val="100"/>
        <c:noMultiLvlLbl val="0"/>
      </c:catAx>
      <c:valAx>
        <c:axId val="1426459408"/>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426457488"/>
        <c:crosses val="autoZero"/>
        <c:crossBetween val="between"/>
      </c:valAx>
      <c:spPr>
        <a:noFill/>
        <a:ln>
          <a:noFill/>
        </a:ln>
        <a:effectLst/>
      </c:spPr>
    </c:plotArea>
    <c:plotVisOnly val="1"/>
    <c:dispBlanksAs val="gap"/>
    <c:showDLblsOverMax val="0"/>
  </c:chart>
  <c:spPr>
    <a:noFill/>
    <a:ln w="9525" cap="flat" cmpd="sng" algn="ctr">
      <a:solidFill>
        <a:schemeClr val="accent1">
          <a:alpha val="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'Calculation table'!$C$2</c:f>
              <c:strCache>
                <c:ptCount val="1"/>
                <c:pt idx="0">
                  <c:v>Averse</c:v>
                </c:pt>
              </c:strCache>
            </c:strRef>
          </c:tx>
          <c:spPr>
            <a:solidFill>
              <a:srgbClr val="C00000"/>
            </a:solidFill>
            <a:ln>
              <a:noFill/>
            </a:ln>
            <a:effectLst/>
          </c:spPr>
          <c:invertIfNegative val="0"/>
          <c:cat>
            <c:strRef>
              <c:f>'Calculation table'!$B$10</c:f>
              <c:strCache>
                <c:ptCount val="1"/>
                <c:pt idx="0">
                  <c:v>Commercial</c:v>
                </c:pt>
              </c:strCache>
            </c:strRef>
          </c:cat>
          <c:val>
            <c:numRef>
              <c:f>'Calculation table'!$C$10</c:f>
              <c:numCache>
                <c:formatCode>General</c:formatCode>
                <c:ptCount val="1"/>
                <c:pt idx="0">
                  <c:v>0</c:v>
                </c:pt>
              </c:numCache>
            </c:numRef>
          </c:val>
          <c:extLst>
            <c:ext xmlns:c16="http://schemas.microsoft.com/office/drawing/2014/chart" uri="{C3380CC4-5D6E-409C-BE32-E72D297353CC}">
              <c16:uniqueId val="{00000000-973D-40A9-BECA-82B012CCCA6B}"/>
            </c:ext>
          </c:extLst>
        </c:ser>
        <c:ser>
          <c:idx val="1"/>
          <c:order val="1"/>
          <c:tx>
            <c:strRef>
              <c:f>'Calculation table'!$D$2</c:f>
              <c:strCache>
                <c:ptCount val="1"/>
                <c:pt idx="0">
                  <c:v>Minimal</c:v>
                </c:pt>
              </c:strCache>
            </c:strRef>
          </c:tx>
          <c:spPr>
            <a:solidFill>
              <a:schemeClr val="accent2"/>
            </a:solidFill>
            <a:ln>
              <a:noFill/>
            </a:ln>
            <a:effectLst/>
          </c:spPr>
          <c:invertIfNegative val="0"/>
          <c:cat>
            <c:strRef>
              <c:f>'Calculation table'!$B$10</c:f>
              <c:strCache>
                <c:ptCount val="1"/>
                <c:pt idx="0">
                  <c:v>Commercial</c:v>
                </c:pt>
              </c:strCache>
            </c:strRef>
          </c:cat>
          <c:val>
            <c:numRef>
              <c:f>'Calculation table'!$D$10</c:f>
              <c:numCache>
                <c:formatCode>General</c:formatCode>
                <c:ptCount val="1"/>
                <c:pt idx="0">
                  <c:v>0</c:v>
                </c:pt>
              </c:numCache>
            </c:numRef>
          </c:val>
          <c:extLst>
            <c:ext xmlns:c16="http://schemas.microsoft.com/office/drawing/2014/chart" uri="{C3380CC4-5D6E-409C-BE32-E72D297353CC}">
              <c16:uniqueId val="{00000001-973D-40A9-BECA-82B012CCCA6B}"/>
            </c:ext>
          </c:extLst>
        </c:ser>
        <c:ser>
          <c:idx val="2"/>
          <c:order val="2"/>
          <c:tx>
            <c:strRef>
              <c:f>'Calculation table'!$E$2</c:f>
              <c:strCache>
                <c:ptCount val="1"/>
                <c:pt idx="0">
                  <c:v>Cautious</c:v>
                </c:pt>
              </c:strCache>
            </c:strRef>
          </c:tx>
          <c:spPr>
            <a:solidFill>
              <a:srgbClr val="FFC000"/>
            </a:solidFill>
            <a:ln>
              <a:noFill/>
            </a:ln>
            <a:effectLst/>
          </c:spPr>
          <c:invertIfNegative val="0"/>
          <c:cat>
            <c:strRef>
              <c:f>'Calculation table'!$B$10</c:f>
              <c:strCache>
                <c:ptCount val="1"/>
                <c:pt idx="0">
                  <c:v>Commercial</c:v>
                </c:pt>
              </c:strCache>
            </c:strRef>
          </c:cat>
          <c:val>
            <c:numRef>
              <c:f>'Calculation table'!$E$10</c:f>
              <c:numCache>
                <c:formatCode>General</c:formatCode>
                <c:ptCount val="1"/>
                <c:pt idx="0">
                  <c:v>0</c:v>
                </c:pt>
              </c:numCache>
            </c:numRef>
          </c:val>
          <c:extLst>
            <c:ext xmlns:c16="http://schemas.microsoft.com/office/drawing/2014/chart" uri="{C3380CC4-5D6E-409C-BE32-E72D297353CC}">
              <c16:uniqueId val="{00000002-973D-40A9-BECA-82B012CCCA6B}"/>
            </c:ext>
          </c:extLst>
        </c:ser>
        <c:ser>
          <c:idx val="3"/>
          <c:order val="3"/>
          <c:tx>
            <c:strRef>
              <c:f>'Calculation table'!$F$2</c:f>
              <c:strCache>
                <c:ptCount val="1"/>
                <c:pt idx="0">
                  <c:v>Open</c:v>
                </c:pt>
              </c:strCache>
            </c:strRef>
          </c:tx>
          <c:spPr>
            <a:solidFill>
              <a:srgbClr val="C6C95B"/>
            </a:solidFill>
            <a:ln>
              <a:noFill/>
            </a:ln>
            <a:effectLst/>
          </c:spPr>
          <c:invertIfNegative val="0"/>
          <c:cat>
            <c:strRef>
              <c:f>'Calculation table'!$B$10</c:f>
              <c:strCache>
                <c:ptCount val="1"/>
                <c:pt idx="0">
                  <c:v>Commercial</c:v>
                </c:pt>
              </c:strCache>
            </c:strRef>
          </c:cat>
          <c:val>
            <c:numRef>
              <c:f>'Calculation table'!$F$10</c:f>
              <c:numCache>
                <c:formatCode>General</c:formatCode>
                <c:ptCount val="1"/>
                <c:pt idx="0">
                  <c:v>0</c:v>
                </c:pt>
              </c:numCache>
            </c:numRef>
          </c:val>
          <c:extLst>
            <c:ext xmlns:c16="http://schemas.microsoft.com/office/drawing/2014/chart" uri="{C3380CC4-5D6E-409C-BE32-E72D297353CC}">
              <c16:uniqueId val="{00000003-973D-40A9-BECA-82B012CCCA6B}"/>
            </c:ext>
          </c:extLst>
        </c:ser>
        <c:ser>
          <c:idx val="4"/>
          <c:order val="4"/>
          <c:tx>
            <c:strRef>
              <c:f>'Calculation table'!$G$2</c:f>
              <c:strCache>
                <c:ptCount val="1"/>
                <c:pt idx="0">
                  <c:v>Eager</c:v>
                </c:pt>
              </c:strCache>
            </c:strRef>
          </c:tx>
          <c:spPr>
            <a:solidFill>
              <a:srgbClr val="00B050"/>
            </a:solidFill>
            <a:ln>
              <a:noFill/>
            </a:ln>
            <a:effectLst/>
          </c:spPr>
          <c:invertIfNegative val="0"/>
          <c:cat>
            <c:strRef>
              <c:f>'Calculation table'!$B$10</c:f>
              <c:strCache>
                <c:ptCount val="1"/>
                <c:pt idx="0">
                  <c:v>Commercial</c:v>
                </c:pt>
              </c:strCache>
            </c:strRef>
          </c:cat>
          <c:val>
            <c:numRef>
              <c:f>'Calculation table'!$G$10</c:f>
              <c:numCache>
                <c:formatCode>General</c:formatCode>
                <c:ptCount val="1"/>
                <c:pt idx="0">
                  <c:v>0</c:v>
                </c:pt>
              </c:numCache>
            </c:numRef>
          </c:val>
          <c:extLst>
            <c:ext xmlns:c16="http://schemas.microsoft.com/office/drawing/2014/chart" uri="{C3380CC4-5D6E-409C-BE32-E72D297353CC}">
              <c16:uniqueId val="{00000004-973D-40A9-BECA-82B012CCCA6B}"/>
            </c:ext>
          </c:extLst>
        </c:ser>
        <c:dLbls>
          <c:showLegendKey val="0"/>
          <c:showVal val="0"/>
          <c:showCatName val="0"/>
          <c:showSerName val="0"/>
          <c:showPercent val="0"/>
          <c:showBubbleSize val="0"/>
        </c:dLbls>
        <c:gapWidth val="15"/>
        <c:overlap val="100"/>
        <c:axId val="1426457488"/>
        <c:axId val="1426459408"/>
      </c:barChart>
      <c:catAx>
        <c:axId val="1426457488"/>
        <c:scaling>
          <c:orientation val="minMax"/>
        </c:scaling>
        <c:delete val="1"/>
        <c:axPos val="l"/>
        <c:numFmt formatCode="General" sourceLinked="1"/>
        <c:majorTickMark val="none"/>
        <c:minorTickMark val="none"/>
        <c:tickLblPos val="nextTo"/>
        <c:crossAx val="1426459408"/>
        <c:crosses val="autoZero"/>
        <c:auto val="1"/>
        <c:lblAlgn val="ctr"/>
        <c:lblOffset val="100"/>
        <c:noMultiLvlLbl val="0"/>
      </c:catAx>
      <c:valAx>
        <c:axId val="1426459408"/>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426457488"/>
        <c:crosses val="autoZero"/>
        <c:crossBetween val="between"/>
      </c:valAx>
      <c:spPr>
        <a:noFill/>
        <a:ln>
          <a:noFill/>
        </a:ln>
        <a:effectLst/>
      </c:spPr>
    </c:plotArea>
    <c:plotVisOnly val="1"/>
    <c:dispBlanksAs val="gap"/>
    <c:showDLblsOverMax val="0"/>
  </c:chart>
  <c:spPr>
    <a:noFill/>
    <a:ln w="9525" cap="flat" cmpd="sng" algn="ctr">
      <a:solidFill>
        <a:schemeClr val="accent1">
          <a:alpha val="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image" Target="../media/image4.png"/><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15387</xdr:colOff>
      <xdr:row>0</xdr:row>
      <xdr:rowOff>148003</xdr:rowOff>
    </xdr:from>
    <xdr:to>
      <xdr:col>1</xdr:col>
      <xdr:colOff>2893672</xdr:colOff>
      <xdr:row>5</xdr:row>
      <xdr:rowOff>8658</xdr:rowOff>
    </xdr:to>
    <xdr:pic>
      <xdr:nvPicPr>
        <xdr:cNvPr id="2" name="Picture 1">
          <a:extLst>
            <a:ext uri="{FF2B5EF4-FFF2-40B4-BE49-F238E27FC236}">
              <a16:creationId xmlns:a16="http://schemas.microsoft.com/office/drawing/2014/main" id="{E00F62A9-2022-467F-BCA2-904340EFFD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910" y="148003"/>
          <a:ext cx="2878285" cy="813155"/>
        </a:xfrm>
        <a:prstGeom prst="rect">
          <a:avLst/>
        </a:prstGeom>
      </xdr:spPr>
    </xdr:pic>
    <xdr:clientData/>
  </xdr:twoCellAnchor>
  <xdr:twoCellAnchor editAs="oneCell">
    <xdr:from>
      <xdr:col>0</xdr:col>
      <xdr:colOff>142875</xdr:colOff>
      <xdr:row>5</xdr:row>
      <xdr:rowOff>86592</xdr:rowOff>
    </xdr:from>
    <xdr:to>
      <xdr:col>4</xdr:col>
      <xdr:colOff>579755</xdr:colOff>
      <xdr:row>17</xdr:row>
      <xdr:rowOff>187557</xdr:rowOff>
    </xdr:to>
    <xdr:pic>
      <xdr:nvPicPr>
        <xdr:cNvPr id="5" name="Picture 4">
          <a:extLst>
            <a:ext uri="{FF2B5EF4-FFF2-40B4-BE49-F238E27FC236}">
              <a16:creationId xmlns:a16="http://schemas.microsoft.com/office/drawing/2014/main" id="{F2F59B68-33FD-EF00-702B-BEEB7FEDC268}"/>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97"/>
        <a:stretch/>
      </xdr:blipFill>
      <xdr:spPr bwMode="auto">
        <a:xfrm>
          <a:off x="142875" y="1039092"/>
          <a:ext cx="7545994" cy="238696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1514475</xdr:colOff>
      <xdr:row>8</xdr:row>
      <xdr:rowOff>171450</xdr:rowOff>
    </xdr:from>
    <xdr:to>
      <xdr:col>2</xdr:col>
      <xdr:colOff>95250</xdr:colOff>
      <xdr:row>15</xdr:row>
      <xdr:rowOff>101600</xdr:rowOff>
    </xdr:to>
    <xdr:sp macro="" textlink="">
      <xdr:nvSpPr>
        <xdr:cNvPr id="6" name="Text Box 2">
          <a:extLst>
            <a:ext uri="{FF2B5EF4-FFF2-40B4-BE49-F238E27FC236}">
              <a16:creationId xmlns:a16="http://schemas.microsoft.com/office/drawing/2014/main" id="{30160302-A7A2-8121-CAF6-87E160A1D62E}"/>
            </a:ext>
          </a:extLst>
        </xdr:cNvPr>
        <xdr:cNvSpPr txBox="1">
          <a:spLocks noChangeArrowheads="1"/>
        </xdr:cNvSpPr>
      </xdr:nvSpPr>
      <xdr:spPr bwMode="auto">
        <a:xfrm>
          <a:off x="1676400" y="1885950"/>
          <a:ext cx="4314825" cy="1263650"/>
        </a:xfrm>
        <a:prstGeom prst="rect">
          <a:avLst/>
        </a:prstGeom>
        <a:solidFill>
          <a:srgbClr val="FFC000">
            <a:alpha val="92000"/>
          </a:srgbClr>
        </a:solidFill>
        <a:ln w="9525">
          <a:noFill/>
          <a:miter lim="800000"/>
          <a:headEnd/>
          <a:tailEnd/>
        </a:ln>
      </xdr:spPr>
      <xdr:txBody>
        <a:bodyPr rot="0" vert="horz" wrap="square" lIns="0" tIns="0" rIns="0" bIns="0" anchor="ctr" anchorCtr="0">
          <a:noAutofit/>
        </a:bodyPr>
        <a:lstStyle/>
        <a:p>
          <a:pPr algn="ctr">
            <a:lnSpc>
              <a:spcPct val="107000"/>
            </a:lnSpc>
            <a:spcBef>
              <a:spcPts val="800"/>
            </a:spcBef>
            <a:spcAft>
              <a:spcPts val="400"/>
            </a:spcAft>
          </a:pPr>
          <a:r>
            <a:rPr lang="en-GB" sz="2700" b="1" kern="100">
              <a:solidFill>
                <a:srgbClr val="0F4761"/>
              </a:solidFill>
              <a:effectLst/>
              <a:latin typeface="Arial Black" panose="020B0A04020102020204" pitchFamily="34" charset="0"/>
              <a:ea typeface="Aptos" panose="020B0004020202020204" pitchFamily="34" charset="0"/>
              <a:cs typeface="Aptos" panose="020B0004020202020204" pitchFamily="34" charset="0"/>
            </a:rPr>
            <a:t>RISK APPETITE DIAGNOSTIC</a:t>
          </a:r>
          <a:endParaRPr lang="en-GB" sz="1400" b="1" kern="100">
            <a:solidFill>
              <a:srgbClr val="0F4761"/>
            </a:solidFill>
            <a:effectLst/>
            <a:latin typeface="Aptos" panose="020B0004020202020204" pitchFamily="34" charset="0"/>
            <a:ea typeface="Times New Roman" panose="02020603050405020304" pitchFamily="18" charset="0"/>
            <a:cs typeface="Times New Roman" panose="02020603050405020304" pitchFamily="18" charset="0"/>
          </a:endParaRPr>
        </a:p>
      </xdr:txBody>
    </xdr:sp>
    <xdr:clientData/>
  </xdr:twoCellAnchor>
  <xdr:twoCellAnchor>
    <xdr:from>
      <xdr:col>0</xdr:col>
      <xdr:colOff>159329</xdr:colOff>
      <xdr:row>18</xdr:row>
      <xdr:rowOff>173180</xdr:rowOff>
    </xdr:from>
    <xdr:to>
      <xdr:col>4</xdr:col>
      <xdr:colOff>519546</xdr:colOff>
      <xdr:row>68</xdr:row>
      <xdr:rowOff>164523</xdr:rowOff>
    </xdr:to>
    <xdr:sp macro="" textlink="">
      <xdr:nvSpPr>
        <xdr:cNvPr id="7" name="TextBox 6">
          <a:extLst>
            <a:ext uri="{FF2B5EF4-FFF2-40B4-BE49-F238E27FC236}">
              <a16:creationId xmlns:a16="http://schemas.microsoft.com/office/drawing/2014/main" id="{4E4B8308-CEFD-CF6A-BC45-092E4240F87C}"/>
            </a:ext>
          </a:extLst>
        </xdr:cNvPr>
        <xdr:cNvSpPr txBox="1"/>
      </xdr:nvSpPr>
      <xdr:spPr>
        <a:xfrm>
          <a:off x="159329" y="3602180"/>
          <a:ext cx="7469331" cy="95163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008080"/>
              </a:solidFill>
              <a:latin typeface="+mn-lt"/>
            </a:rPr>
            <a:t>Introduction</a:t>
          </a:r>
        </a:p>
        <a:p>
          <a:r>
            <a:rPr lang="en-GB">
              <a:latin typeface="+mn-lt"/>
            </a:rPr>
            <a:t>This tool is designed to help your board understand and align its collective </a:t>
          </a:r>
          <a:r>
            <a:rPr lang="en-GB" b="1">
              <a:solidFill>
                <a:srgbClr val="008080"/>
              </a:solidFill>
              <a:latin typeface="+mn-lt"/>
            </a:rPr>
            <a:t>risk appetite</a:t>
          </a:r>
          <a:r>
            <a:rPr lang="en-GB">
              <a:solidFill>
                <a:srgbClr val="008080"/>
              </a:solidFill>
              <a:latin typeface="+mn-lt"/>
            </a:rPr>
            <a:t> </a:t>
          </a:r>
          <a:r>
            <a:rPr lang="en-GB">
              <a:latin typeface="+mn-lt"/>
            </a:rPr>
            <a:t>across the major domains of governance and operations. It enables structured self-assessment and prompts meaningful discussion about how much risk your organisation is prepared to accept in pursuit of its objectives.</a:t>
          </a:r>
        </a:p>
        <a:p>
          <a:endParaRPr lang="en-GB" b="1">
            <a:latin typeface="+mn-lt"/>
          </a:endParaRPr>
        </a:p>
        <a:p>
          <a:r>
            <a:rPr lang="en-GB" b="0">
              <a:latin typeface="+mn-lt"/>
            </a:rPr>
            <a:t>This diagnostic uses the UK Government’s Orange Book – Management of Risk – Principles and Concepts and its accompanying Risk Appetite Annex. It </a:t>
          </a:r>
          <a:r>
            <a:rPr lang="en-GB" sz="1100">
              <a:solidFill>
                <a:schemeClr val="dk1"/>
              </a:solidFill>
              <a:effectLst/>
              <a:latin typeface="+mn-lt"/>
              <a:ea typeface="+mn-ea"/>
              <a:cs typeface="+mn-cs"/>
            </a:rPr>
            <a:t>reflects widely accepted public sector guidance and is suitable for use in academy trusts, schools, and charities as well as other not-for-profit organisations.</a:t>
          </a:r>
          <a:endParaRPr lang="en-GB">
            <a:effectLst/>
            <a:latin typeface="+mn-lt"/>
          </a:endParaRPr>
        </a:p>
        <a:p>
          <a:endParaRPr lang="en-GB">
            <a:latin typeface="+mn-lt"/>
          </a:endParaRPr>
        </a:p>
        <a:p>
          <a:r>
            <a:rPr lang="en-GB" sz="1100">
              <a:solidFill>
                <a:schemeClr val="dk1"/>
              </a:solidFill>
              <a:effectLst/>
              <a:latin typeface="+mn-lt"/>
              <a:ea typeface="+mn-ea"/>
              <a:cs typeface="+mn-cs"/>
            </a:rPr>
            <a:t>The </a:t>
          </a:r>
          <a:r>
            <a:rPr lang="en-GB" sz="1100" b="0">
              <a:solidFill>
                <a:schemeClr val="dk1"/>
              </a:solidFill>
              <a:effectLst/>
              <a:latin typeface="+mn-lt"/>
              <a:ea typeface="+mn-ea"/>
              <a:cs typeface="+mn-cs"/>
            </a:rPr>
            <a:t>“Appetites” </a:t>
          </a:r>
          <a:r>
            <a:rPr lang="en-GB" sz="1100">
              <a:solidFill>
                <a:schemeClr val="dk1"/>
              </a:solidFill>
              <a:effectLst/>
              <a:latin typeface="+mn-lt"/>
              <a:ea typeface="+mn-ea"/>
              <a:cs typeface="+mn-cs"/>
            </a:rPr>
            <a:t>tab contains the five standard levels of risk appetite (Averse to Eager), as defined in the Orange Book.</a:t>
          </a:r>
          <a:endParaRPr lang="en-GB">
            <a:effectLst/>
            <a:latin typeface="+mn-lt"/>
          </a:endParaRPr>
        </a:p>
        <a:p>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a:t>
          </a:r>
          <a:r>
            <a:rPr lang="en-GB" sz="1100" b="0">
              <a:solidFill>
                <a:schemeClr val="dk1"/>
              </a:solidFill>
              <a:effectLst/>
              <a:latin typeface="+mn-lt"/>
              <a:ea typeface="+mn-ea"/>
              <a:cs typeface="+mn-cs"/>
            </a:rPr>
            <a:t>Appetite by Category” </a:t>
          </a:r>
          <a:r>
            <a:rPr lang="en-GB" sz="1100">
              <a:solidFill>
                <a:schemeClr val="dk1"/>
              </a:solidFill>
              <a:effectLst/>
              <a:latin typeface="+mn-lt"/>
              <a:ea typeface="+mn-ea"/>
              <a:cs typeface="+mn-cs"/>
            </a:rPr>
            <a:t>tab applies those levels to 13 key organisational themes (e.g. Strategy, Finance, People, Legal, Technology, etc.), as set out</a:t>
          </a:r>
          <a:r>
            <a:rPr lang="en-GB" sz="1100" baseline="0">
              <a:solidFill>
                <a:schemeClr val="dk1"/>
              </a:solidFill>
              <a:effectLst/>
              <a:latin typeface="+mn-lt"/>
              <a:ea typeface="+mn-ea"/>
              <a:cs typeface="+mn-cs"/>
            </a:rPr>
            <a:t> in the Orange Book.</a:t>
          </a:r>
        </a:p>
        <a:p>
          <a:endParaRPr lang="en-GB" sz="1100" baseline="0">
            <a:solidFill>
              <a:schemeClr val="dk1"/>
            </a:solidFill>
            <a:effectLst/>
            <a:latin typeface="+mn-lt"/>
            <a:ea typeface="+mn-ea"/>
            <a:cs typeface="+mn-cs"/>
          </a:endParaRPr>
        </a:p>
        <a:p>
          <a:endParaRPr lang="en-GB">
            <a:latin typeface="+mn-lt"/>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b="1">
              <a:solidFill>
                <a:srgbClr val="008080"/>
              </a:solidFill>
              <a:effectLst/>
              <a:latin typeface="+mn-lt"/>
              <a:ea typeface="+mn-ea"/>
              <a:cs typeface="+mn-cs"/>
            </a:rPr>
            <a:t>How to Use the Tool</a:t>
          </a:r>
          <a:endParaRPr lang="en-GB" sz="1400" b="1">
            <a:solidFill>
              <a:srgbClr val="008080"/>
            </a:solidFill>
            <a:effectLst/>
            <a:latin typeface="+mn-lt"/>
          </a:endParaRPr>
        </a:p>
        <a:p>
          <a:endParaRPr lang="en-GB">
            <a:latin typeface="+mn-lt"/>
          </a:endParaRPr>
        </a:p>
        <a:p>
          <a:r>
            <a:rPr lang="en-GB">
              <a:latin typeface="+mn-lt"/>
            </a:rPr>
            <a:t>Review the Appetites and Appetite</a:t>
          </a:r>
          <a:r>
            <a:rPr lang="en-GB" baseline="0">
              <a:latin typeface="+mn-lt"/>
            </a:rPr>
            <a:t> by category tabs and make any minor changes to the text to suit your context. However, we recommend using the original government text as pre-loaded for you.</a:t>
          </a:r>
          <a:endParaRPr lang="en-GB">
            <a:latin typeface="+mn-lt"/>
          </a:endParaRPr>
        </a:p>
        <a:p>
          <a:endParaRPr lang="en-GB" b="0">
            <a:latin typeface="+mn-lt"/>
          </a:endParaRPr>
        </a:p>
        <a:p>
          <a:r>
            <a:rPr lang="en-GB" sz="1100">
              <a:solidFill>
                <a:schemeClr val="dk1"/>
              </a:solidFill>
              <a:effectLst/>
              <a:latin typeface="+mn-lt"/>
              <a:ea typeface="+mn-ea"/>
              <a:cs typeface="+mn-cs"/>
            </a:rPr>
            <a:t>Before distributing the tool: </a:t>
          </a:r>
          <a:r>
            <a:rPr lang="en-GB" sz="1100" b="1" u="none">
              <a:solidFill>
                <a:schemeClr val="dk1"/>
              </a:solidFill>
              <a:effectLst/>
              <a:latin typeface="+mn-lt"/>
              <a:ea typeface="+mn-ea"/>
              <a:cs typeface="+mn-cs"/>
            </a:rPr>
            <a:t>rename each trustee tab </a:t>
          </a:r>
          <a:r>
            <a:rPr lang="en-GB" sz="1100" b="0">
              <a:solidFill>
                <a:schemeClr val="dk1"/>
              </a:solidFill>
              <a:effectLst/>
              <a:latin typeface="+mn-lt"/>
              <a:ea typeface="+mn-ea"/>
              <a:cs typeface="+mn-cs"/>
            </a:rPr>
            <a:t>with </a:t>
          </a:r>
          <a:r>
            <a:rPr lang="en-GB" sz="1100">
              <a:solidFill>
                <a:schemeClr val="dk1"/>
              </a:solidFill>
              <a:effectLst/>
              <a:latin typeface="+mn-lt"/>
              <a:ea typeface="+mn-ea"/>
              <a:cs typeface="+mn-cs"/>
            </a:rPr>
            <a:t>the name or initials of the individual board member. If sharing the workbook via </a:t>
          </a:r>
          <a:r>
            <a:rPr lang="en-GB" sz="1100" b="0">
              <a:solidFill>
                <a:schemeClr val="dk1"/>
              </a:solidFill>
              <a:effectLst/>
              <a:latin typeface="+mn-lt"/>
              <a:ea typeface="+mn-ea"/>
              <a:cs typeface="+mn-cs"/>
            </a:rPr>
            <a:t>SharePoint or OneDrive, </a:t>
          </a:r>
          <a:r>
            <a:rPr lang="en-GB" sz="1100">
              <a:solidFill>
                <a:schemeClr val="dk1"/>
              </a:solidFill>
              <a:effectLst/>
              <a:latin typeface="+mn-lt"/>
              <a:ea typeface="+mn-ea"/>
              <a:cs typeface="+mn-cs"/>
            </a:rPr>
            <a:t>apply appropriate permissions to restrict each trustee’s access to their own tab. Alternatively, distribute </a:t>
          </a:r>
          <a:r>
            <a:rPr lang="en-GB" sz="1100" b="1">
              <a:solidFill>
                <a:schemeClr val="dk1"/>
              </a:solidFill>
              <a:effectLst/>
              <a:latin typeface="+mn-lt"/>
              <a:ea typeface="+mn-ea"/>
              <a:cs typeface="+mn-cs"/>
            </a:rPr>
            <a:t>individual copies</a:t>
          </a:r>
          <a:r>
            <a:rPr lang="en-GB" sz="1100">
              <a:solidFill>
                <a:schemeClr val="dk1"/>
              </a:solidFill>
              <a:effectLst/>
              <a:latin typeface="+mn-lt"/>
              <a:ea typeface="+mn-ea"/>
              <a:cs typeface="+mn-cs"/>
            </a:rPr>
            <a:t> of the workbook to each trustee and later </a:t>
          </a:r>
          <a:r>
            <a:rPr lang="en-GB" sz="1100" b="1">
              <a:solidFill>
                <a:schemeClr val="dk1"/>
              </a:solidFill>
              <a:effectLst/>
              <a:latin typeface="+mn-lt"/>
              <a:ea typeface="+mn-ea"/>
              <a:cs typeface="+mn-cs"/>
            </a:rPr>
            <a:t>collate their responses</a:t>
          </a:r>
          <a:r>
            <a:rPr lang="en-GB" sz="1100">
              <a:solidFill>
                <a:schemeClr val="dk1"/>
              </a:solidFill>
              <a:effectLst/>
              <a:latin typeface="+mn-lt"/>
              <a:ea typeface="+mn-ea"/>
              <a:cs typeface="+mn-cs"/>
            </a:rPr>
            <a:t> into the master version for reporting.</a:t>
          </a:r>
          <a:endParaRPr lang="en-GB">
            <a:effectLst/>
          </a:endParaRPr>
        </a:p>
        <a:p>
          <a:r>
            <a:rPr lang="en-GB" sz="1100">
              <a:solidFill>
                <a:schemeClr val="dk1"/>
              </a:solidFill>
              <a:effectLst/>
              <a:latin typeface="+mn-lt"/>
              <a:ea typeface="+mn-ea"/>
              <a:cs typeface="+mn-cs"/>
            </a:rPr>
            <a:t>This will help protect confidentiality and encourage open and honest responses.</a:t>
          </a:r>
          <a:endParaRPr lang="en-GB">
            <a:effectLst/>
          </a:endParaRPr>
        </a:p>
        <a:p>
          <a:endParaRPr lang="en-GB">
            <a:effectLst/>
          </a:endParaRPr>
        </a:p>
        <a:p>
          <a:r>
            <a:rPr lang="en-GB" b="1">
              <a:latin typeface="+mn-lt"/>
            </a:rPr>
            <a:t>Each recipient </a:t>
          </a:r>
          <a:r>
            <a:rPr lang="en-GB" b="0" baseline="0">
              <a:latin typeface="+mn-lt"/>
            </a:rPr>
            <a:t>needs to </a:t>
          </a:r>
          <a:r>
            <a:rPr lang="en-GB" b="0">
              <a:latin typeface="+mn-lt"/>
            </a:rPr>
            <a:t>complete</a:t>
          </a:r>
          <a:r>
            <a:rPr lang="en-GB" b="0" baseline="0">
              <a:latin typeface="+mn-lt"/>
            </a:rPr>
            <a:t> </a:t>
          </a:r>
          <a:r>
            <a:rPr lang="en-GB" b="0">
              <a:latin typeface="+mn-lt"/>
            </a:rPr>
            <a:t>their own tab (e.g. </a:t>
          </a:r>
          <a:r>
            <a:rPr lang="en-GB" b="0" i="1">
              <a:latin typeface="+mn-lt"/>
            </a:rPr>
            <a:t>Trustee 1</a:t>
          </a:r>
          <a:r>
            <a:rPr lang="en-GB" b="0">
              <a:latin typeface="+mn-lt"/>
            </a:rPr>
            <a:t>, </a:t>
          </a:r>
          <a:r>
            <a:rPr lang="en-GB" b="0" i="1">
              <a:latin typeface="+mn-lt"/>
            </a:rPr>
            <a:t>Trustee 2</a:t>
          </a:r>
          <a:r>
            <a:rPr lang="en-GB" b="0">
              <a:latin typeface="+mn-lt"/>
            </a:rPr>
            <a:t>, etc.) by selecting one risk appetite level per category using the checkboxes provided</a:t>
          </a:r>
          <a:r>
            <a:rPr lang="en-GB" b="0" baseline="0">
              <a:latin typeface="+mn-lt"/>
            </a:rPr>
            <a:t> </a:t>
          </a:r>
          <a:r>
            <a:rPr lang="en-GB" b="0" u="sng" baseline="0">
              <a:latin typeface="+mn-lt"/>
            </a:rPr>
            <a:t>OR</a:t>
          </a:r>
          <a:r>
            <a:rPr lang="en-GB" b="0" baseline="0">
              <a:latin typeface="+mn-lt"/>
            </a:rPr>
            <a:t> an  administrator can collate individual responses. For speed, they can simply select the check box for the appetite (averse to eager) which they feel comfortable with - once complete, they will have a personalised description of their risk appetite for the organisation complete with </a:t>
          </a:r>
          <a:r>
            <a:rPr lang="en-GB" sz="1100" b="0" baseline="0">
              <a:solidFill>
                <a:schemeClr val="dk1"/>
              </a:solidFill>
              <a:effectLst/>
              <a:latin typeface="+mn-lt"/>
              <a:ea typeface="+mn-ea"/>
              <a:cs typeface="+mn-cs"/>
            </a:rPr>
            <a:t>confirmation statements from the Orange Book explaining what they have selected.</a:t>
          </a:r>
          <a:endParaRPr lang="en-GB" b="0">
            <a:latin typeface="+mn-lt"/>
          </a:endParaRPr>
        </a:p>
        <a:p>
          <a:endParaRPr lang="en-GB" b="1">
            <a:latin typeface="+mn-lt"/>
          </a:endParaRPr>
        </a:p>
        <a:p>
          <a:r>
            <a:rPr lang="en-GB" sz="1100">
              <a:solidFill>
                <a:schemeClr val="dk1"/>
              </a:solidFill>
              <a:effectLst/>
              <a:latin typeface="+mn-lt"/>
              <a:ea typeface="+mn-ea"/>
              <a:cs typeface="+mn-cs"/>
            </a:rPr>
            <a:t>Once complete, navigate to the </a:t>
          </a:r>
          <a:r>
            <a:rPr lang="en-GB" sz="1100" b="1">
              <a:solidFill>
                <a:schemeClr val="dk1"/>
              </a:solidFill>
              <a:effectLst/>
              <a:latin typeface="+mn-lt"/>
              <a:ea typeface="+mn-ea"/>
              <a:cs typeface="+mn-cs"/>
            </a:rPr>
            <a:t>Risk</a:t>
          </a:r>
          <a:r>
            <a:rPr lang="en-GB" sz="1100" b="1" baseline="0">
              <a:solidFill>
                <a:schemeClr val="dk1"/>
              </a:solidFill>
              <a:effectLst/>
              <a:latin typeface="+mn-lt"/>
              <a:ea typeface="+mn-ea"/>
              <a:cs typeface="+mn-cs"/>
            </a:rPr>
            <a:t> Appetite Report</a:t>
          </a:r>
          <a:r>
            <a:rPr lang="en-GB" sz="1100">
              <a:solidFill>
                <a:schemeClr val="dk1"/>
              </a:solidFill>
              <a:effectLst/>
              <a:latin typeface="+mn-lt"/>
              <a:ea typeface="+mn-ea"/>
              <a:cs typeface="+mn-cs"/>
            </a:rPr>
            <a:t> to view:</a:t>
          </a:r>
          <a:endParaRPr lang="en-GB">
            <a:effectLst/>
          </a:endParaRPr>
        </a:p>
        <a:p>
          <a:r>
            <a:rPr lang="en-GB" sz="1100">
              <a:solidFill>
                <a:schemeClr val="dk1"/>
              </a:solidFill>
              <a:effectLst/>
              <a:latin typeface="+mn-lt"/>
              <a:ea typeface="+mn-ea"/>
              <a:cs typeface="+mn-cs"/>
            </a:rPr>
            <a:t>- The most common appetite level for each area</a:t>
          </a:r>
          <a:endParaRPr lang="en-GB">
            <a:effectLst/>
          </a:endParaRPr>
        </a:p>
        <a:p>
          <a:r>
            <a:rPr lang="en-GB" sz="1100">
              <a:solidFill>
                <a:schemeClr val="dk1"/>
              </a:solidFill>
              <a:effectLst/>
              <a:latin typeface="+mn-lt"/>
              <a:ea typeface="+mn-ea"/>
              <a:cs typeface="+mn-cs"/>
            </a:rPr>
            <a:t>- The level of consensus (alignment) between board members</a:t>
          </a:r>
        </a:p>
        <a:p>
          <a:endParaRPr lang="en-GB" sz="1100">
            <a:solidFill>
              <a:schemeClr val="dk1"/>
            </a:solidFill>
            <a:effectLst/>
            <a:latin typeface="+mn-lt"/>
            <a:ea typeface="+mn-ea"/>
            <a:cs typeface="+mn-cs"/>
          </a:endParaRPr>
        </a:p>
        <a:p>
          <a:r>
            <a:rPr lang="en-GB" sz="1100">
              <a:solidFill>
                <a:srgbClr val="FF0000"/>
              </a:solidFill>
              <a:effectLst/>
              <a:latin typeface="+mn-lt"/>
              <a:ea typeface="+mn-ea"/>
              <a:cs typeface="+mn-cs"/>
            </a:rPr>
            <a:t>The </a:t>
          </a:r>
          <a:r>
            <a:rPr lang="en-GB" sz="1100" b="1">
              <a:solidFill>
                <a:srgbClr val="FF0000"/>
              </a:solidFill>
              <a:effectLst/>
              <a:latin typeface="+mn-lt"/>
              <a:ea typeface="+mn-ea"/>
              <a:cs typeface="+mn-cs"/>
            </a:rPr>
            <a:t>password </a:t>
          </a:r>
          <a:r>
            <a:rPr lang="en-GB" sz="1100">
              <a:solidFill>
                <a:srgbClr val="FF0000"/>
              </a:solidFill>
              <a:effectLst/>
              <a:latin typeface="+mn-lt"/>
              <a:ea typeface="+mn-ea"/>
              <a:cs typeface="+mn-cs"/>
            </a:rPr>
            <a:t>to unlock protected sheets/cells</a:t>
          </a:r>
          <a:r>
            <a:rPr lang="en-GB" sz="1100" baseline="0">
              <a:solidFill>
                <a:srgbClr val="FF0000"/>
              </a:solidFill>
              <a:effectLst/>
              <a:latin typeface="+mn-lt"/>
              <a:ea typeface="+mn-ea"/>
              <a:cs typeface="+mn-cs"/>
            </a:rPr>
            <a:t> across this workbook</a:t>
          </a:r>
          <a:r>
            <a:rPr lang="en-GB" sz="1100">
              <a:solidFill>
                <a:srgbClr val="FF0000"/>
              </a:solidFill>
              <a:effectLst/>
              <a:latin typeface="+mn-lt"/>
              <a:ea typeface="+mn-ea"/>
              <a:cs typeface="+mn-cs"/>
            </a:rPr>
            <a:t> is </a:t>
          </a:r>
          <a:r>
            <a:rPr lang="en-GB" sz="1100" b="1">
              <a:solidFill>
                <a:srgbClr val="FF0000"/>
              </a:solidFill>
              <a:effectLst/>
              <a:latin typeface="+mn-lt"/>
              <a:ea typeface="+mn-ea"/>
              <a:cs typeface="+mn-cs"/>
            </a:rPr>
            <a:t>APPETITE. </a:t>
          </a:r>
        </a:p>
        <a:p>
          <a:r>
            <a:rPr lang="en-GB" sz="1100" b="1">
              <a:solidFill>
                <a:srgbClr val="FF0000"/>
              </a:solidFill>
              <a:effectLst/>
              <a:latin typeface="+mn-lt"/>
              <a:ea typeface="+mn-ea"/>
              <a:cs typeface="+mn-cs"/>
            </a:rPr>
            <a:t>Unhide</a:t>
          </a:r>
          <a:r>
            <a:rPr lang="en-GB" sz="1100" b="1" baseline="0">
              <a:solidFill>
                <a:srgbClr val="FF0000"/>
              </a:solidFill>
              <a:effectLst/>
              <a:latin typeface="+mn-lt"/>
              <a:ea typeface="+mn-ea"/>
              <a:cs typeface="+mn-cs"/>
            </a:rPr>
            <a:t> </a:t>
          </a:r>
          <a:r>
            <a:rPr lang="en-GB" sz="1100" b="0" baseline="0">
              <a:solidFill>
                <a:sysClr val="windowText" lastClr="000000"/>
              </a:solidFill>
              <a:effectLst/>
              <a:latin typeface="+mn-lt"/>
              <a:ea typeface="+mn-ea"/>
              <a:cs typeface="+mn-cs"/>
            </a:rPr>
            <a:t>the Calculation Table sheet</a:t>
          </a:r>
          <a:endParaRPr lang="en-GB" sz="1100" b="0">
            <a:solidFill>
              <a:sysClr val="windowText" lastClr="000000"/>
            </a:solidFill>
            <a:effectLst/>
            <a:latin typeface="+mn-lt"/>
            <a:ea typeface="+mn-ea"/>
            <a:cs typeface="+mn-cs"/>
          </a:endParaRPr>
        </a:p>
        <a:p>
          <a:endParaRPr lang="en-GB">
            <a:effectLst/>
          </a:endParaRPr>
        </a:p>
        <a:p>
          <a:r>
            <a:rPr lang="en-GB">
              <a:solidFill>
                <a:sysClr val="windowText" lastClr="000000"/>
              </a:solidFill>
              <a:latin typeface="+mn-lt"/>
            </a:rPr>
            <a:t>This tool is provided for</a:t>
          </a:r>
          <a:r>
            <a:rPr lang="en-GB" baseline="0">
              <a:solidFill>
                <a:sysClr val="windowText" lastClr="000000"/>
              </a:solidFill>
              <a:latin typeface="+mn-lt"/>
            </a:rPr>
            <a:t> information only and does not constitute professional advice to users by </a:t>
          </a:r>
          <a:r>
            <a:rPr lang="en-GB" b="1" baseline="0">
              <a:solidFill>
                <a:srgbClr val="002664"/>
              </a:solidFill>
              <a:latin typeface="+mn-lt"/>
            </a:rPr>
            <a:t>Mastery</a:t>
          </a:r>
          <a:r>
            <a:rPr lang="en-GB" b="1" baseline="0">
              <a:solidFill>
                <a:srgbClr val="008080"/>
              </a:solidFill>
              <a:latin typeface="+mn-lt"/>
            </a:rPr>
            <a:t> Clarity </a:t>
          </a:r>
          <a:r>
            <a:rPr lang="en-GB" b="1" baseline="0">
              <a:solidFill>
                <a:srgbClr val="E9B44C"/>
              </a:solidFill>
              <a:latin typeface="+mn-lt"/>
            </a:rPr>
            <a:t>Wisdom</a:t>
          </a:r>
          <a:r>
            <a:rPr lang="en-GB" b="1" baseline="0">
              <a:solidFill>
                <a:sysClr val="windowText" lastClr="000000"/>
              </a:solidFill>
              <a:latin typeface="+mn-lt"/>
            </a:rPr>
            <a:t> </a:t>
          </a:r>
          <a:r>
            <a:rPr lang="en-GB" baseline="0">
              <a:solidFill>
                <a:sysClr val="windowText" lastClr="000000"/>
              </a:solidFill>
              <a:latin typeface="+mn-lt"/>
            </a:rPr>
            <a:t>Ltd. For further help and advice or to discuss risk management culture and board strategy, contact Matthew Clements-Wheeler, Founder and Director on 01643 689 680 or matthew@mcw.org.uk</a:t>
          </a:r>
        </a:p>
        <a:p>
          <a:endParaRPr lang="en-GB" baseline="0">
            <a:solidFill>
              <a:sysClr val="windowText" lastClr="000000"/>
            </a:solidFill>
            <a:latin typeface="+mn-lt"/>
          </a:endParaRPr>
        </a:p>
        <a:p>
          <a:endParaRPr lang="en-GB" baseline="0">
            <a:solidFill>
              <a:sysClr val="windowText" lastClr="000000"/>
            </a:solidFill>
            <a:latin typeface="+mn-lt"/>
          </a:endParaRPr>
        </a:p>
        <a:p>
          <a:endParaRPr lang="en-GB" baseline="0">
            <a:solidFill>
              <a:sysClr val="windowText" lastClr="000000"/>
            </a:solidFill>
            <a:latin typeface="+mn-lt"/>
          </a:endParaRPr>
        </a:p>
        <a:p>
          <a:endParaRPr lang="en-GB" baseline="0">
            <a:solidFill>
              <a:sysClr val="windowText" lastClr="000000"/>
            </a:solidFill>
            <a:latin typeface="+mn-lt"/>
          </a:endParaRPr>
        </a:p>
        <a:p>
          <a:endParaRPr lang="en-GB" baseline="0">
            <a:solidFill>
              <a:sysClr val="windowText" lastClr="000000"/>
            </a:solidFill>
            <a:latin typeface="+mn-lt"/>
          </a:endParaRPr>
        </a:p>
        <a:p>
          <a:endParaRPr lang="en-GB" baseline="0">
            <a:solidFill>
              <a:sysClr val="windowText" lastClr="000000"/>
            </a:solidFill>
            <a:latin typeface="+mn-lt"/>
          </a:endParaRPr>
        </a:p>
        <a:p>
          <a:endParaRPr lang="en-GB" baseline="0">
            <a:solidFill>
              <a:sysClr val="windowText" lastClr="000000"/>
            </a:solidFill>
            <a:latin typeface="+mn-lt"/>
          </a:endParaRPr>
        </a:p>
        <a:p>
          <a:endParaRPr lang="en-GB" baseline="0">
            <a:solidFill>
              <a:sysClr val="windowText" lastClr="000000"/>
            </a:solidFill>
            <a:latin typeface="+mn-lt"/>
          </a:endParaRPr>
        </a:p>
        <a:p>
          <a:endParaRPr lang="en-GB" baseline="0">
            <a:solidFill>
              <a:sysClr val="windowText" lastClr="000000"/>
            </a:solidFill>
            <a:latin typeface="+mn-lt"/>
          </a:endParaRPr>
        </a:p>
        <a:p>
          <a:endParaRPr lang="en-GB" baseline="0">
            <a:solidFill>
              <a:sysClr val="windowText" lastClr="000000"/>
            </a:solidFill>
            <a:latin typeface="+mn-lt"/>
          </a:endParaRPr>
        </a:p>
        <a:p>
          <a:endParaRPr lang="en-GB" baseline="0">
            <a:solidFill>
              <a:sysClr val="windowText" lastClr="000000"/>
            </a:solidFill>
            <a:latin typeface="+mn-lt"/>
          </a:endParaRPr>
        </a:p>
        <a:p>
          <a:endParaRPr lang="en-GB" sz="900" b="0" baseline="0">
            <a:solidFill>
              <a:schemeClr val="dk1"/>
            </a:solidFill>
            <a:effectLst/>
            <a:latin typeface="+mn-lt"/>
            <a:ea typeface="+mn-ea"/>
            <a:cs typeface="+mn-cs"/>
          </a:endParaRPr>
        </a:p>
        <a:p>
          <a:r>
            <a:rPr lang="en-GB" sz="900" b="0" baseline="0">
              <a:solidFill>
                <a:schemeClr val="dk1"/>
              </a:solidFill>
              <a:effectLst/>
              <a:latin typeface="+mn-lt"/>
              <a:ea typeface="+mn-ea"/>
              <a:cs typeface="+mn-cs"/>
            </a:rPr>
            <a:t>Copyright 2025. All rights reserved. Mastery Clarity Wisdom Ltd. Registered in England and Wales, No 16300406.</a:t>
          </a:r>
          <a:endParaRPr lang="en-GB" sz="900" b="0"/>
        </a:p>
      </xdr:txBody>
    </xdr:sp>
    <xdr:clientData/>
  </xdr:twoCellAnchor>
  <xdr:twoCellAnchor editAs="oneCell">
    <xdr:from>
      <xdr:col>1</xdr:col>
      <xdr:colOff>69272</xdr:colOff>
      <xdr:row>56</xdr:row>
      <xdr:rowOff>8287</xdr:rowOff>
    </xdr:from>
    <xdr:to>
      <xdr:col>1</xdr:col>
      <xdr:colOff>3359728</xdr:colOff>
      <xdr:row>63</xdr:row>
      <xdr:rowOff>117167</xdr:rowOff>
    </xdr:to>
    <xdr:pic>
      <xdr:nvPicPr>
        <xdr:cNvPr id="9" name="Picture 8">
          <a:extLst>
            <a:ext uri="{FF2B5EF4-FFF2-40B4-BE49-F238E27FC236}">
              <a16:creationId xmlns:a16="http://schemas.microsoft.com/office/drawing/2014/main" id="{12EB3B1B-4914-C31A-7D4A-85A8ED435D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3795" y="10676287"/>
          <a:ext cx="3290456" cy="14423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3299113</xdr:colOff>
      <xdr:row>0</xdr:row>
      <xdr:rowOff>68912</xdr:rowOff>
    </xdr:from>
    <xdr:to>
      <xdr:col>10</xdr:col>
      <xdr:colOff>5702876</xdr:colOff>
      <xdr:row>1</xdr:row>
      <xdr:rowOff>262868</xdr:rowOff>
    </xdr:to>
    <xdr:pic>
      <xdr:nvPicPr>
        <xdr:cNvPr id="2" name="Picture 1">
          <a:extLst>
            <a:ext uri="{FF2B5EF4-FFF2-40B4-BE49-F238E27FC236}">
              <a16:creationId xmlns:a16="http://schemas.microsoft.com/office/drawing/2014/main" id="{458746B7-A6A7-48D6-BE94-85EFE13EA6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4136" y="68912"/>
          <a:ext cx="2403763" cy="6788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3281795</xdr:colOff>
      <xdr:row>0</xdr:row>
      <xdr:rowOff>68913</xdr:rowOff>
    </xdr:from>
    <xdr:to>
      <xdr:col>10</xdr:col>
      <xdr:colOff>5702876</xdr:colOff>
      <xdr:row>1</xdr:row>
      <xdr:rowOff>267760</xdr:rowOff>
    </xdr:to>
    <xdr:pic>
      <xdr:nvPicPr>
        <xdr:cNvPr id="2" name="Picture 1">
          <a:extLst>
            <a:ext uri="{FF2B5EF4-FFF2-40B4-BE49-F238E27FC236}">
              <a16:creationId xmlns:a16="http://schemas.microsoft.com/office/drawing/2014/main" id="{670388B9-1718-45CA-9720-E0C1557A96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6818" y="68913"/>
          <a:ext cx="2421081" cy="68375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3290454</xdr:colOff>
      <xdr:row>0</xdr:row>
      <xdr:rowOff>68912</xdr:rowOff>
    </xdr:from>
    <xdr:to>
      <xdr:col>10</xdr:col>
      <xdr:colOff>5702876</xdr:colOff>
      <xdr:row>1</xdr:row>
      <xdr:rowOff>265314</xdr:rowOff>
    </xdr:to>
    <xdr:pic>
      <xdr:nvPicPr>
        <xdr:cNvPr id="2" name="Picture 1">
          <a:extLst>
            <a:ext uri="{FF2B5EF4-FFF2-40B4-BE49-F238E27FC236}">
              <a16:creationId xmlns:a16="http://schemas.microsoft.com/office/drawing/2014/main" id="{EAB64AD8-9738-4726-8DEC-AECF79E49A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55477" y="68912"/>
          <a:ext cx="2412422" cy="68131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3255818</xdr:colOff>
      <xdr:row>0</xdr:row>
      <xdr:rowOff>68912</xdr:rowOff>
    </xdr:from>
    <xdr:to>
      <xdr:col>10</xdr:col>
      <xdr:colOff>5702876</xdr:colOff>
      <xdr:row>1</xdr:row>
      <xdr:rowOff>275096</xdr:rowOff>
    </xdr:to>
    <xdr:pic>
      <xdr:nvPicPr>
        <xdr:cNvPr id="2" name="Picture 1">
          <a:extLst>
            <a:ext uri="{FF2B5EF4-FFF2-40B4-BE49-F238E27FC236}">
              <a16:creationId xmlns:a16="http://schemas.microsoft.com/office/drawing/2014/main" id="{DAA5B197-372B-41E5-8BB3-99F0FDABB1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0841" y="68912"/>
          <a:ext cx="2447058" cy="6910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2</xdr:row>
      <xdr:rowOff>409575</xdr:rowOff>
    </xdr:from>
    <xdr:to>
      <xdr:col>1</xdr:col>
      <xdr:colOff>4448175</xdr:colOff>
      <xdr:row>4</xdr:row>
      <xdr:rowOff>19049</xdr:rowOff>
    </xdr:to>
    <xdr:graphicFrame macro="">
      <xdr:nvGraphicFramePr>
        <xdr:cNvPr id="3" name="Chart 2">
          <a:extLst>
            <a:ext uri="{FF2B5EF4-FFF2-40B4-BE49-F238E27FC236}">
              <a16:creationId xmlns:a16="http://schemas.microsoft.com/office/drawing/2014/main" id="{85821064-B227-4BE9-8356-ED73FC5C75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xdr:colOff>
      <xdr:row>3</xdr:row>
      <xdr:rowOff>0</xdr:rowOff>
    </xdr:from>
    <xdr:to>
      <xdr:col>3</xdr:col>
      <xdr:colOff>4467225</xdr:colOff>
      <xdr:row>4</xdr:row>
      <xdr:rowOff>38099</xdr:rowOff>
    </xdr:to>
    <xdr:graphicFrame macro="">
      <xdr:nvGraphicFramePr>
        <xdr:cNvPr id="6" name="Chart 5">
          <a:extLst>
            <a:ext uri="{FF2B5EF4-FFF2-40B4-BE49-F238E27FC236}">
              <a16:creationId xmlns:a16="http://schemas.microsoft.com/office/drawing/2014/main" id="{AC6943CE-E163-4E45-B838-821A233AB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2555874</xdr:colOff>
      <xdr:row>0</xdr:row>
      <xdr:rowOff>313329</xdr:rowOff>
    </xdr:from>
    <xdr:to>
      <xdr:col>4</xdr:col>
      <xdr:colOff>5063</xdr:colOff>
      <xdr:row>0</xdr:row>
      <xdr:rowOff>857248</xdr:rowOff>
    </xdr:to>
    <xdr:pic>
      <xdr:nvPicPr>
        <xdr:cNvPr id="7" name="Picture 6">
          <a:extLst>
            <a:ext uri="{FF2B5EF4-FFF2-40B4-BE49-F238E27FC236}">
              <a16:creationId xmlns:a16="http://schemas.microsoft.com/office/drawing/2014/main" id="{8A004BB3-517C-4979-9CDE-54CE1EDFAED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21562" y="313329"/>
          <a:ext cx="1925939" cy="543919"/>
        </a:xfrm>
        <a:prstGeom prst="rect">
          <a:avLst/>
        </a:prstGeom>
      </xdr:spPr>
    </xdr:pic>
    <xdr:clientData/>
  </xdr:twoCellAnchor>
  <xdr:twoCellAnchor>
    <xdr:from>
      <xdr:col>0</xdr:col>
      <xdr:colOff>114300</xdr:colOff>
      <xdr:row>26</xdr:row>
      <xdr:rowOff>419100</xdr:rowOff>
    </xdr:from>
    <xdr:to>
      <xdr:col>1</xdr:col>
      <xdr:colOff>4438650</xdr:colOff>
      <xdr:row>28</xdr:row>
      <xdr:rowOff>19049</xdr:rowOff>
    </xdr:to>
    <xdr:graphicFrame macro="">
      <xdr:nvGraphicFramePr>
        <xdr:cNvPr id="8" name="Chart 7">
          <a:extLst>
            <a:ext uri="{FF2B5EF4-FFF2-40B4-BE49-F238E27FC236}">
              <a16:creationId xmlns:a16="http://schemas.microsoft.com/office/drawing/2014/main" id="{F13E4DDF-2020-4ADE-B7DF-233F33E7E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22</xdr:row>
      <xdr:rowOff>428625</xdr:rowOff>
    </xdr:from>
    <xdr:to>
      <xdr:col>3</xdr:col>
      <xdr:colOff>4457700</xdr:colOff>
      <xdr:row>24</xdr:row>
      <xdr:rowOff>28574</xdr:rowOff>
    </xdr:to>
    <xdr:graphicFrame macro="">
      <xdr:nvGraphicFramePr>
        <xdr:cNvPr id="9" name="Chart 8">
          <a:extLst>
            <a:ext uri="{FF2B5EF4-FFF2-40B4-BE49-F238E27FC236}">
              <a16:creationId xmlns:a16="http://schemas.microsoft.com/office/drawing/2014/main" id="{72C46E0E-7FC1-465D-9FD3-A3F6A50875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123825</xdr:colOff>
      <xdr:row>22</xdr:row>
      <xdr:rowOff>428625</xdr:rowOff>
    </xdr:from>
    <xdr:to>
      <xdr:col>1</xdr:col>
      <xdr:colOff>4448175</xdr:colOff>
      <xdr:row>24</xdr:row>
      <xdr:rowOff>28574</xdr:rowOff>
    </xdr:to>
    <xdr:graphicFrame macro="">
      <xdr:nvGraphicFramePr>
        <xdr:cNvPr id="2" name="Chart 1">
          <a:extLst>
            <a:ext uri="{FF2B5EF4-FFF2-40B4-BE49-F238E27FC236}">
              <a16:creationId xmlns:a16="http://schemas.microsoft.com/office/drawing/2014/main" id="{AD7B5F2B-AC4B-476B-82BA-EEB68AB19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9525</xdr:colOff>
      <xdr:row>18</xdr:row>
      <xdr:rowOff>428625</xdr:rowOff>
    </xdr:from>
    <xdr:to>
      <xdr:col>3</xdr:col>
      <xdr:colOff>4467225</xdr:colOff>
      <xdr:row>20</xdr:row>
      <xdr:rowOff>28574</xdr:rowOff>
    </xdr:to>
    <xdr:graphicFrame macro="">
      <xdr:nvGraphicFramePr>
        <xdr:cNvPr id="4" name="Chart 3">
          <a:extLst>
            <a:ext uri="{FF2B5EF4-FFF2-40B4-BE49-F238E27FC236}">
              <a16:creationId xmlns:a16="http://schemas.microsoft.com/office/drawing/2014/main" id="{BFA60DE1-B277-4FC7-BA98-C0CDBDDC29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18</xdr:row>
      <xdr:rowOff>419100</xdr:rowOff>
    </xdr:from>
    <xdr:to>
      <xdr:col>1</xdr:col>
      <xdr:colOff>4457700</xdr:colOff>
      <xdr:row>20</xdr:row>
      <xdr:rowOff>19049</xdr:rowOff>
    </xdr:to>
    <xdr:graphicFrame macro="">
      <xdr:nvGraphicFramePr>
        <xdr:cNvPr id="5" name="Chart 4">
          <a:extLst>
            <a:ext uri="{FF2B5EF4-FFF2-40B4-BE49-F238E27FC236}">
              <a16:creationId xmlns:a16="http://schemas.microsoft.com/office/drawing/2014/main" id="{9FCF7D6D-0092-4940-BD92-1C35161CAD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14</xdr:row>
      <xdr:rowOff>400050</xdr:rowOff>
    </xdr:from>
    <xdr:to>
      <xdr:col>3</xdr:col>
      <xdr:colOff>4457700</xdr:colOff>
      <xdr:row>15</xdr:row>
      <xdr:rowOff>581024</xdr:rowOff>
    </xdr:to>
    <xdr:graphicFrame macro="">
      <xdr:nvGraphicFramePr>
        <xdr:cNvPr id="10" name="Chart 9">
          <a:extLst>
            <a:ext uri="{FF2B5EF4-FFF2-40B4-BE49-F238E27FC236}">
              <a16:creationId xmlns:a16="http://schemas.microsoft.com/office/drawing/2014/main" id="{2C85B77D-5453-4C2D-A4F5-0C04EB5E0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123825</xdr:colOff>
      <xdr:row>14</xdr:row>
      <xdr:rowOff>409575</xdr:rowOff>
    </xdr:from>
    <xdr:to>
      <xdr:col>1</xdr:col>
      <xdr:colOff>4448175</xdr:colOff>
      <xdr:row>16</xdr:row>
      <xdr:rowOff>9524</xdr:rowOff>
    </xdr:to>
    <xdr:graphicFrame macro="">
      <xdr:nvGraphicFramePr>
        <xdr:cNvPr id="11" name="Chart 10">
          <a:extLst>
            <a:ext uri="{FF2B5EF4-FFF2-40B4-BE49-F238E27FC236}">
              <a16:creationId xmlns:a16="http://schemas.microsoft.com/office/drawing/2014/main" id="{B3B3C15E-E308-48E1-88B0-D01EE6ED5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9525</xdr:colOff>
      <xdr:row>10</xdr:row>
      <xdr:rowOff>428625</xdr:rowOff>
    </xdr:from>
    <xdr:to>
      <xdr:col>3</xdr:col>
      <xdr:colOff>4467225</xdr:colOff>
      <xdr:row>12</xdr:row>
      <xdr:rowOff>28574</xdr:rowOff>
    </xdr:to>
    <xdr:graphicFrame macro="">
      <xdr:nvGraphicFramePr>
        <xdr:cNvPr id="12" name="Chart 11">
          <a:extLst>
            <a:ext uri="{FF2B5EF4-FFF2-40B4-BE49-F238E27FC236}">
              <a16:creationId xmlns:a16="http://schemas.microsoft.com/office/drawing/2014/main" id="{97EE7B07-B82D-4CA3-8CD1-5E64AF475B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104775</xdr:colOff>
      <xdr:row>11</xdr:row>
      <xdr:rowOff>0</xdr:rowOff>
    </xdr:from>
    <xdr:to>
      <xdr:col>1</xdr:col>
      <xdr:colOff>4429125</xdr:colOff>
      <xdr:row>12</xdr:row>
      <xdr:rowOff>38099</xdr:rowOff>
    </xdr:to>
    <xdr:graphicFrame macro="">
      <xdr:nvGraphicFramePr>
        <xdr:cNvPr id="13" name="Chart 12">
          <a:extLst>
            <a:ext uri="{FF2B5EF4-FFF2-40B4-BE49-F238E27FC236}">
              <a16:creationId xmlns:a16="http://schemas.microsoft.com/office/drawing/2014/main" id="{A30EACDA-EE48-4F92-9AF7-846CE91470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19050</xdr:colOff>
      <xdr:row>6</xdr:row>
      <xdr:rowOff>409575</xdr:rowOff>
    </xdr:from>
    <xdr:to>
      <xdr:col>4</xdr:col>
      <xdr:colOff>0</xdr:colOff>
      <xdr:row>8</xdr:row>
      <xdr:rowOff>9524</xdr:rowOff>
    </xdr:to>
    <xdr:graphicFrame macro="">
      <xdr:nvGraphicFramePr>
        <xdr:cNvPr id="14" name="Chart 13">
          <a:extLst>
            <a:ext uri="{FF2B5EF4-FFF2-40B4-BE49-F238E27FC236}">
              <a16:creationId xmlns:a16="http://schemas.microsoft.com/office/drawing/2014/main" id="{A83EDFC2-ACFD-4674-B05F-28CF032B4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114300</xdr:colOff>
      <xdr:row>6</xdr:row>
      <xdr:rowOff>419100</xdr:rowOff>
    </xdr:from>
    <xdr:to>
      <xdr:col>1</xdr:col>
      <xdr:colOff>4438650</xdr:colOff>
      <xdr:row>8</xdr:row>
      <xdr:rowOff>19049</xdr:rowOff>
    </xdr:to>
    <xdr:graphicFrame macro="">
      <xdr:nvGraphicFramePr>
        <xdr:cNvPr id="15" name="Chart 14">
          <a:extLst>
            <a:ext uri="{FF2B5EF4-FFF2-40B4-BE49-F238E27FC236}">
              <a16:creationId xmlns:a16="http://schemas.microsoft.com/office/drawing/2014/main" id="{07B8E63C-3C6A-4C4E-9495-7FE95C350E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3156774</xdr:colOff>
      <xdr:row>0</xdr:row>
      <xdr:rowOff>68913</xdr:rowOff>
    </xdr:from>
    <xdr:to>
      <xdr:col>10</xdr:col>
      <xdr:colOff>5702875</xdr:colOff>
      <xdr:row>1</xdr:row>
      <xdr:rowOff>303068</xdr:rowOff>
    </xdr:to>
    <xdr:pic>
      <xdr:nvPicPr>
        <xdr:cNvPr id="4" name="Picture 3">
          <a:extLst>
            <a:ext uri="{FF2B5EF4-FFF2-40B4-BE49-F238E27FC236}">
              <a16:creationId xmlns:a16="http://schemas.microsoft.com/office/drawing/2014/main" id="{C78A8422-916B-3CEF-0540-BAC622D119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21797" y="68913"/>
          <a:ext cx="2546101" cy="7190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190499</xdr:colOff>
      <xdr:row>0</xdr:row>
      <xdr:rowOff>180975</xdr:rowOff>
    </xdr:from>
    <xdr:to>
      <xdr:col>18</xdr:col>
      <xdr:colOff>323850</xdr:colOff>
      <xdr:row>15</xdr:row>
      <xdr:rowOff>28575</xdr:rowOff>
    </xdr:to>
    <xdr:graphicFrame macro="">
      <xdr:nvGraphicFramePr>
        <xdr:cNvPr id="3" name="Chart 2">
          <a:extLst>
            <a:ext uri="{FF2B5EF4-FFF2-40B4-BE49-F238E27FC236}">
              <a16:creationId xmlns:a16="http://schemas.microsoft.com/office/drawing/2014/main" id="{A05A11D2-AB06-7900-8F2E-BDA29E12D8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38101</xdr:colOff>
      <xdr:row>25</xdr:row>
      <xdr:rowOff>28575</xdr:rowOff>
    </xdr:from>
    <xdr:to>
      <xdr:col>17</xdr:col>
      <xdr:colOff>133351</xdr:colOff>
      <xdr:row>66</xdr:row>
      <xdr:rowOff>152400</xdr:rowOff>
    </xdr:to>
    <xdr:sp macro="" textlink="">
      <xdr:nvSpPr>
        <xdr:cNvPr id="4" name="TextBox 3">
          <a:extLst>
            <a:ext uri="{FF2B5EF4-FFF2-40B4-BE49-F238E27FC236}">
              <a16:creationId xmlns:a16="http://schemas.microsoft.com/office/drawing/2014/main" id="{B98AEA13-72EF-BD78-B58A-EC1F1BBD8DF0}"/>
            </a:ext>
          </a:extLst>
        </xdr:cNvPr>
        <xdr:cNvSpPr txBox="1"/>
      </xdr:nvSpPr>
      <xdr:spPr>
        <a:xfrm>
          <a:off x="171451" y="7839075"/>
          <a:ext cx="14173200" cy="793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8080"/>
              </a:solidFill>
              <a:effectLst/>
              <a:latin typeface="+mn-lt"/>
              <a:ea typeface="+mn-ea"/>
              <a:cs typeface="+mn-cs"/>
            </a:rPr>
            <a:t>Understanding the Risk Appetite Tool</a:t>
          </a:r>
          <a:endParaRPr lang="en-GB" sz="1400" b="1">
            <a:solidFill>
              <a:srgbClr val="008080"/>
            </a:solidFill>
            <a:effectLst/>
            <a:latin typeface="+mn-lt"/>
            <a:ea typeface="+mn-ea"/>
            <a:cs typeface="+mn-cs"/>
          </a:endParaRPr>
        </a:p>
        <a:p>
          <a:r>
            <a:rPr lang="en-US" sz="1100" b="1">
              <a:solidFill>
                <a:schemeClr val="dk1"/>
              </a:solidFill>
              <a:effectLst/>
              <a:latin typeface="+mn-lt"/>
              <a:ea typeface="+mn-ea"/>
              <a:cs typeface="+mn-cs"/>
            </a:rPr>
            <a:t>This summary explains how the Risk Appetite Tool interprets responses from trustees or senior leaders to identify areas of alignment and divergence in decision-making. It is based on the UK Government’s Orange Book guidance and supports structured board conversations about risk. </a:t>
          </a:r>
        </a:p>
        <a:p>
          <a:endParaRPr lang="en-GB" sz="1100">
            <a:solidFill>
              <a:schemeClr val="dk1"/>
            </a:solidFill>
            <a:effectLst/>
            <a:latin typeface="+mn-lt"/>
            <a:ea typeface="+mn-ea"/>
            <a:cs typeface="+mn-cs"/>
          </a:endParaRPr>
        </a:p>
        <a:p>
          <a:r>
            <a:rPr lang="en-US" sz="1100" b="1">
              <a:solidFill>
                <a:schemeClr val="dk1"/>
              </a:solidFill>
              <a:effectLst/>
              <a:latin typeface="+mn-lt"/>
              <a:ea typeface="+mn-ea"/>
              <a:cs typeface="+mn-cs"/>
            </a:rPr>
            <a:t>1. Consensus Score</a:t>
          </a:r>
          <a:endParaRPr lang="en-GB" sz="1100" b="1">
            <a:solidFill>
              <a:schemeClr val="dk1"/>
            </a:solidFill>
            <a:effectLst/>
            <a:latin typeface="+mn-lt"/>
            <a:ea typeface="+mn-ea"/>
            <a:cs typeface="+mn-cs"/>
          </a:endParaRPr>
        </a:p>
        <a:p>
          <a:r>
            <a:rPr lang="en-US" sz="1100">
              <a:solidFill>
                <a:schemeClr val="dk1"/>
              </a:solidFill>
              <a:effectLst/>
              <a:latin typeface="+mn-lt"/>
              <a:ea typeface="+mn-ea"/>
              <a:cs typeface="+mn-cs"/>
            </a:rPr>
            <a:t>The consensus score shows how closely aligned respondents are in each risk category. It is calculated using a weighted statistical method that considers how far apart the answers are.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score ranges from 1 to 5:</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Closer to 5 = high alignment (similar responses)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Closer to 1 = low alignment (widely differing responses)</a:t>
          </a:r>
          <a:endParaRPr lang="en-GB" sz="1100">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2. Consensus Level</a:t>
          </a:r>
          <a:endParaRPr lang="en-GB" sz="1100" b="1">
            <a:solidFill>
              <a:schemeClr val="dk1"/>
            </a:solidFill>
            <a:effectLst/>
            <a:latin typeface="+mn-lt"/>
            <a:ea typeface="+mn-ea"/>
            <a:cs typeface="+mn-cs"/>
          </a:endParaRPr>
        </a:p>
        <a:p>
          <a:r>
            <a:rPr lang="en-US" sz="1100">
              <a:solidFill>
                <a:schemeClr val="dk1"/>
              </a:solidFill>
              <a:effectLst/>
              <a:latin typeface="+mn-lt"/>
              <a:ea typeface="+mn-ea"/>
              <a:cs typeface="+mn-cs"/>
            </a:rPr>
            <a:t>This is a simplified, easy-to-read interpretation of the consensus score. It uses the following scale:</a:t>
          </a:r>
          <a:endParaRPr lang="en-GB" sz="110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4.5 – 5.0: Very high</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3.5 – 4.4: High</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2.5 – 3.4: Moderate</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1.5 – 2.4: Low</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0.1 – 1.4: Very low</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0: No consensus yet</a:t>
          </a:r>
        </a:p>
        <a:p>
          <a:endParaRPr lang="en-GB" sz="1100">
            <a:solidFill>
              <a:schemeClr val="dk1"/>
            </a:solidFill>
            <a:effectLst/>
            <a:latin typeface="+mn-lt"/>
            <a:ea typeface="+mn-ea"/>
            <a:cs typeface="+mn-cs"/>
          </a:endParaRPr>
        </a:p>
        <a:p>
          <a:r>
            <a:rPr lang="en-US" sz="1100" b="1">
              <a:solidFill>
                <a:schemeClr val="dk1"/>
              </a:solidFill>
              <a:effectLst/>
              <a:latin typeface="+mn-lt"/>
              <a:ea typeface="+mn-ea"/>
              <a:cs typeface="+mn-cs"/>
            </a:rPr>
            <a:t>3. Alignment Type</a:t>
          </a:r>
          <a:endParaRPr lang="en-GB" sz="1100" b="1">
            <a:solidFill>
              <a:schemeClr val="dk1"/>
            </a:solidFill>
            <a:effectLst/>
            <a:latin typeface="+mn-lt"/>
            <a:ea typeface="+mn-ea"/>
            <a:cs typeface="+mn-cs"/>
          </a:endParaRPr>
        </a:p>
        <a:p>
          <a:r>
            <a:rPr lang="en-US" sz="1100">
              <a:solidFill>
                <a:schemeClr val="dk1"/>
              </a:solidFill>
              <a:effectLst/>
              <a:latin typeface="+mn-lt"/>
              <a:ea typeface="+mn-ea"/>
              <a:cs typeface="+mn-cs"/>
            </a:rPr>
            <a:t>The tool also interprets the pattern of answers in each category to assign an alignment type:</a:t>
          </a:r>
          <a:endParaRPr lang="en-GB"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Aligned: A strong majority selected the same level</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Mostly aligned: One level dominates, with some variation</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Mixed: Responses are spread across several levels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Divergent: Some respondents chose both the most cautious and most open levels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No responses yet: No one has completed that category</a:t>
          </a:r>
          <a:endParaRPr lang="en-GB" sz="1100">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4. Summary Narrative</a:t>
          </a:r>
          <a:endParaRPr lang="en-GB" sz="1100" b="1">
            <a:solidFill>
              <a:schemeClr val="dk1"/>
            </a:solidFill>
            <a:effectLst/>
            <a:latin typeface="+mn-lt"/>
            <a:ea typeface="+mn-ea"/>
            <a:cs typeface="+mn-cs"/>
          </a:endParaRPr>
        </a:p>
        <a:p>
          <a:r>
            <a:rPr lang="en-US" sz="1100">
              <a:solidFill>
                <a:schemeClr val="dk1"/>
              </a:solidFill>
              <a:effectLst/>
              <a:latin typeface="+mn-lt"/>
              <a:ea typeface="+mn-ea"/>
              <a:cs typeface="+mn-cs"/>
            </a:rPr>
            <a:t>The tool creates an automated written summary that includes the board’s average consensus score and flags any categories where views are especially varied. This can help identify topics for further discussion.</a:t>
          </a:r>
          <a:endParaRPr lang="en-GB" sz="1100">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5. Caution and Interpretation</a:t>
          </a:r>
          <a:endParaRPr lang="en-GB" sz="1100" b="1">
            <a:solidFill>
              <a:schemeClr val="dk1"/>
            </a:solidFill>
            <a:effectLst/>
            <a:latin typeface="+mn-lt"/>
            <a:ea typeface="+mn-ea"/>
            <a:cs typeface="+mn-cs"/>
          </a:endParaRPr>
        </a:p>
        <a:p>
          <a:r>
            <a:rPr lang="en-US" sz="1100">
              <a:solidFill>
                <a:schemeClr val="dk1"/>
              </a:solidFill>
              <a:effectLst/>
              <a:latin typeface="+mn-lt"/>
              <a:ea typeface="+mn-ea"/>
              <a:cs typeface="+mn-cs"/>
            </a:rPr>
            <a:t>These calculations are helpful prompts but are not definitive. A lower consensus score may reflect appropriate diversity of view or signal the need for clarity. The tool works best with 5–10 respondents.</a:t>
          </a:r>
          <a:endParaRPr lang="en-GB" sz="1100">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6. Additional Metrics</a:t>
          </a:r>
          <a:endParaRPr lang="en-GB" sz="1100" b="1">
            <a:solidFill>
              <a:schemeClr val="dk1"/>
            </a:solidFill>
            <a:effectLst/>
            <a:latin typeface="+mn-lt"/>
            <a:ea typeface="+mn-ea"/>
            <a:cs typeface="+mn-cs"/>
          </a:endParaRPr>
        </a:p>
        <a:p>
          <a:r>
            <a:rPr lang="en-US" sz="1100">
              <a:solidFill>
                <a:schemeClr val="dk1"/>
              </a:solidFill>
              <a:effectLst/>
              <a:latin typeface="+mn-lt"/>
              <a:ea typeface="+mn-ea"/>
              <a:cs typeface="+mn-cs"/>
            </a:rPr>
            <a:t>The spreadsheet also identifies: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The average consensus score across all categories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The lowest-scoring category or categories (least alignment)</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 description of the overall board-wide appetite profile</a:t>
          </a:r>
          <a:endParaRPr lang="en-GB" sz="1100">
            <a:solidFill>
              <a:schemeClr val="dk1"/>
            </a:solidFill>
            <a:effectLst/>
            <a:latin typeface="+mn-lt"/>
            <a:ea typeface="+mn-ea"/>
            <a:cs typeface="+mn-cs"/>
          </a:endParaRPr>
        </a:p>
        <a:p>
          <a:endParaRPr lang="en-GB" sz="1100"/>
        </a:p>
        <a:p>
          <a:r>
            <a:rPr lang="en-GB" sz="1100"/>
            <a:t>----------</a:t>
          </a:r>
        </a:p>
        <a:p>
          <a:r>
            <a:rPr lang="en-GB" sz="1100"/>
            <a:t>Whilst reasonable efforts have been made to ensure this workbook</a:t>
          </a:r>
          <a:r>
            <a:rPr lang="en-GB" sz="1100" baseline="0"/>
            <a:t> is error-free, we do not guarantee it. If you notice a problem or would like to suggest an improvement, please let us know via contact@mcw.org.uk </a:t>
          </a:r>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3273136</xdr:colOff>
      <xdr:row>0</xdr:row>
      <xdr:rowOff>68913</xdr:rowOff>
    </xdr:from>
    <xdr:to>
      <xdr:col>10</xdr:col>
      <xdr:colOff>5702876</xdr:colOff>
      <xdr:row>1</xdr:row>
      <xdr:rowOff>270206</xdr:rowOff>
    </xdr:to>
    <xdr:pic>
      <xdr:nvPicPr>
        <xdr:cNvPr id="2" name="Picture 1">
          <a:extLst>
            <a:ext uri="{FF2B5EF4-FFF2-40B4-BE49-F238E27FC236}">
              <a16:creationId xmlns:a16="http://schemas.microsoft.com/office/drawing/2014/main" id="{30B46FF2-3ECF-4E16-B6C7-DDCE98559D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38159" y="68913"/>
          <a:ext cx="2429740" cy="6862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3221182</xdr:colOff>
      <xdr:row>0</xdr:row>
      <xdr:rowOff>68913</xdr:rowOff>
    </xdr:from>
    <xdr:to>
      <xdr:col>10</xdr:col>
      <xdr:colOff>5702876</xdr:colOff>
      <xdr:row>1</xdr:row>
      <xdr:rowOff>284878</xdr:rowOff>
    </xdr:to>
    <xdr:pic>
      <xdr:nvPicPr>
        <xdr:cNvPr id="2" name="Picture 1">
          <a:extLst>
            <a:ext uri="{FF2B5EF4-FFF2-40B4-BE49-F238E27FC236}">
              <a16:creationId xmlns:a16="http://schemas.microsoft.com/office/drawing/2014/main" id="{99CA9E78-44C3-4995-81EA-D2A719CB9E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6205" y="68913"/>
          <a:ext cx="2481694" cy="7008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3290454</xdr:colOff>
      <xdr:row>0</xdr:row>
      <xdr:rowOff>68912</xdr:rowOff>
    </xdr:from>
    <xdr:to>
      <xdr:col>10</xdr:col>
      <xdr:colOff>5702876</xdr:colOff>
      <xdr:row>1</xdr:row>
      <xdr:rowOff>265314</xdr:rowOff>
    </xdr:to>
    <xdr:pic>
      <xdr:nvPicPr>
        <xdr:cNvPr id="2" name="Picture 1">
          <a:extLst>
            <a:ext uri="{FF2B5EF4-FFF2-40B4-BE49-F238E27FC236}">
              <a16:creationId xmlns:a16="http://schemas.microsoft.com/office/drawing/2014/main" id="{7C8176B2-C4F0-4AD9-9491-1BFE904D3A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55477" y="68912"/>
          <a:ext cx="2412422" cy="6813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3212522</xdr:colOff>
      <xdr:row>0</xdr:row>
      <xdr:rowOff>68913</xdr:rowOff>
    </xdr:from>
    <xdr:to>
      <xdr:col>10</xdr:col>
      <xdr:colOff>5702876</xdr:colOff>
      <xdr:row>1</xdr:row>
      <xdr:rowOff>287324</xdr:rowOff>
    </xdr:to>
    <xdr:pic>
      <xdr:nvPicPr>
        <xdr:cNvPr id="2" name="Picture 1">
          <a:extLst>
            <a:ext uri="{FF2B5EF4-FFF2-40B4-BE49-F238E27FC236}">
              <a16:creationId xmlns:a16="http://schemas.microsoft.com/office/drawing/2014/main" id="{7AF05B9F-81F1-4CBE-B79F-0B5E217B1F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77545" y="68913"/>
          <a:ext cx="2490354" cy="7033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3307772</xdr:colOff>
      <xdr:row>0</xdr:row>
      <xdr:rowOff>68913</xdr:rowOff>
    </xdr:from>
    <xdr:to>
      <xdr:col>10</xdr:col>
      <xdr:colOff>5702876</xdr:colOff>
      <xdr:row>1</xdr:row>
      <xdr:rowOff>260424</xdr:rowOff>
    </xdr:to>
    <xdr:pic>
      <xdr:nvPicPr>
        <xdr:cNvPr id="2" name="Picture 1">
          <a:extLst>
            <a:ext uri="{FF2B5EF4-FFF2-40B4-BE49-F238E27FC236}">
              <a16:creationId xmlns:a16="http://schemas.microsoft.com/office/drawing/2014/main" id="{3F3BFC48-A516-430E-90EC-79E185DFF6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72795" y="68913"/>
          <a:ext cx="2395104" cy="676420"/>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1D7AA-8951-4DCA-B707-158C2A199BF5}">
  <sheetPr>
    <tabColor rgb="FF008080"/>
    <pageSetUpPr fitToPage="1"/>
  </sheetPr>
  <dimension ref="B1:E19"/>
  <sheetViews>
    <sheetView showGridLines="0" tabSelected="1" topLeftCell="A7" zoomScale="110" zoomScaleNormal="110" zoomScaleSheetLayoutView="80" workbookViewId="0">
      <selection activeCell="L18" sqref="L18"/>
    </sheetView>
  </sheetViews>
  <sheetFormatPr defaultRowHeight="15" x14ac:dyDescent="0.25"/>
  <cols>
    <col min="1" max="1" width="2.42578125" customWidth="1"/>
    <col min="2" max="2" width="86" customWidth="1"/>
  </cols>
  <sheetData>
    <row r="1" spans="2:2" x14ac:dyDescent="0.25">
      <c r="B1" s="1"/>
    </row>
    <row r="2" spans="2:2" x14ac:dyDescent="0.25">
      <c r="B2" s="1"/>
    </row>
    <row r="3" spans="2:2" x14ac:dyDescent="0.25">
      <c r="B3" s="1"/>
    </row>
    <row r="4" spans="2:2" x14ac:dyDescent="0.25">
      <c r="B4" s="1"/>
    </row>
    <row r="19" spans="5:5" x14ac:dyDescent="0.25">
      <c r="E19" s="62" t="s">
        <v>119</v>
      </c>
    </row>
  </sheetData>
  <sheetProtection algorithmName="SHA-512" hashValue="h5XiSsDYaWDvGKwDu+u4MNkqz4XYiPpB68qKEr4Wcrlxs+PYjZyj89AGVPvChdrKwndgzI1ZM4gpyyGFYxwQAA==" saltValue="SIwMWUhkN+rBfM4lNEcaVw==" spinCount="100000" sheet="1" objects="1" scenarios="1"/>
  <pageMargins left="0.7" right="0.7" top="0.75" bottom="0.75" header="0.3" footer="0.3"/>
  <pageSetup paperSize="9" scale="6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519F6-D708-4CF0-9735-E2BFC43AE9D9}">
  <sheetPr>
    <tabColor theme="4" tint="0.79998168889431442"/>
    <pageSetUpPr fitToPage="1"/>
  </sheetPr>
  <dimension ref="B1:K17"/>
  <sheetViews>
    <sheetView showGridLines="0" zoomScale="110" zoomScaleNormal="110" workbookViewId="0">
      <pane ySplit="4" topLeftCell="A5" activePane="bottomLeft" state="frozen"/>
      <selection pane="bottomLeft" activeCell="H5" sqref="H5"/>
    </sheetView>
  </sheetViews>
  <sheetFormatPr defaultRowHeight="15" x14ac:dyDescent="0.25"/>
  <cols>
    <col min="1" max="1" width="1.85546875" customWidth="1"/>
    <col min="2" max="2" width="3.28515625" customWidth="1"/>
    <col min="3" max="3" width="5.42578125" customWidth="1"/>
    <col min="4" max="4" width="21" customWidth="1"/>
    <col min="5" max="5" width="5.7109375" customWidth="1"/>
    <col min="6" max="6" width="6.7109375" customWidth="1"/>
    <col min="7" max="9" width="5.140625" customWidth="1"/>
    <col min="10" max="10" width="2.85546875" customWidth="1"/>
    <col min="11" max="11" width="85.7109375" customWidth="1"/>
  </cols>
  <sheetData>
    <row r="1" spans="2:11" ht="38.25" customHeight="1" x14ac:dyDescent="0.25"/>
    <row r="2" spans="2:11" ht="26.25" customHeight="1" x14ac:dyDescent="0.3">
      <c r="B2" s="5" t="s">
        <v>71</v>
      </c>
      <c r="C2" s="5"/>
      <c r="D2" s="7"/>
      <c r="E2" s="5"/>
      <c r="F2" s="6" t="s">
        <v>72</v>
      </c>
      <c r="G2" s="69"/>
      <c r="H2" s="70"/>
      <c r="I2" s="70"/>
      <c r="J2" s="70"/>
    </row>
    <row r="3" spans="2:11" ht="39" customHeight="1" thickBot="1" x14ac:dyDescent="0.3"/>
    <row r="4" spans="2:11" ht="46.5" customHeight="1" x14ac:dyDescent="0.25">
      <c r="B4" s="71" t="s">
        <v>70</v>
      </c>
      <c r="C4" s="72"/>
      <c r="D4" s="72"/>
      <c r="E4" s="17" t="str">
        <f>Appetites!B3</f>
        <v>Averse</v>
      </c>
      <c r="F4" s="17" t="str">
        <f>Appetites!B4</f>
        <v>Minimal</v>
      </c>
      <c r="G4" s="18" t="str">
        <f>Appetites!B5</f>
        <v>Cautious</v>
      </c>
      <c r="H4" s="18" t="str">
        <f>Appetites!B6</f>
        <v>Open</v>
      </c>
      <c r="I4" s="19" t="str">
        <f>Appetites!B7</f>
        <v>Eager</v>
      </c>
      <c r="J4" s="20"/>
      <c r="K4" s="21" t="s">
        <v>77</v>
      </c>
    </row>
    <row r="5" spans="2:11" ht="39" customHeight="1" x14ac:dyDescent="0.25">
      <c r="B5" s="22" t="str">
        <f>'Appetite by category'!B3</f>
        <v>Strategy</v>
      </c>
      <c r="C5" s="8"/>
      <c r="D5" s="8"/>
      <c r="E5" s="10" t="b">
        <v>0</v>
      </c>
      <c r="F5" s="10" t="b">
        <v>0</v>
      </c>
      <c r="G5" s="10" t="b">
        <v>0</v>
      </c>
      <c r="H5" s="10" t="b">
        <v>0</v>
      </c>
      <c r="I5" s="10" t="b">
        <v>0</v>
      </c>
      <c r="J5" s="9"/>
      <c r="K5" s="23" t="str">
        <f>_xlfn.TEXTJOIN(" ", TRUE, IF(E5=TRUE, INDEX('Appetite by category'!C:C, MATCH(B5, 'Appetite by category'!B:B, 0)), ""), IF(F5=TRUE, INDEX('Appetite by category'!D:D, MATCH(B5, 'Appetite by category'!B:B, 0)), ""), IF(G5=TRUE, INDEX('Appetite by category'!E:E, MATCH(B5, 'Appetite by category'!B:B, 0)), ""), IF(H5=TRUE, INDEX('Appetite by category'!F:F, MATCH(B5, 'Appetite by category'!B:B, 0)), ""), IF(I5=TRUE, INDEX('Appetite by category'!G:G, MATCH(B5, 'Appetite by category'!B:B, 0)), ""))</f>
        <v/>
      </c>
    </row>
    <row r="6" spans="2:11" ht="55.5" customHeight="1" x14ac:dyDescent="0.25">
      <c r="B6" s="22" t="str">
        <f>'Appetite by category'!B4</f>
        <v>Governance</v>
      </c>
      <c r="C6" s="11"/>
      <c r="D6" s="11"/>
      <c r="E6" s="12" t="b">
        <v>0</v>
      </c>
      <c r="F6" s="12" t="b">
        <v>0</v>
      </c>
      <c r="G6" s="12" t="b">
        <v>0</v>
      </c>
      <c r="H6" s="12" t="b">
        <v>0</v>
      </c>
      <c r="I6" s="12" t="b">
        <v>0</v>
      </c>
      <c r="J6" s="13"/>
      <c r="K6" s="24" t="str">
        <f>_xlfn.TEXTJOIN(" ", TRUE, IF(E6=TRUE, INDEX('Appetite by category'!C:C, MATCH(B6, 'Appetite by category'!B:B, 0)), ""), IF(F6=TRUE, INDEX('Appetite by category'!D:D, MATCH(B6, 'Appetite by category'!B:B, 0)), ""), IF(G6=TRUE, INDEX('Appetite by category'!E:E, MATCH(B6, 'Appetite by category'!B:B, 0)), ""), IF(H6=TRUE, INDEX('Appetite by category'!F:F, MATCH(B6, 'Appetite by category'!B:B, 0)), ""), IF(I6=TRUE, INDEX('Appetite by category'!G:G, MATCH(B6, 'Appetite by category'!B:B, 0)), ""))</f>
        <v/>
      </c>
    </row>
    <row r="7" spans="2:11" ht="41.25" customHeight="1" x14ac:dyDescent="0.25">
      <c r="B7" s="22" t="str">
        <f>'Appetite by category'!B5</f>
        <v>Operations</v>
      </c>
      <c r="C7" s="8"/>
      <c r="D7" s="8"/>
      <c r="E7" s="10" t="b">
        <v>0</v>
      </c>
      <c r="F7" s="10" t="b">
        <v>0</v>
      </c>
      <c r="G7" s="10" t="b">
        <v>0</v>
      </c>
      <c r="H7" s="10" t="b">
        <v>0</v>
      </c>
      <c r="I7" s="10" t="b">
        <v>0</v>
      </c>
      <c r="J7" s="9"/>
      <c r="K7" s="23" t="str">
        <f>_xlfn.TEXTJOIN(" ", TRUE, IF(E7=TRUE, INDEX('Appetite by category'!C:C, MATCH(B7, 'Appetite by category'!B:B, 0)), ""), IF(F7=TRUE, INDEX('Appetite by category'!D:D, MATCH(B7, 'Appetite by category'!B:B, 0)), ""), IF(G7=TRUE, INDEX('Appetite by category'!E:E, MATCH(B7, 'Appetite by category'!B:B, 0)), ""), IF(H7=TRUE, INDEX('Appetite by category'!F:F, MATCH(B7, 'Appetite by category'!B:B, 0)), ""), IF(I7=TRUE, INDEX('Appetite by category'!G:G, MATCH(B7, 'Appetite by category'!B:B, 0)), ""))</f>
        <v/>
      </c>
    </row>
    <row r="8" spans="2:11" ht="29.25" customHeight="1" x14ac:dyDescent="0.25">
      <c r="B8" s="22" t="str">
        <f>'Appetite by category'!B6</f>
        <v>Legal</v>
      </c>
      <c r="C8" s="8"/>
      <c r="D8" s="8"/>
      <c r="E8" s="10" t="b">
        <v>0</v>
      </c>
      <c r="F8" s="10" t="b">
        <v>0</v>
      </c>
      <c r="G8" s="10" t="b">
        <v>0</v>
      </c>
      <c r="H8" s="10" t="b">
        <v>0</v>
      </c>
      <c r="I8" s="10" t="b">
        <v>0</v>
      </c>
      <c r="J8" s="9"/>
      <c r="K8" s="23" t="str">
        <f>_xlfn.TEXTJOIN(" ", TRUE, IF(E8=TRUE, INDEX('Appetite by category'!C:C, MATCH(B8, 'Appetite by category'!B:B, 0)), ""), IF(F8=TRUE, INDEX('Appetite by category'!D:D, MATCH(B8, 'Appetite by category'!B:B, 0)), ""), IF(G8=TRUE, INDEX('Appetite by category'!E:E, MATCH(B8, 'Appetite by category'!B:B, 0)), ""), IF(H8=TRUE, INDEX('Appetite by category'!F:F, MATCH(B8, 'Appetite by category'!B:B, 0)), ""), IF(I8=TRUE, INDEX('Appetite by category'!G:G, MATCH(B8, 'Appetite by category'!B:B, 0)), ""))</f>
        <v/>
      </c>
    </row>
    <row r="9" spans="2:11" ht="44.25" customHeight="1" x14ac:dyDescent="0.25">
      <c r="B9" s="25" t="str">
        <f>'Appetite by category'!B7</f>
        <v>Property</v>
      </c>
      <c r="C9" s="14"/>
      <c r="D9" s="14"/>
      <c r="E9" s="15" t="b">
        <v>0</v>
      </c>
      <c r="F9" s="15" t="b">
        <v>0</v>
      </c>
      <c r="G9" s="15" t="b">
        <v>0</v>
      </c>
      <c r="H9" s="15" t="b">
        <v>0</v>
      </c>
      <c r="I9" s="15" t="b">
        <v>0</v>
      </c>
      <c r="J9" s="16"/>
      <c r="K9" s="26" t="str">
        <f>_xlfn.TEXTJOIN(" ", TRUE, IF(E9=TRUE, INDEX('Appetite by category'!C:C, MATCH(B9, 'Appetite by category'!B:B, 0)), ""), IF(F9=TRUE, INDEX('Appetite by category'!D:D, MATCH(B9, 'Appetite by category'!B:B, 0)), ""), IF(G9=TRUE, INDEX('Appetite by category'!E:E, MATCH(B9, 'Appetite by category'!B:B, 0)), ""), IF(H9=TRUE, INDEX('Appetite by category'!F:F, MATCH(B9, 'Appetite by category'!B:B, 0)), ""), IF(I9=TRUE, INDEX('Appetite by category'!G:G, MATCH(B9, 'Appetite by category'!B:B, 0)), ""))</f>
        <v/>
      </c>
    </row>
    <row r="10" spans="2:11" ht="39" customHeight="1" x14ac:dyDescent="0.25">
      <c r="B10" s="22" t="str">
        <f>'Appetite by category'!B8</f>
        <v>Financial</v>
      </c>
      <c r="C10" s="8"/>
      <c r="D10" s="8"/>
      <c r="E10" s="10" t="b">
        <v>0</v>
      </c>
      <c r="F10" s="10" t="b">
        <v>0</v>
      </c>
      <c r="G10" s="10" t="b">
        <v>0</v>
      </c>
      <c r="H10" s="10" t="b">
        <v>0</v>
      </c>
      <c r="I10" s="10" t="b">
        <v>0</v>
      </c>
      <c r="J10" s="9"/>
      <c r="K10" s="23" t="str">
        <f>_xlfn.TEXTJOIN(" ", TRUE, IF(E10=TRUE, INDEX('Appetite by category'!C:C, MATCH(B10, 'Appetite by category'!B:B, 0)), ""), IF(F10=TRUE, INDEX('Appetite by category'!D:D, MATCH(B10, 'Appetite by category'!B:B, 0)), ""), IF(G10=TRUE, INDEX('Appetite by category'!E:E, MATCH(B10, 'Appetite by category'!B:B, 0)), ""), IF(H10=TRUE, INDEX('Appetite by category'!F:F, MATCH(B10, 'Appetite by category'!B:B, 0)), ""), IF(I10=TRUE, INDEX('Appetite by category'!G:G, MATCH(B10, 'Appetite by category'!B:B, 0)), ""))</f>
        <v/>
      </c>
    </row>
    <row r="11" spans="2:11" ht="51.75" customHeight="1" x14ac:dyDescent="0.25">
      <c r="B11" s="22" t="str">
        <f>'Appetite by category'!B9</f>
        <v>Commercial</v>
      </c>
      <c r="C11" s="8"/>
      <c r="D11" s="8"/>
      <c r="E11" s="10" t="b">
        <v>0</v>
      </c>
      <c r="F11" s="10" t="b">
        <v>0</v>
      </c>
      <c r="G11" s="10" t="b">
        <v>0</v>
      </c>
      <c r="H11" s="10" t="b">
        <v>0</v>
      </c>
      <c r="I11" s="10" t="b">
        <v>0</v>
      </c>
      <c r="J11" s="9"/>
      <c r="K11" s="23" t="str">
        <f>_xlfn.TEXTJOIN(" ", TRUE, IF(E11=TRUE, INDEX('Appetite by category'!C:C, MATCH(B11, 'Appetite by category'!B:B, 0)), ""), IF(F11=TRUE, INDEX('Appetite by category'!D:D, MATCH(B11, 'Appetite by category'!B:B, 0)), ""), IF(G11=TRUE, INDEX('Appetite by category'!E:E, MATCH(B11, 'Appetite by category'!B:B, 0)), ""), IF(H11=TRUE, INDEX('Appetite by category'!F:F, MATCH(B11, 'Appetite by category'!B:B, 0)), ""), IF(I11=TRUE, INDEX('Appetite by category'!G:G, MATCH(B11, 'Appetite by category'!B:B, 0)), ""))</f>
        <v/>
      </c>
    </row>
    <row r="12" spans="2:11" ht="44.25" customHeight="1" x14ac:dyDescent="0.25">
      <c r="B12" s="22" t="str">
        <f>'Appetite by category'!B10</f>
        <v>People</v>
      </c>
      <c r="C12" s="8"/>
      <c r="D12" s="8"/>
      <c r="E12" s="10" t="b">
        <v>0</v>
      </c>
      <c r="F12" s="10" t="b">
        <v>0</v>
      </c>
      <c r="G12" s="10" t="b">
        <v>0</v>
      </c>
      <c r="H12" s="10" t="b">
        <v>0</v>
      </c>
      <c r="I12" s="10" t="b">
        <v>0</v>
      </c>
      <c r="J12" s="9"/>
      <c r="K12" s="23" t="str">
        <f>_xlfn.TEXTJOIN(" ", TRUE, IF(E12=TRUE, INDEX('Appetite by category'!C:C, MATCH(B12, 'Appetite by category'!B:B, 0)), ""), IF(F12=TRUE, INDEX('Appetite by category'!D:D, MATCH(B12, 'Appetite by category'!B:B, 0)), ""), IF(G12=TRUE, INDEX('Appetite by category'!E:E, MATCH(B12, 'Appetite by category'!B:B, 0)), ""), IF(H12=TRUE, INDEX('Appetite by category'!F:F, MATCH(B12, 'Appetite by category'!B:B, 0)), ""), IF(I12=TRUE, INDEX('Appetite by category'!G:G, MATCH(B12, 'Appetite by category'!B:B, 0)), ""))</f>
        <v/>
      </c>
    </row>
    <row r="13" spans="2:11" ht="39.75" customHeight="1" x14ac:dyDescent="0.25">
      <c r="B13" s="22" t="str">
        <f>'Appetite by category'!B11</f>
        <v>Technology</v>
      </c>
      <c r="C13" s="8"/>
      <c r="D13" s="8"/>
      <c r="E13" s="10" t="b">
        <v>0</v>
      </c>
      <c r="F13" s="10" t="b">
        <v>0</v>
      </c>
      <c r="G13" s="10" t="b">
        <v>0</v>
      </c>
      <c r="H13" s="10" t="b">
        <v>0</v>
      </c>
      <c r="I13" s="10" t="b">
        <v>0</v>
      </c>
      <c r="J13" s="9"/>
      <c r="K13" s="23" t="str">
        <f>_xlfn.TEXTJOIN(" ", TRUE, IF(E13=TRUE, INDEX('Appetite by category'!C:C, MATCH(B13, 'Appetite by category'!B:B, 0)), ""), IF(F13=TRUE, INDEX('Appetite by category'!D:D, MATCH(B13, 'Appetite by category'!B:B, 0)), ""), IF(G13=TRUE, INDEX('Appetite by category'!E:E, MATCH(B13, 'Appetite by category'!B:B, 0)), ""), IF(H13=TRUE, INDEX('Appetite by category'!F:F, MATCH(B13, 'Appetite by category'!B:B, 0)), ""), IF(I13=TRUE, INDEX('Appetite by category'!G:G, MATCH(B13, 'Appetite by category'!B:B, 0)), ""))</f>
        <v/>
      </c>
    </row>
    <row r="14" spans="2:11" ht="39.75" customHeight="1" x14ac:dyDescent="0.25">
      <c r="B14" s="22" t="str">
        <f>'Appetite by category'!B12</f>
        <v>Data &amp; Info Mngmt</v>
      </c>
      <c r="C14" s="8"/>
      <c r="D14" s="8"/>
      <c r="E14" s="10" t="b">
        <v>0</v>
      </c>
      <c r="F14" s="10" t="b">
        <v>0</v>
      </c>
      <c r="G14" s="10" t="b">
        <v>0</v>
      </c>
      <c r="H14" s="10" t="b">
        <v>0</v>
      </c>
      <c r="I14" s="10" t="b">
        <v>0</v>
      </c>
      <c r="J14" s="9"/>
      <c r="K14" s="23" t="str">
        <f>_xlfn.TEXTJOIN(" ", TRUE, IF(E14=TRUE, INDEX('Appetite by category'!C:C, MATCH(B14, 'Appetite by category'!B:B, 0)), ""), IF(F14=TRUE, INDEX('Appetite by category'!D:D, MATCH(B14, 'Appetite by category'!B:B, 0)), ""), IF(G14=TRUE, INDEX('Appetite by category'!E:E, MATCH(B14, 'Appetite by category'!B:B, 0)), ""), IF(H14=TRUE, INDEX('Appetite by category'!F:F, MATCH(B14, 'Appetite by category'!B:B, 0)), ""), IF(I14=TRUE, INDEX('Appetite by category'!G:G, MATCH(B14, 'Appetite by category'!B:B, 0)), ""))</f>
        <v/>
      </c>
    </row>
    <row r="15" spans="2:11" ht="43.5" customHeight="1" x14ac:dyDescent="0.25">
      <c r="B15" s="22" t="str">
        <f>'Appetite by category'!B13</f>
        <v>Security</v>
      </c>
      <c r="C15" s="8"/>
      <c r="D15" s="8"/>
      <c r="E15" s="10" t="b">
        <v>0</v>
      </c>
      <c r="F15" s="10" t="b">
        <v>0</v>
      </c>
      <c r="G15" s="10" t="b">
        <v>0</v>
      </c>
      <c r="H15" s="10" t="b">
        <v>0</v>
      </c>
      <c r="I15" s="10" t="b">
        <v>0</v>
      </c>
      <c r="J15" s="9"/>
      <c r="K15" s="23" t="str">
        <f>_xlfn.TEXTJOIN(" ", TRUE, IF(E15=TRUE, INDEX('Appetite by category'!C:C, MATCH(B15, 'Appetite by category'!B:B, 0)), ""), IF(F15=TRUE, INDEX('Appetite by category'!D:D, MATCH(B15, 'Appetite by category'!B:B, 0)), ""), IF(G15=TRUE, INDEX('Appetite by category'!E:E, MATCH(B15, 'Appetite by category'!B:B, 0)), ""), IF(H15=TRUE, INDEX('Appetite by category'!F:F, MATCH(B15, 'Appetite by category'!B:B, 0)), ""), IF(I15=TRUE, INDEX('Appetite by category'!G:G, MATCH(B15, 'Appetite by category'!B:B, 0)), ""))</f>
        <v/>
      </c>
    </row>
    <row r="16" spans="2:11" ht="55.5" customHeight="1" x14ac:dyDescent="0.25">
      <c r="B16" s="22" t="str">
        <f>'Appetite by category'!B14</f>
        <v>Project/Programme</v>
      </c>
      <c r="C16" s="8"/>
      <c r="D16" s="8"/>
      <c r="E16" s="10" t="b">
        <v>0</v>
      </c>
      <c r="F16" s="10" t="b">
        <v>0</v>
      </c>
      <c r="G16" s="10" t="b">
        <v>0</v>
      </c>
      <c r="H16" s="10" t="b">
        <v>0</v>
      </c>
      <c r="I16" s="10" t="b">
        <v>0</v>
      </c>
      <c r="J16" s="9"/>
      <c r="K16" s="23" t="str">
        <f>_xlfn.TEXTJOIN(" ", TRUE, IF(E16=TRUE, INDEX('Appetite by category'!C:C, MATCH(B16, 'Appetite by category'!B:B, 0)), ""), IF(F16=TRUE, INDEX('Appetite by category'!D:D, MATCH(B16, 'Appetite by category'!B:B, 0)), ""), IF(G16=TRUE, INDEX('Appetite by category'!E:E, MATCH(B16, 'Appetite by category'!B:B, 0)), ""), IF(H16=TRUE, INDEX('Appetite by category'!F:F, MATCH(B16, 'Appetite by category'!B:B, 0)), ""), IF(I16=TRUE, INDEX('Appetite by category'!G:G, MATCH(B16, 'Appetite by category'!B:B, 0)), ""))</f>
        <v/>
      </c>
    </row>
    <row r="17" spans="2:11" ht="46.5" customHeight="1" thickBot="1" x14ac:dyDescent="0.3">
      <c r="B17" s="27" t="str">
        <f>'Appetite by category'!B15</f>
        <v>Reputational</v>
      </c>
      <c r="C17" s="28"/>
      <c r="D17" s="28"/>
      <c r="E17" s="29" t="b">
        <v>0</v>
      </c>
      <c r="F17" s="29" t="b">
        <v>0</v>
      </c>
      <c r="G17" s="29" t="b">
        <v>0</v>
      </c>
      <c r="H17" s="29" t="b">
        <v>0</v>
      </c>
      <c r="I17" s="29" t="b">
        <v>0</v>
      </c>
      <c r="J17" s="30"/>
      <c r="K17" s="31" t="str">
        <f>_xlfn.TEXTJOIN(" ", TRUE, IF(E17=TRUE, INDEX('Appetite by category'!C:C, MATCH(B17, 'Appetite by category'!B:B, 0)), ""), IF(F17=TRUE, INDEX('Appetite by category'!D:D, MATCH(B17, 'Appetite by category'!B:B, 0)), ""), IF(G17=TRUE, INDEX('Appetite by category'!E:E, MATCH(B17, 'Appetite by category'!B:B, 0)), ""), IF(H17=TRUE, INDEX('Appetite by category'!F:F, MATCH(B17, 'Appetite by category'!B:B, 0)), ""), IF(I17=TRUE, INDEX('Appetite by category'!G:G, MATCH(B17, 'Appetite by category'!B:B, 0)), ""))</f>
        <v/>
      </c>
    </row>
  </sheetData>
  <mergeCells count="2">
    <mergeCell ref="G2:J2"/>
    <mergeCell ref="B4:D4"/>
  </mergeCells>
  <conditionalFormatting sqref="D2 G2:J2">
    <cfRule type="containsBlanks" dxfId="23" priority="1">
      <formula>LEN(TRIM(D2))=0</formula>
    </cfRule>
  </conditionalFormatting>
  <conditionalFormatting sqref="E5:F17">
    <cfRule type="expression" dxfId="22" priority="4">
      <formula>E5=TRUE</formula>
    </cfRule>
  </conditionalFormatting>
  <conditionalFormatting sqref="G5:H17">
    <cfRule type="expression" dxfId="21" priority="3">
      <formula>G5=TRUE</formula>
    </cfRule>
  </conditionalFormatting>
  <conditionalFormatting sqref="I5:I17">
    <cfRule type="expression" dxfId="20" priority="2">
      <formula>I5=TRUE</formula>
    </cfRule>
  </conditionalFormatting>
  <pageMargins left="0.7" right="0.7" top="0.75" bottom="0.75" header="0.3" footer="0.3"/>
  <pageSetup paperSize="9" scale="5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8F350-5DBD-4CFA-A097-84891FCE5A0A}">
  <sheetPr>
    <tabColor theme="4" tint="0.79998168889431442"/>
    <pageSetUpPr fitToPage="1"/>
  </sheetPr>
  <dimension ref="B1:K17"/>
  <sheetViews>
    <sheetView showGridLines="0" zoomScale="110" zoomScaleNormal="110" workbookViewId="0">
      <pane ySplit="4" topLeftCell="A5" activePane="bottomLeft" state="frozen"/>
      <selection pane="bottomLeft" activeCell="F5" sqref="F5"/>
    </sheetView>
  </sheetViews>
  <sheetFormatPr defaultRowHeight="15" x14ac:dyDescent="0.25"/>
  <cols>
    <col min="1" max="1" width="1.85546875" customWidth="1"/>
    <col min="2" max="2" width="3.28515625" customWidth="1"/>
    <col min="3" max="3" width="5.42578125" customWidth="1"/>
    <col min="4" max="4" width="21" customWidth="1"/>
    <col min="5" max="5" width="5.7109375" customWidth="1"/>
    <col min="6" max="6" width="6.7109375" customWidth="1"/>
    <col min="7" max="9" width="5.140625" customWidth="1"/>
    <col min="10" max="10" width="2.85546875" customWidth="1"/>
    <col min="11" max="11" width="85.7109375" customWidth="1"/>
  </cols>
  <sheetData>
    <row r="1" spans="2:11" ht="38.25" customHeight="1" x14ac:dyDescent="0.25"/>
    <row r="2" spans="2:11" ht="26.25" customHeight="1" x14ac:dyDescent="0.3">
      <c r="B2" s="5" t="s">
        <v>71</v>
      </c>
      <c r="C2" s="5"/>
      <c r="D2" s="7"/>
      <c r="E2" s="5"/>
      <c r="F2" s="6" t="s">
        <v>72</v>
      </c>
      <c r="G2" s="69"/>
      <c r="H2" s="70"/>
      <c r="I2" s="70"/>
      <c r="J2" s="70"/>
    </row>
    <row r="3" spans="2:11" ht="39" customHeight="1" thickBot="1" x14ac:dyDescent="0.3"/>
    <row r="4" spans="2:11" ht="46.5" customHeight="1" x14ac:dyDescent="0.25">
      <c r="B4" s="71" t="s">
        <v>70</v>
      </c>
      <c r="C4" s="72"/>
      <c r="D4" s="72"/>
      <c r="E4" s="17" t="str">
        <f>Appetites!B3</f>
        <v>Averse</v>
      </c>
      <c r="F4" s="17" t="str">
        <f>Appetites!B4</f>
        <v>Minimal</v>
      </c>
      <c r="G4" s="18" t="str">
        <f>Appetites!B5</f>
        <v>Cautious</v>
      </c>
      <c r="H4" s="18" t="str">
        <f>Appetites!B6</f>
        <v>Open</v>
      </c>
      <c r="I4" s="19" t="str">
        <f>Appetites!B7</f>
        <v>Eager</v>
      </c>
      <c r="J4" s="20"/>
      <c r="K4" s="21" t="s">
        <v>77</v>
      </c>
    </row>
    <row r="5" spans="2:11" ht="39" customHeight="1" x14ac:dyDescent="0.25">
      <c r="B5" s="22" t="str">
        <f>'Appetite by category'!B3</f>
        <v>Strategy</v>
      </c>
      <c r="C5" s="8"/>
      <c r="D5" s="8"/>
      <c r="E5" s="10" t="b">
        <v>0</v>
      </c>
      <c r="F5" s="10" t="b">
        <v>0</v>
      </c>
      <c r="G5" s="10" t="b">
        <v>0</v>
      </c>
      <c r="H5" s="10" t="b">
        <v>0</v>
      </c>
      <c r="I5" s="10" t="b">
        <v>0</v>
      </c>
      <c r="J5" s="9"/>
      <c r="K5" s="23" t="str">
        <f>_xlfn.TEXTJOIN(" ", TRUE, IF(E5=TRUE, INDEX('Appetite by category'!C:C, MATCH(B5, 'Appetite by category'!B:B, 0)), ""), IF(F5=TRUE, INDEX('Appetite by category'!D:D, MATCH(B5, 'Appetite by category'!B:B, 0)), ""), IF(G5=TRUE, INDEX('Appetite by category'!E:E, MATCH(B5, 'Appetite by category'!B:B, 0)), ""), IF(H5=TRUE, INDEX('Appetite by category'!F:F, MATCH(B5, 'Appetite by category'!B:B, 0)), ""), IF(I5=TRUE, INDEX('Appetite by category'!G:G, MATCH(B5, 'Appetite by category'!B:B, 0)), ""))</f>
        <v/>
      </c>
    </row>
    <row r="6" spans="2:11" ht="55.5" customHeight="1" x14ac:dyDescent="0.25">
      <c r="B6" s="22" t="str">
        <f>'Appetite by category'!B4</f>
        <v>Governance</v>
      </c>
      <c r="C6" s="11"/>
      <c r="D6" s="11"/>
      <c r="E6" s="12" t="b">
        <v>0</v>
      </c>
      <c r="F6" s="12" t="b">
        <v>0</v>
      </c>
      <c r="G6" s="12" t="b">
        <v>0</v>
      </c>
      <c r="H6" s="12" t="b">
        <v>0</v>
      </c>
      <c r="I6" s="12" t="b">
        <v>0</v>
      </c>
      <c r="J6" s="13"/>
      <c r="K6" s="24" t="str">
        <f>_xlfn.TEXTJOIN(" ", TRUE, IF(E6=TRUE, INDEX('Appetite by category'!C:C, MATCH(B6, 'Appetite by category'!B:B, 0)), ""), IF(F6=TRUE, INDEX('Appetite by category'!D:D, MATCH(B6, 'Appetite by category'!B:B, 0)), ""), IF(G6=TRUE, INDEX('Appetite by category'!E:E, MATCH(B6, 'Appetite by category'!B:B, 0)), ""), IF(H6=TRUE, INDEX('Appetite by category'!F:F, MATCH(B6, 'Appetite by category'!B:B, 0)), ""), IF(I6=TRUE, INDEX('Appetite by category'!G:G, MATCH(B6, 'Appetite by category'!B:B, 0)), ""))</f>
        <v/>
      </c>
    </row>
    <row r="7" spans="2:11" ht="41.25" customHeight="1" x14ac:dyDescent="0.25">
      <c r="B7" s="22" t="str">
        <f>'Appetite by category'!B5</f>
        <v>Operations</v>
      </c>
      <c r="C7" s="8"/>
      <c r="D7" s="8"/>
      <c r="E7" s="10" t="b">
        <v>0</v>
      </c>
      <c r="F7" s="10" t="b">
        <v>0</v>
      </c>
      <c r="G7" s="10" t="b">
        <v>0</v>
      </c>
      <c r="H7" s="10" t="b">
        <v>0</v>
      </c>
      <c r="I7" s="10" t="b">
        <v>0</v>
      </c>
      <c r="J7" s="9"/>
      <c r="K7" s="23" t="str">
        <f>_xlfn.TEXTJOIN(" ", TRUE, IF(E7=TRUE, INDEX('Appetite by category'!C:C, MATCH(B7, 'Appetite by category'!B:B, 0)), ""), IF(F7=TRUE, INDEX('Appetite by category'!D:D, MATCH(B7, 'Appetite by category'!B:B, 0)), ""), IF(G7=TRUE, INDEX('Appetite by category'!E:E, MATCH(B7, 'Appetite by category'!B:B, 0)), ""), IF(H7=TRUE, INDEX('Appetite by category'!F:F, MATCH(B7, 'Appetite by category'!B:B, 0)), ""), IF(I7=TRUE, INDEX('Appetite by category'!G:G, MATCH(B7, 'Appetite by category'!B:B, 0)), ""))</f>
        <v/>
      </c>
    </row>
    <row r="8" spans="2:11" ht="29.25" customHeight="1" x14ac:dyDescent="0.25">
      <c r="B8" s="22" t="str">
        <f>'Appetite by category'!B6</f>
        <v>Legal</v>
      </c>
      <c r="C8" s="8"/>
      <c r="D8" s="8"/>
      <c r="E8" s="10" t="b">
        <v>0</v>
      </c>
      <c r="F8" s="10" t="b">
        <v>0</v>
      </c>
      <c r="G8" s="10" t="b">
        <v>0</v>
      </c>
      <c r="H8" s="10" t="b">
        <v>0</v>
      </c>
      <c r="I8" s="10" t="b">
        <v>0</v>
      </c>
      <c r="J8" s="9"/>
      <c r="K8" s="23" t="str">
        <f>_xlfn.TEXTJOIN(" ", TRUE, IF(E8=TRUE, INDEX('Appetite by category'!C:C, MATCH(B8, 'Appetite by category'!B:B, 0)), ""), IF(F8=TRUE, INDEX('Appetite by category'!D:D, MATCH(B8, 'Appetite by category'!B:B, 0)), ""), IF(G8=TRUE, INDEX('Appetite by category'!E:E, MATCH(B8, 'Appetite by category'!B:B, 0)), ""), IF(H8=TRUE, INDEX('Appetite by category'!F:F, MATCH(B8, 'Appetite by category'!B:B, 0)), ""), IF(I8=TRUE, INDEX('Appetite by category'!G:G, MATCH(B8, 'Appetite by category'!B:B, 0)), ""))</f>
        <v/>
      </c>
    </row>
    <row r="9" spans="2:11" ht="44.25" customHeight="1" x14ac:dyDescent="0.25">
      <c r="B9" s="25" t="str">
        <f>'Appetite by category'!B7</f>
        <v>Property</v>
      </c>
      <c r="C9" s="14"/>
      <c r="D9" s="14"/>
      <c r="E9" s="15" t="b">
        <v>0</v>
      </c>
      <c r="F9" s="15" t="b">
        <v>0</v>
      </c>
      <c r="G9" s="15" t="b">
        <v>0</v>
      </c>
      <c r="H9" s="15" t="b">
        <v>0</v>
      </c>
      <c r="I9" s="15" t="b">
        <v>0</v>
      </c>
      <c r="J9" s="16"/>
      <c r="K9" s="26" t="str">
        <f>_xlfn.TEXTJOIN(" ", TRUE, IF(E9=TRUE, INDEX('Appetite by category'!C:C, MATCH(B9, 'Appetite by category'!B:B, 0)), ""), IF(F9=TRUE, INDEX('Appetite by category'!D:D, MATCH(B9, 'Appetite by category'!B:B, 0)), ""), IF(G9=TRUE, INDEX('Appetite by category'!E:E, MATCH(B9, 'Appetite by category'!B:B, 0)), ""), IF(H9=TRUE, INDEX('Appetite by category'!F:F, MATCH(B9, 'Appetite by category'!B:B, 0)), ""), IF(I9=TRUE, INDEX('Appetite by category'!G:G, MATCH(B9, 'Appetite by category'!B:B, 0)), ""))</f>
        <v/>
      </c>
    </row>
    <row r="10" spans="2:11" ht="39" customHeight="1" x14ac:dyDescent="0.25">
      <c r="B10" s="22" t="str">
        <f>'Appetite by category'!B8</f>
        <v>Financial</v>
      </c>
      <c r="C10" s="8"/>
      <c r="D10" s="8"/>
      <c r="E10" s="10" t="b">
        <v>0</v>
      </c>
      <c r="F10" s="10" t="b">
        <v>0</v>
      </c>
      <c r="G10" s="10" t="b">
        <v>0</v>
      </c>
      <c r="H10" s="10" t="b">
        <v>0</v>
      </c>
      <c r="I10" s="10" t="b">
        <v>0</v>
      </c>
      <c r="J10" s="9"/>
      <c r="K10" s="23" t="str">
        <f>_xlfn.TEXTJOIN(" ", TRUE, IF(E10=TRUE, INDEX('Appetite by category'!C:C, MATCH(B10, 'Appetite by category'!B:B, 0)), ""), IF(F10=TRUE, INDEX('Appetite by category'!D:D, MATCH(B10, 'Appetite by category'!B:B, 0)), ""), IF(G10=TRUE, INDEX('Appetite by category'!E:E, MATCH(B10, 'Appetite by category'!B:B, 0)), ""), IF(H10=TRUE, INDEX('Appetite by category'!F:F, MATCH(B10, 'Appetite by category'!B:B, 0)), ""), IF(I10=TRUE, INDEX('Appetite by category'!G:G, MATCH(B10, 'Appetite by category'!B:B, 0)), ""))</f>
        <v/>
      </c>
    </row>
    <row r="11" spans="2:11" ht="51.75" customHeight="1" x14ac:dyDescent="0.25">
      <c r="B11" s="22" t="str">
        <f>'Appetite by category'!B9</f>
        <v>Commercial</v>
      </c>
      <c r="C11" s="8"/>
      <c r="D11" s="8"/>
      <c r="E11" s="10" t="b">
        <v>0</v>
      </c>
      <c r="F11" s="10" t="b">
        <v>0</v>
      </c>
      <c r="G11" s="10" t="b">
        <v>0</v>
      </c>
      <c r="H11" s="10" t="b">
        <v>0</v>
      </c>
      <c r="I11" s="10" t="b">
        <v>0</v>
      </c>
      <c r="J11" s="9"/>
      <c r="K11" s="23" t="str">
        <f>_xlfn.TEXTJOIN(" ", TRUE, IF(E11=TRUE, INDEX('Appetite by category'!C:C, MATCH(B11, 'Appetite by category'!B:B, 0)), ""), IF(F11=TRUE, INDEX('Appetite by category'!D:D, MATCH(B11, 'Appetite by category'!B:B, 0)), ""), IF(G11=TRUE, INDEX('Appetite by category'!E:E, MATCH(B11, 'Appetite by category'!B:B, 0)), ""), IF(H11=TRUE, INDEX('Appetite by category'!F:F, MATCH(B11, 'Appetite by category'!B:B, 0)), ""), IF(I11=TRUE, INDEX('Appetite by category'!G:G, MATCH(B11, 'Appetite by category'!B:B, 0)), ""))</f>
        <v/>
      </c>
    </row>
    <row r="12" spans="2:11" ht="44.25" customHeight="1" x14ac:dyDescent="0.25">
      <c r="B12" s="22" t="str">
        <f>'Appetite by category'!B10</f>
        <v>People</v>
      </c>
      <c r="C12" s="8"/>
      <c r="D12" s="8"/>
      <c r="E12" s="10" t="b">
        <v>0</v>
      </c>
      <c r="F12" s="10" t="b">
        <v>0</v>
      </c>
      <c r="G12" s="10" t="b">
        <v>0</v>
      </c>
      <c r="H12" s="10" t="b">
        <v>0</v>
      </c>
      <c r="I12" s="10" t="b">
        <v>0</v>
      </c>
      <c r="J12" s="9"/>
      <c r="K12" s="23" t="str">
        <f>_xlfn.TEXTJOIN(" ", TRUE, IF(E12=TRUE, INDEX('Appetite by category'!C:C, MATCH(B12, 'Appetite by category'!B:B, 0)), ""), IF(F12=TRUE, INDEX('Appetite by category'!D:D, MATCH(B12, 'Appetite by category'!B:B, 0)), ""), IF(G12=TRUE, INDEX('Appetite by category'!E:E, MATCH(B12, 'Appetite by category'!B:B, 0)), ""), IF(H12=TRUE, INDEX('Appetite by category'!F:F, MATCH(B12, 'Appetite by category'!B:B, 0)), ""), IF(I12=TRUE, INDEX('Appetite by category'!G:G, MATCH(B12, 'Appetite by category'!B:B, 0)), ""))</f>
        <v/>
      </c>
    </row>
    <row r="13" spans="2:11" ht="39.75" customHeight="1" x14ac:dyDescent="0.25">
      <c r="B13" s="22" t="str">
        <f>'Appetite by category'!B11</f>
        <v>Technology</v>
      </c>
      <c r="C13" s="8"/>
      <c r="D13" s="8"/>
      <c r="E13" s="10" t="b">
        <v>0</v>
      </c>
      <c r="F13" s="10" t="b">
        <v>0</v>
      </c>
      <c r="G13" s="10" t="b">
        <v>0</v>
      </c>
      <c r="H13" s="10" t="b">
        <v>0</v>
      </c>
      <c r="I13" s="10" t="b">
        <v>0</v>
      </c>
      <c r="J13" s="9"/>
      <c r="K13" s="23" t="str">
        <f>_xlfn.TEXTJOIN(" ", TRUE, IF(E13=TRUE, INDEX('Appetite by category'!C:C, MATCH(B13, 'Appetite by category'!B:B, 0)), ""), IF(F13=TRUE, INDEX('Appetite by category'!D:D, MATCH(B13, 'Appetite by category'!B:B, 0)), ""), IF(G13=TRUE, INDEX('Appetite by category'!E:E, MATCH(B13, 'Appetite by category'!B:B, 0)), ""), IF(H13=TRUE, INDEX('Appetite by category'!F:F, MATCH(B13, 'Appetite by category'!B:B, 0)), ""), IF(I13=TRUE, INDEX('Appetite by category'!G:G, MATCH(B13, 'Appetite by category'!B:B, 0)), ""))</f>
        <v/>
      </c>
    </row>
    <row r="14" spans="2:11" ht="39.75" customHeight="1" x14ac:dyDescent="0.25">
      <c r="B14" s="22" t="str">
        <f>'Appetite by category'!B12</f>
        <v>Data &amp; Info Mngmt</v>
      </c>
      <c r="C14" s="8"/>
      <c r="D14" s="8"/>
      <c r="E14" s="10" t="b">
        <v>0</v>
      </c>
      <c r="F14" s="10" t="b">
        <v>0</v>
      </c>
      <c r="G14" s="10" t="b">
        <v>0</v>
      </c>
      <c r="H14" s="10" t="b">
        <v>0</v>
      </c>
      <c r="I14" s="10" t="b">
        <v>0</v>
      </c>
      <c r="J14" s="9"/>
      <c r="K14" s="23" t="str">
        <f>_xlfn.TEXTJOIN(" ", TRUE, IF(E14=TRUE, INDEX('Appetite by category'!C:C, MATCH(B14, 'Appetite by category'!B:B, 0)), ""), IF(F14=TRUE, INDEX('Appetite by category'!D:D, MATCH(B14, 'Appetite by category'!B:B, 0)), ""), IF(G14=TRUE, INDEX('Appetite by category'!E:E, MATCH(B14, 'Appetite by category'!B:B, 0)), ""), IF(H14=TRUE, INDEX('Appetite by category'!F:F, MATCH(B14, 'Appetite by category'!B:B, 0)), ""), IF(I14=TRUE, INDEX('Appetite by category'!G:G, MATCH(B14, 'Appetite by category'!B:B, 0)), ""))</f>
        <v/>
      </c>
    </row>
    <row r="15" spans="2:11" ht="43.5" customHeight="1" x14ac:dyDescent="0.25">
      <c r="B15" s="22" t="str">
        <f>'Appetite by category'!B13</f>
        <v>Security</v>
      </c>
      <c r="C15" s="8"/>
      <c r="D15" s="8"/>
      <c r="E15" s="10" t="b">
        <v>0</v>
      </c>
      <c r="F15" s="10" t="b">
        <v>0</v>
      </c>
      <c r="G15" s="10" t="b">
        <v>0</v>
      </c>
      <c r="H15" s="10" t="b">
        <v>0</v>
      </c>
      <c r="I15" s="10" t="b">
        <v>0</v>
      </c>
      <c r="J15" s="9"/>
      <c r="K15" s="23" t="str">
        <f>_xlfn.TEXTJOIN(" ", TRUE, IF(E15=TRUE, INDEX('Appetite by category'!C:C, MATCH(B15, 'Appetite by category'!B:B, 0)), ""), IF(F15=TRUE, INDEX('Appetite by category'!D:D, MATCH(B15, 'Appetite by category'!B:B, 0)), ""), IF(G15=TRUE, INDEX('Appetite by category'!E:E, MATCH(B15, 'Appetite by category'!B:B, 0)), ""), IF(H15=TRUE, INDEX('Appetite by category'!F:F, MATCH(B15, 'Appetite by category'!B:B, 0)), ""), IF(I15=TRUE, INDEX('Appetite by category'!G:G, MATCH(B15, 'Appetite by category'!B:B, 0)), ""))</f>
        <v/>
      </c>
    </row>
    <row r="16" spans="2:11" ht="55.5" customHeight="1" x14ac:dyDescent="0.25">
      <c r="B16" s="22" t="str">
        <f>'Appetite by category'!B14</f>
        <v>Project/Programme</v>
      </c>
      <c r="C16" s="8"/>
      <c r="D16" s="8"/>
      <c r="E16" s="10" t="b">
        <v>0</v>
      </c>
      <c r="F16" s="10" t="b">
        <v>0</v>
      </c>
      <c r="G16" s="10" t="b">
        <v>0</v>
      </c>
      <c r="H16" s="10" t="b">
        <v>0</v>
      </c>
      <c r="I16" s="10" t="b">
        <v>0</v>
      </c>
      <c r="J16" s="9"/>
      <c r="K16" s="23" t="str">
        <f>_xlfn.TEXTJOIN(" ", TRUE, IF(E16=TRUE, INDEX('Appetite by category'!C:C, MATCH(B16, 'Appetite by category'!B:B, 0)), ""), IF(F16=TRUE, INDEX('Appetite by category'!D:D, MATCH(B16, 'Appetite by category'!B:B, 0)), ""), IF(G16=TRUE, INDEX('Appetite by category'!E:E, MATCH(B16, 'Appetite by category'!B:B, 0)), ""), IF(H16=TRUE, INDEX('Appetite by category'!F:F, MATCH(B16, 'Appetite by category'!B:B, 0)), ""), IF(I16=TRUE, INDEX('Appetite by category'!G:G, MATCH(B16, 'Appetite by category'!B:B, 0)), ""))</f>
        <v/>
      </c>
    </row>
    <row r="17" spans="2:11" ht="46.5" customHeight="1" thickBot="1" x14ac:dyDescent="0.3">
      <c r="B17" s="27" t="str">
        <f>'Appetite by category'!B15</f>
        <v>Reputational</v>
      </c>
      <c r="C17" s="28"/>
      <c r="D17" s="28"/>
      <c r="E17" s="29" t="b">
        <v>0</v>
      </c>
      <c r="F17" s="29" t="b">
        <v>0</v>
      </c>
      <c r="G17" s="29" t="b">
        <v>0</v>
      </c>
      <c r="H17" s="29" t="b">
        <v>0</v>
      </c>
      <c r="I17" s="29" t="b">
        <v>0</v>
      </c>
      <c r="J17" s="30"/>
      <c r="K17" s="31" t="str">
        <f>_xlfn.TEXTJOIN(" ", TRUE, IF(E17=TRUE, INDEX('Appetite by category'!C:C, MATCH(B17, 'Appetite by category'!B:B, 0)), ""), IF(F17=TRUE, INDEX('Appetite by category'!D:D, MATCH(B17, 'Appetite by category'!B:B, 0)), ""), IF(G17=TRUE, INDEX('Appetite by category'!E:E, MATCH(B17, 'Appetite by category'!B:B, 0)), ""), IF(H17=TRUE, INDEX('Appetite by category'!F:F, MATCH(B17, 'Appetite by category'!B:B, 0)), ""), IF(I17=TRUE, INDEX('Appetite by category'!G:G, MATCH(B17, 'Appetite by category'!B:B, 0)), ""))</f>
        <v/>
      </c>
    </row>
  </sheetData>
  <mergeCells count="2">
    <mergeCell ref="G2:J2"/>
    <mergeCell ref="B4:D4"/>
  </mergeCells>
  <conditionalFormatting sqref="D2 G2:J2">
    <cfRule type="containsBlanks" dxfId="19" priority="1">
      <formula>LEN(TRIM(D2))=0</formula>
    </cfRule>
  </conditionalFormatting>
  <conditionalFormatting sqref="E5:F17">
    <cfRule type="expression" dxfId="18" priority="4">
      <formula>E5=TRUE</formula>
    </cfRule>
  </conditionalFormatting>
  <conditionalFormatting sqref="G5:H17">
    <cfRule type="expression" dxfId="17" priority="3">
      <formula>G5=TRUE</formula>
    </cfRule>
  </conditionalFormatting>
  <conditionalFormatting sqref="I5:I17">
    <cfRule type="expression" dxfId="16" priority="2">
      <formula>I5=TRUE</formula>
    </cfRule>
  </conditionalFormatting>
  <pageMargins left="0.7" right="0.7" top="0.75" bottom="0.75" header="0.3" footer="0.3"/>
  <pageSetup paperSize="9" scale="5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0A998-351B-43AC-AAC4-4CC6E7B7CB47}">
  <sheetPr>
    <tabColor theme="4" tint="0.79998168889431442"/>
    <pageSetUpPr fitToPage="1"/>
  </sheetPr>
  <dimension ref="B1:K17"/>
  <sheetViews>
    <sheetView showGridLines="0" zoomScale="110" zoomScaleNormal="110" workbookViewId="0">
      <pane ySplit="4" topLeftCell="A5" activePane="bottomLeft" state="frozen"/>
      <selection pane="bottomLeft" activeCell="I6" sqref="I6"/>
    </sheetView>
  </sheetViews>
  <sheetFormatPr defaultRowHeight="15" x14ac:dyDescent="0.25"/>
  <cols>
    <col min="1" max="1" width="1.85546875" customWidth="1"/>
    <col min="2" max="2" width="3.28515625" customWidth="1"/>
    <col min="3" max="3" width="5.42578125" customWidth="1"/>
    <col min="4" max="4" width="21" customWidth="1"/>
    <col min="5" max="5" width="5.7109375" customWidth="1"/>
    <col min="6" max="6" width="6.7109375" customWidth="1"/>
    <col min="7" max="9" width="5.140625" customWidth="1"/>
    <col min="10" max="10" width="2.85546875" customWidth="1"/>
    <col min="11" max="11" width="85.7109375" customWidth="1"/>
  </cols>
  <sheetData>
    <row r="1" spans="2:11" ht="38.25" customHeight="1" x14ac:dyDescent="0.25"/>
    <row r="2" spans="2:11" ht="26.25" customHeight="1" x14ac:dyDescent="0.3">
      <c r="B2" s="5" t="s">
        <v>71</v>
      </c>
      <c r="C2" s="5"/>
      <c r="D2" s="7"/>
      <c r="E2" s="5"/>
      <c r="F2" s="6" t="s">
        <v>72</v>
      </c>
      <c r="G2" s="69"/>
      <c r="H2" s="70"/>
      <c r="I2" s="70"/>
      <c r="J2" s="70"/>
    </row>
    <row r="3" spans="2:11" ht="39" customHeight="1" thickBot="1" x14ac:dyDescent="0.3"/>
    <row r="4" spans="2:11" ht="46.5" customHeight="1" x14ac:dyDescent="0.25">
      <c r="B4" s="71" t="s">
        <v>70</v>
      </c>
      <c r="C4" s="72"/>
      <c r="D4" s="72"/>
      <c r="E4" s="17" t="str">
        <f>Appetites!B3</f>
        <v>Averse</v>
      </c>
      <c r="F4" s="17" t="str">
        <f>Appetites!B4</f>
        <v>Minimal</v>
      </c>
      <c r="G4" s="18" t="str">
        <f>Appetites!B5</f>
        <v>Cautious</v>
      </c>
      <c r="H4" s="18" t="str">
        <f>Appetites!B6</f>
        <v>Open</v>
      </c>
      <c r="I4" s="19" t="str">
        <f>Appetites!B7</f>
        <v>Eager</v>
      </c>
      <c r="J4" s="20"/>
      <c r="K4" s="21" t="s">
        <v>77</v>
      </c>
    </row>
    <row r="5" spans="2:11" ht="39" customHeight="1" x14ac:dyDescent="0.25">
      <c r="B5" s="22" t="str">
        <f>'Appetite by category'!B3</f>
        <v>Strategy</v>
      </c>
      <c r="C5" s="8"/>
      <c r="D5" s="8"/>
      <c r="E5" s="10" t="b">
        <v>0</v>
      </c>
      <c r="F5" s="10" t="b">
        <v>0</v>
      </c>
      <c r="G5" s="10" t="b">
        <v>0</v>
      </c>
      <c r="H5" s="10" t="b">
        <v>0</v>
      </c>
      <c r="I5" s="10" t="b">
        <v>0</v>
      </c>
      <c r="J5" s="9"/>
      <c r="K5" s="23" t="str">
        <f>_xlfn.TEXTJOIN(" ", TRUE, IF(E5=TRUE, INDEX('Appetite by category'!C:C, MATCH(B5, 'Appetite by category'!B:B, 0)), ""), IF(F5=TRUE, INDEX('Appetite by category'!D:D, MATCH(B5, 'Appetite by category'!B:B, 0)), ""), IF(G5=TRUE, INDEX('Appetite by category'!E:E, MATCH(B5, 'Appetite by category'!B:B, 0)), ""), IF(H5=TRUE, INDEX('Appetite by category'!F:F, MATCH(B5, 'Appetite by category'!B:B, 0)), ""), IF(I5=TRUE, INDEX('Appetite by category'!G:G, MATCH(B5, 'Appetite by category'!B:B, 0)), ""))</f>
        <v/>
      </c>
    </row>
    <row r="6" spans="2:11" ht="55.5" customHeight="1" x14ac:dyDescent="0.25">
      <c r="B6" s="22" t="str">
        <f>'Appetite by category'!B4</f>
        <v>Governance</v>
      </c>
      <c r="C6" s="11"/>
      <c r="D6" s="11"/>
      <c r="E6" s="12" t="b">
        <v>0</v>
      </c>
      <c r="F6" s="12" t="b">
        <v>0</v>
      </c>
      <c r="G6" s="12" t="b">
        <v>0</v>
      </c>
      <c r="H6" s="12" t="b">
        <v>0</v>
      </c>
      <c r="I6" s="12" t="b">
        <v>0</v>
      </c>
      <c r="J6" s="13"/>
      <c r="K6" s="24" t="str">
        <f>_xlfn.TEXTJOIN(" ", TRUE, IF(E6=TRUE, INDEX('Appetite by category'!C:C, MATCH(B6, 'Appetite by category'!B:B, 0)), ""), IF(F6=TRUE, INDEX('Appetite by category'!D:D, MATCH(B6, 'Appetite by category'!B:B, 0)), ""), IF(G6=TRUE, INDEX('Appetite by category'!E:E, MATCH(B6, 'Appetite by category'!B:B, 0)), ""), IF(H6=TRUE, INDEX('Appetite by category'!F:F, MATCH(B6, 'Appetite by category'!B:B, 0)), ""), IF(I6=TRUE, INDEX('Appetite by category'!G:G, MATCH(B6, 'Appetite by category'!B:B, 0)), ""))</f>
        <v/>
      </c>
    </row>
    <row r="7" spans="2:11" ht="41.25" customHeight="1" x14ac:dyDescent="0.25">
      <c r="B7" s="22" t="str">
        <f>'Appetite by category'!B5</f>
        <v>Operations</v>
      </c>
      <c r="C7" s="8"/>
      <c r="D7" s="8"/>
      <c r="E7" s="10" t="b">
        <v>0</v>
      </c>
      <c r="F7" s="10" t="b">
        <v>0</v>
      </c>
      <c r="G7" s="10" t="b">
        <v>0</v>
      </c>
      <c r="H7" s="10" t="b">
        <v>0</v>
      </c>
      <c r="I7" s="10" t="b">
        <v>0</v>
      </c>
      <c r="J7" s="9"/>
      <c r="K7" s="23" t="str">
        <f>_xlfn.TEXTJOIN(" ", TRUE, IF(E7=TRUE, INDEX('Appetite by category'!C:C, MATCH(B7, 'Appetite by category'!B:B, 0)), ""), IF(F7=TRUE, INDEX('Appetite by category'!D:D, MATCH(B7, 'Appetite by category'!B:B, 0)), ""), IF(G7=TRUE, INDEX('Appetite by category'!E:E, MATCH(B7, 'Appetite by category'!B:B, 0)), ""), IF(H7=TRUE, INDEX('Appetite by category'!F:F, MATCH(B7, 'Appetite by category'!B:B, 0)), ""), IF(I7=TRUE, INDEX('Appetite by category'!G:G, MATCH(B7, 'Appetite by category'!B:B, 0)), ""))</f>
        <v/>
      </c>
    </row>
    <row r="8" spans="2:11" ht="29.25" customHeight="1" x14ac:dyDescent="0.25">
      <c r="B8" s="22" t="str">
        <f>'Appetite by category'!B6</f>
        <v>Legal</v>
      </c>
      <c r="C8" s="8"/>
      <c r="D8" s="8"/>
      <c r="E8" s="10" t="b">
        <v>0</v>
      </c>
      <c r="F8" s="10" t="b">
        <v>0</v>
      </c>
      <c r="G8" s="10" t="b">
        <v>0</v>
      </c>
      <c r="H8" s="10" t="b">
        <v>0</v>
      </c>
      <c r="I8" s="10" t="b">
        <v>0</v>
      </c>
      <c r="J8" s="9"/>
      <c r="K8" s="23" t="str">
        <f>_xlfn.TEXTJOIN(" ", TRUE, IF(E8=TRUE, INDEX('Appetite by category'!C:C, MATCH(B8, 'Appetite by category'!B:B, 0)), ""), IF(F8=TRUE, INDEX('Appetite by category'!D:D, MATCH(B8, 'Appetite by category'!B:B, 0)), ""), IF(G8=TRUE, INDEX('Appetite by category'!E:E, MATCH(B8, 'Appetite by category'!B:B, 0)), ""), IF(H8=TRUE, INDEX('Appetite by category'!F:F, MATCH(B8, 'Appetite by category'!B:B, 0)), ""), IF(I8=TRUE, INDEX('Appetite by category'!G:G, MATCH(B8, 'Appetite by category'!B:B, 0)), ""))</f>
        <v/>
      </c>
    </row>
    <row r="9" spans="2:11" ht="44.25" customHeight="1" x14ac:dyDescent="0.25">
      <c r="B9" s="25" t="str">
        <f>'Appetite by category'!B7</f>
        <v>Property</v>
      </c>
      <c r="C9" s="14"/>
      <c r="D9" s="14"/>
      <c r="E9" s="15" t="b">
        <v>0</v>
      </c>
      <c r="F9" s="15" t="b">
        <v>0</v>
      </c>
      <c r="G9" s="15" t="b">
        <v>0</v>
      </c>
      <c r="H9" s="15" t="b">
        <v>0</v>
      </c>
      <c r="I9" s="15" t="b">
        <v>0</v>
      </c>
      <c r="J9" s="16"/>
      <c r="K9" s="26" t="str">
        <f>_xlfn.TEXTJOIN(" ", TRUE, IF(E9=TRUE, INDEX('Appetite by category'!C:C, MATCH(B9, 'Appetite by category'!B:B, 0)), ""), IF(F9=TRUE, INDEX('Appetite by category'!D:D, MATCH(B9, 'Appetite by category'!B:B, 0)), ""), IF(G9=TRUE, INDEX('Appetite by category'!E:E, MATCH(B9, 'Appetite by category'!B:B, 0)), ""), IF(H9=TRUE, INDEX('Appetite by category'!F:F, MATCH(B9, 'Appetite by category'!B:B, 0)), ""), IF(I9=TRUE, INDEX('Appetite by category'!G:G, MATCH(B9, 'Appetite by category'!B:B, 0)), ""))</f>
        <v/>
      </c>
    </row>
    <row r="10" spans="2:11" ht="39" customHeight="1" x14ac:dyDescent="0.25">
      <c r="B10" s="22" t="str">
        <f>'Appetite by category'!B8</f>
        <v>Financial</v>
      </c>
      <c r="C10" s="8"/>
      <c r="D10" s="8"/>
      <c r="E10" s="10" t="b">
        <v>0</v>
      </c>
      <c r="F10" s="10" t="b">
        <v>0</v>
      </c>
      <c r="G10" s="10" t="b">
        <v>0</v>
      </c>
      <c r="H10" s="10" t="b">
        <v>0</v>
      </c>
      <c r="I10" s="10" t="b">
        <v>0</v>
      </c>
      <c r="J10" s="9"/>
      <c r="K10" s="23" t="str">
        <f>_xlfn.TEXTJOIN(" ", TRUE, IF(E10=TRUE, INDEX('Appetite by category'!C:C, MATCH(B10, 'Appetite by category'!B:B, 0)), ""), IF(F10=TRUE, INDEX('Appetite by category'!D:D, MATCH(B10, 'Appetite by category'!B:B, 0)), ""), IF(G10=TRUE, INDEX('Appetite by category'!E:E, MATCH(B10, 'Appetite by category'!B:B, 0)), ""), IF(H10=TRUE, INDEX('Appetite by category'!F:F, MATCH(B10, 'Appetite by category'!B:B, 0)), ""), IF(I10=TRUE, INDEX('Appetite by category'!G:G, MATCH(B10, 'Appetite by category'!B:B, 0)), ""))</f>
        <v/>
      </c>
    </row>
    <row r="11" spans="2:11" ht="51.75" customHeight="1" x14ac:dyDescent="0.25">
      <c r="B11" s="22" t="str">
        <f>'Appetite by category'!B9</f>
        <v>Commercial</v>
      </c>
      <c r="C11" s="8"/>
      <c r="D11" s="8"/>
      <c r="E11" s="10" t="b">
        <v>0</v>
      </c>
      <c r="F11" s="10" t="b">
        <v>0</v>
      </c>
      <c r="G11" s="10" t="b">
        <v>0</v>
      </c>
      <c r="H11" s="10" t="b">
        <v>0</v>
      </c>
      <c r="I11" s="10" t="b">
        <v>0</v>
      </c>
      <c r="J11" s="9"/>
      <c r="K11" s="23" t="str">
        <f>_xlfn.TEXTJOIN(" ", TRUE, IF(E11=TRUE, INDEX('Appetite by category'!C:C, MATCH(B11, 'Appetite by category'!B:B, 0)), ""), IF(F11=TRUE, INDEX('Appetite by category'!D:D, MATCH(B11, 'Appetite by category'!B:B, 0)), ""), IF(G11=TRUE, INDEX('Appetite by category'!E:E, MATCH(B11, 'Appetite by category'!B:B, 0)), ""), IF(H11=TRUE, INDEX('Appetite by category'!F:F, MATCH(B11, 'Appetite by category'!B:B, 0)), ""), IF(I11=TRUE, INDEX('Appetite by category'!G:G, MATCH(B11, 'Appetite by category'!B:B, 0)), ""))</f>
        <v/>
      </c>
    </row>
    <row r="12" spans="2:11" ht="44.25" customHeight="1" x14ac:dyDescent="0.25">
      <c r="B12" s="22" t="str">
        <f>'Appetite by category'!B10</f>
        <v>People</v>
      </c>
      <c r="C12" s="8"/>
      <c r="D12" s="8"/>
      <c r="E12" s="10" t="b">
        <v>0</v>
      </c>
      <c r="F12" s="10" t="b">
        <v>0</v>
      </c>
      <c r="G12" s="10" t="b">
        <v>0</v>
      </c>
      <c r="H12" s="10" t="b">
        <v>0</v>
      </c>
      <c r="I12" s="10" t="b">
        <v>0</v>
      </c>
      <c r="J12" s="9"/>
      <c r="K12" s="23" t="str">
        <f>_xlfn.TEXTJOIN(" ", TRUE, IF(E12=TRUE, INDEX('Appetite by category'!C:C, MATCH(B12, 'Appetite by category'!B:B, 0)), ""), IF(F12=TRUE, INDEX('Appetite by category'!D:D, MATCH(B12, 'Appetite by category'!B:B, 0)), ""), IF(G12=TRUE, INDEX('Appetite by category'!E:E, MATCH(B12, 'Appetite by category'!B:B, 0)), ""), IF(H12=TRUE, INDEX('Appetite by category'!F:F, MATCH(B12, 'Appetite by category'!B:B, 0)), ""), IF(I12=TRUE, INDEX('Appetite by category'!G:G, MATCH(B12, 'Appetite by category'!B:B, 0)), ""))</f>
        <v/>
      </c>
    </row>
    <row r="13" spans="2:11" ht="39.75" customHeight="1" x14ac:dyDescent="0.25">
      <c r="B13" s="22" t="str">
        <f>'Appetite by category'!B11</f>
        <v>Technology</v>
      </c>
      <c r="C13" s="8"/>
      <c r="D13" s="8"/>
      <c r="E13" s="10" t="b">
        <v>0</v>
      </c>
      <c r="F13" s="10" t="b">
        <v>0</v>
      </c>
      <c r="G13" s="10" t="b">
        <v>0</v>
      </c>
      <c r="H13" s="10" t="b">
        <v>0</v>
      </c>
      <c r="I13" s="10" t="b">
        <v>0</v>
      </c>
      <c r="J13" s="9"/>
      <c r="K13" s="23" t="str">
        <f>_xlfn.TEXTJOIN(" ", TRUE, IF(E13=TRUE, INDEX('Appetite by category'!C:C, MATCH(B13, 'Appetite by category'!B:B, 0)), ""), IF(F13=TRUE, INDEX('Appetite by category'!D:D, MATCH(B13, 'Appetite by category'!B:B, 0)), ""), IF(G13=TRUE, INDEX('Appetite by category'!E:E, MATCH(B13, 'Appetite by category'!B:B, 0)), ""), IF(H13=TRUE, INDEX('Appetite by category'!F:F, MATCH(B13, 'Appetite by category'!B:B, 0)), ""), IF(I13=TRUE, INDEX('Appetite by category'!G:G, MATCH(B13, 'Appetite by category'!B:B, 0)), ""))</f>
        <v/>
      </c>
    </row>
    <row r="14" spans="2:11" ht="39.75" customHeight="1" x14ac:dyDescent="0.25">
      <c r="B14" s="22" t="str">
        <f>'Appetite by category'!B12</f>
        <v>Data &amp; Info Mngmt</v>
      </c>
      <c r="C14" s="8"/>
      <c r="D14" s="8"/>
      <c r="E14" s="10" t="b">
        <v>0</v>
      </c>
      <c r="F14" s="10" t="b">
        <v>0</v>
      </c>
      <c r="G14" s="10" t="b">
        <v>0</v>
      </c>
      <c r="H14" s="10" t="b">
        <v>0</v>
      </c>
      <c r="I14" s="10" t="b">
        <v>0</v>
      </c>
      <c r="J14" s="9"/>
      <c r="K14" s="23" t="str">
        <f>_xlfn.TEXTJOIN(" ", TRUE, IF(E14=TRUE, INDEX('Appetite by category'!C:C, MATCH(B14, 'Appetite by category'!B:B, 0)), ""), IF(F14=TRUE, INDEX('Appetite by category'!D:D, MATCH(B14, 'Appetite by category'!B:B, 0)), ""), IF(G14=TRUE, INDEX('Appetite by category'!E:E, MATCH(B14, 'Appetite by category'!B:B, 0)), ""), IF(H14=TRUE, INDEX('Appetite by category'!F:F, MATCH(B14, 'Appetite by category'!B:B, 0)), ""), IF(I14=TRUE, INDEX('Appetite by category'!G:G, MATCH(B14, 'Appetite by category'!B:B, 0)), ""))</f>
        <v/>
      </c>
    </row>
    <row r="15" spans="2:11" ht="43.5" customHeight="1" x14ac:dyDescent="0.25">
      <c r="B15" s="22" t="str">
        <f>'Appetite by category'!B13</f>
        <v>Security</v>
      </c>
      <c r="C15" s="8"/>
      <c r="D15" s="8"/>
      <c r="E15" s="10" t="b">
        <v>0</v>
      </c>
      <c r="F15" s="10" t="b">
        <v>0</v>
      </c>
      <c r="G15" s="10" t="b">
        <v>0</v>
      </c>
      <c r="H15" s="10" t="b">
        <v>0</v>
      </c>
      <c r="I15" s="10" t="b">
        <v>0</v>
      </c>
      <c r="J15" s="9"/>
      <c r="K15" s="23" t="str">
        <f>_xlfn.TEXTJOIN(" ", TRUE, IF(E15=TRUE, INDEX('Appetite by category'!C:C, MATCH(B15, 'Appetite by category'!B:B, 0)), ""), IF(F15=TRUE, INDEX('Appetite by category'!D:D, MATCH(B15, 'Appetite by category'!B:B, 0)), ""), IF(G15=TRUE, INDEX('Appetite by category'!E:E, MATCH(B15, 'Appetite by category'!B:B, 0)), ""), IF(H15=TRUE, INDEX('Appetite by category'!F:F, MATCH(B15, 'Appetite by category'!B:B, 0)), ""), IF(I15=TRUE, INDEX('Appetite by category'!G:G, MATCH(B15, 'Appetite by category'!B:B, 0)), ""))</f>
        <v/>
      </c>
    </row>
    <row r="16" spans="2:11" ht="55.5" customHeight="1" x14ac:dyDescent="0.25">
      <c r="B16" s="22" t="str">
        <f>'Appetite by category'!B14</f>
        <v>Project/Programme</v>
      </c>
      <c r="C16" s="8"/>
      <c r="D16" s="8"/>
      <c r="E16" s="10" t="b">
        <v>0</v>
      </c>
      <c r="F16" s="10" t="b">
        <v>0</v>
      </c>
      <c r="G16" s="10" t="b">
        <v>0</v>
      </c>
      <c r="H16" s="10" t="b">
        <v>0</v>
      </c>
      <c r="I16" s="10" t="b">
        <v>0</v>
      </c>
      <c r="J16" s="9"/>
      <c r="K16" s="23" t="str">
        <f>_xlfn.TEXTJOIN(" ", TRUE, IF(E16=TRUE, INDEX('Appetite by category'!C:C, MATCH(B16, 'Appetite by category'!B:B, 0)), ""), IF(F16=TRUE, INDEX('Appetite by category'!D:D, MATCH(B16, 'Appetite by category'!B:B, 0)), ""), IF(G16=TRUE, INDEX('Appetite by category'!E:E, MATCH(B16, 'Appetite by category'!B:B, 0)), ""), IF(H16=TRUE, INDEX('Appetite by category'!F:F, MATCH(B16, 'Appetite by category'!B:B, 0)), ""), IF(I16=TRUE, INDEX('Appetite by category'!G:G, MATCH(B16, 'Appetite by category'!B:B, 0)), ""))</f>
        <v/>
      </c>
    </row>
    <row r="17" spans="2:11" ht="46.5" customHeight="1" thickBot="1" x14ac:dyDescent="0.3">
      <c r="B17" s="27" t="str">
        <f>'Appetite by category'!B15</f>
        <v>Reputational</v>
      </c>
      <c r="C17" s="28"/>
      <c r="D17" s="28"/>
      <c r="E17" s="29" t="b">
        <v>0</v>
      </c>
      <c r="F17" s="29" t="b">
        <v>0</v>
      </c>
      <c r="G17" s="29" t="b">
        <v>0</v>
      </c>
      <c r="H17" s="29" t="b">
        <v>0</v>
      </c>
      <c r="I17" s="29" t="b">
        <v>0</v>
      </c>
      <c r="J17" s="30"/>
      <c r="K17" s="31" t="str">
        <f>_xlfn.TEXTJOIN(" ", TRUE, IF(E17=TRUE, INDEX('Appetite by category'!C:C, MATCH(B17, 'Appetite by category'!B:B, 0)), ""), IF(F17=TRUE, INDEX('Appetite by category'!D:D, MATCH(B17, 'Appetite by category'!B:B, 0)), ""), IF(G17=TRUE, INDEX('Appetite by category'!E:E, MATCH(B17, 'Appetite by category'!B:B, 0)), ""), IF(H17=TRUE, INDEX('Appetite by category'!F:F, MATCH(B17, 'Appetite by category'!B:B, 0)), ""), IF(I17=TRUE, INDEX('Appetite by category'!G:G, MATCH(B17, 'Appetite by category'!B:B, 0)), ""))</f>
        <v/>
      </c>
    </row>
  </sheetData>
  <mergeCells count="2">
    <mergeCell ref="G2:J2"/>
    <mergeCell ref="B4:D4"/>
  </mergeCells>
  <conditionalFormatting sqref="D2 G2:J2">
    <cfRule type="containsBlanks" dxfId="15" priority="1">
      <formula>LEN(TRIM(D2))=0</formula>
    </cfRule>
  </conditionalFormatting>
  <conditionalFormatting sqref="E5:F17">
    <cfRule type="expression" dxfId="14" priority="4">
      <formula>E5=TRUE</formula>
    </cfRule>
  </conditionalFormatting>
  <conditionalFormatting sqref="G5:H17">
    <cfRule type="expression" dxfId="13" priority="3">
      <formula>G5=TRUE</formula>
    </cfRule>
  </conditionalFormatting>
  <conditionalFormatting sqref="I5:I17">
    <cfRule type="expression" dxfId="12" priority="2">
      <formula>I5=TRUE</formula>
    </cfRule>
  </conditionalFormatting>
  <pageMargins left="0.7" right="0.7" top="0.75" bottom="0.75" header="0.3" footer="0.3"/>
  <pageSetup paperSize="9" scale="5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23245-1127-4ACD-9283-0C597FC5C6D2}">
  <sheetPr>
    <tabColor theme="4" tint="0.79998168889431442"/>
    <pageSetUpPr fitToPage="1"/>
  </sheetPr>
  <dimension ref="B1:K17"/>
  <sheetViews>
    <sheetView showGridLines="0" zoomScale="110" zoomScaleNormal="110" workbookViewId="0">
      <pane ySplit="4" topLeftCell="A5" activePane="bottomLeft" state="frozen"/>
      <selection pane="bottomLeft" activeCell="E5" sqref="E5"/>
    </sheetView>
  </sheetViews>
  <sheetFormatPr defaultRowHeight="15" x14ac:dyDescent="0.25"/>
  <cols>
    <col min="1" max="1" width="1.85546875" customWidth="1"/>
    <col min="2" max="2" width="3.28515625" customWidth="1"/>
    <col min="3" max="3" width="5.42578125" customWidth="1"/>
    <col min="4" max="4" width="21" customWidth="1"/>
    <col min="5" max="5" width="5.7109375" customWidth="1"/>
    <col min="6" max="6" width="6.7109375" customWidth="1"/>
    <col min="7" max="9" width="5.140625" customWidth="1"/>
    <col min="10" max="10" width="2.85546875" customWidth="1"/>
    <col min="11" max="11" width="85.7109375" customWidth="1"/>
  </cols>
  <sheetData>
    <row r="1" spans="2:11" ht="38.25" customHeight="1" x14ac:dyDescent="0.25"/>
    <row r="2" spans="2:11" ht="26.25" customHeight="1" x14ac:dyDescent="0.3">
      <c r="B2" s="5" t="s">
        <v>71</v>
      </c>
      <c r="C2" s="5"/>
      <c r="D2" s="7"/>
      <c r="E2" s="5"/>
      <c r="F2" s="6" t="s">
        <v>72</v>
      </c>
      <c r="G2" s="69"/>
      <c r="H2" s="70"/>
      <c r="I2" s="70"/>
      <c r="J2" s="70"/>
    </row>
    <row r="3" spans="2:11" ht="39" customHeight="1" thickBot="1" x14ac:dyDescent="0.3"/>
    <row r="4" spans="2:11" ht="46.5" customHeight="1" x14ac:dyDescent="0.25">
      <c r="B4" s="71" t="s">
        <v>70</v>
      </c>
      <c r="C4" s="72"/>
      <c r="D4" s="72"/>
      <c r="E4" s="17" t="str">
        <f>Appetites!B3</f>
        <v>Averse</v>
      </c>
      <c r="F4" s="17" t="str">
        <f>Appetites!B4</f>
        <v>Minimal</v>
      </c>
      <c r="G4" s="18" t="str">
        <f>Appetites!B5</f>
        <v>Cautious</v>
      </c>
      <c r="H4" s="18" t="str">
        <f>Appetites!B6</f>
        <v>Open</v>
      </c>
      <c r="I4" s="19" t="str">
        <f>Appetites!B7</f>
        <v>Eager</v>
      </c>
      <c r="J4" s="20"/>
      <c r="K4" s="21" t="s">
        <v>77</v>
      </c>
    </row>
    <row r="5" spans="2:11" ht="39" customHeight="1" x14ac:dyDescent="0.25">
      <c r="B5" s="22" t="str">
        <f>'Appetite by category'!B3</f>
        <v>Strategy</v>
      </c>
      <c r="C5" s="8"/>
      <c r="D5" s="8"/>
      <c r="E5" s="10" t="b">
        <v>0</v>
      </c>
      <c r="F5" s="10" t="b">
        <v>0</v>
      </c>
      <c r="G5" s="10" t="b">
        <v>0</v>
      </c>
      <c r="H5" s="10" t="b">
        <v>0</v>
      </c>
      <c r="I5" s="10" t="b">
        <v>0</v>
      </c>
      <c r="J5" s="9"/>
      <c r="K5" s="23" t="str">
        <f>_xlfn.TEXTJOIN(" ", TRUE, IF(E5=TRUE, INDEX('Appetite by category'!C:C, MATCH(B5, 'Appetite by category'!B:B, 0)), ""), IF(F5=TRUE, INDEX('Appetite by category'!D:D, MATCH(B5, 'Appetite by category'!B:B, 0)), ""), IF(G5=TRUE, INDEX('Appetite by category'!E:E, MATCH(B5, 'Appetite by category'!B:B, 0)), ""), IF(H5=TRUE, INDEX('Appetite by category'!F:F, MATCH(B5, 'Appetite by category'!B:B, 0)), ""), IF(I5=TRUE, INDEX('Appetite by category'!G:G, MATCH(B5, 'Appetite by category'!B:B, 0)), ""))</f>
        <v/>
      </c>
    </row>
    <row r="6" spans="2:11" ht="55.5" customHeight="1" x14ac:dyDescent="0.25">
      <c r="B6" s="22" t="str">
        <f>'Appetite by category'!B4</f>
        <v>Governance</v>
      </c>
      <c r="C6" s="11"/>
      <c r="D6" s="11"/>
      <c r="E6" s="12" t="b">
        <v>0</v>
      </c>
      <c r="F6" s="12" t="b">
        <v>0</v>
      </c>
      <c r="G6" s="12" t="b">
        <v>0</v>
      </c>
      <c r="H6" s="12" t="b">
        <v>0</v>
      </c>
      <c r="I6" s="12" t="b">
        <v>0</v>
      </c>
      <c r="J6" s="13"/>
      <c r="K6" s="24" t="str">
        <f>_xlfn.TEXTJOIN(" ", TRUE, IF(E6=TRUE, INDEX('Appetite by category'!C:C, MATCH(B6, 'Appetite by category'!B:B, 0)), ""), IF(F6=TRUE, INDEX('Appetite by category'!D:D, MATCH(B6, 'Appetite by category'!B:B, 0)), ""), IF(G6=TRUE, INDEX('Appetite by category'!E:E, MATCH(B6, 'Appetite by category'!B:B, 0)), ""), IF(H6=TRUE, INDEX('Appetite by category'!F:F, MATCH(B6, 'Appetite by category'!B:B, 0)), ""), IF(I6=TRUE, INDEX('Appetite by category'!G:G, MATCH(B6, 'Appetite by category'!B:B, 0)), ""))</f>
        <v/>
      </c>
    </row>
    <row r="7" spans="2:11" ht="41.25" customHeight="1" x14ac:dyDescent="0.25">
      <c r="B7" s="22" t="str">
        <f>'Appetite by category'!B5</f>
        <v>Operations</v>
      </c>
      <c r="C7" s="8"/>
      <c r="D7" s="8"/>
      <c r="E7" s="10" t="b">
        <v>0</v>
      </c>
      <c r="F7" s="10" t="b">
        <v>0</v>
      </c>
      <c r="G7" s="10" t="b">
        <v>0</v>
      </c>
      <c r="H7" s="10" t="b">
        <v>0</v>
      </c>
      <c r="I7" s="10" t="b">
        <v>0</v>
      </c>
      <c r="J7" s="9"/>
      <c r="K7" s="23" t="str">
        <f>_xlfn.TEXTJOIN(" ", TRUE, IF(E7=TRUE, INDEX('Appetite by category'!C:C, MATCH(B7, 'Appetite by category'!B:B, 0)), ""), IF(F7=TRUE, INDEX('Appetite by category'!D:D, MATCH(B7, 'Appetite by category'!B:B, 0)), ""), IF(G7=TRUE, INDEX('Appetite by category'!E:E, MATCH(B7, 'Appetite by category'!B:B, 0)), ""), IF(H7=TRUE, INDEX('Appetite by category'!F:F, MATCH(B7, 'Appetite by category'!B:B, 0)), ""), IF(I7=TRUE, INDEX('Appetite by category'!G:G, MATCH(B7, 'Appetite by category'!B:B, 0)), ""))</f>
        <v/>
      </c>
    </row>
    <row r="8" spans="2:11" ht="29.25" customHeight="1" x14ac:dyDescent="0.25">
      <c r="B8" s="22" t="str">
        <f>'Appetite by category'!B6</f>
        <v>Legal</v>
      </c>
      <c r="C8" s="8"/>
      <c r="D8" s="8"/>
      <c r="E8" s="10" t="b">
        <v>0</v>
      </c>
      <c r="F8" s="10" t="b">
        <v>0</v>
      </c>
      <c r="G8" s="10" t="b">
        <v>0</v>
      </c>
      <c r="H8" s="10" t="b">
        <v>0</v>
      </c>
      <c r="I8" s="10" t="b">
        <v>0</v>
      </c>
      <c r="J8" s="9"/>
      <c r="K8" s="23" t="str">
        <f>_xlfn.TEXTJOIN(" ", TRUE, IF(E8=TRUE, INDEX('Appetite by category'!C:C, MATCH(B8, 'Appetite by category'!B:B, 0)), ""), IF(F8=TRUE, INDEX('Appetite by category'!D:D, MATCH(B8, 'Appetite by category'!B:B, 0)), ""), IF(G8=TRUE, INDEX('Appetite by category'!E:E, MATCH(B8, 'Appetite by category'!B:B, 0)), ""), IF(H8=TRUE, INDEX('Appetite by category'!F:F, MATCH(B8, 'Appetite by category'!B:B, 0)), ""), IF(I8=TRUE, INDEX('Appetite by category'!G:G, MATCH(B8, 'Appetite by category'!B:B, 0)), ""))</f>
        <v/>
      </c>
    </row>
    <row r="9" spans="2:11" ht="44.25" customHeight="1" x14ac:dyDescent="0.25">
      <c r="B9" s="25" t="str">
        <f>'Appetite by category'!B7</f>
        <v>Property</v>
      </c>
      <c r="C9" s="14"/>
      <c r="D9" s="14"/>
      <c r="E9" s="15" t="b">
        <v>0</v>
      </c>
      <c r="F9" s="15" t="b">
        <v>0</v>
      </c>
      <c r="G9" s="15" t="b">
        <v>0</v>
      </c>
      <c r="H9" s="15" t="b">
        <v>0</v>
      </c>
      <c r="I9" s="15" t="b">
        <v>0</v>
      </c>
      <c r="J9" s="16"/>
      <c r="K9" s="26" t="str">
        <f>_xlfn.TEXTJOIN(" ", TRUE, IF(E9=TRUE, INDEX('Appetite by category'!C:C, MATCH(B9, 'Appetite by category'!B:B, 0)), ""), IF(F9=TRUE, INDEX('Appetite by category'!D:D, MATCH(B9, 'Appetite by category'!B:B, 0)), ""), IF(G9=TRUE, INDEX('Appetite by category'!E:E, MATCH(B9, 'Appetite by category'!B:B, 0)), ""), IF(H9=TRUE, INDEX('Appetite by category'!F:F, MATCH(B9, 'Appetite by category'!B:B, 0)), ""), IF(I9=TRUE, INDEX('Appetite by category'!G:G, MATCH(B9, 'Appetite by category'!B:B, 0)), ""))</f>
        <v/>
      </c>
    </row>
    <row r="10" spans="2:11" ht="39" customHeight="1" x14ac:dyDescent="0.25">
      <c r="B10" s="22" t="str">
        <f>'Appetite by category'!B8</f>
        <v>Financial</v>
      </c>
      <c r="C10" s="8"/>
      <c r="D10" s="8"/>
      <c r="E10" s="10" t="b">
        <v>0</v>
      </c>
      <c r="F10" s="10" t="b">
        <v>0</v>
      </c>
      <c r="G10" s="10" t="b">
        <v>0</v>
      </c>
      <c r="H10" s="10" t="b">
        <v>0</v>
      </c>
      <c r="I10" s="10" t="b">
        <v>0</v>
      </c>
      <c r="J10" s="9"/>
      <c r="K10" s="23" t="str">
        <f>_xlfn.TEXTJOIN(" ", TRUE, IF(E10=TRUE, INDEX('Appetite by category'!C:C, MATCH(B10, 'Appetite by category'!B:B, 0)), ""), IF(F10=TRUE, INDEX('Appetite by category'!D:D, MATCH(B10, 'Appetite by category'!B:B, 0)), ""), IF(G10=TRUE, INDEX('Appetite by category'!E:E, MATCH(B10, 'Appetite by category'!B:B, 0)), ""), IF(H10=TRUE, INDEX('Appetite by category'!F:F, MATCH(B10, 'Appetite by category'!B:B, 0)), ""), IF(I10=TRUE, INDEX('Appetite by category'!G:G, MATCH(B10, 'Appetite by category'!B:B, 0)), ""))</f>
        <v/>
      </c>
    </row>
    <row r="11" spans="2:11" ht="51.75" customHeight="1" x14ac:dyDescent="0.25">
      <c r="B11" s="22" t="str">
        <f>'Appetite by category'!B9</f>
        <v>Commercial</v>
      </c>
      <c r="C11" s="8"/>
      <c r="D11" s="8"/>
      <c r="E11" s="10" t="b">
        <v>0</v>
      </c>
      <c r="F11" s="10" t="b">
        <v>0</v>
      </c>
      <c r="G11" s="10" t="b">
        <v>0</v>
      </c>
      <c r="H11" s="10" t="b">
        <v>0</v>
      </c>
      <c r="I11" s="10" t="b">
        <v>0</v>
      </c>
      <c r="J11" s="9"/>
      <c r="K11" s="23" t="str">
        <f>_xlfn.TEXTJOIN(" ", TRUE, IF(E11=TRUE, INDEX('Appetite by category'!C:C, MATCH(B11, 'Appetite by category'!B:B, 0)), ""), IF(F11=TRUE, INDEX('Appetite by category'!D:D, MATCH(B11, 'Appetite by category'!B:B, 0)), ""), IF(G11=TRUE, INDEX('Appetite by category'!E:E, MATCH(B11, 'Appetite by category'!B:B, 0)), ""), IF(H11=TRUE, INDEX('Appetite by category'!F:F, MATCH(B11, 'Appetite by category'!B:B, 0)), ""), IF(I11=TRUE, INDEX('Appetite by category'!G:G, MATCH(B11, 'Appetite by category'!B:B, 0)), ""))</f>
        <v/>
      </c>
    </row>
    <row r="12" spans="2:11" ht="44.25" customHeight="1" x14ac:dyDescent="0.25">
      <c r="B12" s="22" t="str">
        <f>'Appetite by category'!B10</f>
        <v>People</v>
      </c>
      <c r="C12" s="8"/>
      <c r="D12" s="8"/>
      <c r="E12" s="10" t="b">
        <v>0</v>
      </c>
      <c r="F12" s="10" t="b">
        <v>0</v>
      </c>
      <c r="G12" s="10" t="b">
        <v>0</v>
      </c>
      <c r="H12" s="10" t="b">
        <v>0</v>
      </c>
      <c r="I12" s="10" t="b">
        <v>0</v>
      </c>
      <c r="J12" s="9"/>
      <c r="K12" s="23" t="str">
        <f>_xlfn.TEXTJOIN(" ", TRUE, IF(E12=TRUE, INDEX('Appetite by category'!C:C, MATCH(B12, 'Appetite by category'!B:B, 0)), ""), IF(F12=TRUE, INDEX('Appetite by category'!D:D, MATCH(B12, 'Appetite by category'!B:B, 0)), ""), IF(G12=TRUE, INDEX('Appetite by category'!E:E, MATCH(B12, 'Appetite by category'!B:B, 0)), ""), IF(H12=TRUE, INDEX('Appetite by category'!F:F, MATCH(B12, 'Appetite by category'!B:B, 0)), ""), IF(I12=TRUE, INDEX('Appetite by category'!G:G, MATCH(B12, 'Appetite by category'!B:B, 0)), ""))</f>
        <v/>
      </c>
    </row>
    <row r="13" spans="2:11" ht="39.75" customHeight="1" x14ac:dyDescent="0.25">
      <c r="B13" s="22" t="str">
        <f>'Appetite by category'!B11</f>
        <v>Technology</v>
      </c>
      <c r="C13" s="8"/>
      <c r="D13" s="8"/>
      <c r="E13" s="10" t="b">
        <v>0</v>
      </c>
      <c r="F13" s="10" t="b">
        <v>0</v>
      </c>
      <c r="G13" s="10" t="b">
        <v>0</v>
      </c>
      <c r="H13" s="10" t="b">
        <v>0</v>
      </c>
      <c r="I13" s="10" t="b">
        <v>0</v>
      </c>
      <c r="J13" s="9"/>
      <c r="K13" s="23" t="str">
        <f>_xlfn.TEXTJOIN(" ", TRUE, IF(E13=TRUE, INDEX('Appetite by category'!C:C, MATCH(B13, 'Appetite by category'!B:B, 0)), ""), IF(F13=TRUE, INDEX('Appetite by category'!D:D, MATCH(B13, 'Appetite by category'!B:B, 0)), ""), IF(G13=TRUE, INDEX('Appetite by category'!E:E, MATCH(B13, 'Appetite by category'!B:B, 0)), ""), IF(H13=TRUE, INDEX('Appetite by category'!F:F, MATCH(B13, 'Appetite by category'!B:B, 0)), ""), IF(I13=TRUE, INDEX('Appetite by category'!G:G, MATCH(B13, 'Appetite by category'!B:B, 0)), ""))</f>
        <v/>
      </c>
    </row>
    <row r="14" spans="2:11" ht="39.75" customHeight="1" x14ac:dyDescent="0.25">
      <c r="B14" s="22" t="str">
        <f>'Appetite by category'!B12</f>
        <v>Data &amp; Info Mngmt</v>
      </c>
      <c r="C14" s="8"/>
      <c r="D14" s="8"/>
      <c r="E14" s="10" t="b">
        <v>0</v>
      </c>
      <c r="F14" s="10" t="b">
        <v>0</v>
      </c>
      <c r="G14" s="10" t="b">
        <v>0</v>
      </c>
      <c r="H14" s="10" t="b">
        <v>0</v>
      </c>
      <c r="I14" s="10" t="b">
        <v>0</v>
      </c>
      <c r="J14" s="9"/>
      <c r="K14" s="23" t="str">
        <f>_xlfn.TEXTJOIN(" ", TRUE, IF(E14=TRUE, INDEX('Appetite by category'!C:C, MATCH(B14, 'Appetite by category'!B:B, 0)), ""), IF(F14=TRUE, INDEX('Appetite by category'!D:D, MATCH(B14, 'Appetite by category'!B:B, 0)), ""), IF(G14=TRUE, INDEX('Appetite by category'!E:E, MATCH(B14, 'Appetite by category'!B:B, 0)), ""), IF(H14=TRUE, INDEX('Appetite by category'!F:F, MATCH(B14, 'Appetite by category'!B:B, 0)), ""), IF(I14=TRUE, INDEX('Appetite by category'!G:G, MATCH(B14, 'Appetite by category'!B:B, 0)), ""))</f>
        <v/>
      </c>
    </row>
    <row r="15" spans="2:11" ht="43.5" customHeight="1" x14ac:dyDescent="0.25">
      <c r="B15" s="22" t="str">
        <f>'Appetite by category'!B13</f>
        <v>Security</v>
      </c>
      <c r="C15" s="8"/>
      <c r="D15" s="8"/>
      <c r="E15" s="10" t="b">
        <v>0</v>
      </c>
      <c r="F15" s="10" t="b">
        <v>0</v>
      </c>
      <c r="G15" s="10" t="b">
        <v>0</v>
      </c>
      <c r="H15" s="10" t="b">
        <v>0</v>
      </c>
      <c r="I15" s="10" t="b">
        <v>0</v>
      </c>
      <c r="J15" s="9"/>
      <c r="K15" s="23" t="str">
        <f>_xlfn.TEXTJOIN(" ", TRUE, IF(E15=TRUE, INDEX('Appetite by category'!C:C, MATCH(B15, 'Appetite by category'!B:B, 0)), ""), IF(F15=TRUE, INDEX('Appetite by category'!D:D, MATCH(B15, 'Appetite by category'!B:B, 0)), ""), IF(G15=TRUE, INDEX('Appetite by category'!E:E, MATCH(B15, 'Appetite by category'!B:B, 0)), ""), IF(H15=TRUE, INDEX('Appetite by category'!F:F, MATCH(B15, 'Appetite by category'!B:B, 0)), ""), IF(I15=TRUE, INDEX('Appetite by category'!G:G, MATCH(B15, 'Appetite by category'!B:B, 0)), ""))</f>
        <v/>
      </c>
    </row>
    <row r="16" spans="2:11" ht="55.5" customHeight="1" x14ac:dyDescent="0.25">
      <c r="B16" s="22" t="str">
        <f>'Appetite by category'!B14</f>
        <v>Project/Programme</v>
      </c>
      <c r="C16" s="8"/>
      <c r="D16" s="8"/>
      <c r="E16" s="10" t="b">
        <v>0</v>
      </c>
      <c r="F16" s="10" t="b">
        <v>0</v>
      </c>
      <c r="G16" s="10" t="b">
        <v>0</v>
      </c>
      <c r="H16" s="10" t="b">
        <v>0</v>
      </c>
      <c r="I16" s="10" t="b">
        <v>0</v>
      </c>
      <c r="J16" s="9"/>
      <c r="K16" s="23" t="str">
        <f>_xlfn.TEXTJOIN(" ", TRUE, IF(E16=TRUE, INDEX('Appetite by category'!C:C, MATCH(B16, 'Appetite by category'!B:B, 0)), ""), IF(F16=TRUE, INDEX('Appetite by category'!D:D, MATCH(B16, 'Appetite by category'!B:B, 0)), ""), IF(G16=TRUE, INDEX('Appetite by category'!E:E, MATCH(B16, 'Appetite by category'!B:B, 0)), ""), IF(H16=TRUE, INDEX('Appetite by category'!F:F, MATCH(B16, 'Appetite by category'!B:B, 0)), ""), IF(I16=TRUE, INDEX('Appetite by category'!G:G, MATCH(B16, 'Appetite by category'!B:B, 0)), ""))</f>
        <v/>
      </c>
    </row>
    <row r="17" spans="2:11" ht="46.5" customHeight="1" thickBot="1" x14ac:dyDescent="0.3">
      <c r="B17" s="27" t="str">
        <f>'Appetite by category'!B15</f>
        <v>Reputational</v>
      </c>
      <c r="C17" s="28"/>
      <c r="D17" s="28"/>
      <c r="E17" s="29" t="b">
        <v>0</v>
      </c>
      <c r="F17" s="29" t="b">
        <v>0</v>
      </c>
      <c r="G17" s="29" t="b">
        <v>0</v>
      </c>
      <c r="H17" s="29" t="b">
        <v>0</v>
      </c>
      <c r="I17" s="29" t="b">
        <v>0</v>
      </c>
      <c r="J17" s="30"/>
      <c r="K17" s="31" t="str">
        <f>_xlfn.TEXTJOIN(" ", TRUE, IF(E17=TRUE, INDEX('Appetite by category'!C:C, MATCH(B17, 'Appetite by category'!B:B, 0)), ""), IF(F17=TRUE, INDEX('Appetite by category'!D:D, MATCH(B17, 'Appetite by category'!B:B, 0)), ""), IF(G17=TRUE, INDEX('Appetite by category'!E:E, MATCH(B17, 'Appetite by category'!B:B, 0)), ""), IF(H17=TRUE, INDEX('Appetite by category'!F:F, MATCH(B17, 'Appetite by category'!B:B, 0)), ""), IF(I17=TRUE, INDEX('Appetite by category'!G:G, MATCH(B17, 'Appetite by category'!B:B, 0)), ""))</f>
        <v/>
      </c>
    </row>
  </sheetData>
  <mergeCells count="2">
    <mergeCell ref="G2:J2"/>
    <mergeCell ref="B4:D4"/>
  </mergeCells>
  <conditionalFormatting sqref="D2 G2:J2">
    <cfRule type="containsBlanks" dxfId="11" priority="1">
      <formula>LEN(TRIM(D2))=0</formula>
    </cfRule>
  </conditionalFormatting>
  <conditionalFormatting sqref="E5:F17">
    <cfRule type="expression" dxfId="10" priority="4">
      <formula>E5=TRUE</formula>
    </cfRule>
  </conditionalFormatting>
  <conditionalFormatting sqref="G5:H17">
    <cfRule type="expression" dxfId="9" priority="3">
      <formula>G5=TRUE</formula>
    </cfRule>
  </conditionalFormatting>
  <conditionalFormatting sqref="I5:I17">
    <cfRule type="expression" dxfId="8" priority="2">
      <formula>I5=TRUE</formula>
    </cfRule>
  </conditionalFormatting>
  <pageMargins left="0.7" right="0.7" top="0.75" bottom="0.75" header="0.3" footer="0.3"/>
  <pageSetup paperSize="9" scale="5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7B0C5-039A-4E32-8EAA-E015FC4B9C5D}">
  <sheetPr>
    <tabColor theme="4" tint="0.79998168889431442"/>
    <pageSetUpPr fitToPage="1"/>
  </sheetPr>
  <dimension ref="B1:K17"/>
  <sheetViews>
    <sheetView showGridLines="0" zoomScale="110" zoomScaleNormal="110" workbookViewId="0">
      <pane ySplit="4" topLeftCell="A5" activePane="bottomLeft" state="frozen"/>
      <selection pane="bottomLeft" activeCell="E5" sqref="E5"/>
    </sheetView>
  </sheetViews>
  <sheetFormatPr defaultRowHeight="15" x14ac:dyDescent="0.25"/>
  <cols>
    <col min="1" max="1" width="1.85546875" customWidth="1"/>
    <col min="2" max="2" width="3.28515625" customWidth="1"/>
    <col min="3" max="3" width="5.42578125" customWidth="1"/>
    <col min="4" max="4" width="21" customWidth="1"/>
    <col min="5" max="5" width="5.7109375" customWidth="1"/>
    <col min="6" max="6" width="6.7109375" customWidth="1"/>
    <col min="7" max="9" width="5.140625" customWidth="1"/>
    <col min="10" max="10" width="2.85546875" customWidth="1"/>
    <col min="11" max="11" width="85.7109375" customWidth="1"/>
  </cols>
  <sheetData>
    <row r="1" spans="2:11" ht="38.25" customHeight="1" x14ac:dyDescent="0.25"/>
    <row r="2" spans="2:11" ht="26.25" customHeight="1" x14ac:dyDescent="0.3">
      <c r="B2" s="5" t="s">
        <v>71</v>
      </c>
      <c r="C2" s="5"/>
      <c r="D2" s="7"/>
      <c r="E2" s="5"/>
      <c r="F2" s="6" t="s">
        <v>72</v>
      </c>
      <c r="G2" s="69"/>
      <c r="H2" s="70"/>
      <c r="I2" s="70"/>
      <c r="J2" s="70"/>
    </row>
    <row r="3" spans="2:11" ht="39" customHeight="1" thickBot="1" x14ac:dyDescent="0.3"/>
    <row r="4" spans="2:11" ht="46.5" customHeight="1" x14ac:dyDescent="0.25">
      <c r="B4" s="71" t="s">
        <v>70</v>
      </c>
      <c r="C4" s="72"/>
      <c r="D4" s="72"/>
      <c r="E4" s="17" t="str">
        <f>Appetites!B3</f>
        <v>Averse</v>
      </c>
      <c r="F4" s="17" t="str">
        <f>Appetites!B4</f>
        <v>Minimal</v>
      </c>
      <c r="G4" s="18" t="str">
        <f>Appetites!B5</f>
        <v>Cautious</v>
      </c>
      <c r="H4" s="18" t="str">
        <f>Appetites!B6</f>
        <v>Open</v>
      </c>
      <c r="I4" s="19" t="str">
        <f>Appetites!B7</f>
        <v>Eager</v>
      </c>
      <c r="J4" s="20"/>
      <c r="K4" s="21" t="s">
        <v>77</v>
      </c>
    </row>
    <row r="5" spans="2:11" ht="39" customHeight="1" x14ac:dyDescent="0.25">
      <c r="B5" s="22" t="str">
        <f>'Appetite by category'!B3</f>
        <v>Strategy</v>
      </c>
      <c r="C5" s="8"/>
      <c r="D5" s="8"/>
      <c r="E5" s="10" t="b">
        <v>0</v>
      </c>
      <c r="F5" s="10" t="b">
        <v>0</v>
      </c>
      <c r="G5" s="10" t="b">
        <v>0</v>
      </c>
      <c r="H5" s="10" t="b">
        <v>0</v>
      </c>
      <c r="I5" s="10" t="b">
        <v>0</v>
      </c>
      <c r="J5" s="9"/>
      <c r="K5" s="23" t="str">
        <f>_xlfn.TEXTJOIN(" ", TRUE, IF(E5=TRUE, INDEX('Appetite by category'!C:C, MATCH(B5, 'Appetite by category'!B:B, 0)), ""), IF(F5=TRUE, INDEX('Appetite by category'!D:D, MATCH(B5, 'Appetite by category'!B:B, 0)), ""), IF(G5=TRUE, INDEX('Appetite by category'!E:E, MATCH(B5, 'Appetite by category'!B:B, 0)), ""), IF(H5=TRUE, INDEX('Appetite by category'!F:F, MATCH(B5, 'Appetite by category'!B:B, 0)), ""), IF(I5=TRUE, INDEX('Appetite by category'!G:G, MATCH(B5, 'Appetite by category'!B:B, 0)), ""))</f>
        <v/>
      </c>
    </row>
    <row r="6" spans="2:11" ht="55.5" customHeight="1" x14ac:dyDescent="0.25">
      <c r="B6" s="22" t="str">
        <f>'Appetite by category'!B4</f>
        <v>Governance</v>
      </c>
      <c r="C6" s="11"/>
      <c r="D6" s="11"/>
      <c r="E6" s="12" t="b">
        <v>0</v>
      </c>
      <c r="F6" s="12" t="b">
        <v>0</v>
      </c>
      <c r="G6" s="12" t="b">
        <v>0</v>
      </c>
      <c r="H6" s="12" t="b">
        <v>0</v>
      </c>
      <c r="I6" s="12" t="b">
        <v>0</v>
      </c>
      <c r="J6" s="13"/>
      <c r="K6" s="24" t="str">
        <f>_xlfn.TEXTJOIN(" ", TRUE, IF(E6=TRUE, INDEX('Appetite by category'!C:C, MATCH(B6, 'Appetite by category'!B:B, 0)), ""), IF(F6=TRUE, INDEX('Appetite by category'!D:D, MATCH(B6, 'Appetite by category'!B:B, 0)), ""), IF(G6=TRUE, INDEX('Appetite by category'!E:E, MATCH(B6, 'Appetite by category'!B:B, 0)), ""), IF(H6=TRUE, INDEX('Appetite by category'!F:F, MATCH(B6, 'Appetite by category'!B:B, 0)), ""), IF(I6=TRUE, INDEX('Appetite by category'!G:G, MATCH(B6, 'Appetite by category'!B:B, 0)), ""))</f>
        <v/>
      </c>
    </row>
    <row r="7" spans="2:11" ht="41.25" customHeight="1" x14ac:dyDescent="0.25">
      <c r="B7" s="22" t="str">
        <f>'Appetite by category'!B5</f>
        <v>Operations</v>
      </c>
      <c r="C7" s="8"/>
      <c r="D7" s="8"/>
      <c r="E7" s="10" t="b">
        <v>0</v>
      </c>
      <c r="F7" s="10" t="b">
        <v>0</v>
      </c>
      <c r="G7" s="10" t="b">
        <v>0</v>
      </c>
      <c r="H7" s="10" t="b">
        <v>0</v>
      </c>
      <c r="I7" s="10" t="b">
        <v>0</v>
      </c>
      <c r="J7" s="9"/>
      <c r="K7" s="23" t="str">
        <f>_xlfn.TEXTJOIN(" ", TRUE, IF(E7=TRUE, INDEX('Appetite by category'!C:C, MATCH(B7, 'Appetite by category'!B:B, 0)), ""), IF(F7=TRUE, INDEX('Appetite by category'!D:D, MATCH(B7, 'Appetite by category'!B:B, 0)), ""), IF(G7=TRUE, INDEX('Appetite by category'!E:E, MATCH(B7, 'Appetite by category'!B:B, 0)), ""), IF(H7=TRUE, INDEX('Appetite by category'!F:F, MATCH(B7, 'Appetite by category'!B:B, 0)), ""), IF(I7=TRUE, INDEX('Appetite by category'!G:G, MATCH(B7, 'Appetite by category'!B:B, 0)), ""))</f>
        <v/>
      </c>
    </row>
    <row r="8" spans="2:11" ht="29.25" customHeight="1" x14ac:dyDescent="0.25">
      <c r="B8" s="22" t="str">
        <f>'Appetite by category'!B6</f>
        <v>Legal</v>
      </c>
      <c r="C8" s="8"/>
      <c r="D8" s="8"/>
      <c r="E8" s="10" t="b">
        <v>0</v>
      </c>
      <c r="F8" s="10" t="b">
        <v>0</v>
      </c>
      <c r="G8" s="10" t="b">
        <v>0</v>
      </c>
      <c r="H8" s="10" t="b">
        <v>0</v>
      </c>
      <c r="I8" s="10" t="b">
        <v>0</v>
      </c>
      <c r="J8" s="9"/>
      <c r="K8" s="23" t="str">
        <f>_xlfn.TEXTJOIN(" ", TRUE, IF(E8=TRUE, INDEX('Appetite by category'!C:C, MATCH(B8, 'Appetite by category'!B:B, 0)), ""), IF(F8=TRUE, INDEX('Appetite by category'!D:D, MATCH(B8, 'Appetite by category'!B:B, 0)), ""), IF(G8=TRUE, INDEX('Appetite by category'!E:E, MATCH(B8, 'Appetite by category'!B:B, 0)), ""), IF(H8=TRUE, INDEX('Appetite by category'!F:F, MATCH(B8, 'Appetite by category'!B:B, 0)), ""), IF(I8=TRUE, INDEX('Appetite by category'!G:G, MATCH(B8, 'Appetite by category'!B:B, 0)), ""))</f>
        <v/>
      </c>
    </row>
    <row r="9" spans="2:11" ht="44.25" customHeight="1" x14ac:dyDescent="0.25">
      <c r="B9" s="25" t="str">
        <f>'Appetite by category'!B7</f>
        <v>Property</v>
      </c>
      <c r="C9" s="14"/>
      <c r="D9" s="14"/>
      <c r="E9" s="15" t="b">
        <v>0</v>
      </c>
      <c r="F9" s="15" t="b">
        <v>0</v>
      </c>
      <c r="G9" s="15" t="b">
        <v>0</v>
      </c>
      <c r="H9" s="15" t="b">
        <v>0</v>
      </c>
      <c r="I9" s="15" t="b">
        <v>0</v>
      </c>
      <c r="J9" s="16"/>
      <c r="K9" s="26" t="str">
        <f>_xlfn.TEXTJOIN(" ", TRUE, IF(E9=TRUE, INDEX('Appetite by category'!C:C, MATCH(B9, 'Appetite by category'!B:B, 0)), ""), IF(F9=TRUE, INDEX('Appetite by category'!D:D, MATCH(B9, 'Appetite by category'!B:B, 0)), ""), IF(G9=TRUE, INDEX('Appetite by category'!E:E, MATCH(B9, 'Appetite by category'!B:B, 0)), ""), IF(H9=TRUE, INDEX('Appetite by category'!F:F, MATCH(B9, 'Appetite by category'!B:B, 0)), ""), IF(I9=TRUE, INDEX('Appetite by category'!G:G, MATCH(B9, 'Appetite by category'!B:B, 0)), ""))</f>
        <v/>
      </c>
    </row>
    <row r="10" spans="2:11" ht="39" customHeight="1" x14ac:dyDescent="0.25">
      <c r="B10" s="22" t="str">
        <f>'Appetite by category'!B8</f>
        <v>Financial</v>
      </c>
      <c r="C10" s="8"/>
      <c r="D10" s="8"/>
      <c r="E10" s="10" t="b">
        <v>0</v>
      </c>
      <c r="F10" s="10" t="b">
        <v>0</v>
      </c>
      <c r="G10" s="10" t="b">
        <v>0</v>
      </c>
      <c r="H10" s="10" t="b">
        <v>0</v>
      </c>
      <c r="I10" s="10" t="b">
        <v>0</v>
      </c>
      <c r="J10" s="9"/>
      <c r="K10" s="23" t="str">
        <f>_xlfn.TEXTJOIN(" ", TRUE, IF(E10=TRUE, INDEX('Appetite by category'!C:C, MATCH(B10, 'Appetite by category'!B:B, 0)), ""), IF(F10=TRUE, INDEX('Appetite by category'!D:D, MATCH(B10, 'Appetite by category'!B:B, 0)), ""), IF(G10=TRUE, INDEX('Appetite by category'!E:E, MATCH(B10, 'Appetite by category'!B:B, 0)), ""), IF(H10=TRUE, INDEX('Appetite by category'!F:F, MATCH(B10, 'Appetite by category'!B:B, 0)), ""), IF(I10=TRUE, INDEX('Appetite by category'!G:G, MATCH(B10, 'Appetite by category'!B:B, 0)), ""))</f>
        <v/>
      </c>
    </row>
    <row r="11" spans="2:11" ht="51.75" customHeight="1" x14ac:dyDescent="0.25">
      <c r="B11" s="22" t="str">
        <f>'Appetite by category'!B9</f>
        <v>Commercial</v>
      </c>
      <c r="C11" s="8"/>
      <c r="D11" s="8"/>
      <c r="E11" s="10" t="b">
        <v>0</v>
      </c>
      <c r="F11" s="10" t="b">
        <v>0</v>
      </c>
      <c r="G11" s="10" t="b">
        <v>0</v>
      </c>
      <c r="H11" s="10" t="b">
        <v>0</v>
      </c>
      <c r="I11" s="10" t="b">
        <v>0</v>
      </c>
      <c r="J11" s="9"/>
      <c r="K11" s="23" t="str">
        <f>_xlfn.TEXTJOIN(" ", TRUE, IF(E11=TRUE, INDEX('Appetite by category'!C:C, MATCH(B11, 'Appetite by category'!B:B, 0)), ""), IF(F11=TRUE, INDEX('Appetite by category'!D:D, MATCH(B11, 'Appetite by category'!B:B, 0)), ""), IF(G11=TRUE, INDEX('Appetite by category'!E:E, MATCH(B11, 'Appetite by category'!B:B, 0)), ""), IF(H11=TRUE, INDEX('Appetite by category'!F:F, MATCH(B11, 'Appetite by category'!B:B, 0)), ""), IF(I11=TRUE, INDEX('Appetite by category'!G:G, MATCH(B11, 'Appetite by category'!B:B, 0)), ""))</f>
        <v/>
      </c>
    </row>
    <row r="12" spans="2:11" ht="44.25" customHeight="1" x14ac:dyDescent="0.25">
      <c r="B12" s="22" t="str">
        <f>'Appetite by category'!B10</f>
        <v>People</v>
      </c>
      <c r="C12" s="8"/>
      <c r="D12" s="8"/>
      <c r="E12" s="10" t="b">
        <v>0</v>
      </c>
      <c r="F12" s="10" t="b">
        <v>0</v>
      </c>
      <c r="G12" s="10" t="b">
        <v>0</v>
      </c>
      <c r="H12" s="10" t="b">
        <v>0</v>
      </c>
      <c r="I12" s="10" t="b">
        <v>0</v>
      </c>
      <c r="J12" s="9"/>
      <c r="K12" s="23" t="str">
        <f>_xlfn.TEXTJOIN(" ", TRUE, IF(E12=TRUE, INDEX('Appetite by category'!C:C, MATCH(B12, 'Appetite by category'!B:B, 0)), ""), IF(F12=TRUE, INDEX('Appetite by category'!D:D, MATCH(B12, 'Appetite by category'!B:B, 0)), ""), IF(G12=TRUE, INDEX('Appetite by category'!E:E, MATCH(B12, 'Appetite by category'!B:B, 0)), ""), IF(H12=TRUE, INDEX('Appetite by category'!F:F, MATCH(B12, 'Appetite by category'!B:B, 0)), ""), IF(I12=TRUE, INDEX('Appetite by category'!G:G, MATCH(B12, 'Appetite by category'!B:B, 0)), ""))</f>
        <v/>
      </c>
    </row>
    <row r="13" spans="2:11" ht="39.75" customHeight="1" x14ac:dyDescent="0.25">
      <c r="B13" s="22" t="str">
        <f>'Appetite by category'!B11</f>
        <v>Technology</v>
      </c>
      <c r="C13" s="8"/>
      <c r="D13" s="8"/>
      <c r="E13" s="10" t="b">
        <v>0</v>
      </c>
      <c r="F13" s="10" t="b">
        <v>0</v>
      </c>
      <c r="G13" s="10" t="b">
        <v>0</v>
      </c>
      <c r="H13" s="10" t="b">
        <v>0</v>
      </c>
      <c r="I13" s="10" t="b">
        <v>0</v>
      </c>
      <c r="J13" s="9"/>
      <c r="K13" s="23" t="str">
        <f>_xlfn.TEXTJOIN(" ", TRUE, IF(E13=TRUE, INDEX('Appetite by category'!C:C, MATCH(B13, 'Appetite by category'!B:B, 0)), ""), IF(F13=TRUE, INDEX('Appetite by category'!D:D, MATCH(B13, 'Appetite by category'!B:B, 0)), ""), IF(G13=TRUE, INDEX('Appetite by category'!E:E, MATCH(B13, 'Appetite by category'!B:B, 0)), ""), IF(H13=TRUE, INDEX('Appetite by category'!F:F, MATCH(B13, 'Appetite by category'!B:B, 0)), ""), IF(I13=TRUE, INDEX('Appetite by category'!G:G, MATCH(B13, 'Appetite by category'!B:B, 0)), ""))</f>
        <v/>
      </c>
    </row>
    <row r="14" spans="2:11" ht="39.75" customHeight="1" x14ac:dyDescent="0.25">
      <c r="B14" s="22" t="str">
        <f>'Appetite by category'!B12</f>
        <v>Data &amp; Info Mngmt</v>
      </c>
      <c r="C14" s="8"/>
      <c r="D14" s="8"/>
      <c r="E14" s="10" t="b">
        <v>0</v>
      </c>
      <c r="F14" s="10" t="b">
        <v>0</v>
      </c>
      <c r="G14" s="10" t="b">
        <v>0</v>
      </c>
      <c r="H14" s="10" t="b">
        <v>0</v>
      </c>
      <c r="I14" s="10" t="b">
        <v>0</v>
      </c>
      <c r="J14" s="9"/>
      <c r="K14" s="23" t="str">
        <f>_xlfn.TEXTJOIN(" ", TRUE, IF(E14=TRUE, INDEX('Appetite by category'!C:C, MATCH(B14, 'Appetite by category'!B:B, 0)), ""), IF(F14=TRUE, INDEX('Appetite by category'!D:D, MATCH(B14, 'Appetite by category'!B:B, 0)), ""), IF(G14=TRUE, INDEX('Appetite by category'!E:E, MATCH(B14, 'Appetite by category'!B:B, 0)), ""), IF(H14=TRUE, INDEX('Appetite by category'!F:F, MATCH(B14, 'Appetite by category'!B:B, 0)), ""), IF(I14=TRUE, INDEX('Appetite by category'!G:G, MATCH(B14, 'Appetite by category'!B:B, 0)), ""))</f>
        <v/>
      </c>
    </row>
    <row r="15" spans="2:11" ht="43.5" customHeight="1" x14ac:dyDescent="0.25">
      <c r="B15" s="22" t="str">
        <f>'Appetite by category'!B13</f>
        <v>Security</v>
      </c>
      <c r="C15" s="8"/>
      <c r="D15" s="8"/>
      <c r="E15" s="10" t="b">
        <v>0</v>
      </c>
      <c r="F15" s="10" t="b">
        <v>0</v>
      </c>
      <c r="G15" s="10" t="b">
        <v>0</v>
      </c>
      <c r="H15" s="10" t="b">
        <v>0</v>
      </c>
      <c r="I15" s="10" t="b">
        <v>0</v>
      </c>
      <c r="J15" s="9"/>
      <c r="K15" s="23" t="str">
        <f>_xlfn.TEXTJOIN(" ", TRUE, IF(E15=TRUE, INDEX('Appetite by category'!C:C, MATCH(B15, 'Appetite by category'!B:B, 0)), ""), IF(F15=TRUE, INDEX('Appetite by category'!D:D, MATCH(B15, 'Appetite by category'!B:B, 0)), ""), IF(G15=TRUE, INDEX('Appetite by category'!E:E, MATCH(B15, 'Appetite by category'!B:B, 0)), ""), IF(H15=TRUE, INDEX('Appetite by category'!F:F, MATCH(B15, 'Appetite by category'!B:B, 0)), ""), IF(I15=TRUE, INDEX('Appetite by category'!G:G, MATCH(B15, 'Appetite by category'!B:B, 0)), ""))</f>
        <v/>
      </c>
    </row>
    <row r="16" spans="2:11" ht="55.5" customHeight="1" x14ac:dyDescent="0.25">
      <c r="B16" s="22" t="str">
        <f>'Appetite by category'!B14</f>
        <v>Project/Programme</v>
      </c>
      <c r="C16" s="8"/>
      <c r="D16" s="8"/>
      <c r="E16" s="10" t="b">
        <v>0</v>
      </c>
      <c r="F16" s="10" t="b">
        <v>0</v>
      </c>
      <c r="G16" s="10" t="b">
        <v>0</v>
      </c>
      <c r="H16" s="10" t="b">
        <v>0</v>
      </c>
      <c r="I16" s="10" t="b">
        <v>0</v>
      </c>
      <c r="J16" s="9"/>
      <c r="K16" s="23" t="str">
        <f>_xlfn.TEXTJOIN(" ", TRUE, IF(E16=TRUE, INDEX('Appetite by category'!C:C, MATCH(B16, 'Appetite by category'!B:B, 0)), ""), IF(F16=TRUE, INDEX('Appetite by category'!D:D, MATCH(B16, 'Appetite by category'!B:B, 0)), ""), IF(G16=TRUE, INDEX('Appetite by category'!E:E, MATCH(B16, 'Appetite by category'!B:B, 0)), ""), IF(H16=TRUE, INDEX('Appetite by category'!F:F, MATCH(B16, 'Appetite by category'!B:B, 0)), ""), IF(I16=TRUE, INDEX('Appetite by category'!G:G, MATCH(B16, 'Appetite by category'!B:B, 0)), ""))</f>
        <v/>
      </c>
    </row>
    <row r="17" spans="2:11" ht="46.5" customHeight="1" thickBot="1" x14ac:dyDescent="0.3">
      <c r="B17" s="27" t="str">
        <f>'Appetite by category'!B15</f>
        <v>Reputational</v>
      </c>
      <c r="C17" s="28"/>
      <c r="D17" s="28"/>
      <c r="E17" s="29" t="b">
        <v>0</v>
      </c>
      <c r="F17" s="29" t="b">
        <v>0</v>
      </c>
      <c r="G17" s="29" t="b">
        <v>0</v>
      </c>
      <c r="H17" s="29" t="b">
        <v>0</v>
      </c>
      <c r="I17" s="29" t="b">
        <v>0</v>
      </c>
      <c r="J17" s="30"/>
      <c r="K17" s="31" t="str">
        <f>_xlfn.TEXTJOIN(" ", TRUE, IF(E17=TRUE, INDEX('Appetite by category'!C:C, MATCH(B17, 'Appetite by category'!B:B, 0)), ""), IF(F17=TRUE, INDEX('Appetite by category'!D:D, MATCH(B17, 'Appetite by category'!B:B, 0)), ""), IF(G17=TRUE, INDEX('Appetite by category'!E:E, MATCH(B17, 'Appetite by category'!B:B, 0)), ""), IF(H17=TRUE, INDEX('Appetite by category'!F:F, MATCH(B17, 'Appetite by category'!B:B, 0)), ""), IF(I17=TRUE, INDEX('Appetite by category'!G:G, MATCH(B17, 'Appetite by category'!B:B, 0)), ""))</f>
        <v/>
      </c>
    </row>
  </sheetData>
  <mergeCells count="2">
    <mergeCell ref="G2:J2"/>
    <mergeCell ref="B4:D4"/>
  </mergeCells>
  <conditionalFormatting sqref="D2 G2:J2">
    <cfRule type="containsBlanks" dxfId="7" priority="1">
      <formula>LEN(TRIM(D2))=0</formula>
    </cfRule>
  </conditionalFormatting>
  <conditionalFormatting sqref="E5:F17">
    <cfRule type="expression" dxfId="6" priority="4">
      <formula>E5=TRUE</formula>
    </cfRule>
  </conditionalFormatting>
  <conditionalFormatting sqref="G5:H17">
    <cfRule type="expression" dxfId="5" priority="3">
      <formula>G5=TRUE</formula>
    </cfRule>
  </conditionalFormatting>
  <conditionalFormatting sqref="I5:I17">
    <cfRule type="expression" dxfId="4" priority="2">
      <formula>I5=TRUE</formula>
    </cfRule>
  </conditionalFormatting>
  <pageMargins left="0.7" right="0.7" top="0.75" bottom="0.75" header="0.3" footer="0.3"/>
  <pageSetup paperSize="9" scale="5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7CFAA-EC87-4CEB-959A-5F83BA40FF0A}">
  <sheetPr>
    <tabColor theme="4" tint="0.79998168889431442"/>
    <pageSetUpPr fitToPage="1"/>
  </sheetPr>
  <dimension ref="B1:K17"/>
  <sheetViews>
    <sheetView showGridLines="0" zoomScale="110" zoomScaleNormal="110" workbookViewId="0">
      <pane ySplit="4" topLeftCell="A5" activePane="bottomLeft" state="frozen"/>
      <selection pane="bottomLeft" activeCell="I25" sqref="I25"/>
    </sheetView>
  </sheetViews>
  <sheetFormatPr defaultRowHeight="15" x14ac:dyDescent="0.25"/>
  <cols>
    <col min="1" max="1" width="1.85546875" customWidth="1"/>
    <col min="2" max="2" width="3.28515625" customWidth="1"/>
    <col min="3" max="3" width="5.42578125" customWidth="1"/>
    <col min="4" max="4" width="21" customWidth="1"/>
    <col min="5" max="5" width="5.7109375" customWidth="1"/>
    <col min="6" max="6" width="6.7109375" customWidth="1"/>
    <col min="7" max="9" width="5.140625" customWidth="1"/>
    <col min="10" max="10" width="2.85546875" customWidth="1"/>
    <col min="11" max="11" width="85.7109375" customWidth="1"/>
  </cols>
  <sheetData>
    <row r="1" spans="2:11" ht="38.25" customHeight="1" x14ac:dyDescent="0.25"/>
    <row r="2" spans="2:11" ht="26.25" customHeight="1" x14ac:dyDescent="0.3">
      <c r="B2" s="5" t="s">
        <v>71</v>
      </c>
      <c r="C2" s="5"/>
      <c r="D2" s="7"/>
      <c r="E2" s="5"/>
      <c r="F2" s="6" t="s">
        <v>72</v>
      </c>
      <c r="G2" s="69"/>
      <c r="H2" s="70"/>
      <c r="I2" s="70"/>
      <c r="J2" s="70"/>
    </row>
    <row r="3" spans="2:11" ht="39" customHeight="1" thickBot="1" x14ac:dyDescent="0.3"/>
    <row r="4" spans="2:11" ht="46.5" customHeight="1" x14ac:dyDescent="0.25">
      <c r="B4" s="71" t="s">
        <v>70</v>
      </c>
      <c r="C4" s="72"/>
      <c r="D4" s="72"/>
      <c r="E4" s="17" t="str">
        <f>Appetites!B3</f>
        <v>Averse</v>
      </c>
      <c r="F4" s="17" t="str">
        <f>Appetites!B4</f>
        <v>Minimal</v>
      </c>
      <c r="G4" s="18" t="str">
        <f>Appetites!B5</f>
        <v>Cautious</v>
      </c>
      <c r="H4" s="18" t="str">
        <f>Appetites!B6</f>
        <v>Open</v>
      </c>
      <c r="I4" s="19" t="str">
        <f>Appetites!B7</f>
        <v>Eager</v>
      </c>
      <c r="J4" s="20"/>
      <c r="K4" s="21" t="s">
        <v>77</v>
      </c>
    </row>
    <row r="5" spans="2:11" ht="39" customHeight="1" x14ac:dyDescent="0.25">
      <c r="B5" s="22" t="str">
        <f>'Appetite by category'!B3</f>
        <v>Strategy</v>
      </c>
      <c r="C5" s="8"/>
      <c r="D5" s="8"/>
      <c r="E5" s="10" t="b">
        <v>0</v>
      </c>
      <c r="F5" s="10" t="b">
        <v>0</v>
      </c>
      <c r="G5" s="10" t="b">
        <v>0</v>
      </c>
      <c r="H5" s="10" t="b">
        <v>0</v>
      </c>
      <c r="I5" s="10" t="b">
        <v>0</v>
      </c>
      <c r="J5" s="9"/>
      <c r="K5" s="23" t="str">
        <f>_xlfn.TEXTJOIN(" ", TRUE, IF(E5=TRUE, INDEX('Appetite by category'!C:C, MATCH(B5, 'Appetite by category'!B:B, 0)), ""), IF(F5=TRUE, INDEX('Appetite by category'!D:D, MATCH(B5, 'Appetite by category'!B:B, 0)), ""), IF(G5=TRUE, INDEX('Appetite by category'!E:E, MATCH(B5, 'Appetite by category'!B:B, 0)), ""), IF(H5=TRUE, INDEX('Appetite by category'!F:F, MATCH(B5, 'Appetite by category'!B:B, 0)), ""), IF(I5=TRUE, INDEX('Appetite by category'!G:G, MATCH(B5, 'Appetite by category'!B:B, 0)), ""))</f>
        <v/>
      </c>
    </row>
    <row r="6" spans="2:11" ht="55.5" customHeight="1" x14ac:dyDescent="0.25">
      <c r="B6" s="22" t="str">
        <f>'Appetite by category'!B4</f>
        <v>Governance</v>
      </c>
      <c r="C6" s="11"/>
      <c r="D6" s="11"/>
      <c r="E6" s="12" t="b">
        <v>0</v>
      </c>
      <c r="F6" s="12" t="b">
        <v>0</v>
      </c>
      <c r="G6" s="12" t="b">
        <v>0</v>
      </c>
      <c r="H6" s="12" t="b">
        <v>0</v>
      </c>
      <c r="I6" s="12" t="b">
        <v>0</v>
      </c>
      <c r="J6" s="13"/>
      <c r="K6" s="24" t="str">
        <f>_xlfn.TEXTJOIN(" ", TRUE, IF(E6=TRUE, INDEX('Appetite by category'!C:C, MATCH(B6, 'Appetite by category'!B:B, 0)), ""), IF(F6=TRUE, INDEX('Appetite by category'!D:D, MATCH(B6, 'Appetite by category'!B:B, 0)), ""), IF(G6=TRUE, INDEX('Appetite by category'!E:E, MATCH(B6, 'Appetite by category'!B:B, 0)), ""), IF(H6=TRUE, INDEX('Appetite by category'!F:F, MATCH(B6, 'Appetite by category'!B:B, 0)), ""), IF(I6=TRUE, INDEX('Appetite by category'!G:G, MATCH(B6, 'Appetite by category'!B:B, 0)), ""))</f>
        <v/>
      </c>
    </row>
    <row r="7" spans="2:11" ht="41.25" customHeight="1" x14ac:dyDescent="0.25">
      <c r="B7" s="22" t="str">
        <f>'Appetite by category'!B5</f>
        <v>Operations</v>
      </c>
      <c r="C7" s="8"/>
      <c r="D7" s="8"/>
      <c r="E7" s="10" t="b">
        <v>0</v>
      </c>
      <c r="F7" s="10" t="b">
        <v>0</v>
      </c>
      <c r="G7" s="10" t="b">
        <v>0</v>
      </c>
      <c r="H7" s="10" t="b">
        <v>0</v>
      </c>
      <c r="I7" s="10" t="b">
        <v>0</v>
      </c>
      <c r="J7" s="9"/>
      <c r="K7" s="23" t="str">
        <f>_xlfn.TEXTJOIN(" ", TRUE, IF(E7=TRUE, INDEX('Appetite by category'!C:C, MATCH(B7, 'Appetite by category'!B:B, 0)), ""), IF(F7=TRUE, INDEX('Appetite by category'!D:D, MATCH(B7, 'Appetite by category'!B:B, 0)), ""), IF(G7=TRUE, INDEX('Appetite by category'!E:E, MATCH(B7, 'Appetite by category'!B:B, 0)), ""), IF(H7=TRUE, INDEX('Appetite by category'!F:F, MATCH(B7, 'Appetite by category'!B:B, 0)), ""), IF(I7=TRUE, INDEX('Appetite by category'!G:G, MATCH(B7, 'Appetite by category'!B:B, 0)), ""))</f>
        <v/>
      </c>
    </row>
    <row r="8" spans="2:11" ht="29.25" customHeight="1" x14ac:dyDescent="0.25">
      <c r="B8" s="22" t="str">
        <f>'Appetite by category'!B6</f>
        <v>Legal</v>
      </c>
      <c r="C8" s="8"/>
      <c r="D8" s="8"/>
      <c r="E8" s="10" t="b">
        <v>0</v>
      </c>
      <c r="F8" s="10" t="b">
        <v>0</v>
      </c>
      <c r="G8" s="10" t="b">
        <v>0</v>
      </c>
      <c r="H8" s="10" t="b">
        <v>0</v>
      </c>
      <c r="I8" s="10" t="b">
        <v>0</v>
      </c>
      <c r="J8" s="9"/>
      <c r="K8" s="23" t="str">
        <f>_xlfn.TEXTJOIN(" ", TRUE, IF(E8=TRUE, INDEX('Appetite by category'!C:C, MATCH(B8, 'Appetite by category'!B:B, 0)), ""), IF(F8=TRUE, INDEX('Appetite by category'!D:D, MATCH(B8, 'Appetite by category'!B:B, 0)), ""), IF(G8=TRUE, INDEX('Appetite by category'!E:E, MATCH(B8, 'Appetite by category'!B:B, 0)), ""), IF(H8=TRUE, INDEX('Appetite by category'!F:F, MATCH(B8, 'Appetite by category'!B:B, 0)), ""), IF(I8=TRUE, INDEX('Appetite by category'!G:G, MATCH(B8, 'Appetite by category'!B:B, 0)), ""))</f>
        <v/>
      </c>
    </row>
    <row r="9" spans="2:11" ht="44.25" customHeight="1" x14ac:dyDescent="0.25">
      <c r="B9" s="25" t="str">
        <f>'Appetite by category'!B7</f>
        <v>Property</v>
      </c>
      <c r="C9" s="14"/>
      <c r="D9" s="14"/>
      <c r="E9" s="15" t="b">
        <v>0</v>
      </c>
      <c r="F9" s="15" t="b">
        <v>0</v>
      </c>
      <c r="G9" s="15" t="b">
        <v>0</v>
      </c>
      <c r="H9" s="15" t="b">
        <v>0</v>
      </c>
      <c r="I9" s="15" t="b">
        <v>0</v>
      </c>
      <c r="J9" s="16"/>
      <c r="K9" s="26" t="str">
        <f>_xlfn.TEXTJOIN(" ", TRUE, IF(E9=TRUE, INDEX('Appetite by category'!C:C, MATCH(B9, 'Appetite by category'!B:B, 0)), ""), IF(F9=TRUE, INDEX('Appetite by category'!D:D, MATCH(B9, 'Appetite by category'!B:B, 0)), ""), IF(G9=TRUE, INDEX('Appetite by category'!E:E, MATCH(B9, 'Appetite by category'!B:B, 0)), ""), IF(H9=TRUE, INDEX('Appetite by category'!F:F, MATCH(B9, 'Appetite by category'!B:B, 0)), ""), IF(I9=TRUE, INDEX('Appetite by category'!G:G, MATCH(B9, 'Appetite by category'!B:B, 0)), ""))</f>
        <v/>
      </c>
    </row>
    <row r="10" spans="2:11" ht="39" customHeight="1" x14ac:dyDescent="0.25">
      <c r="B10" s="22" t="str">
        <f>'Appetite by category'!B8</f>
        <v>Financial</v>
      </c>
      <c r="C10" s="8"/>
      <c r="D10" s="8"/>
      <c r="E10" s="10" t="b">
        <v>0</v>
      </c>
      <c r="F10" s="10" t="b">
        <v>0</v>
      </c>
      <c r="G10" s="10" t="b">
        <v>0</v>
      </c>
      <c r="H10" s="10" t="b">
        <v>0</v>
      </c>
      <c r="I10" s="10" t="b">
        <v>0</v>
      </c>
      <c r="J10" s="9"/>
      <c r="K10" s="23" t="str">
        <f>_xlfn.TEXTJOIN(" ", TRUE, IF(E10=TRUE, INDEX('Appetite by category'!C:C, MATCH(B10, 'Appetite by category'!B:B, 0)), ""), IF(F10=TRUE, INDEX('Appetite by category'!D:D, MATCH(B10, 'Appetite by category'!B:B, 0)), ""), IF(G10=TRUE, INDEX('Appetite by category'!E:E, MATCH(B10, 'Appetite by category'!B:B, 0)), ""), IF(H10=TRUE, INDEX('Appetite by category'!F:F, MATCH(B10, 'Appetite by category'!B:B, 0)), ""), IF(I10=TRUE, INDEX('Appetite by category'!G:G, MATCH(B10, 'Appetite by category'!B:B, 0)), ""))</f>
        <v/>
      </c>
    </row>
    <row r="11" spans="2:11" ht="51.75" customHeight="1" x14ac:dyDescent="0.25">
      <c r="B11" s="22" t="str">
        <f>'Appetite by category'!B9</f>
        <v>Commercial</v>
      </c>
      <c r="C11" s="8"/>
      <c r="D11" s="8"/>
      <c r="E11" s="10" t="b">
        <v>0</v>
      </c>
      <c r="F11" s="10" t="b">
        <v>0</v>
      </c>
      <c r="G11" s="10" t="b">
        <v>0</v>
      </c>
      <c r="H11" s="10" t="b">
        <v>0</v>
      </c>
      <c r="I11" s="10" t="b">
        <v>0</v>
      </c>
      <c r="J11" s="9"/>
      <c r="K11" s="23" t="str">
        <f>_xlfn.TEXTJOIN(" ", TRUE, IF(E11=TRUE, INDEX('Appetite by category'!C:C, MATCH(B11, 'Appetite by category'!B:B, 0)), ""), IF(F11=TRUE, INDEX('Appetite by category'!D:D, MATCH(B11, 'Appetite by category'!B:B, 0)), ""), IF(G11=TRUE, INDEX('Appetite by category'!E:E, MATCH(B11, 'Appetite by category'!B:B, 0)), ""), IF(H11=TRUE, INDEX('Appetite by category'!F:F, MATCH(B11, 'Appetite by category'!B:B, 0)), ""), IF(I11=TRUE, INDEX('Appetite by category'!G:G, MATCH(B11, 'Appetite by category'!B:B, 0)), ""))</f>
        <v/>
      </c>
    </row>
    <row r="12" spans="2:11" ht="44.25" customHeight="1" x14ac:dyDescent="0.25">
      <c r="B12" s="22" t="str">
        <f>'Appetite by category'!B10</f>
        <v>People</v>
      </c>
      <c r="C12" s="8"/>
      <c r="D12" s="8"/>
      <c r="E12" s="10" t="b">
        <v>0</v>
      </c>
      <c r="F12" s="10" t="b">
        <v>0</v>
      </c>
      <c r="G12" s="10" t="b">
        <v>0</v>
      </c>
      <c r="H12" s="10" t="b">
        <v>0</v>
      </c>
      <c r="I12" s="10" t="b">
        <v>0</v>
      </c>
      <c r="J12" s="9"/>
      <c r="K12" s="23" t="str">
        <f>_xlfn.TEXTJOIN(" ", TRUE, IF(E12=TRUE, INDEX('Appetite by category'!C:C, MATCH(B12, 'Appetite by category'!B:B, 0)), ""), IF(F12=TRUE, INDEX('Appetite by category'!D:D, MATCH(B12, 'Appetite by category'!B:B, 0)), ""), IF(G12=TRUE, INDEX('Appetite by category'!E:E, MATCH(B12, 'Appetite by category'!B:B, 0)), ""), IF(H12=TRUE, INDEX('Appetite by category'!F:F, MATCH(B12, 'Appetite by category'!B:B, 0)), ""), IF(I12=TRUE, INDEX('Appetite by category'!G:G, MATCH(B12, 'Appetite by category'!B:B, 0)), ""))</f>
        <v/>
      </c>
    </row>
    <row r="13" spans="2:11" ht="39.75" customHeight="1" x14ac:dyDescent="0.25">
      <c r="B13" s="22" t="str">
        <f>'Appetite by category'!B11</f>
        <v>Technology</v>
      </c>
      <c r="C13" s="8"/>
      <c r="D13" s="8"/>
      <c r="E13" s="10" t="b">
        <v>0</v>
      </c>
      <c r="F13" s="10" t="b">
        <v>0</v>
      </c>
      <c r="G13" s="10" t="b">
        <v>0</v>
      </c>
      <c r="H13" s="10" t="b">
        <v>0</v>
      </c>
      <c r="I13" s="10" t="b">
        <v>0</v>
      </c>
      <c r="J13" s="9"/>
      <c r="K13" s="23" t="str">
        <f>_xlfn.TEXTJOIN(" ", TRUE, IF(E13=TRUE, INDEX('Appetite by category'!C:C, MATCH(B13, 'Appetite by category'!B:B, 0)), ""), IF(F13=TRUE, INDEX('Appetite by category'!D:D, MATCH(B13, 'Appetite by category'!B:B, 0)), ""), IF(G13=TRUE, INDEX('Appetite by category'!E:E, MATCH(B13, 'Appetite by category'!B:B, 0)), ""), IF(H13=TRUE, INDEX('Appetite by category'!F:F, MATCH(B13, 'Appetite by category'!B:B, 0)), ""), IF(I13=TRUE, INDEX('Appetite by category'!G:G, MATCH(B13, 'Appetite by category'!B:B, 0)), ""))</f>
        <v/>
      </c>
    </row>
    <row r="14" spans="2:11" ht="39.75" customHeight="1" x14ac:dyDescent="0.25">
      <c r="B14" s="22" t="str">
        <f>'Appetite by category'!B12</f>
        <v>Data &amp; Info Mngmt</v>
      </c>
      <c r="C14" s="8"/>
      <c r="D14" s="8"/>
      <c r="E14" s="10" t="b">
        <v>0</v>
      </c>
      <c r="F14" s="10" t="b">
        <v>0</v>
      </c>
      <c r="G14" s="10" t="b">
        <v>0</v>
      </c>
      <c r="H14" s="10" t="b">
        <v>0</v>
      </c>
      <c r="I14" s="10" t="b">
        <v>0</v>
      </c>
      <c r="J14" s="9"/>
      <c r="K14" s="23" t="str">
        <f>_xlfn.TEXTJOIN(" ", TRUE, IF(E14=TRUE, INDEX('Appetite by category'!C:C, MATCH(B14, 'Appetite by category'!B:B, 0)), ""), IF(F14=TRUE, INDEX('Appetite by category'!D:D, MATCH(B14, 'Appetite by category'!B:B, 0)), ""), IF(G14=TRUE, INDEX('Appetite by category'!E:E, MATCH(B14, 'Appetite by category'!B:B, 0)), ""), IF(H14=TRUE, INDEX('Appetite by category'!F:F, MATCH(B14, 'Appetite by category'!B:B, 0)), ""), IF(I14=TRUE, INDEX('Appetite by category'!G:G, MATCH(B14, 'Appetite by category'!B:B, 0)), ""))</f>
        <v/>
      </c>
    </row>
    <row r="15" spans="2:11" ht="43.5" customHeight="1" x14ac:dyDescent="0.25">
      <c r="B15" s="22" t="str">
        <f>'Appetite by category'!B13</f>
        <v>Security</v>
      </c>
      <c r="C15" s="8"/>
      <c r="D15" s="8"/>
      <c r="E15" s="10" t="b">
        <v>0</v>
      </c>
      <c r="F15" s="10" t="b">
        <v>0</v>
      </c>
      <c r="G15" s="10" t="b">
        <v>0</v>
      </c>
      <c r="H15" s="10" t="b">
        <v>0</v>
      </c>
      <c r="I15" s="10" t="b">
        <v>0</v>
      </c>
      <c r="J15" s="9"/>
      <c r="K15" s="23" t="str">
        <f>_xlfn.TEXTJOIN(" ", TRUE, IF(E15=TRUE, INDEX('Appetite by category'!C:C, MATCH(B15, 'Appetite by category'!B:B, 0)), ""), IF(F15=TRUE, INDEX('Appetite by category'!D:D, MATCH(B15, 'Appetite by category'!B:B, 0)), ""), IF(G15=TRUE, INDEX('Appetite by category'!E:E, MATCH(B15, 'Appetite by category'!B:B, 0)), ""), IF(H15=TRUE, INDEX('Appetite by category'!F:F, MATCH(B15, 'Appetite by category'!B:B, 0)), ""), IF(I15=TRUE, INDEX('Appetite by category'!G:G, MATCH(B15, 'Appetite by category'!B:B, 0)), ""))</f>
        <v/>
      </c>
    </row>
    <row r="16" spans="2:11" ht="55.5" customHeight="1" x14ac:dyDescent="0.25">
      <c r="B16" s="22" t="str">
        <f>'Appetite by category'!B14</f>
        <v>Project/Programme</v>
      </c>
      <c r="C16" s="8"/>
      <c r="D16" s="8"/>
      <c r="E16" s="10" t="b">
        <v>0</v>
      </c>
      <c r="F16" s="10" t="b">
        <v>0</v>
      </c>
      <c r="G16" s="10" t="b">
        <v>0</v>
      </c>
      <c r="H16" s="10" t="b">
        <v>0</v>
      </c>
      <c r="I16" s="10" t="b">
        <v>0</v>
      </c>
      <c r="J16" s="9"/>
      <c r="K16" s="23" t="str">
        <f>_xlfn.TEXTJOIN(" ", TRUE, IF(E16=TRUE, INDEX('Appetite by category'!C:C, MATCH(B16, 'Appetite by category'!B:B, 0)), ""), IF(F16=TRUE, INDEX('Appetite by category'!D:D, MATCH(B16, 'Appetite by category'!B:B, 0)), ""), IF(G16=TRUE, INDEX('Appetite by category'!E:E, MATCH(B16, 'Appetite by category'!B:B, 0)), ""), IF(H16=TRUE, INDEX('Appetite by category'!F:F, MATCH(B16, 'Appetite by category'!B:B, 0)), ""), IF(I16=TRUE, INDEX('Appetite by category'!G:G, MATCH(B16, 'Appetite by category'!B:B, 0)), ""))</f>
        <v/>
      </c>
    </row>
    <row r="17" spans="2:11" ht="46.5" customHeight="1" thickBot="1" x14ac:dyDescent="0.3">
      <c r="B17" s="27" t="str">
        <f>'Appetite by category'!B15</f>
        <v>Reputational</v>
      </c>
      <c r="C17" s="28"/>
      <c r="D17" s="28"/>
      <c r="E17" s="29" t="b">
        <v>0</v>
      </c>
      <c r="F17" s="29" t="b">
        <v>0</v>
      </c>
      <c r="G17" s="29" t="b">
        <v>0</v>
      </c>
      <c r="H17" s="29" t="b">
        <v>0</v>
      </c>
      <c r="I17" s="29" t="b">
        <v>0</v>
      </c>
      <c r="J17" s="30"/>
      <c r="K17" s="31" t="str">
        <f>_xlfn.TEXTJOIN(" ", TRUE, IF(E17=TRUE, INDEX('Appetite by category'!C:C, MATCH(B17, 'Appetite by category'!B:B, 0)), ""), IF(F17=TRUE, INDEX('Appetite by category'!D:D, MATCH(B17, 'Appetite by category'!B:B, 0)), ""), IF(G17=TRUE, INDEX('Appetite by category'!E:E, MATCH(B17, 'Appetite by category'!B:B, 0)), ""), IF(H17=TRUE, INDEX('Appetite by category'!F:F, MATCH(B17, 'Appetite by category'!B:B, 0)), ""), IF(I17=TRUE, INDEX('Appetite by category'!G:G, MATCH(B17, 'Appetite by category'!B:B, 0)), ""))</f>
        <v/>
      </c>
    </row>
  </sheetData>
  <mergeCells count="2">
    <mergeCell ref="G2:J2"/>
    <mergeCell ref="B4:D4"/>
  </mergeCells>
  <conditionalFormatting sqref="D2 G2:J2">
    <cfRule type="containsBlanks" dxfId="3" priority="1">
      <formula>LEN(TRIM(D2))=0</formula>
    </cfRule>
  </conditionalFormatting>
  <conditionalFormatting sqref="E5:F17">
    <cfRule type="expression" dxfId="2" priority="4">
      <formula>E5=TRUE</formula>
    </cfRule>
  </conditionalFormatting>
  <conditionalFormatting sqref="G5:H17">
    <cfRule type="expression" dxfId="1" priority="3">
      <formula>G5=TRUE</formula>
    </cfRule>
  </conditionalFormatting>
  <conditionalFormatting sqref="I5:I17">
    <cfRule type="expression" dxfId="0" priority="2">
      <formula>I5=TRUE</formula>
    </cfRule>
  </conditionalFormatting>
  <pageMargins left="0.7" right="0.7" top="0.75" bottom="0.75" header="0.3" footer="0.3"/>
  <pageSetup paperSize="9" scale="5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7361D-36B8-441E-BCA3-1E1C62BB59B2}">
  <sheetPr>
    <tabColor rgb="FF002664"/>
    <pageSetUpPr fitToPage="1"/>
  </sheetPr>
  <dimension ref="B1:J31"/>
  <sheetViews>
    <sheetView showGridLines="0" zoomScaleNormal="100" workbookViewId="0">
      <selection activeCell="J28" sqref="J28"/>
    </sheetView>
  </sheetViews>
  <sheetFormatPr defaultRowHeight="15" x14ac:dyDescent="0.25"/>
  <cols>
    <col min="1" max="1" width="2" customWidth="1"/>
    <col min="2" max="2" width="67.140625" style="32" customWidth="1"/>
    <col min="3" max="3" width="3.85546875" style="3" customWidth="1"/>
    <col min="4" max="4" width="67.140625" style="3" customWidth="1"/>
    <col min="5" max="5" width="1.85546875" customWidth="1"/>
  </cols>
  <sheetData>
    <row r="1" spans="2:10" ht="84.75" customHeight="1" thickBot="1" x14ac:dyDescent="0.3">
      <c r="B1" s="57" t="s">
        <v>120</v>
      </c>
      <c r="C1" s="2"/>
      <c r="D1" s="61" t="s">
        <v>118</v>
      </c>
      <c r="E1" s="4"/>
      <c r="F1" s="4"/>
      <c r="G1" s="4"/>
      <c r="J1" s="42"/>
    </row>
    <row r="2" spans="2:10" ht="81" customHeight="1" x14ac:dyDescent="0.25">
      <c r="B2" s="33" t="s">
        <v>78</v>
      </c>
      <c r="D2" s="33" t="s">
        <v>79</v>
      </c>
    </row>
    <row r="3" spans="2:10" ht="34.5" customHeight="1" x14ac:dyDescent="0.25">
      <c r="B3" s="35" t="str" cm="1">
        <f t="array" ref="B3">IF(SUM('Calculation table'!C15:G15)=0,
   "Approach: Averse by default. Consensus is unknown",
   "Approach: " &amp;
   INDEX({"Averse","Minimal","Cautious","Open","Eager"}, MATCH(MAX('Calculation table'!C15:G15), 'Calculation table'!C15:G15, 0)) &amp;
   ". " &amp;
   INDEX(Appetites!C3:C7, MATCH(MAX('Calculation table'!C15:G15), 'Calculation table'!C15:G15, 0)) &amp;
   ". Consensus: " &amp;
   IF('Calculation table'!I15&gt;=4.5, "Very high",
      IF('Calculation table'!I15&gt;=3.5, "High",
         IF('Calculation table'!I15&gt;=2.5, "Moderate",
            IF('Calculation table'!I15&gt;=1.5, "Low", "Very low")))))</f>
        <v>Approach: Averse by default. Consensus is unknown</v>
      </c>
      <c r="D3" s="35" t="str" cm="1">
        <f t="array" ref="D3">IF(SUM('Calculation table'!C14:G14)=0,
   "Approach: Averse by default. Consensus is unknown",
   "Approach: " &amp;
   INDEX({"Averse","Minimal","Cautious","Open","Eager"}, MATCH(MAX('Calculation table'!C14:G14), 'Calculation table'!C14:G14, 0)) &amp;
   ". " &amp;
   INDEX(Appetites!C3:C7, MATCH(MAX('Calculation table'!C14:G14), 'Calculation table'!C14:G14, 0)) &amp;
   ". Consensus: " &amp;
   IF('Calculation table'!I14&gt;=4.5, "Very high",
      IF('Calculation table'!I14&gt;=3.5, "High",
         IF('Calculation table'!I14&gt;=2.5, "Moderate",
            IF('Calculation table'!I14&gt;=1.5, "Low", "Very low")))))</f>
        <v>Approach: Averse by default. Consensus is unknown</v>
      </c>
    </row>
    <row r="4" spans="2:10" ht="45.75" customHeight="1" thickBot="1" x14ac:dyDescent="0.3">
      <c r="B4" s="41" t="s">
        <v>96</v>
      </c>
      <c r="D4" s="41" t="s">
        <v>96</v>
      </c>
    </row>
    <row r="5" spans="2:10" ht="15.75" thickBot="1" x14ac:dyDescent="0.3"/>
    <row r="6" spans="2:10" ht="82.5" customHeight="1" x14ac:dyDescent="0.25">
      <c r="B6" s="33" t="s">
        <v>114</v>
      </c>
      <c r="D6" s="33" t="s">
        <v>115</v>
      </c>
    </row>
    <row r="7" spans="2:10" ht="34.5" customHeight="1" x14ac:dyDescent="0.25">
      <c r="B7" s="35" t="str" cm="1">
        <f t="array" ref="B7">IF(SUM('Calculation table'!C5:G5)=0,
   "Approach: Averse by default. Consensus is unknown",
   "Approach: " &amp;
   INDEX({"Averse","Minimal","Cautious","Open","Eager"}, MATCH(MAX('Calculation table'!C5:G5), 'Calculation table'!C5:G5, 0)) &amp;
   ". " &amp;
   INDEX(Appetites!C3:C7, MATCH(MAX('Calculation table'!C5:G5), 'Calculation table'!C5:G5, 0)) &amp;
   ". Consensus: " &amp;
   IF('Calculation table'!I5&gt;=4.5, "Very high",
      IF('Calculation table'!I5&gt;=3.5, "High",
         IF('Calculation table'!I5&gt;=2.5, "Moderate",
            IF('Calculation table'!I5&gt;=1.5, "Low", "Very low")))))</f>
        <v>Approach: Averse by default. Consensus is unknown</v>
      </c>
      <c r="D7" s="35" t="str" cm="1">
        <f t="array" ref="D7">IF(SUM('Calculation table'!C12:G12)=0,
   "Approach: Averse by default. Consensus is unknknown",
   "Approach: " &amp;
   INDEX({"Averse","Minimal","Cautious","Open","Eager"}, MATCH(MAX('Calculation table'!C12:G12), 'Calculation table'!C12:G12, 0)) &amp;
   ". " &amp;
   INDEX(Appetites!C3:C7, MATCH(MAX('Calculation table'!C12:G12), 'Calculation table'!C12:G12, 0)) &amp;
   ". Consensus: " &amp;
   IF('Calculation table'!I12&gt;=4.5, "Very high",
      IF('Calculation table'!I12&gt;=3.5, "High",
         IF('Calculation table'!I12&gt;=2.5, "Moderate",
            IF('Calculation table'!I12&gt;=1.5, "Low", "Very low")))))</f>
        <v>Approach: Averse by default. Consensus is unknknown</v>
      </c>
    </row>
    <row r="8" spans="2:10" ht="45.75" customHeight="1" thickBot="1" x14ac:dyDescent="0.3">
      <c r="B8" s="41" t="s">
        <v>96</v>
      </c>
      <c r="D8" s="41" t="s">
        <v>96</v>
      </c>
    </row>
    <row r="9" spans="2:10" ht="15.75" thickBot="1" x14ac:dyDescent="0.3"/>
    <row r="10" spans="2:10" ht="77.25" x14ac:dyDescent="0.25">
      <c r="B10" s="33" t="s">
        <v>80</v>
      </c>
      <c r="D10" s="33" t="s">
        <v>81</v>
      </c>
    </row>
    <row r="11" spans="2:10" ht="34.5" customHeight="1" x14ac:dyDescent="0.25">
      <c r="B11" s="35" t="str" cm="1">
        <f t="array" ref="B11">IF(SUM('Calculation table'!C4:G4)=0,
   "Approach: Averse by default. Consensus is unknown",
   "Approach: " &amp;
   INDEX({"Averse","Minimal","Cautious","Open","Eager"}, MATCH(MAX('Calculation table'!C4:G4), 'Calculation table'!C4:G4, 0)) &amp;
   ". " &amp;
   INDEX(Appetites!C3:C7, MATCH(MAX('Calculation table'!C4:G4), 'Calculation table'!C4:G4, 0)) &amp;
   ". Consensus: " &amp;
   IF('Calculation table'!I4&gt;=4.5, "Very high",
      IF('Calculation table'!I4&gt;=3.5, "High",
         IF('Calculation table'!I4&gt;=2.5, "Moderate",
            IF('Calculation table'!I4&gt;=1.5, "Low", "Very low")))))</f>
        <v>Approach: Averse by default. Consensus is unknown</v>
      </c>
      <c r="D11" s="35" t="str" cm="1">
        <f t="array" ref="D11">IF(SUM('Calculation table'!C9:G9)=0,
   "Approach: Averse by default. Consensus is unknown",
   "Approach: " &amp;
   INDEX({"Averse","Minimal","Cautious","Open","Eager"}, MATCH(MAX('Calculation table'!C9:G9), 'Calculation table'!C9:G9, 0)) &amp;
   ". " &amp;
   INDEX(Appetites!C3:C7, MATCH(MAX('Calculation table'!C9:G9), 'Calculation table'!C9:G9, 0)) &amp;
   ". Consensus: " &amp;
   IF('Calculation table'!I9&gt;=4.5, "Very high",
      IF('Calculation table'!I9&gt;=3.5, "High",
         IF('Calculation table'!I9&gt;=2.5, "Moderate",
            IF('Calculation table'!I9&gt;=1.5, "Low", "Very low")))))</f>
        <v>Approach: Averse by default. Consensus is unknown</v>
      </c>
    </row>
    <row r="12" spans="2:10" ht="45.75" customHeight="1" thickBot="1" x14ac:dyDescent="0.3">
      <c r="B12" s="41" t="s">
        <v>96</v>
      </c>
      <c r="D12" s="41" t="s">
        <v>96</v>
      </c>
    </row>
    <row r="13" spans="2:10" ht="15.75" thickBot="1" x14ac:dyDescent="0.3"/>
    <row r="14" spans="2:10" ht="77.25" x14ac:dyDescent="0.25">
      <c r="B14" s="33" t="s">
        <v>82</v>
      </c>
      <c r="D14" s="33" t="s">
        <v>83</v>
      </c>
    </row>
    <row r="15" spans="2:10" ht="34.5" customHeight="1" x14ac:dyDescent="0.25">
      <c r="B15" s="35" t="str" cm="1">
        <f t="array" ref="B15">IF(SUM('Calculation table'!C10:G10)=0,
   "Approach: Averse by default. Consensus is unknown",
   "Approach: " &amp;
   INDEX({"Averse","Minimal","Cautious","Open","Eager"}, MATCH(MAX('Calculation table'!C10:G10), 'Calculation table'!C10:G10, 0)) &amp;
   ". " &amp;
   INDEX(Appetites!C3:C7, MATCH(MAX('Calculation table'!C10:G10), 'Calculation table'!C10:G10, 0)) &amp;
   ". Consensus: " &amp;
   IF('Calculation table'!I10&gt;=4.5, "Very high",
      IF('Calculation table'!I10&gt;=3.5, "High",
         IF('Calculation table'!I10&gt;=2.5, "Moderate",
            IF('Calculation table'!I10&gt;=1.5, "Low", "Very low")))))</f>
        <v>Approach: Averse by default. Consensus is unknown</v>
      </c>
      <c r="D15" s="35" t="str" cm="1">
        <f t="array" ref="D15">IF(SUM('Calculation table'!C11:G11)=0,
   "Approach: Averse by default. Consensus is unknown",
   "Approach: " &amp;
   INDEX({"Averse","Minimal","Cautious","Open","Eager"}, MATCH(MAX('Calculation table'!C11:G11), 'Calculation table'!C11:G11, 0)) &amp;
   ". " &amp;
   INDEX(Appetites!C3:C7, MATCH(MAX('Calculation table'!C11:G11), 'Calculation table'!C11:G11, 0)) &amp;
   ". Consensus: " &amp;
   IF('Calculation table'!I11&gt;=4.5, "Very high",
      IF('Calculation table'!I11&gt;=3.5, "High",
         IF('Calculation table'!I11&gt;=2.5, "Moderate",
            IF('Calculation table'!I11&gt;=1.5, "Low", "Very low")))))</f>
        <v>Approach: Averse by default. Consensus is unknown</v>
      </c>
    </row>
    <row r="16" spans="2:10" ht="45.75" customHeight="1" thickBot="1" x14ac:dyDescent="0.3">
      <c r="B16" s="41" t="s">
        <v>96</v>
      </c>
      <c r="D16" s="41" t="s">
        <v>96</v>
      </c>
    </row>
    <row r="17" spans="2:4" ht="15.75" thickBot="1" x14ac:dyDescent="0.3"/>
    <row r="18" spans="2:4" ht="62.25" x14ac:dyDescent="0.25">
      <c r="B18" s="33" t="s">
        <v>116</v>
      </c>
      <c r="D18" s="33" t="s">
        <v>98</v>
      </c>
    </row>
    <row r="19" spans="2:4" ht="34.5" customHeight="1" x14ac:dyDescent="0.25">
      <c r="B19" s="35" t="str" cm="1">
        <f t="array" ref="B19">IF(SUM('Calculation table'!C7:G7)=0,
   "Approach: Averse by default. Consensus is unknown",
   "Approach: " &amp;
   INDEX({"Averse","Minimal","Cautious","Open","Eager"}, MATCH(MAX('Calculation table'!C7:G7), 'Calculation table'!C7:G7, 0)) &amp;
   ". " &amp;
   INDEX(Appetites!C3:C7, MATCH(MAX('Calculation table'!C7:G7), 'Calculation table'!C7:G7, 0)) &amp;
   ". Consensus: " &amp;
   IF('Calculation table'!I7&gt;=4.5, "Very high",
      IF('Calculation table'!I7&gt;=3.5, "High",
         IF('Calculation table'!I7&gt;=2.5, "Moderate",
            IF('Calculation table'!I7&gt;=1.5, "Low", "Very low")))))</f>
        <v>Approach: Averse by default. Consensus is unknown</v>
      </c>
      <c r="D19" s="35" t="str" cm="1">
        <f t="array" ref="D19">IF(SUM('Calculation table'!C8:G8)=0,
   "Approach: Averse by default. Consensus is unknown",
   "Approach: " &amp;
   INDEX({"Averse","Minimal","Cautious","Open","Eager"}, MATCH(MAX('Calculation table'!C8:G8), 'Calculation table'!C8:G8, 0)) &amp;
   ". " &amp;
   INDEX(Appetites!C3:C7, MATCH(MAX('Calculation table'!C8:G8), 'Calculation table'!C8:G8, 0)) &amp;
   ". Consensus: " &amp;
   IF('Calculation table'!I8&gt;=4.5, "Very high",
      IF('Calculation table'!I8&gt;=3.5, "High",
         IF('Calculation table'!I8&gt;=2.5, "Moderate",
            IF('Calculation table'!I8&gt;=1.5, "Low", "Very low")))))</f>
        <v>Approach: Averse by default. Consensus is unknown</v>
      </c>
    </row>
    <row r="20" spans="2:4" ht="45.75" customHeight="1" thickBot="1" x14ac:dyDescent="0.3">
      <c r="B20" s="41" t="s">
        <v>96</v>
      </c>
      <c r="D20" s="41" t="s">
        <v>96</v>
      </c>
    </row>
    <row r="21" spans="2:4" ht="15.75" thickBot="1" x14ac:dyDescent="0.3"/>
    <row r="22" spans="2:4" ht="62.25" x14ac:dyDescent="0.25">
      <c r="B22" s="33" t="s">
        <v>117</v>
      </c>
      <c r="D22" s="33" t="s">
        <v>84</v>
      </c>
    </row>
    <row r="23" spans="2:4" ht="34.5" customHeight="1" x14ac:dyDescent="0.25">
      <c r="B23" s="35" t="str" cm="1">
        <f t="array" ref="B23">IF(SUM('Calculation table'!C3:G3)=0,
   "Approach: Averse by default. Consensus is unknown",
   "Approach: " &amp;
   INDEX({"Averse","Minimal","Cautious","Open","Eager"}, MATCH(MAX('Calculation table'!C3:G3), 'Calculation table'!C3:G3, 0)) &amp;
   ". " &amp;
   INDEX(Appetites!C3:C7, MATCH(MAX('Calculation table'!C3:G3), 'Calculation table'!C3:G3, 0)) &amp;
   ". Consensus: " &amp;
   IF('Calculation table'!I3&gt;=4.5, "Very high",
      IF('Calculation table'!I3&gt;=3.5, "High",
         IF('Calculation table'!I3&gt;=2.5, "Moderate",
            IF('Calculation table'!I3&gt;=1.5, "Low", "Very low")))))</f>
        <v>Approach: Averse by default. Consensus is unknown</v>
      </c>
      <c r="D23" s="35" t="str" cm="1">
        <f t="array" ref="D23">IF(SUM('Calculation table'!C6:G6)=0,
   "Approach: Averse by default. Consensus is unknownt",
   "Approach: " &amp;
   INDEX({"Averse","Minimal","Cautious","Open","Eager"}, MATCH(MAX('Calculation table'!C6:G6), 'Calculation table'!C6:G6, 0)) &amp;
   ". " &amp;
   INDEX(Appetites!C3:C7, MATCH(MAX('Calculation table'!C6:G6), 'Calculation table'!C6:G6, 0)) &amp;
   ". Consensus: " &amp;
   IF('Calculation table'!I6&gt;=4.5, "Very high",
      IF('Calculation table'!I6&gt;=3.5, "High",
         IF('Calculation table'!I6&gt;=2.5, "Moderate",
            IF('Calculation table'!I6&gt;=1.5, "Low", "Very low")))))</f>
        <v>Approach: Averse by default. Consensus is unknownt</v>
      </c>
    </row>
    <row r="24" spans="2:4" ht="45.75" customHeight="1" thickBot="1" x14ac:dyDescent="0.3">
      <c r="B24" s="41" t="s">
        <v>96</v>
      </c>
      <c r="D24" s="41" t="s">
        <v>96</v>
      </c>
    </row>
    <row r="25" spans="2:4" ht="15.75" thickBot="1" x14ac:dyDescent="0.3"/>
    <row r="26" spans="2:4" ht="62.25" x14ac:dyDescent="0.25">
      <c r="B26" s="33" t="s">
        <v>85</v>
      </c>
      <c r="D26" s="59" t="str">
        <f>_xlfn.LET(
    _xlpm.avgScore, 'Calculation table'!D17,
    _xlpm.distRange, 'Calculation table'!K3:K15,
    _xlpm.divCount, COUNTIF(_xlpm.distRange, "Divergent"),
    _xlpm.mixedCount, COUNTIF(_xlpm.distRange, "Mixed"),
    _xlpm.totalCats, COUNTA(_xlpm.distRange),
    _xlpm.hasData, _xlpm.avgScore &gt; 0,
    _xlpm.narrative,
    IF(NOT(_xlpm.hasData),
        "Appetite assessment not yet available. Please ensure responses are submitted.",
        IF(_xlpm.avgScore &gt;= 4.3,
            "Responses indicate the group exhibits very high alignment in its risk appetite. " &amp;
            "The average consensus score is " &amp; TEXT(_xlpm.avgScore, "0.0") &amp; " / 5.0, and most categories show consistent decision-making.",
        IF(_xlpm.avgScore &gt;= 3.5,
            "The group's appetite is broadly aligned. The average consensus score is " &amp; TEXT(_xlpm.avgScore, "0.0") &amp;
            " / 5.0, with only " &amp; (_xlpm.divCount + _xlpm.mixedCount) &amp; " out of " &amp; _xlpm.totalCats &amp;
            " categories showing mixed or divergent views.",
        IF(_xlpm.avgScore &gt;= 2.5,
            "The group's risk appetite is moderately aligned. With a consensus score of " &amp; TEXT(_xlpm.avgScore, "0.0") &amp;
            " / 5.0, some categories may benefit from further discussion. " &amp;
            "There are " &amp; (_xlpm.divCount + _xlpm.mixedCount) &amp; " categories showing variable perspectives.",
            "There appears to be limited alignment across the group. The consensus score is " &amp; TEXT(_xlpm.avgScore, "0.0") &amp;
            " / 5.0, and " &amp; (_xlpm.divCount + _xlpm.mixedCount) &amp; " categories are showing divergent or mixed appetite. A deeper conversation may be helpful."
        )))),
    _xlpm.narrative
)</f>
        <v>Appetite assessment not yet available. Please ensure responses are submitted.</v>
      </c>
    </row>
    <row r="27" spans="2:4" ht="34.5" customHeight="1" x14ac:dyDescent="0.25">
      <c r="B27" s="35" t="str" cm="1">
        <f t="array" ref="B27">IF(SUM('Calculation table'!C13:G13)=0,
   "Approach: Averse by default. Consensus is unknown",
   "Approach: " &amp;
   INDEX({"Averse","Minimal","Cautious","Open","Eager"}, MATCH(MAX('Calculation table'!C13:G13), 'Calculation table'!C13:G13, 0)) &amp;
   ". " &amp;
   INDEX(Appetites!C3:C7, MATCH(MAX('Calculation table'!C13:G13), 'Calculation table'!C13:G13, 0)) &amp;
   ". Consensus: " &amp;
   IF('Calculation table'!I13&gt;=4.5, "Very high",
      IF('Calculation table'!I13&gt;=3.5, "High",
         IF('Calculation table'!I13&gt;=2.5, "Moderate",
            IF('Calculation table'!I13&gt;=1.5, "Low", "Very low")))))</f>
        <v>Approach: Averse by default. Consensus is unknown</v>
      </c>
      <c r="D27" s="58" t="str">
        <f>_xlfn.LET(
  _xlpm.appetites, 'Calculation table'!H3:H15,
  _xlpm.averseCount, COUNTIF(_xlpm.appetites, "Averse"),
  _xlpm.minimalCount, COUNTIF(_xlpm.appetites, "Minimal"),
  _xlpm.cautiousCount, COUNTIF(_xlpm.appetites, "Cautious"),
  _xlpm.openCount, COUNTIF(_xlpm.appetites, "Open"),
  _xlpm.eagerCount, COUNTIF(_xlpm.appetites, "Eager"),
  _xlpm.maxVal, MAX(_xlpm.averseCount, _xlpm.minimalCount, _xlpm.cautiousCount, _xlpm.openCount, _xlpm.eagerCount),
  IF(_xlpm.maxVal=0,
     "No responses yet to assess overall risk posture.",
     IF(_xlpm.maxVal=_xlpm.averseCount+_xlpm.minimalCount,
        "Overall, respondents tend towards risk aversion, preferring tight controls and limited exposure.",
     IF(_xlpm.maxVal=_xlpm.cautiousCount,
        "The group wants to take a measured and cautious approach to risk, balancing control with some flexibility.",
     IF(_xlpm.maxVal=_xlpm.openCount+_xlpm.eagerCount,
        "Partipants indicated they are generally open to taking informed risks and exploring opportunities.",
        "Risk appetite appears balanced across multiple levels — further conversation may help clarify the group’s shared posture."
     ))))
)</f>
        <v>No responses yet to assess overall risk posture.</v>
      </c>
    </row>
    <row r="28" spans="2:4" ht="45.75" customHeight="1" thickBot="1" x14ac:dyDescent="0.3">
      <c r="B28" s="41" t="s">
        <v>96</v>
      </c>
      <c r="D28" s="60" t="str">
        <f>'Calculation table'!E19</f>
        <v>Least aligned areas: No responses yet</v>
      </c>
    </row>
    <row r="29" spans="2:4" x14ac:dyDescent="0.25">
      <c r="D29" s="2"/>
    </row>
    <row r="31" spans="2:4" x14ac:dyDescent="0.25">
      <c r="D31" s="2"/>
    </row>
  </sheetData>
  <sheetProtection algorithmName="SHA-512" hashValue="Pjq+qOAUNk4tpDCgcV0m+dOnCfoJsWZt8dr1bVVAnpX0nYxIfjjtOIBemH3gfduCiYQWXyKbePoigqBuFOoYLQ==" saltValue="xM+98lAYk6DvAS1zjR985A==" spinCount="100000" sheet="1" objects="1" scenarios="1"/>
  <pageMargins left="0.7" right="0.7" top="0.75" bottom="0.75" header="0.3" footer="0.3"/>
  <pageSetup paperSize="9" scale="5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A49C5-FCE3-46DE-B38C-B484698F8730}">
  <sheetPr>
    <tabColor rgb="FFFFC000"/>
  </sheetPr>
  <dimension ref="B1:C9"/>
  <sheetViews>
    <sheetView showGridLines="0" zoomScale="170" zoomScaleNormal="170" workbookViewId="0">
      <selection activeCell="H18" sqref="H18"/>
    </sheetView>
  </sheetViews>
  <sheetFormatPr defaultRowHeight="15" x14ac:dyDescent="0.25"/>
  <cols>
    <col min="1" max="1" width="2.140625" customWidth="1"/>
    <col min="2" max="2" width="17" customWidth="1"/>
    <col min="3" max="3" width="62.85546875" customWidth="1"/>
  </cols>
  <sheetData>
    <row r="1" spans="2:3" ht="11.25" customHeight="1" thickBot="1" x14ac:dyDescent="0.3"/>
    <row r="2" spans="2:3" x14ac:dyDescent="0.25">
      <c r="B2" s="56" t="s">
        <v>73</v>
      </c>
      <c r="C2" s="55" t="s">
        <v>74</v>
      </c>
    </row>
    <row r="3" spans="2:3" x14ac:dyDescent="0.25">
      <c r="B3" s="53" t="s">
        <v>1</v>
      </c>
      <c r="C3" s="51" t="s">
        <v>90</v>
      </c>
    </row>
    <row r="4" spans="2:3" x14ac:dyDescent="0.25">
      <c r="B4" s="53" t="s">
        <v>2</v>
      </c>
      <c r="C4" s="51" t="s">
        <v>91</v>
      </c>
    </row>
    <row r="5" spans="2:3" x14ac:dyDescent="0.25">
      <c r="B5" s="53" t="s">
        <v>3</v>
      </c>
      <c r="C5" s="51" t="s">
        <v>92</v>
      </c>
    </row>
    <row r="6" spans="2:3" x14ac:dyDescent="0.25">
      <c r="B6" s="53" t="s">
        <v>4</v>
      </c>
      <c r="C6" s="51" t="s">
        <v>93</v>
      </c>
    </row>
    <row r="7" spans="2:3" ht="15.75" thickBot="1" x14ac:dyDescent="0.3">
      <c r="B7" s="54" t="s">
        <v>5</v>
      </c>
      <c r="C7" s="52" t="s">
        <v>94</v>
      </c>
    </row>
    <row r="9" spans="2:3" x14ac:dyDescent="0.25">
      <c r="B9" s="34" t="s">
        <v>102</v>
      </c>
    </row>
  </sheetData>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00404-C2CF-43CD-B714-1F6B7B31FDF0}">
  <sheetPr>
    <tabColor rgb="FFFFC000"/>
    <pageSetUpPr fitToPage="1"/>
  </sheetPr>
  <dimension ref="B1:G15"/>
  <sheetViews>
    <sheetView showGridLines="0" topLeftCell="A4" zoomScale="120" zoomScaleNormal="120" workbookViewId="0">
      <selection activeCell="H18" sqref="H18"/>
    </sheetView>
  </sheetViews>
  <sheetFormatPr defaultRowHeight="15" x14ac:dyDescent="0.25"/>
  <cols>
    <col min="1" max="1" width="4.42578125" style="1" customWidth="1"/>
    <col min="2" max="2" width="27.42578125" style="1" customWidth="1"/>
    <col min="3" max="7" width="23" style="2" customWidth="1"/>
    <col min="8" max="16384" width="9.140625" style="1"/>
  </cols>
  <sheetData>
    <row r="1" spans="2:7" ht="39.75" customHeight="1" x14ac:dyDescent="0.25">
      <c r="C1" s="50" t="s">
        <v>101</v>
      </c>
    </row>
    <row r="2" spans="2:7" ht="30" x14ac:dyDescent="0.25">
      <c r="B2" s="48" t="s">
        <v>0</v>
      </c>
      <c r="C2" s="46" t="s">
        <v>1</v>
      </c>
      <c r="D2" s="45" t="s">
        <v>2</v>
      </c>
      <c r="E2" s="45" t="s">
        <v>3</v>
      </c>
      <c r="F2" s="45" t="s">
        <v>4</v>
      </c>
      <c r="G2" s="44" t="s">
        <v>5</v>
      </c>
    </row>
    <row r="3" spans="2:7" ht="150" x14ac:dyDescent="0.25">
      <c r="B3" s="49" t="s">
        <v>6</v>
      </c>
      <c r="C3" s="43" t="s">
        <v>7</v>
      </c>
      <c r="D3" s="43" t="s">
        <v>8</v>
      </c>
      <c r="E3" s="43" t="s">
        <v>9</v>
      </c>
      <c r="F3" s="43" t="s">
        <v>10</v>
      </c>
      <c r="G3" s="43" t="s">
        <v>11</v>
      </c>
    </row>
    <row r="4" spans="2:7" ht="225" x14ac:dyDescent="0.25">
      <c r="B4" s="49" t="s">
        <v>12</v>
      </c>
      <c r="C4" s="43" t="s">
        <v>13</v>
      </c>
      <c r="D4" s="43" t="s">
        <v>14</v>
      </c>
      <c r="E4" s="43" t="s">
        <v>15</v>
      </c>
      <c r="F4" s="43" t="s">
        <v>16</v>
      </c>
      <c r="G4" s="43" t="s">
        <v>17</v>
      </c>
    </row>
    <row r="5" spans="2:7" ht="135" x14ac:dyDescent="0.25">
      <c r="B5" s="49" t="s">
        <v>18</v>
      </c>
      <c r="C5" s="43" t="s">
        <v>19</v>
      </c>
      <c r="D5" s="43" t="s">
        <v>104</v>
      </c>
      <c r="E5" s="43" t="s">
        <v>105</v>
      </c>
      <c r="F5" s="43" t="s">
        <v>121</v>
      </c>
      <c r="G5" s="43" t="s">
        <v>103</v>
      </c>
    </row>
    <row r="6" spans="2:7" ht="75" x14ac:dyDescent="0.25">
      <c r="B6" s="49" t="s">
        <v>20</v>
      </c>
      <c r="C6" s="43" t="s">
        <v>21</v>
      </c>
      <c r="D6" s="43" t="s">
        <v>22</v>
      </c>
      <c r="E6" s="43" t="s">
        <v>23</v>
      </c>
      <c r="F6" s="43" t="s">
        <v>24</v>
      </c>
      <c r="G6" s="43" t="s">
        <v>25</v>
      </c>
    </row>
    <row r="7" spans="2:7" ht="120" x14ac:dyDescent="0.25">
      <c r="B7" s="49" t="s">
        <v>26</v>
      </c>
      <c r="C7" s="43" t="s">
        <v>27</v>
      </c>
      <c r="D7" s="43" t="s">
        <v>28</v>
      </c>
      <c r="E7" s="43" t="s">
        <v>29</v>
      </c>
      <c r="F7" s="43" t="s">
        <v>30</v>
      </c>
      <c r="G7" s="43" t="s">
        <v>31</v>
      </c>
    </row>
    <row r="8" spans="2:7" ht="90" x14ac:dyDescent="0.25">
      <c r="B8" s="49" t="s">
        <v>32</v>
      </c>
      <c r="C8" s="43" t="s">
        <v>33</v>
      </c>
      <c r="D8" s="43" t="s">
        <v>34</v>
      </c>
      <c r="E8" s="43" t="s">
        <v>35</v>
      </c>
      <c r="F8" s="43" t="s">
        <v>36</v>
      </c>
      <c r="G8" s="43" t="s">
        <v>37</v>
      </c>
    </row>
    <row r="9" spans="2:7" ht="135" x14ac:dyDescent="0.25">
      <c r="B9" s="49" t="s">
        <v>38</v>
      </c>
      <c r="C9" s="43" t="s">
        <v>39</v>
      </c>
      <c r="D9" s="43" t="s">
        <v>40</v>
      </c>
      <c r="E9" s="43" t="s">
        <v>41</v>
      </c>
      <c r="F9" s="43" t="s">
        <v>42</v>
      </c>
      <c r="G9" s="43" t="s">
        <v>103</v>
      </c>
    </row>
    <row r="10" spans="2:7" ht="150" x14ac:dyDescent="0.25">
      <c r="B10" s="49" t="s">
        <v>43</v>
      </c>
      <c r="C10" s="43" t="s">
        <v>44</v>
      </c>
      <c r="D10" s="43" t="s">
        <v>45</v>
      </c>
      <c r="E10" s="43" t="s">
        <v>46</v>
      </c>
      <c r="F10" s="43" t="s">
        <v>47</v>
      </c>
      <c r="G10" s="43" t="s">
        <v>69</v>
      </c>
    </row>
    <row r="11" spans="2:7" ht="105" x14ac:dyDescent="0.25">
      <c r="B11" s="49" t="s">
        <v>48</v>
      </c>
      <c r="C11" s="43" t="s">
        <v>49</v>
      </c>
      <c r="D11" s="43" t="s">
        <v>50</v>
      </c>
      <c r="E11" s="43" t="s">
        <v>51</v>
      </c>
      <c r="F11" s="43" t="s">
        <v>52</v>
      </c>
      <c r="G11" s="43" t="s">
        <v>53</v>
      </c>
    </row>
    <row r="12" spans="2:7" ht="90" x14ac:dyDescent="0.25">
      <c r="B12" s="49" t="s">
        <v>97</v>
      </c>
      <c r="C12" s="43" t="s">
        <v>54</v>
      </c>
      <c r="D12" s="43" t="s">
        <v>55</v>
      </c>
      <c r="E12" s="43" t="s">
        <v>56</v>
      </c>
      <c r="F12" s="43" t="s">
        <v>57</v>
      </c>
      <c r="G12" s="43" t="s">
        <v>58</v>
      </c>
    </row>
    <row r="13" spans="2:7" ht="135" x14ac:dyDescent="0.25">
      <c r="B13" s="49" t="s">
        <v>59</v>
      </c>
      <c r="C13" s="43" t="s">
        <v>106</v>
      </c>
      <c r="D13" s="43" t="s">
        <v>107</v>
      </c>
      <c r="E13" s="43" t="s">
        <v>108</v>
      </c>
      <c r="F13" s="43" t="s">
        <v>109</v>
      </c>
      <c r="G13" s="43" t="s">
        <v>110</v>
      </c>
    </row>
    <row r="14" spans="2:7" ht="180" x14ac:dyDescent="0.25">
      <c r="B14" s="49" t="s">
        <v>60</v>
      </c>
      <c r="C14" s="43" t="s">
        <v>61</v>
      </c>
      <c r="D14" s="43" t="s">
        <v>62</v>
      </c>
      <c r="E14" s="43" t="s">
        <v>63</v>
      </c>
      <c r="F14" s="43" t="s">
        <v>64</v>
      </c>
      <c r="G14" s="43" t="s">
        <v>111</v>
      </c>
    </row>
    <row r="15" spans="2:7" ht="120" x14ac:dyDescent="0.25">
      <c r="B15" s="47" t="s">
        <v>65</v>
      </c>
      <c r="C15" s="43" t="s">
        <v>112</v>
      </c>
      <c r="D15" s="43" t="s">
        <v>66</v>
      </c>
      <c r="E15" s="43" t="s">
        <v>67</v>
      </c>
      <c r="F15" s="43" t="s">
        <v>68</v>
      </c>
      <c r="G15" s="43" t="s">
        <v>113</v>
      </c>
    </row>
  </sheetData>
  <pageMargins left="0.7" right="0.7" top="0.75" bottom="0.75" header="0.3" footer="0.3"/>
  <pageSetup paperSize="9" scale="5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0340C-2931-44A0-955D-C6C291673294}">
  <sheetPr>
    <tabColor theme="4" tint="0.79998168889431442"/>
    <pageSetUpPr fitToPage="1"/>
  </sheetPr>
  <dimension ref="B1:K17"/>
  <sheetViews>
    <sheetView showGridLines="0" zoomScale="110" zoomScaleNormal="110" workbookViewId="0">
      <pane ySplit="4" topLeftCell="A5" activePane="bottomLeft" state="frozen"/>
      <selection activeCell="H18" sqref="H18"/>
      <selection pane="bottomLeft" activeCell="F5" sqref="F5"/>
    </sheetView>
  </sheetViews>
  <sheetFormatPr defaultRowHeight="15" x14ac:dyDescent="0.25"/>
  <cols>
    <col min="1" max="1" width="1.85546875" customWidth="1"/>
    <col min="2" max="2" width="3.28515625" customWidth="1"/>
    <col min="3" max="3" width="5.42578125" customWidth="1"/>
    <col min="4" max="4" width="21" customWidth="1"/>
    <col min="5" max="5" width="5.7109375" customWidth="1"/>
    <col min="6" max="6" width="6.7109375" customWidth="1"/>
    <col min="7" max="9" width="5.140625" customWidth="1"/>
    <col min="10" max="10" width="2.85546875" customWidth="1"/>
    <col min="11" max="11" width="85.7109375" customWidth="1"/>
  </cols>
  <sheetData>
    <row r="1" spans="2:11" ht="38.25" customHeight="1" x14ac:dyDescent="0.25"/>
    <row r="2" spans="2:11" ht="26.25" customHeight="1" x14ac:dyDescent="0.3">
      <c r="B2" s="5" t="s">
        <v>71</v>
      </c>
      <c r="C2" s="5"/>
      <c r="D2" s="7"/>
      <c r="E2" s="5"/>
      <c r="F2" s="6" t="s">
        <v>72</v>
      </c>
      <c r="G2" s="69"/>
      <c r="H2" s="70"/>
      <c r="I2" s="70"/>
      <c r="J2" s="70"/>
    </row>
    <row r="3" spans="2:11" ht="39" customHeight="1" thickBot="1" x14ac:dyDescent="0.3"/>
    <row r="4" spans="2:11" ht="46.5" customHeight="1" x14ac:dyDescent="0.25">
      <c r="B4" s="71" t="s">
        <v>70</v>
      </c>
      <c r="C4" s="72"/>
      <c r="D4" s="72"/>
      <c r="E4" s="17" t="str">
        <f>Appetites!B3</f>
        <v>Averse</v>
      </c>
      <c r="F4" s="17" t="str">
        <f>Appetites!B4</f>
        <v>Minimal</v>
      </c>
      <c r="G4" s="18" t="str">
        <f>Appetites!B5</f>
        <v>Cautious</v>
      </c>
      <c r="H4" s="18" t="str">
        <f>Appetites!B6</f>
        <v>Open</v>
      </c>
      <c r="I4" s="19" t="str">
        <f>Appetites!B7</f>
        <v>Eager</v>
      </c>
      <c r="J4" s="20"/>
      <c r="K4" s="21" t="s">
        <v>77</v>
      </c>
    </row>
    <row r="5" spans="2:11" ht="39" customHeight="1" x14ac:dyDescent="0.25">
      <c r="B5" s="22" t="str">
        <f>'Appetite by category'!B3</f>
        <v>Strategy</v>
      </c>
      <c r="C5" s="8"/>
      <c r="D5" s="8"/>
      <c r="E5" s="10" t="b">
        <v>0</v>
      </c>
      <c r="F5" s="10" t="b">
        <v>0</v>
      </c>
      <c r="G5" s="10" t="b">
        <v>0</v>
      </c>
      <c r="H5" s="10" t="b">
        <v>0</v>
      </c>
      <c r="I5" s="10" t="b">
        <v>0</v>
      </c>
      <c r="J5" s="9"/>
      <c r="K5" s="23" t="str">
        <f>_xlfn.TEXTJOIN(" ", TRUE, IF(E5=TRUE, INDEX('Appetite by category'!C:C, MATCH(B5, 'Appetite by category'!B:B, 0)), ""), IF(F5=TRUE, INDEX('Appetite by category'!D:D, MATCH(B5, 'Appetite by category'!B:B, 0)), ""), IF(G5=TRUE, INDEX('Appetite by category'!E:E, MATCH(B5, 'Appetite by category'!B:B, 0)), ""), IF(H5=TRUE, INDEX('Appetite by category'!F:F, MATCH(B5, 'Appetite by category'!B:B, 0)), ""), IF(I5=TRUE, INDEX('Appetite by category'!G:G, MATCH(B5, 'Appetite by category'!B:B, 0)), ""))</f>
        <v/>
      </c>
    </row>
    <row r="6" spans="2:11" ht="55.5" customHeight="1" x14ac:dyDescent="0.25">
      <c r="B6" s="22" t="str">
        <f>'Appetite by category'!B4</f>
        <v>Governance</v>
      </c>
      <c r="C6" s="11"/>
      <c r="D6" s="11"/>
      <c r="E6" s="12" t="b">
        <v>0</v>
      </c>
      <c r="F6" s="12" t="b">
        <v>0</v>
      </c>
      <c r="G6" s="12" t="b">
        <v>0</v>
      </c>
      <c r="H6" s="12" t="b">
        <v>0</v>
      </c>
      <c r="I6" s="12" t="b">
        <v>0</v>
      </c>
      <c r="J6" s="13"/>
      <c r="K6" s="24" t="str">
        <f>_xlfn.TEXTJOIN(" ", TRUE, IF(E6=TRUE, INDEX('Appetite by category'!C:C, MATCH(B6, 'Appetite by category'!B:B, 0)), ""), IF(F6=TRUE, INDEX('Appetite by category'!D:D, MATCH(B6, 'Appetite by category'!B:B, 0)), ""), IF(G6=TRUE, INDEX('Appetite by category'!E:E, MATCH(B6, 'Appetite by category'!B:B, 0)), ""), IF(H6=TRUE, INDEX('Appetite by category'!F:F, MATCH(B6, 'Appetite by category'!B:B, 0)), ""), IF(I6=TRUE, INDEX('Appetite by category'!G:G, MATCH(B6, 'Appetite by category'!B:B, 0)), ""))</f>
        <v/>
      </c>
    </row>
    <row r="7" spans="2:11" ht="41.25" customHeight="1" x14ac:dyDescent="0.25">
      <c r="B7" s="22" t="str">
        <f>'Appetite by category'!B5</f>
        <v>Operations</v>
      </c>
      <c r="C7" s="8"/>
      <c r="D7" s="8"/>
      <c r="E7" s="10" t="b">
        <v>0</v>
      </c>
      <c r="F7" s="10" t="b">
        <v>0</v>
      </c>
      <c r="G7" s="10" t="b">
        <v>0</v>
      </c>
      <c r="H7" s="10" t="b">
        <v>0</v>
      </c>
      <c r="I7" s="10" t="b">
        <v>0</v>
      </c>
      <c r="J7" s="9"/>
      <c r="K7" s="23" t="str">
        <f>_xlfn.TEXTJOIN(" ", TRUE, IF(E7=TRUE, INDEX('Appetite by category'!C:C, MATCH(B7, 'Appetite by category'!B:B, 0)), ""), IF(F7=TRUE, INDEX('Appetite by category'!D:D, MATCH(B7, 'Appetite by category'!B:B, 0)), ""), IF(G7=TRUE, INDEX('Appetite by category'!E:E, MATCH(B7, 'Appetite by category'!B:B, 0)), ""), IF(H7=TRUE, INDEX('Appetite by category'!F:F, MATCH(B7, 'Appetite by category'!B:B, 0)), ""), IF(I7=TRUE, INDEX('Appetite by category'!G:G, MATCH(B7, 'Appetite by category'!B:B, 0)), ""))</f>
        <v/>
      </c>
    </row>
    <row r="8" spans="2:11" ht="29.25" customHeight="1" x14ac:dyDescent="0.25">
      <c r="B8" s="22" t="str">
        <f>'Appetite by category'!B6</f>
        <v>Legal</v>
      </c>
      <c r="C8" s="8"/>
      <c r="D8" s="8"/>
      <c r="E8" s="10" t="b">
        <v>0</v>
      </c>
      <c r="F8" s="10" t="b">
        <v>0</v>
      </c>
      <c r="G8" s="10" t="b">
        <v>0</v>
      </c>
      <c r="H8" s="10" t="b">
        <v>0</v>
      </c>
      <c r="I8" s="10" t="b">
        <v>0</v>
      </c>
      <c r="J8" s="9"/>
      <c r="K8" s="23" t="str">
        <f>_xlfn.TEXTJOIN(" ", TRUE, IF(E8=TRUE, INDEX('Appetite by category'!C:C, MATCH(B8, 'Appetite by category'!B:B, 0)), ""), IF(F8=TRUE, INDEX('Appetite by category'!D:D, MATCH(B8, 'Appetite by category'!B:B, 0)), ""), IF(G8=TRUE, INDEX('Appetite by category'!E:E, MATCH(B8, 'Appetite by category'!B:B, 0)), ""), IF(H8=TRUE, INDEX('Appetite by category'!F:F, MATCH(B8, 'Appetite by category'!B:B, 0)), ""), IF(I8=TRUE, INDEX('Appetite by category'!G:G, MATCH(B8, 'Appetite by category'!B:B, 0)), ""))</f>
        <v/>
      </c>
    </row>
    <row r="9" spans="2:11" ht="44.25" customHeight="1" x14ac:dyDescent="0.25">
      <c r="B9" s="25" t="str">
        <f>'Appetite by category'!B7</f>
        <v>Property</v>
      </c>
      <c r="C9" s="14"/>
      <c r="D9" s="14"/>
      <c r="E9" s="15" t="b">
        <v>0</v>
      </c>
      <c r="F9" s="15" t="b">
        <v>0</v>
      </c>
      <c r="G9" s="15" t="b">
        <v>0</v>
      </c>
      <c r="H9" s="15" t="b">
        <v>0</v>
      </c>
      <c r="I9" s="15" t="b">
        <v>0</v>
      </c>
      <c r="J9" s="16"/>
      <c r="K9" s="26" t="str">
        <f>_xlfn.TEXTJOIN(" ", TRUE, IF(E9=TRUE, INDEX('Appetite by category'!C:C, MATCH(B9, 'Appetite by category'!B:B, 0)), ""), IF(F9=TRUE, INDEX('Appetite by category'!D:D, MATCH(B9, 'Appetite by category'!B:B, 0)), ""), IF(G9=TRUE, INDEX('Appetite by category'!E:E, MATCH(B9, 'Appetite by category'!B:B, 0)), ""), IF(H9=TRUE, INDEX('Appetite by category'!F:F, MATCH(B9, 'Appetite by category'!B:B, 0)), ""), IF(I9=TRUE, INDEX('Appetite by category'!G:G, MATCH(B9, 'Appetite by category'!B:B, 0)), ""))</f>
        <v/>
      </c>
    </row>
    <row r="10" spans="2:11" ht="39" customHeight="1" x14ac:dyDescent="0.25">
      <c r="B10" s="22" t="str">
        <f>'Appetite by category'!B8</f>
        <v>Financial</v>
      </c>
      <c r="C10" s="8"/>
      <c r="D10" s="8"/>
      <c r="E10" s="10" t="b">
        <v>0</v>
      </c>
      <c r="F10" s="10" t="b">
        <v>0</v>
      </c>
      <c r="G10" s="10" t="b">
        <v>0</v>
      </c>
      <c r="H10" s="10" t="b">
        <v>0</v>
      </c>
      <c r="I10" s="10" t="b">
        <v>0</v>
      </c>
      <c r="J10" s="9"/>
      <c r="K10" s="23" t="str">
        <f>_xlfn.TEXTJOIN(" ", TRUE, IF(E10=TRUE, INDEX('Appetite by category'!C:C, MATCH(B10, 'Appetite by category'!B:B, 0)), ""), IF(F10=TRUE, INDEX('Appetite by category'!D:D, MATCH(B10, 'Appetite by category'!B:B, 0)), ""), IF(G10=TRUE, INDEX('Appetite by category'!E:E, MATCH(B10, 'Appetite by category'!B:B, 0)), ""), IF(H10=TRUE, INDEX('Appetite by category'!F:F, MATCH(B10, 'Appetite by category'!B:B, 0)), ""), IF(I10=TRUE, INDEX('Appetite by category'!G:G, MATCH(B10, 'Appetite by category'!B:B, 0)), ""))</f>
        <v/>
      </c>
    </row>
    <row r="11" spans="2:11" ht="51.75" customHeight="1" x14ac:dyDescent="0.25">
      <c r="B11" s="22" t="str">
        <f>'Appetite by category'!B9</f>
        <v>Commercial</v>
      </c>
      <c r="C11" s="8"/>
      <c r="D11" s="8"/>
      <c r="E11" s="10" t="b">
        <v>0</v>
      </c>
      <c r="F11" s="10" t="b">
        <v>0</v>
      </c>
      <c r="G11" s="10" t="b">
        <v>0</v>
      </c>
      <c r="H11" s="10" t="b">
        <v>0</v>
      </c>
      <c r="I11" s="10" t="b">
        <v>0</v>
      </c>
      <c r="J11" s="9"/>
      <c r="K11" s="23" t="str">
        <f>_xlfn.TEXTJOIN(" ", TRUE, IF(E11=TRUE, INDEX('Appetite by category'!C:C, MATCH(B11, 'Appetite by category'!B:B, 0)), ""), IF(F11=TRUE, INDEX('Appetite by category'!D:D, MATCH(B11, 'Appetite by category'!B:B, 0)), ""), IF(G11=TRUE, INDEX('Appetite by category'!E:E, MATCH(B11, 'Appetite by category'!B:B, 0)), ""), IF(H11=TRUE, INDEX('Appetite by category'!F:F, MATCH(B11, 'Appetite by category'!B:B, 0)), ""), IF(I11=TRUE, INDEX('Appetite by category'!G:G, MATCH(B11, 'Appetite by category'!B:B, 0)), ""))</f>
        <v/>
      </c>
    </row>
    <row r="12" spans="2:11" ht="44.25" customHeight="1" x14ac:dyDescent="0.25">
      <c r="B12" s="22" t="str">
        <f>'Appetite by category'!B10</f>
        <v>People</v>
      </c>
      <c r="C12" s="8"/>
      <c r="D12" s="8"/>
      <c r="E12" s="10" t="b">
        <v>0</v>
      </c>
      <c r="F12" s="10" t="b">
        <v>0</v>
      </c>
      <c r="G12" s="10" t="b">
        <v>0</v>
      </c>
      <c r="H12" s="10" t="b">
        <v>0</v>
      </c>
      <c r="I12" s="10" t="b">
        <v>0</v>
      </c>
      <c r="J12" s="9"/>
      <c r="K12" s="23" t="str">
        <f>_xlfn.TEXTJOIN(" ", TRUE, IF(E12=TRUE, INDEX('Appetite by category'!C:C, MATCH(B12, 'Appetite by category'!B:B, 0)), ""), IF(F12=TRUE, INDEX('Appetite by category'!D:D, MATCH(B12, 'Appetite by category'!B:B, 0)), ""), IF(G12=TRUE, INDEX('Appetite by category'!E:E, MATCH(B12, 'Appetite by category'!B:B, 0)), ""), IF(H12=TRUE, INDEX('Appetite by category'!F:F, MATCH(B12, 'Appetite by category'!B:B, 0)), ""), IF(I12=TRUE, INDEX('Appetite by category'!G:G, MATCH(B12, 'Appetite by category'!B:B, 0)), ""))</f>
        <v/>
      </c>
    </row>
    <row r="13" spans="2:11" ht="39.75" customHeight="1" x14ac:dyDescent="0.25">
      <c r="B13" s="22" t="str">
        <f>'Appetite by category'!B11</f>
        <v>Technology</v>
      </c>
      <c r="C13" s="8"/>
      <c r="D13" s="8"/>
      <c r="E13" s="10" t="b">
        <v>0</v>
      </c>
      <c r="F13" s="10" t="b">
        <v>0</v>
      </c>
      <c r="G13" s="10" t="b">
        <v>0</v>
      </c>
      <c r="H13" s="10" t="b">
        <v>0</v>
      </c>
      <c r="I13" s="10" t="b">
        <v>0</v>
      </c>
      <c r="J13" s="9"/>
      <c r="K13" s="23" t="str">
        <f>_xlfn.TEXTJOIN(" ", TRUE, IF(E13=TRUE, INDEX('Appetite by category'!C:C, MATCH(B13, 'Appetite by category'!B:B, 0)), ""), IF(F13=TRUE, INDEX('Appetite by category'!D:D, MATCH(B13, 'Appetite by category'!B:B, 0)), ""), IF(G13=TRUE, INDEX('Appetite by category'!E:E, MATCH(B13, 'Appetite by category'!B:B, 0)), ""), IF(H13=TRUE, INDEX('Appetite by category'!F:F, MATCH(B13, 'Appetite by category'!B:B, 0)), ""), IF(I13=TRUE, INDEX('Appetite by category'!G:G, MATCH(B13, 'Appetite by category'!B:B, 0)), ""))</f>
        <v/>
      </c>
    </row>
    <row r="14" spans="2:11" ht="39.75" customHeight="1" x14ac:dyDescent="0.25">
      <c r="B14" s="22" t="str">
        <f>'Appetite by category'!B12</f>
        <v>Data &amp; Info Mngmt</v>
      </c>
      <c r="C14" s="8"/>
      <c r="D14" s="8"/>
      <c r="E14" s="10" t="b">
        <v>0</v>
      </c>
      <c r="F14" s="10" t="b">
        <v>0</v>
      </c>
      <c r="G14" s="10" t="b">
        <v>0</v>
      </c>
      <c r="H14" s="10" t="b">
        <v>0</v>
      </c>
      <c r="I14" s="10" t="b">
        <v>0</v>
      </c>
      <c r="J14" s="9"/>
      <c r="K14" s="23" t="str">
        <f>_xlfn.TEXTJOIN(" ", TRUE, IF(E14=TRUE, INDEX('Appetite by category'!C:C, MATCH(B14, 'Appetite by category'!B:B, 0)), ""), IF(F14=TRUE, INDEX('Appetite by category'!D:D, MATCH(B14, 'Appetite by category'!B:B, 0)), ""), IF(G14=TRUE, INDEX('Appetite by category'!E:E, MATCH(B14, 'Appetite by category'!B:B, 0)), ""), IF(H14=TRUE, INDEX('Appetite by category'!F:F, MATCH(B14, 'Appetite by category'!B:B, 0)), ""), IF(I14=TRUE, INDEX('Appetite by category'!G:G, MATCH(B14, 'Appetite by category'!B:B, 0)), ""))</f>
        <v/>
      </c>
    </row>
    <row r="15" spans="2:11" ht="43.5" customHeight="1" x14ac:dyDescent="0.25">
      <c r="B15" s="22" t="str">
        <f>'Appetite by category'!B13</f>
        <v>Security</v>
      </c>
      <c r="C15" s="8"/>
      <c r="D15" s="8"/>
      <c r="E15" s="10" t="b">
        <v>0</v>
      </c>
      <c r="F15" s="10" t="b">
        <v>0</v>
      </c>
      <c r="G15" s="10" t="b">
        <v>0</v>
      </c>
      <c r="H15" s="10" t="b">
        <v>0</v>
      </c>
      <c r="I15" s="10" t="b">
        <v>0</v>
      </c>
      <c r="J15" s="9"/>
      <c r="K15" s="23" t="str">
        <f>_xlfn.TEXTJOIN(" ", TRUE, IF(E15=TRUE, INDEX('Appetite by category'!C:C, MATCH(B15, 'Appetite by category'!B:B, 0)), ""), IF(F15=TRUE, INDEX('Appetite by category'!D:D, MATCH(B15, 'Appetite by category'!B:B, 0)), ""), IF(G15=TRUE, INDEX('Appetite by category'!E:E, MATCH(B15, 'Appetite by category'!B:B, 0)), ""), IF(H15=TRUE, INDEX('Appetite by category'!F:F, MATCH(B15, 'Appetite by category'!B:B, 0)), ""), IF(I15=TRUE, INDEX('Appetite by category'!G:G, MATCH(B15, 'Appetite by category'!B:B, 0)), ""))</f>
        <v/>
      </c>
    </row>
    <row r="16" spans="2:11" ht="55.5" customHeight="1" x14ac:dyDescent="0.25">
      <c r="B16" s="22" t="str">
        <f>'Appetite by category'!B14</f>
        <v>Project/Programme</v>
      </c>
      <c r="C16" s="8"/>
      <c r="D16" s="8"/>
      <c r="E16" s="10" t="b">
        <v>0</v>
      </c>
      <c r="F16" s="10" t="b">
        <v>0</v>
      </c>
      <c r="G16" s="10" t="b">
        <v>0</v>
      </c>
      <c r="H16" s="10" t="b">
        <v>0</v>
      </c>
      <c r="I16" s="10" t="b">
        <v>0</v>
      </c>
      <c r="J16" s="9"/>
      <c r="K16" s="23" t="str">
        <f>_xlfn.TEXTJOIN(" ", TRUE, IF(E16=TRUE, INDEX('Appetite by category'!C:C, MATCH(B16, 'Appetite by category'!B:B, 0)), ""), IF(F16=TRUE, INDEX('Appetite by category'!D:D, MATCH(B16, 'Appetite by category'!B:B, 0)), ""), IF(G16=TRUE, INDEX('Appetite by category'!E:E, MATCH(B16, 'Appetite by category'!B:B, 0)), ""), IF(H16=TRUE, INDEX('Appetite by category'!F:F, MATCH(B16, 'Appetite by category'!B:B, 0)), ""), IF(I16=TRUE, INDEX('Appetite by category'!G:G, MATCH(B16, 'Appetite by category'!B:B, 0)), ""))</f>
        <v/>
      </c>
    </row>
    <row r="17" spans="2:11" ht="46.5" customHeight="1" thickBot="1" x14ac:dyDescent="0.3">
      <c r="B17" s="27" t="str">
        <f>'Appetite by category'!B15</f>
        <v>Reputational</v>
      </c>
      <c r="C17" s="28"/>
      <c r="D17" s="28"/>
      <c r="E17" s="29" t="b">
        <v>0</v>
      </c>
      <c r="F17" s="29" t="b">
        <v>0</v>
      </c>
      <c r="G17" s="29" t="b">
        <v>0</v>
      </c>
      <c r="H17" s="29" t="b">
        <v>0</v>
      </c>
      <c r="I17" s="29" t="b">
        <v>0</v>
      </c>
      <c r="J17" s="30"/>
      <c r="K17" s="31" t="str">
        <f>_xlfn.TEXTJOIN(" ", TRUE, IF(E17=TRUE, INDEX('Appetite by category'!C:C, MATCH(B17, 'Appetite by category'!B:B, 0)), ""), IF(F17=TRUE, INDEX('Appetite by category'!D:D, MATCH(B17, 'Appetite by category'!B:B, 0)), ""), IF(G17=TRUE, INDEX('Appetite by category'!E:E, MATCH(B17, 'Appetite by category'!B:B, 0)), ""), IF(H17=TRUE, INDEX('Appetite by category'!F:F, MATCH(B17, 'Appetite by category'!B:B, 0)), ""), IF(I17=TRUE, INDEX('Appetite by category'!G:G, MATCH(B17, 'Appetite by category'!B:B, 0)), ""))</f>
        <v/>
      </c>
    </row>
  </sheetData>
  <mergeCells count="2">
    <mergeCell ref="G2:J2"/>
    <mergeCell ref="B4:D4"/>
  </mergeCells>
  <conditionalFormatting sqref="D2 G2:J2">
    <cfRule type="containsBlanks" dxfId="40" priority="1">
      <formula>LEN(TRIM(D2))=0</formula>
    </cfRule>
  </conditionalFormatting>
  <conditionalFormatting sqref="E5:F17">
    <cfRule type="expression" dxfId="39" priority="4">
      <formula>E5=TRUE</formula>
    </cfRule>
  </conditionalFormatting>
  <conditionalFormatting sqref="G5:H17">
    <cfRule type="expression" dxfId="38" priority="3">
      <formula>G5=TRUE</formula>
    </cfRule>
  </conditionalFormatting>
  <conditionalFormatting sqref="I5:I17">
    <cfRule type="expression" dxfId="37" priority="2">
      <formula>I5=TRUE</formula>
    </cfRule>
  </conditionalFormatting>
  <pageMargins left="0.7" right="0.7" top="0.75" bottom="0.75" header="0.3" footer="0.3"/>
  <pageSetup paperSize="9" scale="6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4FCD9-9FCE-4AEC-A587-CD47AF364F9D}">
  <sheetPr>
    <tabColor theme="0" tint="-0.249977111117893"/>
    <pageSetUpPr fitToPage="1"/>
  </sheetPr>
  <dimension ref="B2:P32"/>
  <sheetViews>
    <sheetView showGridLines="0" workbookViewId="0">
      <selection activeCell="T1" sqref="T1"/>
    </sheetView>
  </sheetViews>
  <sheetFormatPr defaultRowHeight="15" x14ac:dyDescent="0.25"/>
  <cols>
    <col min="1" max="1" width="2" customWidth="1"/>
    <col min="2" max="2" width="29.5703125" customWidth="1"/>
    <col min="3" max="7" width="10.7109375" customWidth="1"/>
    <col min="8" max="8" width="18.140625" customWidth="1"/>
    <col min="9" max="9" width="18.7109375" customWidth="1"/>
    <col min="10" max="10" width="12.140625" customWidth="1"/>
    <col min="11" max="11" width="19.85546875" customWidth="1"/>
    <col min="12" max="12" width="15" customWidth="1"/>
  </cols>
  <sheetData>
    <row r="2" spans="2:16" ht="29.25" customHeight="1" x14ac:dyDescent="0.25">
      <c r="B2" s="67" t="s">
        <v>75</v>
      </c>
      <c r="C2" s="67" t="s">
        <v>1</v>
      </c>
      <c r="D2" s="67" t="s">
        <v>2</v>
      </c>
      <c r="E2" s="67" t="s">
        <v>3</v>
      </c>
      <c r="F2" s="67" t="s">
        <v>4</v>
      </c>
      <c r="G2" s="67" t="s">
        <v>5</v>
      </c>
      <c r="H2" s="67" t="s">
        <v>76</v>
      </c>
      <c r="I2" s="67" t="s">
        <v>86</v>
      </c>
      <c r="J2" s="64" t="s">
        <v>89</v>
      </c>
      <c r="K2" s="64" t="s">
        <v>100</v>
      </c>
      <c r="L2" s="36"/>
      <c r="M2" s="36"/>
      <c r="N2" s="36"/>
      <c r="O2" s="36"/>
      <c r="P2" s="36"/>
    </row>
    <row r="3" spans="2:16" ht="29.25" customHeight="1" x14ac:dyDescent="0.25">
      <c r="B3" s="68" t="str">
        <f>'Appetite by category'!B13</f>
        <v>Security</v>
      </c>
      <c r="C3" s="65">
        <f>COUNTIF(Name1!E15, TRUE) + COUNTIF(Name2!E15, TRUE) + COUNTIF(Name3!E15, TRUE) + COUNTIF(Name4!E15, TRUE) + COUNTIF(Name5!E15, TRUE) + COUNTIF(Name6!E15, TRUE) + COUNTIF(Name7!E15, TRUE) + COUNTIF(Name8!E15, TRUE) + COUNTIF(Name9!E15, TRUE) + COUNTIF(Name10!E15, TRUE)</f>
        <v>0</v>
      </c>
      <c r="D3" s="65">
        <f>COUNTIF(Name1!F15, TRUE) + COUNTIF(Name2!F15, TRUE) + COUNTIF(Name3!F15, TRUE) + COUNTIF(Name4!F15, TRUE) + COUNTIF(Name5!F15, TRUE) + COUNTIF(Name6!F15, TRUE) + COUNTIF(Name7!F15, TRUE) + COUNTIF(Name8!F15, TRUE) + COUNTIF(Name9!F15, TRUE) + COUNTIF(Name10!F15, TRUE)</f>
        <v>0</v>
      </c>
      <c r="E3" s="65">
        <f>COUNTIF(Name1!G15, TRUE) + COUNTIF(Name2!G15, TRUE) + COUNTIF(Name3!G15, TRUE) + COUNTIF(Name4!G15, TRUE) + COUNTIF(Name5!G15, TRUE) + COUNTIF(Name6!G15, TRUE) + COUNTIF(Name7!G15, TRUE) + COUNTIF(Name8!G15, TRUE) + COUNTIF(Name9!G15, TRUE) + COUNTIF(Name10!G15, TRUE)</f>
        <v>0</v>
      </c>
      <c r="F3" s="65">
        <f>COUNTIF(Name1!H15, TRUE) + COUNTIF(Name2!H15, TRUE) + COUNTIF(Name3!H15, TRUE) + COUNTIF(Name4!H15, TRUE) + COUNTIF(Name5!H15, TRUE) + COUNTIF(Name6!H15, TRUE) + COUNTIF(Name7!H15, TRUE) + COUNTIF(Name8!H15, TRUE) + COUNTIF(Name9!H15, TRUE) + COUNTIF(Name10!H15, TRUE)</f>
        <v>0</v>
      </c>
      <c r="G3" s="65">
        <f>COUNTIF(Name1!I15, TRUE) + COUNTIF(Name2!I15, TRUE) + COUNTIF(Name3!I15, TRUE) + COUNTIF(Name4!I15, TRUE) + COUNTIF(Name5!I15, TRUE) + COUNTIF(Name6!I15, TRUE) + COUNTIF(Name7!I15, TRUE) + COUNTIF(Name8!I15, TRUE) + COUNTIF(Name9!I15, TRUE) + COUNTIF(Name10!I15, TRUE)</f>
        <v>0</v>
      </c>
      <c r="H3" s="65" t="str" cm="1">
        <f t="array" ref="H3">IF(SUM(C3:G3)=0, "Default: Averse", INDEX({"Averse","Minimal","Cautious","Open","Eager"}, MATCH(MAX(C3:G3), C3:G3, 0)))</f>
        <v>Default: Averse</v>
      </c>
      <c r="I3" s="66" t="str" cm="1">
        <f t="array" ref="I3">_xlfn.LET(
    _xlpm.counts, C3:G3,
    _xlpm.weights, C$23:G$23,
    _xlpm.totalVotes, SUM(_xlpm.counts),
    _xlpm.meanScore, IF(_xlpm.totalVotes=0, 0, SUMPRODUCT(_xlpm.counts, _xlpm.weights)/_xlpm.totalVotes),
    _xlpm.variance, IF(_xlpm.totalVotes=0, 0, SUMPRODUCT(_xlpm.counts, (_xlpm.weights - _xlpm.meanScore)^2)/_xlpm.totalVotes),
    _xlpm.consensusScore, IF(_xlpm.totalVotes=0, "", 5 - _xlpm.variance),
    _xlpm.consensusScore
)</f>
        <v/>
      </c>
      <c r="J3" s="65" t="str">
        <f>IF(I3&gt;=4.5, "Very high",
 IF(I3&gt;=3.5, "High",
 IF(I3&gt;=2.5, "Moderate",
 IF(I3&gt;=1.5, "Low",
 "Very low"))))</f>
        <v>Very high</v>
      </c>
      <c r="K3" s="65" t="str">
        <f t="shared" ref="K3:K15" si="0">_xlfn.LET(
  _xlpm.counts, C3:G3,
  _xlpm.total, SUM(_xlpm.counts),
  _xlpm.low, INDEX(_xlpm.counts, 1),
  _xlpm.high, INDEX(_xlpm.counts, 5),
  _xlpm.maxVal, MAX(_xlpm.counts),
  _xlpm.modeCount, COUNTIF(_xlpm.counts, _xlpm.maxVal),
  _xlpm.used, COUNTIF(_xlpm.counts, "&gt;0"),
  _xlpm.isDivergent, (_xlpm.low &gt; 0) * (_xlpm.high &gt; 0),
  IF(_xlpm.total = 0,
     "No responses yet",
     IF(_xlpm.isDivergent,
        "Divergent",
        IF(_xlpm.maxVal &gt;= _xlpm.total * 0.6,
           "Aligned",
           IF(_xlpm.modeCount = 1,
              "Mostly aligned",
              "Mixed"
           )
        )
     )
  )
)</f>
        <v>No responses yet</v>
      </c>
      <c r="L3" s="36"/>
      <c r="M3" s="36"/>
      <c r="N3" s="36"/>
      <c r="O3" s="36"/>
      <c r="P3" s="36"/>
    </row>
    <row r="4" spans="2:16" ht="29.25" customHeight="1" x14ac:dyDescent="0.25">
      <c r="B4" s="68" t="str">
        <f>'Appetite by category'!B7</f>
        <v>Property</v>
      </c>
      <c r="C4" s="65">
        <f>COUNTIF(Name1!E9, TRUE) + COUNTIF(Name2!E9, TRUE) + COUNTIF(Name3!E9, TRUE) + COUNTIF(Name4!E9, TRUE) + COUNTIF(Name5!E9, TRUE) + COUNTIF(Name6!E9, TRUE) + COUNTIF(Name7!E9, TRUE) + COUNTIF(Name8!E9, TRUE) + COUNTIF(Name9!E9, TRUE) + COUNTIF(Name10!E9, TRUE)</f>
        <v>0</v>
      </c>
      <c r="D4" s="65">
        <f>COUNTIF(Name1!F9, TRUE) + COUNTIF(Name2!F9, TRUE) + COUNTIF(Name3!F9, TRUE) + COUNTIF(Name4!F9, TRUE) + COUNTIF(Name5!F9, TRUE) + COUNTIF(Name6!F9, TRUE) + COUNTIF(Name7!F9, TRUE) + COUNTIF(Name8!F9, TRUE) + COUNTIF(Name9!F9, TRUE) + COUNTIF(Name10!F9, TRUE)</f>
        <v>0</v>
      </c>
      <c r="E4" s="65">
        <f>COUNTIF(Name1!G9, TRUE) + COUNTIF(Name2!G9, TRUE) + COUNTIF(Name3!G9, TRUE) + COUNTIF(Name4!G9, TRUE) + COUNTIF(Name5!G9, TRUE) + COUNTIF(Name6!G9, TRUE) + COUNTIF(Name7!G9, TRUE) + COUNTIF(Name8!G9, TRUE) + COUNTIF(Name9!G9, TRUE) + COUNTIF(Name10!G9, TRUE)</f>
        <v>0</v>
      </c>
      <c r="F4" s="65">
        <f>COUNTIF(Name1!H9, TRUE) + COUNTIF(Name2!H9, TRUE) + COUNTIF(Name3!H9, TRUE) + COUNTIF(Name4!H9, TRUE) + COUNTIF(Name5!H9, TRUE) + COUNTIF(Name6!H9, TRUE) + COUNTIF(Name7!H9, TRUE) + COUNTIF(Name8!H9, TRUE) + COUNTIF(Name9!H9, TRUE) + COUNTIF(Name10!H9, TRUE)</f>
        <v>0</v>
      </c>
      <c r="G4" s="65">
        <f>COUNTIF(Name1!I9, TRUE) + COUNTIF(Name2!I9, TRUE) + COUNTIF(Name3!I9, TRUE) + COUNTIF(Name4!I9, TRUE) + COUNTIF(Name5!I9, TRUE) + COUNTIF(Name6!I9, TRUE) + COUNTIF(Name7!I9, TRUE) + COUNTIF(Name8!I9, TRUE) + COUNTIF(Name9!I9, TRUE) + COUNTIF(Name10!I9, TRUE)</f>
        <v>0</v>
      </c>
      <c r="H4" s="65" t="str" cm="1">
        <f t="array" ref="H4">IF(SUM(C4:G4)=0, "Default: Averse", INDEX({"Averse","Minimal","Cautious","Open","Eager"}, MATCH(MAX(C4:G4), C4:G4, 0)))</f>
        <v>Default: Averse</v>
      </c>
      <c r="I4" s="66" t="str" cm="1">
        <f t="array" ref="I4">_xlfn.LET(
    _xlpm.counts, C4:G4,
    _xlpm.weights, C$23:G$23,
    _xlpm.totalVotes, SUM(_xlpm.counts),
    _xlpm.meanScore, IF(_xlpm.totalVotes=0, 0, SUMPRODUCT(_xlpm.counts, _xlpm.weights)/_xlpm.totalVotes),
    _xlpm.variance, IF(_xlpm.totalVotes=0, 0, SUMPRODUCT(_xlpm.counts, (_xlpm.weights - _xlpm.meanScore)^2)/_xlpm.totalVotes),
    _xlpm.consensusScore, IF(_xlpm.totalVotes=0, "", 5 - _xlpm.variance),
    _xlpm.consensusScore
)</f>
        <v/>
      </c>
      <c r="J4" s="65" t="str">
        <f t="shared" ref="J4:J15" si="1">IF(I4&gt;=4.5, "Very high",
 IF(I4&gt;=3.5, "High",
 IF(I4&gt;=2.5, "Moderate",
 IF(I4&gt;=1.5, "Low",
 "Very low"))))</f>
        <v>Very high</v>
      </c>
      <c r="K4" s="65" t="str">
        <f t="shared" si="0"/>
        <v>No responses yet</v>
      </c>
      <c r="L4" s="36"/>
      <c r="M4" s="36"/>
      <c r="N4" s="36"/>
      <c r="O4" s="36"/>
      <c r="P4" s="36"/>
    </row>
    <row r="5" spans="2:16" ht="29.25" customHeight="1" x14ac:dyDescent="0.25">
      <c r="B5" s="68" t="str">
        <f>'Appetite by category'!B5</f>
        <v>Operations</v>
      </c>
      <c r="C5" s="65">
        <f>COUNTIF(Name1!E7, TRUE) + COUNTIF(Name2!E7, TRUE) + COUNTIF(Name3!E7, TRUE) + COUNTIF(Name4!E7, TRUE) + COUNTIF(Name5!E7, TRUE) + COUNTIF(Name6!E7, TRUE) + COUNTIF(Name7!E7, TRUE) + COUNTIF(Name8!E7, TRUE) + COUNTIF(Name9!E7, TRUE) + COUNTIF(Name10!E7, TRUE)</f>
        <v>0</v>
      </c>
      <c r="D5" s="65">
        <f>COUNTIF(Name1!F7, TRUE) + COUNTIF(Name2!F7, TRUE) + COUNTIF(Name3!F7, TRUE) + COUNTIF(Name4!F7, TRUE) + COUNTIF(Name5!F7, TRUE) + COUNTIF(Name6!F7, TRUE) + COUNTIF(Name7!F7, TRUE) + COUNTIF(Name8!F7, TRUE) + COUNTIF(Name9!F7, TRUE) + COUNTIF(Name10!F7, TRUE)</f>
        <v>0</v>
      </c>
      <c r="E5" s="65">
        <f>COUNTIF(Name1!G7, TRUE) + COUNTIF(Name2!G7, TRUE) + COUNTIF(Name3!G7, TRUE) + COUNTIF(Name4!G7, TRUE) + COUNTIF(Name5!G7, TRUE) + COUNTIF(Name6!G7, TRUE) + COUNTIF(Name7!G7, TRUE) + COUNTIF(Name8!G7, TRUE) + COUNTIF(Name9!G7, TRUE) + COUNTIF(Name10!G7, TRUE)</f>
        <v>0</v>
      </c>
      <c r="F5" s="65">
        <f>COUNTIF(Name1!H7, TRUE) + COUNTIF(Name2!H7, TRUE) + COUNTIF(Name3!H7, TRUE) + COUNTIF(Name4!H7, TRUE) + COUNTIF(Name5!H7, TRUE) + COUNTIF(Name6!H7, TRUE) + COUNTIF(Name7!H7, TRUE) + COUNTIF(Name8!H7, TRUE) + COUNTIF(Name9!H7, TRUE) + COUNTIF(Name10!H7, TRUE)</f>
        <v>0</v>
      </c>
      <c r="G5" s="65">
        <f>COUNTIF(Name1!I7, TRUE) + COUNTIF(Name2!I7, TRUE) + COUNTIF(Name3!I7, TRUE) + COUNTIF(Name4!I7, TRUE) + COUNTIF(Name5!I7, TRUE) + COUNTIF(Name6!I7, TRUE) + COUNTIF(Name7!I7, TRUE) + COUNTIF(Name8!I7, TRUE) + COUNTIF(Name9!I7, TRUE) + COUNTIF(Name10!I7, TRUE)</f>
        <v>0</v>
      </c>
      <c r="H5" s="65" t="str" cm="1">
        <f t="array" ref="H5">IF(SUM(C5:G5)=0, "Default: Averse", INDEX({"Averse","Minimal","Cautious","Open","Eager"}, MATCH(MAX(C5:G5), C5:G5, 0)))</f>
        <v>Default: Averse</v>
      </c>
      <c r="I5" s="66" t="str" cm="1">
        <f t="array" ref="I5">_xlfn.LET(
    _xlpm.counts, C5:G5,
    _xlpm.weights, C$23:G$23,
    _xlpm.totalVotes, SUM(_xlpm.counts),
    _xlpm.meanScore, IF(_xlpm.totalVotes=0, 0, SUMPRODUCT(_xlpm.counts, _xlpm.weights)/_xlpm.totalVotes),
    _xlpm.variance, IF(_xlpm.totalVotes=0, 0, SUMPRODUCT(_xlpm.counts, (_xlpm.weights - _xlpm.meanScore)^2)/_xlpm.totalVotes),
    _xlpm.consensusScore, IF(_xlpm.totalVotes=0, "", 5 - _xlpm.variance),
    _xlpm.consensusScore
)</f>
        <v/>
      </c>
      <c r="J5" s="65" t="str">
        <f t="shared" si="1"/>
        <v>Very high</v>
      </c>
      <c r="K5" s="65" t="str">
        <f t="shared" si="0"/>
        <v>No responses yet</v>
      </c>
      <c r="L5" s="36"/>
      <c r="M5" s="36"/>
      <c r="N5" s="36"/>
      <c r="O5" s="36"/>
      <c r="P5" s="36"/>
    </row>
    <row r="6" spans="2:16" ht="29.25" customHeight="1" x14ac:dyDescent="0.25">
      <c r="B6" s="68" t="str">
        <f>'Appetite by category'!B14</f>
        <v>Project/Programme</v>
      </c>
      <c r="C6" s="65">
        <f>COUNTIF(Name1!E16, TRUE) + COUNTIF(Name2!E16, TRUE) + COUNTIF(Name3!E16, TRUE) + COUNTIF(Name4!E16, TRUE) + COUNTIF(Name5!E16, TRUE) + COUNTIF(Name6!E16, TRUE) + COUNTIF(Name7!E16, TRUE) + COUNTIF(Name8!E16, TRUE) + COUNTIF(Name9!E16, TRUE) + COUNTIF(Name10!E16, TRUE)</f>
        <v>0</v>
      </c>
      <c r="D6" s="65">
        <f>COUNTIF(Name1!F16, TRUE) + COUNTIF(Name2!F16, TRUE) + COUNTIF(Name3!F16, TRUE) + COUNTIF(Name4!F16, TRUE) + COUNTIF(Name5!F16, TRUE) + COUNTIF(Name6!F16, TRUE) + COUNTIF(Name7!F16, TRUE) + COUNTIF(Name8!F16, TRUE) + COUNTIF(Name9!F16, TRUE) + COUNTIF(Name10!F16, TRUE)</f>
        <v>0</v>
      </c>
      <c r="E6" s="65">
        <f>COUNTIF(Name1!G16, TRUE) + COUNTIF(Name2!G16, TRUE) + COUNTIF(Name3!G16, TRUE) + COUNTIF(Name4!G16, TRUE) + COUNTIF(Name5!G16, TRUE) + COUNTIF(Name6!G16, TRUE) + COUNTIF(Name7!G16, TRUE) + COUNTIF(Name8!G16, TRUE) + COUNTIF(Name9!G16, TRUE) + COUNTIF(Name10!G16, TRUE)</f>
        <v>0</v>
      </c>
      <c r="F6" s="65">
        <f>COUNTIF(Name1!H16, TRUE) + COUNTIF(Name2!H16, TRUE) + COUNTIF(Name3!H16, TRUE) + COUNTIF(Name4!H16, TRUE) + COUNTIF(Name5!H16, TRUE) + COUNTIF(Name6!H16, TRUE) + COUNTIF(Name7!H16, TRUE) + COUNTIF(Name8!H16, TRUE) + COUNTIF(Name9!H16, TRUE) + COUNTIF(Name10!H16, TRUE)</f>
        <v>0</v>
      </c>
      <c r="G6" s="65">
        <f>COUNTIF(Name1!I16, TRUE) + COUNTIF(Name2!I16, TRUE) + COUNTIF(Name3!I16, TRUE) + COUNTIF(Name4!I16, TRUE) + COUNTIF(Name5!I16, TRUE) + COUNTIF(Name6!I16, TRUE) + COUNTIF(Name7!I16, TRUE) + COUNTIF(Name8!I16, TRUE) + COUNTIF(Name9!I16, TRUE) + COUNTIF(Name10!I16, TRUE)</f>
        <v>0</v>
      </c>
      <c r="H6" s="65" t="str" cm="1">
        <f t="array" ref="H6">IF(SUM(C6:G6)=0, "Default: Averse", INDEX({"Averse","Minimal","Cautious","Open","Eager"}, MATCH(MAX(C6:G6), C6:G6, 0)))</f>
        <v>Default: Averse</v>
      </c>
      <c r="I6" s="66" t="str" cm="1">
        <f t="array" ref="I6">_xlfn.LET(
    _xlpm.counts, C6:G6,
    _xlpm.weights, C$23:G$23,
    _xlpm.totalVotes, SUM(_xlpm.counts),
    _xlpm.meanScore, IF(_xlpm.totalVotes=0, 0, SUMPRODUCT(_xlpm.counts, _xlpm.weights)/_xlpm.totalVotes),
    _xlpm.variance, IF(_xlpm.totalVotes=0, 0, SUMPRODUCT(_xlpm.counts, (_xlpm.weights - _xlpm.meanScore)^2)/_xlpm.totalVotes),
    _xlpm.consensusScore, IF(_xlpm.totalVotes=0, "", 5 - _xlpm.variance),
    _xlpm.consensusScore
)</f>
        <v/>
      </c>
      <c r="J6" s="65" t="str">
        <f t="shared" si="1"/>
        <v>Very high</v>
      </c>
      <c r="K6" s="65" t="str">
        <f t="shared" si="0"/>
        <v>No responses yet</v>
      </c>
      <c r="L6" s="36"/>
      <c r="M6" s="36"/>
      <c r="N6" s="36"/>
      <c r="O6" s="36"/>
      <c r="P6" s="36"/>
    </row>
    <row r="7" spans="2:16" ht="29.25" customHeight="1" x14ac:dyDescent="0.25">
      <c r="B7" s="68" t="str">
        <f>'Appetite by category'!B11</f>
        <v>Technology</v>
      </c>
      <c r="C7" s="65">
        <f>COUNTIF(Name1!E13, TRUE) + COUNTIF(Name2!E13, TRUE) + COUNTIF(Name3!E13, TRUE) + COUNTIF(Name4!E13, TRUE) + COUNTIF(Name5!E13, TRUE) + COUNTIF(Name6!E13, TRUE) + COUNTIF(Name7!E13, TRUE) + COUNTIF(Name8!E13, TRUE) + COUNTIF(Name9!E13, TRUE) + COUNTIF(Name10!E13, TRUE)</f>
        <v>0</v>
      </c>
      <c r="D7" s="65">
        <f>COUNTIF(Name1!F13, TRUE) + COUNTIF(Name2!F13, TRUE) + COUNTIF(Name3!F13, TRUE) + COUNTIF(Name4!F13, TRUE) + COUNTIF(Name5!F13, TRUE) + COUNTIF(Name6!F13, TRUE) + COUNTIF(Name7!F13, TRUE) + COUNTIF(Name8!F13, TRUE) + COUNTIF(Name9!F13, TRUE) + COUNTIF(Name10!F13, TRUE)</f>
        <v>0</v>
      </c>
      <c r="E7" s="65">
        <f>COUNTIF(Name1!G13, TRUE) + COUNTIF(Name2!G13, TRUE) + COUNTIF(Name3!G13, TRUE) + COUNTIF(Name4!G13, TRUE) + COUNTIF(Name5!G13, TRUE) + COUNTIF(Name6!G13, TRUE) + COUNTIF(Name7!G13, TRUE) + COUNTIF(Name8!G13, TRUE) + COUNTIF(Name9!G13, TRUE) + COUNTIF(Name10!G13, TRUE)</f>
        <v>0</v>
      </c>
      <c r="F7" s="65">
        <f>COUNTIF(Name1!H13, TRUE) + COUNTIF(Name2!H13, TRUE) + COUNTIF(Name3!H13, TRUE) + COUNTIF(Name4!H13, TRUE) + COUNTIF(Name5!H13, TRUE) + COUNTIF(Name6!H13, TRUE) + COUNTIF(Name7!H13, TRUE) + COUNTIF(Name8!H13, TRUE) + COUNTIF(Name9!H13, TRUE) + COUNTIF(Name10!H13, TRUE)</f>
        <v>0</v>
      </c>
      <c r="G7" s="65">
        <f>COUNTIF(Name1!I13, TRUE) + COUNTIF(Name2!I13, TRUE) + COUNTIF(Name3!I13, TRUE) + COUNTIF(Name4!I13, TRUE) + COUNTIF(Name5!I13, TRUE) + COUNTIF(Name6!I13, TRUE) + COUNTIF(Name7!I13, TRUE) + COUNTIF(Name8!I13, TRUE) + COUNTIF(Name9!I13, TRUE) + COUNTIF(Name10!I13, TRUE)</f>
        <v>0</v>
      </c>
      <c r="H7" s="65" t="str" cm="1">
        <f t="array" ref="H7">IF(SUM(C7:G7)=0, "Default: Averse", INDEX({"Averse","Minimal","Cautious","Open","Eager"}, MATCH(MAX(C7:G7), C7:G7, 0)))</f>
        <v>Default: Averse</v>
      </c>
      <c r="I7" s="66" t="str" cm="1">
        <f t="array" ref="I7">_xlfn.LET(
    _xlpm.counts, C7:G7,
    _xlpm.weights, C$23:G$23,
    _xlpm.totalVotes, SUM(_xlpm.counts),
    _xlpm.meanScore, IF(_xlpm.totalVotes=0, 0, SUMPRODUCT(_xlpm.counts, _xlpm.weights)/_xlpm.totalVotes),
    _xlpm.variance, IF(_xlpm.totalVotes=0, 0, SUMPRODUCT(_xlpm.counts, (_xlpm.weights - _xlpm.meanScore)^2)/_xlpm.totalVotes),
    _xlpm.consensusScore, IF(_xlpm.totalVotes=0, "", 5 - _xlpm.variance),
    _xlpm.consensusScore
)</f>
        <v/>
      </c>
      <c r="J7" s="65" t="str">
        <f t="shared" si="1"/>
        <v>Very high</v>
      </c>
      <c r="K7" s="65" t="str">
        <f t="shared" si="0"/>
        <v>No responses yet</v>
      </c>
      <c r="L7" s="36"/>
      <c r="M7" s="36"/>
      <c r="N7" s="36"/>
      <c r="O7" s="36"/>
      <c r="P7" s="36"/>
    </row>
    <row r="8" spans="2:16" ht="29.25" customHeight="1" x14ac:dyDescent="0.25">
      <c r="B8" s="68" t="str">
        <f>'Appetite by category'!B12</f>
        <v>Data &amp; Info Mngmt</v>
      </c>
      <c r="C8" s="65">
        <f>COUNTIF(Name1!E14, TRUE) + COUNTIF(Name2!E14, TRUE) + COUNTIF(Name3!E14, TRUE) + COUNTIF(Name4!E14, TRUE) + COUNTIF(Name5!E14, TRUE) + COUNTIF(Name6!E14, TRUE) + COUNTIF(Name7!E14, TRUE) + COUNTIF(Name8!E14, TRUE) + COUNTIF(Name9!E14, TRUE) + COUNTIF(Name10!E14, TRUE)</f>
        <v>0</v>
      </c>
      <c r="D8" s="65">
        <f>COUNTIF(Name1!F14, TRUE) + COUNTIF(Name2!F14, TRUE) + COUNTIF(Name3!F14, TRUE) + COUNTIF(Name4!F14, TRUE) + COUNTIF(Name5!F14, TRUE) + COUNTIF(Name6!F14, TRUE) + COUNTIF(Name7!F14, TRUE) + COUNTIF(Name8!F14, TRUE) + COUNTIF(Name9!F14, TRUE) + COUNTIF(Name10!F14, TRUE)</f>
        <v>0</v>
      </c>
      <c r="E8" s="65">
        <f>COUNTIF(Name1!G14, TRUE) + COUNTIF(Name2!G14, TRUE) + COUNTIF(Name3!G14, TRUE) + COUNTIF(Name4!G14, TRUE) + COUNTIF(Name5!G14, TRUE) + COUNTIF(Name6!G14, TRUE) + COUNTIF(Name7!G14, TRUE) + COUNTIF(Name8!G14, TRUE) + COUNTIF(Name9!G14, TRUE) + COUNTIF(Name10!G14, TRUE)</f>
        <v>0</v>
      </c>
      <c r="F8" s="65">
        <f>COUNTIF(Name1!H14, TRUE) + COUNTIF(Name2!H14, TRUE) + COUNTIF(Name3!H14, TRUE) + COUNTIF(Name4!H14, TRUE) + COUNTIF(Name5!H14, TRUE) + COUNTIF(Name6!H14, TRUE) + COUNTIF(Name7!H14, TRUE) + COUNTIF(Name8!H14, TRUE) + COUNTIF(Name9!H14, TRUE) + COUNTIF(Name10!H14, TRUE)</f>
        <v>0</v>
      </c>
      <c r="G8" s="65">
        <f>COUNTIF(Name1!I14, TRUE) + COUNTIF(Name2!I14, TRUE) + COUNTIF(Name3!I14, TRUE) + COUNTIF(Name4!I14, TRUE) + COUNTIF(Name5!I14, TRUE) + COUNTIF(Name6!I14, TRUE) + COUNTIF(Name7!I14, TRUE) + COUNTIF(Name8!I14, TRUE) + COUNTIF(Name9!I14, TRUE) + COUNTIF(Name10!I14, TRUE)</f>
        <v>0</v>
      </c>
      <c r="H8" s="65" t="str" cm="1">
        <f t="array" ref="H8">IF(SUM(C8:G8)=0, "Default: Averse", INDEX({"Averse","Minimal","Cautious","Open","Eager"}, MATCH(MAX(C8:G8), C8:G8, 0)))</f>
        <v>Default: Averse</v>
      </c>
      <c r="I8" s="66" t="str" cm="1">
        <f t="array" ref="I8">_xlfn.LET(
    _xlpm.counts, C8:G8,
    _xlpm.weights, C$23:G$23,
    _xlpm.totalVotes, SUM(_xlpm.counts),
    _xlpm.meanScore, IF(_xlpm.totalVotes=0, 0, SUMPRODUCT(_xlpm.counts, _xlpm.weights)/_xlpm.totalVotes),
    _xlpm.variance, IF(_xlpm.totalVotes=0, 0, SUMPRODUCT(_xlpm.counts, (_xlpm.weights - _xlpm.meanScore)^2)/_xlpm.totalVotes),
    _xlpm.consensusScore, IF(_xlpm.totalVotes=0, "", 5 - _xlpm.variance),
    _xlpm.consensusScore
)</f>
        <v/>
      </c>
      <c r="J8" s="65" t="str">
        <f t="shared" si="1"/>
        <v>Very high</v>
      </c>
      <c r="K8" s="65" t="str">
        <f t="shared" si="0"/>
        <v>No responses yet</v>
      </c>
      <c r="L8" s="36"/>
      <c r="M8" s="36"/>
      <c r="N8" s="36"/>
      <c r="O8" s="36"/>
      <c r="P8" s="36"/>
    </row>
    <row r="9" spans="2:16" ht="29.25" customHeight="1" x14ac:dyDescent="0.25">
      <c r="B9" s="68" t="str">
        <f>'Appetite by category'!B8</f>
        <v>Financial</v>
      </c>
      <c r="C9" s="65">
        <f>COUNTIF(Name1!E10, TRUE) + COUNTIF(Name2!E10, TRUE) + COUNTIF(Name3!E10, TRUE) + COUNTIF(Name4!E10, TRUE) + COUNTIF(Name5!E10, TRUE) + COUNTIF(Name6!E10, TRUE) + COUNTIF(Name7!E10, TRUE) + COUNTIF(Name8!E10, TRUE) + COUNTIF(Name9!E10, TRUE) + COUNTIF(Name10!E10, TRUE)</f>
        <v>0</v>
      </c>
      <c r="D9" s="65">
        <f>COUNTIF(Name1!F10, TRUE) + COUNTIF(Name2!F10, TRUE) + COUNTIF(Name3!F10, TRUE) + COUNTIF(Name4!F10, TRUE) + COUNTIF(Name5!F10, TRUE) + COUNTIF(Name6!F10, TRUE) + COUNTIF(Name7!F10, TRUE) + COUNTIF(Name8!F10, TRUE) + COUNTIF(Name9!F10, TRUE) + COUNTIF(Name10!F10, TRUE)</f>
        <v>0</v>
      </c>
      <c r="E9" s="65">
        <f>COUNTIF(Name1!G10, TRUE) + COUNTIF(Name2!G10, TRUE) + COUNTIF(Name3!G10, TRUE) + COUNTIF(Name4!G10, TRUE) + COUNTIF(Name5!G10, TRUE) + COUNTIF(Name6!G10, TRUE) + COUNTIF(Name7!G10, TRUE) + COUNTIF(Name8!G10, TRUE) + COUNTIF(Name9!G10, TRUE) + COUNTIF(Name10!G10, TRUE)</f>
        <v>0</v>
      </c>
      <c r="F9" s="65">
        <f>COUNTIF(Name1!H10, TRUE) + COUNTIF(Name2!H10, TRUE) + COUNTIF(Name3!H10, TRUE) + COUNTIF(Name4!H10, TRUE) + COUNTIF(Name5!H10, TRUE) + COUNTIF(Name6!H10, TRUE) + COUNTIF(Name7!H10, TRUE) + COUNTIF(Name8!H10, TRUE) + COUNTIF(Name9!H10, TRUE) + COUNTIF(Name10!H10, TRUE)</f>
        <v>0</v>
      </c>
      <c r="G9" s="65">
        <f>COUNTIF(Name1!I10, TRUE) + COUNTIF(Name2!I10, TRUE) + COUNTIF(Name3!I10, TRUE) + COUNTIF(Name4!I10, TRUE) + COUNTIF(Name5!I10, TRUE) + COUNTIF(Name6!I10, TRUE) + COUNTIF(Name7!I10, TRUE) + COUNTIF(Name8!I10, TRUE) + COUNTIF(Name9!I10, TRUE) + COUNTIF(Name10!I10, TRUE)</f>
        <v>0</v>
      </c>
      <c r="H9" s="65" t="str" cm="1">
        <f t="array" ref="H9">IF(SUM(C9:G9)=0, "Default: Averse", INDEX({"Averse","Minimal","Cautious","Open","Eager"}, MATCH(MAX(C9:G9), C9:G9, 0)))</f>
        <v>Default: Averse</v>
      </c>
      <c r="I9" s="66" t="str" cm="1">
        <f t="array" ref="I9">_xlfn.LET(
    _xlpm.counts, C9:G9,
    _xlpm.weights, C$23:G$23,
    _xlpm.totalVotes, SUM(_xlpm.counts),
    _xlpm.meanScore, IF(_xlpm.totalVotes=0, 0, SUMPRODUCT(_xlpm.counts, _xlpm.weights)/_xlpm.totalVotes),
    _xlpm.variance, IF(_xlpm.totalVotes=0, 0, SUMPRODUCT(_xlpm.counts, (_xlpm.weights - _xlpm.meanScore)^2)/_xlpm.totalVotes),
    _xlpm.consensusScore, IF(_xlpm.totalVotes=0, "", 5 - _xlpm.variance),
    _xlpm.consensusScore
)</f>
        <v/>
      </c>
      <c r="J9" s="65" t="str">
        <f t="shared" si="1"/>
        <v>Very high</v>
      </c>
      <c r="K9" s="65" t="str">
        <f t="shared" si="0"/>
        <v>No responses yet</v>
      </c>
      <c r="L9" s="36"/>
      <c r="M9" s="36"/>
      <c r="N9" s="36"/>
      <c r="O9" s="36"/>
      <c r="P9" s="36"/>
    </row>
    <row r="10" spans="2:16" ht="29.25" customHeight="1" x14ac:dyDescent="0.25">
      <c r="B10" s="68" t="str">
        <f>'Appetite by category'!B9</f>
        <v>Commercial</v>
      </c>
      <c r="C10" s="65">
        <f>COUNTIF(Name1!E11, TRUE) + COUNTIF(Name2!E11, TRUE) + COUNTIF(Name3!E11, TRUE) + COUNTIF(Name4!E11, TRUE) + COUNTIF(Name5!E11, TRUE) + COUNTIF(Name6!E11, TRUE) + COUNTIF(Name7!E11, TRUE) + COUNTIF(Name8!E11, TRUE) + COUNTIF(Name9!E11, TRUE) + COUNTIF(Name10!E11, TRUE)</f>
        <v>0</v>
      </c>
      <c r="D10" s="65">
        <f>COUNTIF(Name1!F11, TRUE) + COUNTIF(Name2!F11, TRUE) + COUNTIF(Name3!F11, TRUE) + COUNTIF(Name4!F11, TRUE) + COUNTIF(Name5!F11, TRUE) + COUNTIF(Name6!F11, TRUE) + COUNTIF(Name7!F11, TRUE) + COUNTIF(Name8!F11, TRUE) + COUNTIF(Name9!F11, TRUE) + COUNTIF(Name10!F11, TRUE)</f>
        <v>0</v>
      </c>
      <c r="E10" s="65">
        <f>COUNTIF(Name1!G11, TRUE) + COUNTIF(Name2!G11, TRUE) + COUNTIF(Name3!G11, TRUE) + COUNTIF(Name4!G11, TRUE) + COUNTIF(Name5!G11, TRUE) + COUNTIF(Name6!G11, TRUE) + COUNTIF(Name7!G11, TRUE) + COUNTIF(Name8!G11, TRUE) + COUNTIF(Name9!G11, TRUE) + COUNTIF(Name10!G11, TRUE)</f>
        <v>0</v>
      </c>
      <c r="F10" s="65">
        <f>COUNTIF(Name1!H11, TRUE) + COUNTIF(Name2!H11, TRUE) + COUNTIF(Name3!H11, TRUE) + COUNTIF(Name4!H11, TRUE) + COUNTIF(Name5!H11, TRUE) + COUNTIF(Name6!H11, TRUE) + COUNTIF(Name7!H11, TRUE) + COUNTIF(Name8!H11, TRUE) + COUNTIF(Name9!H11, TRUE) + COUNTIF(Name10!H11, TRUE)</f>
        <v>0</v>
      </c>
      <c r="G10" s="65">
        <f>COUNTIF(Name1!I11, TRUE) + COUNTIF(Name2!I11, TRUE) + COUNTIF(Name3!I11, TRUE) + COUNTIF(Name4!I11, TRUE) + COUNTIF(Name5!I11, TRUE) + COUNTIF(Name6!I11, TRUE) + COUNTIF(Name7!I11, TRUE) + COUNTIF(Name8!I11, TRUE) + COUNTIF(Name9!I11, TRUE) + COUNTIF(Name10!I11, TRUE)</f>
        <v>0</v>
      </c>
      <c r="H10" s="65" t="str" cm="1">
        <f t="array" ref="H10">IF(SUM(C10:G10)=0, "Default: Averse", INDEX({"Averse","Minimal","Cautious","Open","Eager"}, MATCH(MAX(C10:G10), C10:G10, 0)))</f>
        <v>Default: Averse</v>
      </c>
      <c r="I10" s="66" t="str" cm="1">
        <f t="array" ref="I10">_xlfn.LET(
    _xlpm.counts, C10:G10,
    _xlpm.weights, C$23:G$23,
    _xlpm.totalVotes, SUM(_xlpm.counts),
    _xlpm.meanScore, IF(_xlpm.totalVotes=0, 0, SUMPRODUCT(_xlpm.counts, _xlpm.weights)/_xlpm.totalVotes),
    _xlpm.variance, IF(_xlpm.totalVotes=0, 0, SUMPRODUCT(_xlpm.counts, (_xlpm.weights - _xlpm.meanScore)^2)/_xlpm.totalVotes),
    _xlpm.consensusScore, IF(_xlpm.totalVotes=0, "", 5 - _xlpm.variance),
    _xlpm.consensusScore
)</f>
        <v/>
      </c>
      <c r="J10" s="65" t="str">
        <f t="shared" si="1"/>
        <v>Very high</v>
      </c>
      <c r="K10" s="65" t="str">
        <f t="shared" si="0"/>
        <v>No responses yet</v>
      </c>
      <c r="L10" s="36"/>
      <c r="M10" s="36"/>
      <c r="N10" s="36"/>
      <c r="O10" s="36"/>
      <c r="P10" s="36"/>
    </row>
    <row r="11" spans="2:16" ht="29.25" customHeight="1" x14ac:dyDescent="0.25">
      <c r="B11" s="68" t="str">
        <f>'Appetite by category'!B10</f>
        <v>People</v>
      </c>
      <c r="C11" s="65">
        <f>COUNTIF(Name1!E12, TRUE) + COUNTIF(Name2!E12, TRUE) + COUNTIF(Name3!E12, TRUE) + COUNTIF(Name4!E12, TRUE) + COUNTIF(Name5!E12, TRUE) + COUNTIF(Name6!E12, TRUE) + COUNTIF(Name7!E12, TRUE) + COUNTIF(Name8!E12, TRUE) + COUNTIF(Name9!E12, TRUE) + COUNTIF(Name10!E12, TRUE)</f>
        <v>0</v>
      </c>
      <c r="D11" s="65">
        <f>COUNTIF(Name1!F12, TRUE) + COUNTIF(Name2!F12, TRUE) + COUNTIF(Name3!F12, TRUE) + COUNTIF(Name4!F12, TRUE) + COUNTIF(Name5!F12, TRUE) + COUNTIF(Name6!F12, TRUE) + COUNTIF(Name7!F12, TRUE) + COUNTIF(Name8!F12, TRUE) + COUNTIF(Name9!F12, TRUE) + COUNTIF(Name10!F12, TRUE)</f>
        <v>0</v>
      </c>
      <c r="E11" s="65">
        <f>COUNTIF(Name1!G12, TRUE) + COUNTIF(Name2!G12, TRUE) + COUNTIF(Name3!G12, TRUE) + COUNTIF(Name4!G12, TRUE) + COUNTIF(Name5!G12, TRUE) + COUNTIF(Name6!G12, TRUE) + COUNTIF(Name7!G12, TRUE) + COUNTIF(Name8!G12, TRUE) + COUNTIF(Name9!G12, TRUE) + COUNTIF(Name10!G12, TRUE)</f>
        <v>0</v>
      </c>
      <c r="F11" s="65">
        <f>COUNTIF(Name1!H12, TRUE) + COUNTIF(Name2!H12, TRUE) + COUNTIF(Name3!H12, TRUE) + COUNTIF(Name4!H12, TRUE) + COUNTIF(Name5!H12, TRUE) + COUNTIF(Name6!H12, TRUE) + COUNTIF(Name7!H12, TRUE) + COUNTIF(Name8!H12, TRUE) + COUNTIF(Name9!H12, TRUE) + COUNTIF(Name10!H12, TRUE)</f>
        <v>0</v>
      </c>
      <c r="G11" s="65">
        <f>COUNTIF(Name1!I12, TRUE) + COUNTIF(Name2!I12, TRUE) + COUNTIF(Name3!I12, TRUE) + COUNTIF(Name4!I12, TRUE) + COUNTIF(Name5!I12, TRUE) + COUNTIF(Name6!I12, TRUE) + COUNTIF(Name7!I12, TRUE) + COUNTIF(Name8!I12, TRUE) + COUNTIF(Name9!I12, TRUE) + COUNTIF(Name10!I12, TRUE)</f>
        <v>0</v>
      </c>
      <c r="H11" s="65" t="str" cm="1">
        <f t="array" ref="H11">IF(SUM(C11:G11)=0, "Default: Averse", INDEX({"Averse","Minimal","Cautious","Open","Eager"}, MATCH(MAX(C11:G11), C11:G11, 0)))</f>
        <v>Default: Averse</v>
      </c>
      <c r="I11" s="66" t="str" cm="1">
        <f t="array" ref="I11">_xlfn.LET(
    _xlpm.counts, C11:G11,
    _xlpm.weights, C$23:G$23,
    _xlpm.totalVotes, SUM(_xlpm.counts),
    _xlpm.meanScore, IF(_xlpm.totalVotes=0, 0, SUMPRODUCT(_xlpm.counts, _xlpm.weights)/_xlpm.totalVotes),
    _xlpm.variance, IF(_xlpm.totalVotes=0, 0, SUMPRODUCT(_xlpm.counts, (_xlpm.weights - _xlpm.meanScore)^2)/_xlpm.totalVotes),
    _xlpm.consensusScore, IF(_xlpm.totalVotes=0, "", 5 - _xlpm.variance),
    _xlpm.consensusScore
)</f>
        <v/>
      </c>
      <c r="J11" s="65" t="str">
        <f t="shared" si="1"/>
        <v>Very high</v>
      </c>
      <c r="K11" s="65" t="str">
        <f t="shared" si="0"/>
        <v>No responses yet</v>
      </c>
      <c r="L11" s="36"/>
      <c r="M11" s="36"/>
      <c r="N11" s="36"/>
      <c r="O11" s="36"/>
      <c r="P11" s="36"/>
    </row>
    <row r="12" spans="2:16" ht="29.25" customHeight="1" x14ac:dyDescent="0.25">
      <c r="B12" s="68" t="str">
        <f>'Appetite by category'!B6</f>
        <v>Legal</v>
      </c>
      <c r="C12" s="65">
        <f>COUNTIF(Name1!E8, TRUE) + COUNTIF(Name2!E8, TRUE) + COUNTIF(Name3!E8, TRUE) + COUNTIF(Name4!E8, TRUE) + COUNTIF(Name5!E8, TRUE) + COUNTIF(Name6!E8, TRUE) + COUNTIF(Name7!E8, TRUE) + COUNTIF(Name8!E8, TRUE) + COUNTIF(Name9!E8, TRUE) + COUNTIF(Name10!E8, TRUE)</f>
        <v>0</v>
      </c>
      <c r="D12" s="65">
        <f>COUNTIF(Name1!F8, TRUE) + COUNTIF(Name2!F8, TRUE) + COUNTIF(Name3!F8, TRUE) + COUNTIF(Name4!F8, TRUE) + COUNTIF(Name5!F8, TRUE) + COUNTIF(Name6!F8, TRUE) + COUNTIF(Name7!F8, TRUE) + COUNTIF(Name8!F8, TRUE) + COUNTIF(Name9!F8, TRUE) + COUNTIF(Name10!F8, TRUE)</f>
        <v>0</v>
      </c>
      <c r="E12" s="65">
        <f>COUNTIF(Name1!G8, TRUE) + COUNTIF(Name2!G8, TRUE) + COUNTIF(Name3!G8, TRUE) + COUNTIF(Name4!G8, TRUE) + COUNTIF(Name5!G8, TRUE) + COUNTIF(Name6!G8, TRUE) + COUNTIF(Name7!G8, TRUE) + COUNTIF(Name8!G8, TRUE) + COUNTIF(Name9!G8, TRUE) + COUNTIF(Name10!G8, TRUE)</f>
        <v>0</v>
      </c>
      <c r="F12" s="65">
        <f>COUNTIF(Name1!H8, TRUE) + COUNTIF(Name2!H8, TRUE) + COUNTIF(Name3!H8, TRUE) + COUNTIF(Name4!H8, TRUE) + COUNTIF(Name5!H8, TRUE) + COUNTIF(Name6!H8, TRUE) + COUNTIF(Name7!H8, TRUE) + COUNTIF(Name8!H8, TRUE) + COUNTIF(Name9!H8, TRUE) + COUNTIF(Name10!H8, TRUE)</f>
        <v>0</v>
      </c>
      <c r="G12" s="65">
        <f>COUNTIF(Name1!I8, TRUE) + COUNTIF(Name2!I8, TRUE) + COUNTIF(Name3!I8, TRUE) + COUNTIF(Name4!I8, TRUE) + COUNTIF(Name5!I8, TRUE) + COUNTIF(Name6!I8, TRUE) + COUNTIF(Name7!I8, TRUE) + COUNTIF(Name8!I8, TRUE) + COUNTIF(Name9!I8, TRUE) + COUNTIF(Name10!I8, TRUE)</f>
        <v>0</v>
      </c>
      <c r="H12" s="65" t="str" cm="1">
        <f t="array" ref="H12">IF(SUM(C12:G12)=0, "Default: Averse", INDEX({"Averse","Minimal","Cautious","Open","Eager"}, MATCH(MAX(C12:G12), C12:G12, 0)))</f>
        <v>Default: Averse</v>
      </c>
      <c r="I12" s="66" t="str" cm="1">
        <f t="array" ref="I12">_xlfn.LET(
    _xlpm.counts, C12:G12,
    _xlpm.weights, C$23:G$23,
    _xlpm.totalVotes, SUM(_xlpm.counts),
    _xlpm.meanScore, IF(_xlpm.totalVotes=0, 0, SUMPRODUCT(_xlpm.counts, _xlpm.weights)/_xlpm.totalVotes),
    _xlpm.variance, IF(_xlpm.totalVotes=0, 0, SUMPRODUCT(_xlpm.counts, (_xlpm.weights - _xlpm.meanScore)^2)/_xlpm.totalVotes),
    _xlpm.consensusScore, IF(_xlpm.totalVotes=0, "", 5 - _xlpm.variance),
    _xlpm.consensusScore
)</f>
        <v/>
      </c>
      <c r="J12" s="65" t="str">
        <f t="shared" si="1"/>
        <v>Very high</v>
      </c>
      <c r="K12" s="65" t="str">
        <f t="shared" si="0"/>
        <v>No responses yet</v>
      </c>
      <c r="L12" s="36"/>
      <c r="M12" s="36"/>
      <c r="N12" s="36"/>
      <c r="O12" s="36"/>
      <c r="P12" s="36"/>
    </row>
    <row r="13" spans="2:16" ht="29.25" customHeight="1" x14ac:dyDescent="0.25">
      <c r="B13" s="68" t="str">
        <f>'Appetite by category'!B15</f>
        <v>Reputational</v>
      </c>
      <c r="C13" s="65">
        <f>COUNTIF(Name1!E17, TRUE) + COUNTIF(Name2!E17, TRUE) + COUNTIF(Name3!E17, TRUE) + COUNTIF(Name4!E17, TRUE) + COUNTIF(Name5!E17, TRUE) + COUNTIF(Name6!E17, TRUE) + COUNTIF(Name7!E17, TRUE) + COUNTIF(Name8!E17, TRUE) + COUNTIF(Name9!E17, TRUE) + COUNTIF(Name10!E17, TRUE)</f>
        <v>0</v>
      </c>
      <c r="D13" s="65">
        <f>COUNTIF(Name1!F17, TRUE) + COUNTIF(Name2!F17, TRUE) + COUNTIF(Name3!F17, TRUE) + COUNTIF(Name4!F17, TRUE) + COUNTIF(Name5!F17, TRUE) + COUNTIF(Name6!F17, TRUE) + COUNTIF(Name7!F17, TRUE) + COUNTIF(Name8!F17, TRUE) + COUNTIF(Name9!F17, TRUE) + COUNTIF(Name10!F17, TRUE)</f>
        <v>0</v>
      </c>
      <c r="E13" s="65">
        <f>COUNTIF(Name1!G17, TRUE) + COUNTIF(Name2!G17, TRUE) + COUNTIF(Name3!G17, TRUE) + COUNTIF(Name4!G17, TRUE) + COUNTIF(Name5!G17, TRUE) + COUNTIF(Name6!G17, TRUE) + COUNTIF(Name7!G17, TRUE) + COUNTIF(Name8!G17, TRUE) + COUNTIF(Name9!G17, TRUE) + COUNTIF(Name10!G17, TRUE)</f>
        <v>0</v>
      </c>
      <c r="F13" s="65">
        <f>COUNTIF(Name1!H17, TRUE) + COUNTIF(Name2!H17, TRUE) + COUNTIF(Name3!H17, TRUE) + COUNTIF(Name4!H17, TRUE) + COUNTIF(Name5!H17, TRUE) + COUNTIF(Name6!H17, TRUE) + COUNTIF(Name7!H17, TRUE) + COUNTIF(Name8!H17, TRUE) + COUNTIF(Name9!H17, TRUE) + COUNTIF(Name10!H17, TRUE)</f>
        <v>0</v>
      </c>
      <c r="G13" s="65">
        <f>COUNTIF(Name1!I17, TRUE) + COUNTIF(Name2!I17, TRUE) + COUNTIF(Name3!I17, TRUE) + COUNTIF(Name4!I17, TRUE) + COUNTIF(Name5!I17, TRUE) + COUNTIF(Name6!I17, TRUE) + COUNTIF(Name7!I17, TRUE) + COUNTIF(Name8!I17, TRUE) + COUNTIF(Name9!I17, TRUE) + COUNTIF(Name10!I17, TRUE)</f>
        <v>0</v>
      </c>
      <c r="H13" s="65" t="str" cm="1">
        <f t="array" ref="H13">IF(SUM(C13:G13)=0, "Default: Averse", INDEX({"Averse","Minimal","Cautious","Open","Eager"}, MATCH(MAX(C13:G13), C13:G13, 0)))</f>
        <v>Default: Averse</v>
      </c>
      <c r="I13" s="66" t="str" cm="1">
        <f t="array" ref="I13">_xlfn.LET(
    _xlpm.counts, C13:G13,
    _xlpm.weights, C$23:G$23,
    _xlpm.totalVotes, SUM(_xlpm.counts),
    _xlpm.meanScore, IF(_xlpm.totalVotes=0, 0, SUMPRODUCT(_xlpm.counts, _xlpm.weights)/_xlpm.totalVotes),
    _xlpm.variance, IF(_xlpm.totalVotes=0, 0, SUMPRODUCT(_xlpm.counts, (_xlpm.weights - _xlpm.meanScore)^2)/_xlpm.totalVotes),
    _xlpm.consensusScore, IF(_xlpm.totalVotes=0, "", 5 - _xlpm.variance),
    _xlpm.consensusScore
)</f>
        <v/>
      </c>
      <c r="J13" s="65" t="str">
        <f t="shared" si="1"/>
        <v>Very high</v>
      </c>
      <c r="K13" s="65" t="str">
        <f t="shared" si="0"/>
        <v>No responses yet</v>
      </c>
      <c r="L13" s="36"/>
      <c r="M13" s="36"/>
      <c r="N13" s="36"/>
      <c r="O13" s="36"/>
      <c r="P13" s="36"/>
    </row>
    <row r="14" spans="2:16" ht="29.25" customHeight="1" x14ac:dyDescent="0.25">
      <c r="B14" s="68" t="str">
        <f>'Appetite by category'!B4</f>
        <v>Governance</v>
      </c>
      <c r="C14" s="65">
        <f>COUNTIF(Name1!E6, TRUE) + COUNTIF(Name2!E6, TRUE) + COUNTIF(Name3!E6, TRUE) + COUNTIF(Name4!E6, TRUE) + COUNTIF(Name5!E6, TRUE) + COUNTIF(Name6!E6, TRUE) + COUNTIF(Name7!E6, TRUE) + COUNTIF(Name8!E6, TRUE) + COUNTIF(Name9!E6, TRUE) + COUNTIF(Name10!E6, TRUE)</f>
        <v>0</v>
      </c>
      <c r="D14" s="65">
        <f>COUNTIF(Name1!F6, TRUE) + COUNTIF(Name2!F6, TRUE) + COUNTIF(Name3!F6, TRUE) + COUNTIF(Name4!F6, TRUE) + COUNTIF(Name5!F6, TRUE) + COUNTIF(Name6!F6, TRUE) + COUNTIF(Name7!F6, TRUE) + COUNTIF(Name8!F6, TRUE) + COUNTIF(Name9!F6, TRUE) + COUNTIF(Name10!F6, TRUE)</f>
        <v>0</v>
      </c>
      <c r="E14" s="65">
        <f>COUNTIF(Name1!G6, TRUE) + COUNTIF(Name2!G6, TRUE) + COUNTIF(Name3!G6, TRUE) + COUNTIF(Name4!G6, TRUE) + COUNTIF(Name5!G6, TRUE) + COUNTIF(Name6!G6, TRUE) + COUNTIF(Name7!G6, TRUE) + COUNTIF(Name8!G6, TRUE) + COUNTIF(Name9!G6, TRUE) + COUNTIF(Name10!G6, TRUE)</f>
        <v>0</v>
      </c>
      <c r="F14" s="65">
        <f>COUNTIF(Name1!H6, TRUE) + COUNTIF(Name2!H6, TRUE) + COUNTIF(Name3!H6, TRUE) + COUNTIF(Name4!H6, TRUE) + COUNTIF(Name5!H6, TRUE) + COUNTIF(Name6!H6, TRUE) + COUNTIF(Name7!H6, TRUE) + COUNTIF(Name8!H6, TRUE) + COUNTIF(Name9!H6, TRUE) + COUNTIF(Name10!H6, TRUE)</f>
        <v>0</v>
      </c>
      <c r="G14" s="65">
        <f>COUNTIF(Name1!I6, TRUE) + COUNTIF(Name2!I6, TRUE) + COUNTIF(Name3!I6, TRUE) + COUNTIF(Name4!I6, TRUE) + COUNTIF(Name5!I6, TRUE) + COUNTIF(Name6!I6, TRUE) + COUNTIF(Name7!I6, TRUE) + COUNTIF(Name8!I6, TRUE) + COUNTIF(Name9!I6, TRUE) + COUNTIF(Name10!I6, TRUE)</f>
        <v>0</v>
      </c>
      <c r="H14" s="65" t="str" cm="1">
        <f t="array" ref="H14">IF(SUM(C14:G14)=0, "Default: Averse", INDEX({"Averse","Minimal","Cautious","Open","Eager"}, MATCH(MAX(C14:G14), C14:G14, 0)))</f>
        <v>Default: Averse</v>
      </c>
      <c r="I14" s="66" t="str" cm="1">
        <f t="array" ref="I14">_xlfn.LET(
    _xlpm.counts, C14:G14,
    _xlpm.weights, C$23:G$23,
    _xlpm.totalVotes, SUM(_xlpm.counts),
    _xlpm.meanScore, IF(_xlpm.totalVotes=0, 0, SUMPRODUCT(_xlpm.counts, _xlpm.weights)/_xlpm.totalVotes),
    _xlpm.variance, IF(_xlpm.totalVotes=0, 0, SUMPRODUCT(_xlpm.counts, (_xlpm.weights - _xlpm.meanScore)^2)/_xlpm.totalVotes),
    _xlpm.consensusScore, IF(_xlpm.totalVotes=0, "", 5 - _xlpm.variance),
    _xlpm.consensusScore
)</f>
        <v/>
      </c>
      <c r="J14" s="65" t="str">
        <f t="shared" si="1"/>
        <v>Very high</v>
      </c>
      <c r="K14" s="65" t="str">
        <f t="shared" si="0"/>
        <v>No responses yet</v>
      </c>
      <c r="L14" s="36"/>
      <c r="M14" s="36"/>
      <c r="N14" s="36"/>
      <c r="O14" s="36"/>
      <c r="P14" s="36"/>
    </row>
    <row r="15" spans="2:16" ht="29.25" customHeight="1" x14ac:dyDescent="0.25">
      <c r="B15" s="68" t="str">
        <f>'Appetite by category'!B3</f>
        <v>Strategy</v>
      </c>
      <c r="C15" s="65">
        <f>COUNTIF(Name1!E5, TRUE) + COUNTIF(Name2!E5, TRUE) + COUNTIF(Name3!E5, TRUE) + COUNTIF(Name4!E5, TRUE) + COUNTIF(Name5!E5, TRUE) + COUNTIF(Name6!E5, TRUE) + COUNTIF(Name7!E5, TRUE) + COUNTIF(Name8!E5, TRUE) + COUNTIF(Name9!E5, TRUE) + COUNTIF(Name10!E5, TRUE)</f>
        <v>0</v>
      </c>
      <c r="D15" s="65">
        <f>COUNTIF(Name1!F5, TRUE) + COUNTIF(Name2!F5, TRUE) + COUNTIF(Name3!F5, TRUE) + COUNTIF(Name4!F5, TRUE) + COUNTIF(Name5!F5, TRUE) + COUNTIF(Name6!F5, TRUE) + COUNTIF(Name7!F5, TRUE) + COUNTIF(Name8!F5, TRUE) + COUNTIF(Name9!F5, TRUE) + COUNTIF(Name10!F5, TRUE)</f>
        <v>0</v>
      </c>
      <c r="E15" s="65">
        <f>COUNTIF(Name1!G5, TRUE) + COUNTIF(Name2!G5, TRUE) + COUNTIF(Name3!G5, TRUE) + COUNTIF(Name4!G5, TRUE) + COUNTIF(Name5!G5, TRUE) + COUNTIF(Name6!G5, TRUE) + COUNTIF(Name7!G5, TRUE) + COUNTIF(Name8!G5, TRUE) + COUNTIF(Name9!G5, TRUE) + COUNTIF(Name10!G5, TRUE)</f>
        <v>0</v>
      </c>
      <c r="F15" s="65">
        <f>COUNTIF(Name1!H5, TRUE) + COUNTIF(Name2!H5, TRUE) + COUNTIF(Name3!H5, TRUE) + COUNTIF(Name4!H5, TRUE) + COUNTIF(Name5!H5, TRUE) + COUNTIF(Name6!H5, TRUE) + COUNTIF(Name7!H5, TRUE) + COUNTIF(Name8!H5, TRUE) + COUNTIF(Name9!H5, TRUE) + COUNTIF(Name10!H5, TRUE)</f>
        <v>0</v>
      </c>
      <c r="G15" s="65">
        <f>COUNTIF(Name1!I5, TRUE) + COUNTIF(Name2!I5, TRUE) + COUNTIF(Name3!I5, TRUE) + COUNTIF(Name4!I5, TRUE) + COUNTIF(Name5!I5, TRUE) + COUNTIF(Name6!I5, TRUE) + COUNTIF(Name7!I5, TRUE) + COUNTIF(Name8!I5, TRUE) + COUNTIF(Name9!I5, TRUE) + COUNTIF(Name10!I5, TRUE)</f>
        <v>0</v>
      </c>
      <c r="H15" s="65" t="str" cm="1">
        <f t="array" ref="H15">IF(SUM(C15:G15)=0, "Default: Averse", INDEX({"Averse","Minimal","Cautious","Open","Eager"}, MATCH(MAX(C15:G15), C15:G15, 0)))</f>
        <v>Default: Averse</v>
      </c>
      <c r="I15" s="66" t="str" cm="1">
        <f t="array" ref="I15">_xlfn.LET(
    _xlpm.counts, C15:G15,
    _xlpm.weights, C$23:G$23,
    _xlpm.totalVotes, SUM(_xlpm.counts),
    _xlpm.meanScore, IF(_xlpm.totalVotes=0, 0, SUMPRODUCT(_xlpm.counts, _xlpm.weights)/_xlpm.totalVotes),
    _xlpm.variance, IF(_xlpm.totalVotes=0, 0, SUMPRODUCT(_xlpm.counts, (_xlpm.weights - _xlpm.meanScore)^2)/_xlpm.totalVotes),
    _xlpm.consensusScore, IF(_xlpm.totalVotes=0, "", 5 - _xlpm.variance),
    _xlpm.consensusScore
)</f>
        <v/>
      </c>
      <c r="J15" s="65" t="str">
        <f t="shared" si="1"/>
        <v>Very high</v>
      </c>
      <c r="K15" s="65" t="str">
        <f t="shared" si="0"/>
        <v>No responses yet</v>
      </c>
      <c r="L15" s="36"/>
      <c r="M15" s="36"/>
      <c r="N15" s="36"/>
      <c r="O15" s="36"/>
      <c r="P15" s="36"/>
    </row>
    <row r="16" spans="2:16" x14ac:dyDescent="0.25">
      <c r="H16" s="36"/>
      <c r="I16" s="36"/>
      <c r="J16" s="36"/>
      <c r="K16" s="36"/>
      <c r="L16" s="36"/>
      <c r="M16" s="36"/>
      <c r="N16" s="36"/>
      <c r="O16" s="36"/>
      <c r="P16" s="36"/>
    </row>
    <row r="17" spans="2:16" ht="28.5" customHeight="1" x14ac:dyDescent="0.25">
      <c r="C17" s="63" t="s">
        <v>87</v>
      </c>
      <c r="D17" s="38">
        <f>IFERROR(AVERAGE(I3:I15), 0)</f>
        <v>0</v>
      </c>
      <c r="F17" s="36"/>
      <c r="G17" s="36"/>
      <c r="M17" s="36"/>
      <c r="N17" s="36"/>
      <c r="O17" s="36"/>
      <c r="P17" s="36"/>
    </row>
    <row r="18" spans="2:16" ht="28.5" customHeight="1" x14ac:dyDescent="0.25">
      <c r="C18" s="63" t="s">
        <v>88</v>
      </c>
      <c r="D18" s="37" t="str">
        <f>IF(D17=0, "No consensus yet",
 IF(D17&gt;=4.5, "Very high",
  IF(D17&gt;=3.5, "High",
   IF(D17&gt;=2.5, "Moderate",
    IF(D17&gt;=1.5, "Low", "Very low")))))</f>
        <v>No consensus yet</v>
      </c>
      <c r="E18" s="36" t="str">
        <f>IF(D17=0, "No consensus yet",
 "Consensus score: " &amp; TEXT(D17, "0.0") &amp;
 " – Spread interpretation: " &amp;
 IF(D17&gt;=4.5, "Very high alignment",
  IF(D17&gt;=3.5, "High alignment",
   IF(D17&gt;=2.5, "Moderate alignment",
    IF(D17&gt;=1.5, "Low alignment", "Very low alignment")))))</f>
        <v>No consensus yet</v>
      </c>
      <c r="F18" s="36"/>
      <c r="G18" s="36"/>
      <c r="M18" s="36"/>
      <c r="N18" s="36"/>
      <c r="O18" s="36"/>
      <c r="P18" s="36"/>
    </row>
    <row r="19" spans="2:16" ht="28.5" customHeight="1" x14ac:dyDescent="0.25">
      <c r="C19" s="63" t="s">
        <v>99</v>
      </c>
      <c r="D19" s="37">
        <f>_xlfn.MINIFS(I3:I15, I3:I15, "&lt;&gt;0")</f>
        <v>0</v>
      </c>
      <c r="E19" s="36" t="str" cm="1">
        <f t="array" ref="E19">IF(SUM(I3:I15)=0, "Least aligned areas: No responses yet", "Least aligned area(s): " &amp; _xlfn.TEXTJOIN(", ", TRUE, _xlfn._xlws.FILTER(B3:B15, I3:I15=D19)))</f>
        <v>Least aligned areas: No responses yet</v>
      </c>
      <c r="F19" s="36"/>
      <c r="G19" s="36"/>
      <c r="N19" s="36"/>
      <c r="O19" s="36"/>
      <c r="P19" s="36"/>
    </row>
    <row r="20" spans="2:16" x14ac:dyDescent="0.25">
      <c r="B20" s="36"/>
      <c r="C20" s="36"/>
      <c r="D20" s="36"/>
      <c r="E20" s="36"/>
      <c r="F20" s="36"/>
      <c r="G20" s="36"/>
      <c r="H20" s="36"/>
      <c r="M20" s="36"/>
      <c r="N20" s="36"/>
      <c r="O20" s="36"/>
      <c r="P20" s="36"/>
    </row>
    <row r="21" spans="2:16" x14ac:dyDescent="0.25">
      <c r="B21" s="36"/>
      <c r="C21" s="36"/>
      <c r="D21" s="36"/>
      <c r="E21" t="str">
        <f>_xlfn.LET(
    _xlpm.avgScore, 'Calculation table'!D17,
    _xlpm.distRange, 'Calculation table'!K3:K15,
    _xlpm.divCount, COUNTIF(_xlpm.distRange, "Divergent"),
    _xlpm.mixedCount, COUNTIF(_xlpm.distRange, "Mixed"),
    _xlpm.totalCats, COUNTA(_xlpm.distRange),
    _xlpm.hasData, _xlpm.avgScore &gt; 0,
    _xlpm.narrative,
    IF(NOT(_xlpm.hasData),
        "Board-wide appetite assessment not yet available. Please ensure responses are submitted.",
        IF(_xlpm.avgScore &gt;= 4.3,
            "Overall, the board exhibits very high alignment in its risk appetite. " &amp;
            "The average consensus score is " &amp; TEXT(_xlpm.avgScore, "0.0") &amp; " / 5, and most categories show consistent decision-making.",
        IF(_xlpm.avgScore &gt;= 3.5,
            "Board appetite is broadly aligned. The average consensus score is " &amp; TEXT(_xlpm.avgScore, "0.0") &amp;
            " / 5, with only " &amp; (_xlpm.divCount + _xlpm.mixedCount) &amp; " out of " &amp; _xlpm.totalCats &amp;
            " categories showing mixed or divergent views.",
        IF(_xlpm.avgScore &gt;= 2.5,
            "The board's risk appetite is moderately aligned. With a consensus score of " &amp; TEXT(_xlpm.avgScore, "0.0") &amp;
            " / 5, some categories may benefit from further discussion. " &amp;
            "There are " &amp; (_xlpm.divCount + _xlpm.mixedCount) &amp; " categories showing variable perspectives.",
            "There appears to be limited alignment across the board. The consensus score is " &amp; TEXT(_xlpm.avgScore, "0.0") &amp;
            " / 5, and " &amp; (_xlpm.divCount + _xlpm.mixedCount) &amp; " categories are showing divergent or mixed appetite. A deeper conversation may be helpful."
        )))),
    _xlpm.narrative
)</f>
        <v>Board-wide appetite assessment not yet available. Please ensure responses are submitted.</v>
      </c>
      <c r="F21" s="36"/>
      <c r="G21" s="36"/>
      <c r="H21" s="36"/>
      <c r="M21" s="36"/>
      <c r="N21" s="36"/>
      <c r="O21" s="36"/>
      <c r="P21" s="36"/>
    </row>
    <row r="22" spans="2:16" x14ac:dyDescent="0.25">
      <c r="B22" s="36"/>
      <c r="C22" s="36"/>
      <c r="D22" s="36"/>
      <c r="E22" s="36"/>
      <c r="F22" s="36"/>
      <c r="G22" s="36"/>
      <c r="H22" s="36"/>
      <c r="I22" s="36"/>
      <c r="J22" s="36"/>
      <c r="K22" s="36"/>
      <c r="L22" s="36"/>
      <c r="M22" s="36"/>
      <c r="N22" s="36"/>
      <c r="O22" s="36"/>
      <c r="P22" s="36"/>
    </row>
    <row r="23" spans="2:16" x14ac:dyDescent="0.25">
      <c r="B23" s="40" t="s">
        <v>95</v>
      </c>
      <c r="C23" s="39">
        <v>1</v>
      </c>
      <c r="D23" s="39">
        <v>2</v>
      </c>
      <c r="E23" s="39">
        <v>3</v>
      </c>
      <c r="F23" s="39">
        <v>4</v>
      </c>
      <c r="G23" s="39">
        <v>5</v>
      </c>
      <c r="H23" s="36"/>
      <c r="I23" s="36"/>
      <c r="K23" s="36"/>
      <c r="L23" s="36"/>
      <c r="M23" s="36"/>
      <c r="N23" s="36"/>
      <c r="O23" s="36"/>
      <c r="P23" s="36"/>
    </row>
    <row r="24" spans="2:16" x14ac:dyDescent="0.25">
      <c r="B24" s="36"/>
      <c r="C24" s="36"/>
      <c r="D24" s="36"/>
      <c r="E24" s="36"/>
      <c r="F24" s="36"/>
      <c r="G24" s="36"/>
      <c r="H24" s="36"/>
      <c r="I24" s="36"/>
      <c r="J24" s="36"/>
      <c r="K24" s="36"/>
      <c r="L24" s="36"/>
      <c r="M24" s="36"/>
      <c r="N24" s="36"/>
      <c r="O24" s="36"/>
      <c r="P24" s="36"/>
    </row>
    <row r="25" spans="2:16" x14ac:dyDescent="0.25">
      <c r="B25" s="36"/>
      <c r="C25" s="36"/>
      <c r="D25" s="36"/>
      <c r="E25" s="36"/>
      <c r="F25" s="36"/>
      <c r="G25" s="36"/>
      <c r="H25" s="36"/>
      <c r="J25" s="36"/>
      <c r="K25" s="36"/>
      <c r="L25" s="36"/>
      <c r="M25" s="36"/>
      <c r="N25" s="36"/>
      <c r="O25" s="36"/>
      <c r="P25" s="36"/>
    </row>
    <row r="26" spans="2:16" x14ac:dyDescent="0.25">
      <c r="B26" s="36"/>
      <c r="C26" s="36"/>
      <c r="D26" s="36"/>
      <c r="E26" s="36"/>
      <c r="F26" s="36"/>
      <c r="G26" s="36"/>
      <c r="H26" s="36"/>
      <c r="I26" s="36"/>
      <c r="J26" s="36"/>
      <c r="K26" s="36"/>
      <c r="L26" s="36"/>
      <c r="M26" s="36"/>
      <c r="N26" s="36"/>
      <c r="O26" s="36"/>
      <c r="P26" s="36"/>
    </row>
    <row r="27" spans="2:16" x14ac:dyDescent="0.25">
      <c r="B27" s="36"/>
      <c r="C27" s="36"/>
      <c r="D27" s="36"/>
      <c r="E27" s="36"/>
      <c r="F27" s="36"/>
      <c r="G27" s="36"/>
      <c r="H27" s="36"/>
      <c r="I27" s="36"/>
      <c r="K27" s="36"/>
      <c r="L27" s="36"/>
      <c r="M27" s="36"/>
      <c r="N27" s="36"/>
      <c r="O27" s="36"/>
      <c r="P27" s="36"/>
    </row>
    <row r="28" spans="2:16" x14ac:dyDescent="0.25">
      <c r="B28" s="36"/>
      <c r="C28" s="36"/>
      <c r="D28" s="36"/>
      <c r="E28" s="36"/>
      <c r="F28" s="36"/>
      <c r="G28" s="36"/>
      <c r="H28" s="36"/>
      <c r="I28" s="36"/>
      <c r="J28" s="36"/>
      <c r="K28" s="36"/>
      <c r="L28" s="36"/>
      <c r="M28" s="36"/>
      <c r="N28" s="36"/>
      <c r="O28" s="36"/>
      <c r="P28" s="36"/>
    </row>
    <row r="29" spans="2:16" x14ac:dyDescent="0.25">
      <c r="B29" s="36"/>
      <c r="C29" s="36"/>
      <c r="D29" s="36"/>
      <c r="E29" s="36"/>
      <c r="F29" s="36"/>
      <c r="G29" s="36"/>
      <c r="H29" s="36"/>
      <c r="I29" s="36"/>
      <c r="J29" s="36"/>
      <c r="K29" s="36"/>
      <c r="L29" s="36"/>
      <c r="M29" s="36"/>
      <c r="N29" s="36"/>
      <c r="O29" s="36"/>
      <c r="P29" s="36"/>
    </row>
    <row r="30" spans="2:16" x14ac:dyDescent="0.25">
      <c r="B30" s="36"/>
      <c r="C30" s="36"/>
      <c r="D30" s="36"/>
      <c r="E30" s="36"/>
      <c r="F30" s="36"/>
      <c r="G30" s="36"/>
      <c r="H30" s="36"/>
      <c r="I30" s="36"/>
      <c r="J30" s="36"/>
      <c r="K30" s="36"/>
      <c r="L30" s="36"/>
      <c r="M30" s="36"/>
      <c r="N30" s="36"/>
      <c r="O30" s="36"/>
      <c r="P30" s="36"/>
    </row>
    <row r="31" spans="2:16" x14ac:dyDescent="0.25">
      <c r="H31" s="36"/>
      <c r="I31" s="36"/>
      <c r="J31" s="36"/>
      <c r="K31" s="36"/>
      <c r="L31" s="36"/>
      <c r="M31" s="36"/>
      <c r="N31" s="36"/>
      <c r="O31" s="36"/>
      <c r="P31" s="36"/>
    </row>
    <row r="32" spans="2:16" x14ac:dyDescent="0.25">
      <c r="B32" s="36"/>
      <c r="C32" s="36"/>
      <c r="D32" s="36"/>
      <c r="E32" s="36"/>
      <c r="F32" s="36"/>
      <c r="G32" s="36"/>
      <c r="H32" s="36"/>
      <c r="I32" s="36"/>
      <c r="J32" s="36"/>
      <c r="K32" s="36"/>
      <c r="L32" s="36"/>
      <c r="M32" s="36"/>
      <c r="N32" s="36"/>
      <c r="O32" s="36"/>
      <c r="P32" s="36"/>
    </row>
  </sheetData>
  <sheetProtection algorithmName="SHA-512" hashValue="UHIBcR4pXBaZV6P6DW9s0siA/9qJNzAMN5nLUICtcKy43+p3jMfDEWOKei6LvYQMKbzatIbQEnq+RyoCGCPOXA==" saltValue="WNc9SKvTiozKUUSCeIsFjQ==" spinCount="100000" sheet="1" objects="1" scenarios="1"/>
  <conditionalFormatting sqref="C3:G15">
    <cfRule type="cellIs" dxfId="36" priority="1" operator="equal">
      <formula>0</formula>
    </cfRule>
  </conditionalFormatting>
  <pageMargins left="0.7" right="0.7" top="0.75" bottom="0.75" header="0.3" footer="0.3"/>
  <pageSetup paperSize="9" scale="56" fitToHeight="0" orientation="landscape" r:id="rId1"/>
  <rowBreaks count="1" manualBreakCount="1">
    <brk id="2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DCDE6-D04E-4014-A494-97D9EEAB6947}">
  <sheetPr>
    <tabColor theme="4" tint="0.79998168889431442"/>
    <pageSetUpPr fitToPage="1"/>
  </sheetPr>
  <dimension ref="B1:K17"/>
  <sheetViews>
    <sheetView showGridLines="0" zoomScale="110" zoomScaleNormal="110" workbookViewId="0">
      <pane ySplit="4" topLeftCell="A5" activePane="bottomLeft" state="frozen"/>
      <selection pane="bottomLeft" activeCell="H5" sqref="H5"/>
    </sheetView>
  </sheetViews>
  <sheetFormatPr defaultRowHeight="15" x14ac:dyDescent="0.25"/>
  <cols>
    <col min="1" max="1" width="1.85546875" customWidth="1"/>
    <col min="2" max="2" width="3.28515625" customWidth="1"/>
    <col min="3" max="3" width="5.42578125" customWidth="1"/>
    <col min="4" max="4" width="21" customWidth="1"/>
    <col min="5" max="5" width="5.7109375" customWidth="1"/>
    <col min="6" max="6" width="6.7109375" customWidth="1"/>
    <col min="7" max="9" width="5.140625" customWidth="1"/>
    <col min="10" max="10" width="2.85546875" customWidth="1"/>
    <col min="11" max="11" width="85.7109375" customWidth="1"/>
  </cols>
  <sheetData>
    <row r="1" spans="2:11" ht="38.25" customHeight="1" x14ac:dyDescent="0.25"/>
    <row r="2" spans="2:11" ht="26.25" customHeight="1" x14ac:dyDescent="0.3">
      <c r="B2" s="5" t="s">
        <v>71</v>
      </c>
      <c r="C2" s="5"/>
      <c r="D2" s="7"/>
      <c r="E2" s="5"/>
      <c r="F2" s="6" t="s">
        <v>72</v>
      </c>
      <c r="G2" s="69"/>
      <c r="H2" s="70"/>
      <c r="I2" s="70"/>
      <c r="J2" s="70"/>
    </row>
    <row r="3" spans="2:11" ht="39" customHeight="1" thickBot="1" x14ac:dyDescent="0.3"/>
    <row r="4" spans="2:11" ht="46.5" customHeight="1" x14ac:dyDescent="0.25">
      <c r="B4" s="71" t="s">
        <v>70</v>
      </c>
      <c r="C4" s="72"/>
      <c r="D4" s="72"/>
      <c r="E4" s="17" t="str">
        <f>Appetites!B3</f>
        <v>Averse</v>
      </c>
      <c r="F4" s="17" t="str">
        <f>Appetites!B4</f>
        <v>Minimal</v>
      </c>
      <c r="G4" s="18" t="str">
        <f>Appetites!B5</f>
        <v>Cautious</v>
      </c>
      <c r="H4" s="18" t="str">
        <f>Appetites!B6</f>
        <v>Open</v>
      </c>
      <c r="I4" s="19" t="str">
        <f>Appetites!B7</f>
        <v>Eager</v>
      </c>
      <c r="J4" s="20"/>
      <c r="K4" s="21" t="s">
        <v>77</v>
      </c>
    </row>
    <row r="5" spans="2:11" ht="39" customHeight="1" x14ac:dyDescent="0.25">
      <c r="B5" s="22" t="str">
        <f>'Appetite by category'!B3</f>
        <v>Strategy</v>
      </c>
      <c r="C5" s="8"/>
      <c r="D5" s="8"/>
      <c r="E5" s="10" t="b">
        <v>0</v>
      </c>
      <c r="F5" s="10" t="b">
        <v>0</v>
      </c>
      <c r="G5" s="10" t="b">
        <v>0</v>
      </c>
      <c r="H5" s="10" t="b">
        <v>0</v>
      </c>
      <c r="I5" s="10" t="b">
        <v>0</v>
      </c>
      <c r="J5" s="9"/>
      <c r="K5" s="23" t="str">
        <f>_xlfn.TEXTJOIN(" ", TRUE, IF(E5=TRUE, INDEX('Appetite by category'!C:C, MATCH(B5, 'Appetite by category'!B:B, 0)), ""), IF(F5=TRUE, INDEX('Appetite by category'!D:D, MATCH(B5, 'Appetite by category'!B:B, 0)), ""), IF(G5=TRUE, INDEX('Appetite by category'!E:E, MATCH(B5, 'Appetite by category'!B:B, 0)), ""), IF(H5=TRUE, INDEX('Appetite by category'!F:F, MATCH(B5, 'Appetite by category'!B:B, 0)), ""), IF(I5=TRUE, INDEX('Appetite by category'!G:G, MATCH(B5, 'Appetite by category'!B:B, 0)), ""))</f>
        <v/>
      </c>
    </row>
    <row r="6" spans="2:11" ht="55.5" customHeight="1" x14ac:dyDescent="0.25">
      <c r="B6" s="22" t="str">
        <f>'Appetite by category'!B4</f>
        <v>Governance</v>
      </c>
      <c r="C6" s="11"/>
      <c r="D6" s="11"/>
      <c r="E6" s="12" t="b">
        <v>0</v>
      </c>
      <c r="F6" s="12" t="b">
        <v>0</v>
      </c>
      <c r="G6" s="12" t="b">
        <v>0</v>
      </c>
      <c r="H6" s="12" t="b">
        <v>0</v>
      </c>
      <c r="I6" s="12" t="b">
        <v>0</v>
      </c>
      <c r="J6" s="13"/>
      <c r="K6" s="24" t="str">
        <f>_xlfn.TEXTJOIN(" ", TRUE, IF(E6=TRUE, INDEX('Appetite by category'!C:C, MATCH(B6, 'Appetite by category'!B:B, 0)), ""), IF(F6=TRUE, INDEX('Appetite by category'!D:D, MATCH(B6, 'Appetite by category'!B:B, 0)), ""), IF(G6=TRUE, INDEX('Appetite by category'!E:E, MATCH(B6, 'Appetite by category'!B:B, 0)), ""), IF(H6=TRUE, INDEX('Appetite by category'!F:F, MATCH(B6, 'Appetite by category'!B:B, 0)), ""), IF(I6=TRUE, INDEX('Appetite by category'!G:G, MATCH(B6, 'Appetite by category'!B:B, 0)), ""))</f>
        <v/>
      </c>
    </row>
    <row r="7" spans="2:11" ht="41.25" customHeight="1" x14ac:dyDescent="0.25">
      <c r="B7" s="22" t="str">
        <f>'Appetite by category'!B5</f>
        <v>Operations</v>
      </c>
      <c r="C7" s="8"/>
      <c r="D7" s="8"/>
      <c r="E7" s="10" t="b">
        <v>0</v>
      </c>
      <c r="F7" s="10" t="b">
        <v>0</v>
      </c>
      <c r="G7" s="10" t="b">
        <v>0</v>
      </c>
      <c r="H7" s="10" t="b">
        <v>0</v>
      </c>
      <c r="I7" s="10" t="b">
        <v>0</v>
      </c>
      <c r="J7" s="9"/>
      <c r="K7" s="23" t="str">
        <f>_xlfn.TEXTJOIN(" ", TRUE, IF(E7=TRUE, INDEX('Appetite by category'!C:C, MATCH(B7, 'Appetite by category'!B:B, 0)), ""), IF(F7=TRUE, INDEX('Appetite by category'!D:D, MATCH(B7, 'Appetite by category'!B:B, 0)), ""), IF(G7=TRUE, INDEX('Appetite by category'!E:E, MATCH(B7, 'Appetite by category'!B:B, 0)), ""), IF(H7=TRUE, INDEX('Appetite by category'!F:F, MATCH(B7, 'Appetite by category'!B:B, 0)), ""), IF(I7=TRUE, INDEX('Appetite by category'!G:G, MATCH(B7, 'Appetite by category'!B:B, 0)), ""))</f>
        <v/>
      </c>
    </row>
    <row r="8" spans="2:11" ht="29.25" customHeight="1" x14ac:dyDescent="0.25">
      <c r="B8" s="22" t="str">
        <f>'Appetite by category'!B6</f>
        <v>Legal</v>
      </c>
      <c r="C8" s="8"/>
      <c r="D8" s="8"/>
      <c r="E8" s="10" t="b">
        <v>0</v>
      </c>
      <c r="F8" s="10" t="b">
        <v>0</v>
      </c>
      <c r="G8" s="10" t="b">
        <v>0</v>
      </c>
      <c r="H8" s="10" t="b">
        <v>0</v>
      </c>
      <c r="I8" s="10" t="b">
        <v>0</v>
      </c>
      <c r="J8" s="9"/>
      <c r="K8" s="23" t="str">
        <f>_xlfn.TEXTJOIN(" ", TRUE, IF(E8=TRUE, INDEX('Appetite by category'!C:C, MATCH(B8, 'Appetite by category'!B:B, 0)), ""), IF(F8=TRUE, INDEX('Appetite by category'!D:D, MATCH(B8, 'Appetite by category'!B:B, 0)), ""), IF(G8=TRUE, INDEX('Appetite by category'!E:E, MATCH(B8, 'Appetite by category'!B:B, 0)), ""), IF(H8=TRUE, INDEX('Appetite by category'!F:F, MATCH(B8, 'Appetite by category'!B:B, 0)), ""), IF(I8=TRUE, INDEX('Appetite by category'!G:G, MATCH(B8, 'Appetite by category'!B:B, 0)), ""))</f>
        <v/>
      </c>
    </row>
    <row r="9" spans="2:11" ht="44.25" customHeight="1" x14ac:dyDescent="0.25">
      <c r="B9" s="25" t="str">
        <f>'Appetite by category'!B7</f>
        <v>Property</v>
      </c>
      <c r="C9" s="14"/>
      <c r="D9" s="14"/>
      <c r="E9" s="15" t="b">
        <v>0</v>
      </c>
      <c r="F9" s="15" t="b">
        <v>0</v>
      </c>
      <c r="G9" s="15" t="b">
        <v>0</v>
      </c>
      <c r="H9" s="15" t="b">
        <v>0</v>
      </c>
      <c r="I9" s="15" t="b">
        <v>0</v>
      </c>
      <c r="J9" s="16"/>
      <c r="K9" s="26" t="str">
        <f>_xlfn.TEXTJOIN(" ", TRUE, IF(E9=TRUE, INDEX('Appetite by category'!C:C, MATCH(B9, 'Appetite by category'!B:B, 0)), ""), IF(F9=TRUE, INDEX('Appetite by category'!D:D, MATCH(B9, 'Appetite by category'!B:B, 0)), ""), IF(G9=TRUE, INDEX('Appetite by category'!E:E, MATCH(B9, 'Appetite by category'!B:B, 0)), ""), IF(H9=TRUE, INDEX('Appetite by category'!F:F, MATCH(B9, 'Appetite by category'!B:B, 0)), ""), IF(I9=TRUE, INDEX('Appetite by category'!G:G, MATCH(B9, 'Appetite by category'!B:B, 0)), ""))</f>
        <v/>
      </c>
    </row>
    <row r="10" spans="2:11" ht="39" customHeight="1" x14ac:dyDescent="0.25">
      <c r="B10" s="22" t="str">
        <f>'Appetite by category'!B8</f>
        <v>Financial</v>
      </c>
      <c r="C10" s="8"/>
      <c r="D10" s="8"/>
      <c r="E10" s="10" t="b">
        <v>0</v>
      </c>
      <c r="F10" s="10" t="b">
        <v>0</v>
      </c>
      <c r="G10" s="10" t="b">
        <v>0</v>
      </c>
      <c r="H10" s="10" t="b">
        <v>0</v>
      </c>
      <c r="I10" s="10" t="b">
        <v>0</v>
      </c>
      <c r="J10" s="9"/>
      <c r="K10" s="23" t="str">
        <f>_xlfn.TEXTJOIN(" ", TRUE, IF(E10=TRUE, INDEX('Appetite by category'!C:C, MATCH(B10, 'Appetite by category'!B:B, 0)), ""), IF(F10=TRUE, INDEX('Appetite by category'!D:D, MATCH(B10, 'Appetite by category'!B:B, 0)), ""), IF(G10=TRUE, INDEX('Appetite by category'!E:E, MATCH(B10, 'Appetite by category'!B:B, 0)), ""), IF(H10=TRUE, INDEX('Appetite by category'!F:F, MATCH(B10, 'Appetite by category'!B:B, 0)), ""), IF(I10=TRUE, INDEX('Appetite by category'!G:G, MATCH(B10, 'Appetite by category'!B:B, 0)), ""))</f>
        <v/>
      </c>
    </row>
    <row r="11" spans="2:11" ht="51.75" customHeight="1" x14ac:dyDescent="0.25">
      <c r="B11" s="22" t="str">
        <f>'Appetite by category'!B9</f>
        <v>Commercial</v>
      </c>
      <c r="C11" s="8"/>
      <c r="D11" s="8"/>
      <c r="E11" s="10" t="b">
        <v>0</v>
      </c>
      <c r="F11" s="10" t="b">
        <v>0</v>
      </c>
      <c r="G11" s="10" t="b">
        <v>0</v>
      </c>
      <c r="H11" s="10" t="b">
        <v>0</v>
      </c>
      <c r="I11" s="10" t="b">
        <v>0</v>
      </c>
      <c r="J11" s="9"/>
      <c r="K11" s="23" t="str">
        <f>_xlfn.TEXTJOIN(" ", TRUE, IF(E11=TRUE, INDEX('Appetite by category'!C:C, MATCH(B11, 'Appetite by category'!B:B, 0)), ""), IF(F11=TRUE, INDEX('Appetite by category'!D:D, MATCH(B11, 'Appetite by category'!B:B, 0)), ""), IF(G11=TRUE, INDEX('Appetite by category'!E:E, MATCH(B11, 'Appetite by category'!B:B, 0)), ""), IF(H11=TRUE, INDEX('Appetite by category'!F:F, MATCH(B11, 'Appetite by category'!B:B, 0)), ""), IF(I11=TRUE, INDEX('Appetite by category'!G:G, MATCH(B11, 'Appetite by category'!B:B, 0)), ""))</f>
        <v/>
      </c>
    </row>
    <row r="12" spans="2:11" ht="44.25" customHeight="1" x14ac:dyDescent="0.25">
      <c r="B12" s="22" t="str">
        <f>'Appetite by category'!B10</f>
        <v>People</v>
      </c>
      <c r="C12" s="8"/>
      <c r="D12" s="8"/>
      <c r="E12" s="10" t="b">
        <v>0</v>
      </c>
      <c r="F12" s="10" t="b">
        <v>0</v>
      </c>
      <c r="G12" s="10" t="b">
        <v>0</v>
      </c>
      <c r="H12" s="10" t="b">
        <v>0</v>
      </c>
      <c r="I12" s="10" t="b">
        <v>0</v>
      </c>
      <c r="J12" s="9"/>
      <c r="K12" s="23" t="str">
        <f>_xlfn.TEXTJOIN(" ", TRUE, IF(E12=TRUE, INDEX('Appetite by category'!C:C, MATCH(B12, 'Appetite by category'!B:B, 0)), ""), IF(F12=TRUE, INDEX('Appetite by category'!D:D, MATCH(B12, 'Appetite by category'!B:B, 0)), ""), IF(G12=TRUE, INDEX('Appetite by category'!E:E, MATCH(B12, 'Appetite by category'!B:B, 0)), ""), IF(H12=TRUE, INDEX('Appetite by category'!F:F, MATCH(B12, 'Appetite by category'!B:B, 0)), ""), IF(I12=TRUE, INDEX('Appetite by category'!G:G, MATCH(B12, 'Appetite by category'!B:B, 0)), ""))</f>
        <v/>
      </c>
    </row>
    <row r="13" spans="2:11" ht="39.75" customHeight="1" x14ac:dyDescent="0.25">
      <c r="B13" s="22" t="str">
        <f>'Appetite by category'!B11</f>
        <v>Technology</v>
      </c>
      <c r="C13" s="8"/>
      <c r="D13" s="8"/>
      <c r="E13" s="10" t="b">
        <v>0</v>
      </c>
      <c r="F13" s="10" t="b">
        <v>0</v>
      </c>
      <c r="G13" s="10" t="b">
        <v>0</v>
      </c>
      <c r="H13" s="10" t="b">
        <v>0</v>
      </c>
      <c r="I13" s="10" t="b">
        <v>0</v>
      </c>
      <c r="J13" s="9"/>
      <c r="K13" s="23" t="str">
        <f>_xlfn.TEXTJOIN(" ", TRUE, IF(E13=TRUE, INDEX('Appetite by category'!C:C, MATCH(B13, 'Appetite by category'!B:B, 0)), ""), IF(F13=TRUE, INDEX('Appetite by category'!D:D, MATCH(B13, 'Appetite by category'!B:B, 0)), ""), IF(G13=TRUE, INDEX('Appetite by category'!E:E, MATCH(B13, 'Appetite by category'!B:B, 0)), ""), IF(H13=TRUE, INDEX('Appetite by category'!F:F, MATCH(B13, 'Appetite by category'!B:B, 0)), ""), IF(I13=TRUE, INDEX('Appetite by category'!G:G, MATCH(B13, 'Appetite by category'!B:B, 0)), ""))</f>
        <v/>
      </c>
    </row>
    <row r="14" spans="2:11" ht="39.75" customHeight="1" x14ac:dyDescent="0.25">
      <c r="B14" s="22" t="str">
        <f>'Appetite by category'!B12</f>
        <v>Data &amp; Info Mngmt</v>
      </c>
      <c r="C14" s="8"/>
      <c r="D14" s="8"/>
      <c r="E14" s="10" t="b">
        <v>0</v>
      </c>
      <c r="F14" s="10" t="b">
        <v>0</v>
      </c>
      <c r="G14" s="10" t="b">
        <v>0</v>
      </c>
      <c r="H14" s="10" t="b">
        <v>0</v>
      </c>
      <c r="I14" s="10" t="b">
        <v>0</v>
      </c>
      <c r="J14" s="9"/>
      <c r="K14" s="23" t="str">
        <f>_xlfn.TEXTJOIN(" ", TRUE, IF(E14=TRUE, INDEX('Appetite by category'!C:C, MATCH(B14, 'Appetite by category'!B:B, 0)), ""), IF(F14=TRUE, INDEX('Appetite by category'!D:D, MATCH(B14, 'Appetite by category'!B:B, 0)), ""), IF(G14=TRUE, INDEX('Appetite by category'!E:E, MATCH(B14, 'Appetite by category'!B:B, 0)), ""), IF(H14=TRUE, INDEX('Appetite by category'!F:F, MATCH(B14, 'Appetite by category'!B:B, 0)), ""), IF(I14=TRUE, INDEX('Appetite by category'!G:G, MATCH(B14, 'Appetite by category'!B:B, 0)), ""))</f>
        <v/>
      </c>
    </row>
    <row r="15" spans="2:11" ht="43.5" customHeight="1" x14ac:dyDescent="0.25">
      <c r="B15" s="22" t="str">
        <f>'Appetite by category'!B13</f>
        <v>Security</v>
      </c>
      <c r="C15" s="8"/>
      <c r="D15" s="8"/>
      <c r="E15" s="10" t="b">
        <v>0</v>
      </c>
      <c r="F15" s="10" t="b">
        <v>0</v>
      </c>
      <c r="G15" s="10" t="b">
        <v>0</v>
      </c>
      <c r="H15" s="10" t="b">
        <v>0</v>
      </c>
      <c r="I15" s="10" t="b">
        <v>0</v>
      </c>
      <c r="J15" s="9"/>
      <c r="K15" s="23" t="str">
        <f>_xlfn.TEXTJOIN(" ", TRUE, IF(E15=TRUE, INDEX('Appetite by category'!C:C, MATCH(B15, 'Appetite by category'!B:B, 0)), ""), IF(F15=TRUE, INDEX('Appetite by category'!D:D, MATCH(B15, 'Appetite by category'!B:B, 0)), ""), IF(G15=TRUE, INDEX('Appetite by category'!E:E, MATCH(B15, 'Appetite by category'!B:B, 0)), ""), IF(H15=TRUE, INDEX('Appetite by category'!F:F, MATCH(B15, 'Appetite by category'!B:B, 0)), ""), IF(I15=TRUE, INDEX('Appetite by category'!G:G, MATCH(B15, 'Appetite by category'!B:B, 0)), ""))</f>
        <v/>
      </c>
    </row>
    <row r="16" spans="2:11" ht="55.5" customHeight="1" x14ac:dyDescent="0.25">
      <c r="B16" s="22" t="str">
        <f>'Appetite by category'!B14</f>
        <v>Project/Programme</v>
      </c>
      <c r="C16" s="8"/>
      <c r="D16" s="8"/>
      <c r="E16" s="10" t="b">
        <v>0</v>
      </c>
      <c r="F16" s="10" t="b">
        <v>0</v>
      </c>
      <c r="G16" s="10" t="b">
        <v>0</v>
      </c>
      <c r="H16" s="10" t="b">
        <v>0</v>
      </c>
      <c r="I16" s="10" t="b">
        <v>0</v>
      </c>
      <c r="J16" s="9"/>
      <c r="K16" s="23" t="str">
        <f>_xlfn.TEXTJOIN(" ", TRUE, IF(E16=TRUE, INDEX('Appetite by category'!C:C, MATCH(B16, 'Appetite by category'!B:B, 0)), ""), IF(F16=TRUE, INDEX('Appetite by category'!D:D, MATCH(B16, 'Appetite by category'!B:B, 0)), ""), IF(G16=TRUE, INDEX('Appetite by category'!E:E, MATCH(B16, 'Appetite by category'!B:B, 0)), ""), IF(H16=TRUE, INDEX('Appetite by category'!F:F, MATCH(B16, 'Appetite by category'!B:B, 0)), ""), IF(I16=TRUE, INDEX('Appetite by category'!G:G, MATCH(B16, 'Appetite by category'!B:B, 0)), ""))</f>
        <v/>
      </c>
    </row>
    <row r="17" spans="2:11" ht="46.5" customHeight="1" thickBot="1" x14ac:dyDescent="0.3">
      <c r="B17" s="27" t="str">
        <f>'Appetite by category'!B15</f>
        <v>Reputational</v>
      </c>
      <c r="C17" s="28"/>
      <c r="D17" s="28"/>
      <c r="E17" s="29" t="b">
        <v>0</v>
      </c>
      <c r="F17" s="29" t="b">
        <v>0</v>
      </c>
      <c r="G17" s="29" t="b">
        <v>0</v>
      </c>
      <c r="H17" s="29" t="b">
        <v>0</v>
      </c>
      <c r="I17" s="29" t="b">
        <v>0</v>
      </c>
      <c r="J17" s="30"/>
      <c r="K17" s="31" t="str">
        <f>_xlfn.TEXTJOIN(" ", TRUE, IF(E17=TRUE, INDEX('Appetite by category'!C:C, MATCH(B17, 'Appetite by category'!B:B, 0)), ""), IF(F17=TRUE, INDEX('Appetite by category'!D:D, MATCH(B17, 'Appetite by category'!B:B, 0)), ""), IF(G17=TRUE, INDEX('Appetite by category'!E:E, MATCH(B17, 'Appetite by category'!B:B, 0)), ""), IF(H17=TRUE, INDEX('Appetite by category'!F:F, MATCH(B17, 'Appetite by category'!B:B, 0)), ""), IF(I17=TRUE, INDEX('Appetite by category'!G:G, MATCH(B17, 'Appetite by category'!B:B, 0)), ""))</f>
        <v/>
      </c>
    </row>
  </sheetData>
  <mergeCells count="2">
    <mergeCell ref="G2:J2"/>
    <mergeCell ref="B4:D4"/>
  </mergeCells>
  <conditionalFormatting sqref="D2 G2:J2">
    <cfRule type="containsBlanks" dxfId="35" priority="1">
      <formula>LEN(TRIM(D2))=0</formula>
    </cfRule>
  </conditionalFormatting>
  <conditionalFormatting sqref="E5:F17">
    <cfRule type="expression" dxfId="34" priority="4">
      <formula>E5=TRUE</formula>
    </cfRule>
  </conditionalFormatting>
  <conditionalFormatting sqref="G5:H17">
    <cfRule type="expression" dxfId="33" priority="3">
      <formula>G5=TRUE</formula>
    </cfRule>
  </conditionalFormatting>
  <conditionalFormatting sqref="I5:I17">
    <cfRule type="expression" dxfId="32" priority="2">
      <formula>I5=TRUE</formula>
    </cfRule>
  </conditionalFormatting>
  <pageMargins left="0.7" right="0.7" top="0.75" bottom="0.75" header="0.3" footer="0.3"/>
  <pageSetup paperSize="9"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71EF2-2C4D-4C64-87FF-5BDF30A4856C}">
  <sheetPr>
    <tabColor theme="4" tint="0.79998168889431442"/>
    <pageSetUpPr fitToPage="1"/>
  </sheetPr>
  <dimension ref="B1:K17"/>
  <sheetViews>
    <sheetView showGridLines="0" zoomScale="110" zoomScaleNormal="110" workbookViewId="0">
      <pane ySplit="4" topLeftCell="A5" activePane="bottomLeft" state="frozen"/>
      <selection pane="bottomLeft" activeCell="I5" sqref="I5"/>
    </sheetView>
  </sheetViews>
  <sheetFormatPr defaultRowHeight="15" x14ac:dyDescent="0.25"/>
  <cols>
    <col min="1" max="1" width="1.85546875" customWidth="1"/>
    <col min="2" max="2" width="3.28515625" customWidth="1"/>
    <col min="3" max="3" width="5.42578125" customWidth="1"/>
    <col min="4" max="4" width="21" customWidth="1"/>
    <col min="5" max="5" width="5.7109375" customWidth="1"/>
    <col min="6" max="6" width="6.7109375" customWidth="1"/>
    <col min="7" max="9" width="5.140625" customWidth="1"/>
    <col min="10" max="10" width="2.85546875" customWidth="1"/>
    <col min="11" max="11" width="85.7109375" customWidth="1"/>
  </cols>
  <sheetData>
    <row r="1" spans="2:11" ht="38.25" customHeight="1" x14ac:dyDescent="0.25"/>
    <row r="2" spans="2:11" ht="26.25" customHeight="1" x14ac:dyDescent="0.3">
      <c r="B2" s="5" t="s">
        <v>71</v>
      </c>
      <c r="C2" s="5"/>
      <c r="D2" s="7"/>
      <c r="E2" s="5"/>
      <c r="F2" s="6" t="s">
        <v>72</v>
      </c>
      <c r="G2" s="69"/>
      <c r="H2" s="70"/>
      <c r="I2" s="70"/>
      <c r="J2" s="70"/>
    </row>
    <row r="3" spans="2:11" ht="39" customHeight="1" thickBot="1" x14ac:dyDescent="0.3"/>
    <row r="4" spans="2:11" ht="46.5" customHeight="1" x14ac:dyDescent="0.25">
      <c r="B4" s="71" t="s">
        <v>70</v>
      </c>
      <c r="C4" s="72"/>
      <c r="D4" s="72"/>
      <c r="E4" s="17" t="str">
        <f>Appetites!B3</f>
        <v>Averse</v>
      </c>
      <c r="F4" s="17" t="str">
        <f>Appetites!B4</f>
        <v>Minimal</v>
      </c>
      <c r="G4" s="18" t="str">
        <f>Appetites!B5</f>
        <v>Cautious</v>
      </c>
      <c r="H4" s="18" t="str">
        <f>Appetites!B6</f>
        <v>Open</v>
      </c>
      <c r="I4" s="19" t="str">
        <f>Appetites!B7</f>
        <v>Eager</v>
      </c>
      <c r="J4" s="20"/>
      <c r="K4" s="21" t="s">
        <v>77</v>
      </c>
    </row>
    <row r="5" spans="2:11" ht="39" customHeight="1" x14ac:dyDescent="0.25">
      <c r="B5" s="22" t="str">
        <f>'Appetite by category'!B3</f>
        <v>Strategy</v>
      </c>
      <c r="C5" s="8"/>
      <c r="D5" s="8"/>
      <c r="E5" s="10" t="b">
        <v>0</v>
      </c>
      <c r="F5" s="10" t="b">
        <v>0</v>
      </c>
      <c r="G5" s="10" t="b">
        <v>0</v>
      </c>
      <c r="H5" s="10" t="b">
        <v>0</v>
      </c>
      <c r="I5" s="10" t="b">
        <v>0</v>
      </c>
      <c r="J5" s="9"/>
      <c r="K5" s="23" t="str">
        <f>_xlfn.TEXTJOIN(" ", TRUE, IF(E5=TRUE, INDEX('Appetite by category'!C:C, MATCH(B5, 'Appetite by category'!B:B, 0)), ""), IF(F5=TRUE, INDEX('Appetite by category'!D:D, MATCH(B5, 'Appetite by category'!B:B, 0)), ""), IF(G5=TRUE, INDEX('Appetite by category'!E:E, MATCH(B5, 'Appetite by category'!B:B, 0)), ""), IF(H5=TRUE, INDEX('Appetite by category'!F:F, MATCH(B5, 'Appetite by category'!B:B, 0)), ""), IF(I5=TRUE, INDEX('Appetite by category'!G:G, MATCH(B5, 'Appetite by category'!B:B, 0)), ""))</f>
        <v/>
      </c>
    </row>
    <row r="6" spans="2:11" ht="55.5" customHeight="1" x14ac:dyDescent="0.25">
      <c r="B6" s="22" t="str">
        <f>'Appetite by category'!B4</f>
        <v>Governance</v>
      </c>
      <c r="C6" s="11"/>
      <c r="D6" s="11"/>
      <c r="E6" s="12" t="b">
        <v>0</v>
      </c>
      <c r="F6" s="12" t="b">
        <v>0</v>
      </c>
      <c r="G6" s="12" t="b">
        <v>0</v>
      </c>
      <c r="H6" s="12" t="b">
        <v>0</v>
      </c>
      <c r="I6" s="12" t="b">
        <v>0</v>
      </c>
      <c r="J6" s="13"/>
      <c r="K6" s="24" t="str">
        <f>_xlfn.TEXTJOIN(" ", TRUE, IF(E6=TRUE, INDEX('Appetite by category'!C:C, MATCH(B6, 'Appetite by category'!B:B, 0)), ""), IF(F6=TRUE, INDEX('Appetite by category'!D:D, MATCH(B6, 'Appetite by category'!B:B, 0)), ""), IF(G6=TRUE, INDEX('Appetite by category'!E:E, MATCH(B6, 'Appetite by category'!B:B, 0)), ""), IF(H6=TRUE, INDEX('Appetite by category'!F:F, MATCH(B6, 'Appetite by category'!B:B, 0)), ""), IF(I6=TRUE, INDEX('Appetite by category'!G:G, MATCH(B6, 'Appetite by category'!B:B, 0)), ""))</f>
        <v/>
      </c>
    </row>
    <row r="7" spans="2:11" ht="41.25" customHeight="1" x14ac:dyDescent="0.25">
      <c r="B7" s="22" t="str">
        <f>'Appetite by category'!B5</f>
        <v>Operations</v>
      </c>
      <c r="C7" s="8"/>
      <c r="D7" s="8"/>
      <c r="E7" s="10" t="b">
        <v>0</v>
      </c>
      <c r="F7" s="10" t="b">
        <v>0</v>
      </c>
      <c r="G7" s="10" t="b">
        <v>0</v>
      </c>
      <c r="H7" s="10" t="b">
        <v>0</v>
      </c>
      <c r="I7" s="10" t="b">
        <v>0</v>
      </c>
      <c r="J7" s="9"/>
      <c r="K7" s="23" t="str">
        <f>_xlfn.TEXTJOIN(" ", TRUE, IF(E7=TRUE, INDEX('Appetite by category'!C:C, MATCH(B7, 'Appetite by category'!B:B, 0)), ""), IF(F7=TRUE, INDEX('Appetite by category'!D:D, MATCH(B7, 'Appetite by category'!B:B, 0)), ""), IF(G7=TRUE, INDEX('Appetite by category'!E:E, MATCH(B7, 'Appetite by category'!B:B, 0)), ""), IF(H7=TRUE, INDEX('Appetite by category'!F:F, MATCH(B7, 'Appetite by category'!B:B, 0)), ""), IF(I7=TRUE, INDEX('Appetite by category'!G:G, MATCH(B7, 'Appetite by category'!B:B, 0)), ""))</f>
        <v/>
      </c>
    </row>
    <row r="8" spans="2:11" ht="29.25" customHeight="1" x14ac:dyDescent="0.25">
      <c r="B8" s="22" t="str">
        <f>'Appetite by category'!B6</f>
        <v>Legal</v>
      </c>
      <c r="C8" s="8"/>
      <c r="D8" s="8"/>
      <c r="E8" s="10" t="b">
        <v>0</v>
      </c>
      <c r="F8" s="10" t="b">
        <v>0</v>
      </c>
      <c r="G8" s="10" t="b">
        <v>0</v>
      </c>
      <c r="H8" s="10" t="b">
        <v>0</v>
      </c>
      <c r="I8" s="10" t="b">
        <v>0</v>
      </c>
      <c r="J8" s="9"/>
      <c r="K8" s="23" t="str">
        <f>_xlfn.TEXTJOIN(" ", TRUE, IF(E8=TRUE, INDEX('Appetite by category'!C:C, MATCH(B8, 'Appetite by category'!B:B, 0)), ""), IF(F8=TRUE, INDEX('Appetite by category'!D:D, MATCH(B8, 'Appetite by category'!B:B, 0)), ""), IF(G8=TRUE, INDEX('Appetite by category'!E:E, MATCH(B8, 'Appetite by category'!B:B, 0)), ""), IF(H8=TRUE, INDEX('Appetite by category'!F:F, MATCH(B8, 'Appetite by category'!B:B, 0)), ""), IF(I8=TRUE, INDEX('Appetite by category'!G:G, MATCH(B8, 'Appetite by category'!B:B, 0)), ""))</f>
        <v/>
      </c>
    </row>
    <row r="9" spans="2:11" ht="44.25" customHeight="1" x14ac:dyDescent="0.25">
      <c r="B9" s="25" t="str">
        <f>'Appetite by category'!B7</f>
        <v>Property</v>
      </c>
      <c r="C9" s="14"/>
      <c r="D9" s="14"/>
      <c r="E9" s="15" t="b">
        <v>0</v>
      </c>
      <c r="F9" s="15" t="b">
        <v>0</v>
      </c>
      <c r="G9" s="15" t="b">
        <v>0</v>
      </c>
      <c r="H9" s="15" t="b">
        <v>0</v>
      </c>
      <c r="I9" s="15" t="b">
        <v>0</v>
      </c>
      <c r="J9" s="16"/>
      <c r="K9" s="26" t="str">
        <f>_xlfn.TEXTJOIN(" ", TRUE, IF(E9=TRUE, INDEX('Appetite by category'!C:C, MATCH(B9, 'Appetite by category'!B:B, 0)), ""), IF(F9=TRUE, INDEX('Appetite by category'!D:D, MATCH(B9, 'Appetite by category'!B:B, 0)), ""), IF(G9=TRUE, INDEX('Appetite by category'!E:E, MATCH(B9, 'Appetite by category'!B:B, 0)), ""), IF(H9=TRUE, INDEX('Appetite by category'!F:F, MATCH(B9, 'Appetite by category'!B:B, 0)), ""), IF(I9=TRUE, INDEX('Appetite by category'!G:G, MATCH(B9, 'Appetite by category'!B:B, 0)), ""))</f>
        <v/>
      </c>
    </row>
    <row r="10" spans="2:11" ht="39" customHeight="1" x14ac:dyDescent="0.25">
      <c r="B10" s="22" t="str">
        <f>'Appetite by category'!B8</f>
        <v>Financial</v>
      </c>
      <c r="C10" s="8"/>
      <c r="D10" s="8"/>
      <c r="E10" s="10" t="b">
        <v>0</v>
      </c>
      <c r="F10" s="10" t="b">
        <v>0</v>
      </c>
      <c r="G10" s="10" t="b">
        <v>0</v>
      </c>
      <c r="H10" s="10" t="b">
        <v>0</v>
      </c>
      <c r="I10" s="10" t="b">
        <v>0</v>
      </c>
      <c r="J10" s="9"/>
      <c r="K10" s="23" t="str">
        <f>_xlfn.TEXTJOIN(" ", TRUE, IF(E10=TRUE, INDEX('Appetite by category'!C:C, MATCH(B10, 'Appetite by category'!B:B, 0)), ""), IF(F10=TRUE, INDEX('Appetite by category'!D:D, MATCH(B10, 'Appetite by category'!B:B, 0)), ""), IF(G10=TRUE, INDEX('Appetite by category'!E:E, MATCH(B10, 'Appetite by category'!B:B, 0)), ""), IF(H10=TRUE, INDEX('Appetite by category'!F:F, MATCH(B10, 'Appetite by category'!B:B, 0)), ""), IF(I10=TRUE, INDEX('Appetite by category'!G:G, MATCH(B10, 'Appetite by category'!B:B, 0)), ""))</f>
        <v/>
      </c>
    </row>
    <row r="11" spans="2:11" ht="51.75" customHeight="1" x14ac:dyDescent="0.25">
      <c r="B11" s="22" t="str">
        <f>'Appetite by category'!B9</f>
        <v>Commercial</v>
      </c>
      <c r="C11" s="8"/>
      <c r="D11" s="8"/>
      <c r="E11" s="10" t="b">
        <v>0</v>
      </c>
      <c r="F11" s="10" t="b">
        <v>0</v>
      </c>
      <c r="G11" s="10" t="b">
        <v>0</v>
      </c>
      <c r="H11" s="10" t="b">
        <v>0</v>
      </c>
      <c r="I11" s="10" t="b">
        <v>0</v>
      </c>
      <c r="J11" s="9"/>
      <c r="K11" s="23" t="str">
        <f>_xlfn.TEXTJOIN(" ", TRUE, IF(E11=TRUE, INDEX('Appetite by category'!C:C, MATCH(B11, 'Appetite by category'!B:B, 0)), ""), IF(F11=TRUE, INDEX('Appetite by category'!D:D, MATCH(B11, 'Appetite by category'!B:B, 0)), ""), IF(G11=TRUE, INDEX('Appetite by category'!E:E, MATCH(B11, 'Appetite by category'!B:B, 0)), ""), IF(H11=TRUE, INDEX('Appetite by category'!F:F, MATCH(B11, 'Appetite by category'!B:B, 0)), ""), IF(I11=TRUE, INDEX('Appetite by category'!G:G, MATCH(B11, 'Appetite by category'!B:B, 0)), ""))</f>
        <v/>
      </c>
    </row>
    <row r="12" spans="2:11" ht="44.25" customHeight="1" x14ac:dyDescent="0.25">
      <c r="B12" s="22" t="str">
        <f>'Appetite by category'!B10</f>
        <v>People</v>
      </c>
      <c r="C12" s="8"/>
      <c r="D12" s="8"/>
      <c r="E12" s="10" t="b">
        <v>0</v>
      </c>
      <c r="F12" s="10" t="b">
        <v>0</v>
      </c>
      <c r="G12" s="10" t="b">
        <v>0</v>
      </c>
      <c r="H12" s="10" t="b">
        <v>0</v>
      </c>
      <c r="I12" s="10" t="b">
        <v>0</v>
      </c>
      <c r="J12" s="9"/>
      <c r="K12" s="23" t="str">
        <f>_xlfn.TEXTJOIN(" ", TRUE, IF(E12=TRUE, INDEX('Appetite by category'!C:C, MATCH(B12, 'Appetite by category'!B:B, 0)), ""), IF(F12=TRUE, INDEX('Appetite by category'!D:D, MATCH(B12, 'Appetite by category'!B:B, 0)), ""), IF(G12=TRUE, INDEX('Appetite by category'!E:E, MATCH(B12, 'Appetite by category'!B:B, 0)), ""), IF(H12=TRUE, INDEX('Appetite by category'!F:F, MATCH(B12, 'Appetite by category'!B:B, 0)), ""), IF(I12=TRUE, INDEX('Appetite by category'!G:G, MATCH(B12, 'Appetite by category'!B:B, 0)), ""))</f>
        <v/>
      </c>
    </row>
    <row r="13" spans="2:11" ht="39.75" customHeight="1" x14ac:dyDescent="0.25">
      <c r="B13" s="22" t="str">
        <f>'Appetite by category'!B11</f>
        <v>Technology</v>
      </c>
      <c r="C13" s="8"/>
      <c r="D13" s="8"/>
      <c r="E13" s="10" t="b">
        <v>0</v>
      </c>
      <c r="F13" s="10" t="b">
        <v>0</v>
      </c>
      <c r="G13" s="10" t="b">
        <v>0</v>
      </c>
      <c r="H13" s="10" t="b">
        <v>0</v>
      </c>
      <c r="I13" s="10" t="b">
        <v>0</v>
      </c>
      <c r="J13" s="9"/>
      <c r="K13" s="23" t="str">
        <f>_xlfn.TEXTJOIN(" ", TRUE, IF(E13=TRUE, INDEX('Appetite by category'!C:C, MATCH(B13, 'Appetite by category'!B:B, 0)), ""), IF(F13=TRUE, INDEX('Appetite by category'!D:D, MATCH(B13, 'Appetite by category'!B:B, 0)), ""), IF(G13=TRUE, INDEX('Appetite by category'!E:E, MATCH(B13, 'Appetite by category'!B:B, 0)), ""), IF(H13=TRUE, INDEX('Appetite by category'!F:F, MATCH(B13, 'Appetite by category'!B:B, 0)), ""), IF(I13=TRUE, INDEX('Appetite by category'!G:G, MATCH(B13, 'Appetite by category'!B:B, 0)), ""))</f>
        <v/>
      </c>
    </row>
    <row r="14" spans="2:11" ht="39.75" customHeight="1" x14ac:dyDescent="0.25">
      <c r="B14" s="22" t="str">
        <f>'Appetite by category'!B12</f>
        <v>Data &amp; Info Mngmt</v>
      </c>
      <c r="C14" s="8"/>
      <c r="D14" s="8"/>
      <c r="E14" s="10" t="b">
        <v>0</v>
      </c>
      <c r="F14" s="10" t="b">
        <v>0</v>
      </c>
      <c r="G14" s="10" t="b">
        <v>0</v>
      </c>
      <c r="H14" s="10" t="b">
        <v>0</v>
      </c>
      <c r="I14" s="10" t="b">
        <v>0</v>
      </c>
      <c r="J14" s="9"/>
      <c r="K14" s="23" t="str">
        <f>_xlfn.TEXTJOIN(" ", TRUE, IF(E14=TRUE, INDEX('Appetite by category'!C:C, MATCH(B14, 'Appetite by category'!B:B, 0)), ""), IF(F14=TRUE, INDEX('Appetite by category'!D:D, MATCH(B14, 'Appetite by category'!B:B, 0)), ""), IF(G14=TRUE, INDEX('Appetite by category'!E:E, MATCH(B14, 'Appetite by category'!B:B, 0)), ""), IF(H14=TRUE, INDEX('Appetite by category'!F:F, MATCH(B14, 'Appetite by category'!B:B, 0)), ""), IF(I14=TRUE, INDEX('Appetite by category'!G:G, MATCH(B14, 'Appetite by category'!B:B, 0)), ""))</f>
        <v/>
      </c>
    </row>
    <row r="15" spans="2:11" ht="43.5" customHeight="1" x14ac:dyDescent="0.25">
      <c r="B15" s="22" t="str">
        <f>'Appetite by category'!B13</f>
        <v>Security</v>
      </c>
      <c r="C15" s="8"/>
      <c r="D15" s="8"/>
      <c r="E15" s="10" t="b">
        <v>0</v>
      </c>
      <c r="F15" s="10" t="b">
        <v>0</v>
      </c>
      <c r="G15" s="10" t="b">
        <v>0</v>
      </c>
      <c r="H15" s="10" t="b">
        <v>0</v>
      </c>
      <c r="I15" s="10" t="b">
        <v>0</v>
      </c>
      <c r="J15" s="9"/>
      <c r="K15" s="23" t="str">
        <f>_xlfn.TEXTJOIN(" ", TRUE, IF(E15=TRUE, INDEX('Appetite by category'!C:C, MATCH(B15, 'Appetite by category'!B:B, 0)), ""), IF(F15=TRUE, INDEX('Appetite by category'!D:D, MATCH(B15, 'Appetite by category'!B:B, 0)), ""), IF(G15=TRUE, INDEX('Appetite by category'!E:E, MATCH(B15, 'Appetite by category'!B:B, 0)), ""), IF(H15=TRUE, INDEX('Appetite by category'!F:F, MATCH(B15, 'Appetite by category'!B:B, 0)), ""), IF(I15=TRUE, INDEX('Appetite by category'!G:G, MATCH(B15, 'Appetite by category'!B:B, 0)), ""))</f>
        <v/>
      </c>
    </row>
    <row r="16" spans="2:11" ht="55.5" customHeight="1" x14ac:dyDescent="0.25">
      <c r="B16" s="22" t="str">
        <f>'Appetite by category'!B14</f>
        <v>Project/Programme</v>
      </c>
      <c r="C16" s="8"/>
      <c r="D16" s="8"/>
      <c r="E16" s="10" t="b">
        <v>0</v>
      </c>
      <c r="F16" s="10" t="b">
        <v>0</v>
      </c>
      <c r="G16" s="10" t="b">
        <v>0</v>
      </c>
      <c r="H16" s="10" t="b">
        <v>0</v>
      </c>
      <c r="I16" s="10" t="b">
        <v>0</v>
      </c>
      <c r="J16" s="9"/>
      <c r="K16" s="23" t="str">
        <f>_xlfn.TEXTJOIN(" ", TRUE, IF(E16=TRUE, INDEX('Appetite by category'!C:C, MATCH(B16, 'Appetite by category'!B:B, 0)), ""), IF(F16=TRUE, INDEX('Appetite by category'!D:D, MATCH(B16, 'Appetite by category'!B:B, 0)), ""), IF(G16=TRUE, INDEX('Appetite by category'!E:E, MATCH(B16, 'Appetite by category'!B:B, 0)), ""), IF(H16=TRUE, INDEX('Appetite by category'!F:F, MATCH(B16, 'Appetite by category'!B:B, 0)), ""), IF(I16=TRUE, INDEX('Appetite by category'!G:G, MATCH(B16, 'Appetite by category'!B:B, 0)), ""))</f>
        <v/>
      </c>
    </row>
    <row r="17" spans="2:11" ht="46.5" customHeight="1" thickBot="1" x14ac:dyDescent="0.3">
      <c r="B17" s="27" t="str">
        <f>'Appetite by category'!B15</f>
        <v>Reputational</v>
      </c>
      <c r="C17" s="28"/>
      <c r="D17" s="28"/>
      <c r="E17" s="29" t="b">
        <v>0</v>
      </c>
      <c r="F17" s="29" t="b">
        <v>0</v>
      </c>
      <c r="G17" s="29" t="b">
        <v>0</v>
      </c>
      <c r="H17" s="29" t="b">
        <v>0</v>
      </c>
      <c r="I17" s="29" t="b">
        <v>0</v>
      </c>
      <c r="J17" s="30"/>
      <c r="K17" s="31" t="str">
        <f>_xlfn.TEXTJOIN(" ", TRUE, IF(E17=TRUE, INDEX('Appetite by category'!C:C, MATCH(B17, 'Appetite by category'!B:B, 0)), ""), IF(F17=TRUE, INDEX('Appetite by category'!D:D, MATCH(B17, 'Appetite by category'!B:B, 0)), ""), IF(G17=TRUE, INDEX('Appetite by category'!E:E, MATCH(B17, 'Appetite by category'!B:B, 0)), ""), IF(H17=TRUE, INDEX('Appetite by category'!F:F, MATCH(B17, 'Appetite by category'!B:B, 0)), ""), IF(I17=TRUE, INDEX('Appetite by category'!G:G, MATCH(B17, 'Appetite by category'!B:B, 0)), ""))</f>
        <v/>
      </c>
    </row>
  </sheetData>
  <mergeCells count="2">
    <mergeCell ref="G2:J2"/>
    <mergeCell ref="B4:D4"/>
  </mergeCells>
  <conditionalFormatting sqref="D2 G2:J2">
    <cfRule type="containsBlanks" dxfId="31" priority="1">
      <formula>LEN(TRIM(D2))=0</formula>
    </cfRule>
  </conditionalFormatting>
  <conditionalFormatting sqref="E5:F17">
    <cfRule type="expression" dxfId="30" priority="4">
      <formula>E5=TRUE</formula>
    </cfRule>
  </conditionalFormatting>
  <conditionalFormatting sqref="G5:H17">
    <cfRule type="expression" dxfId="29" priority="3">
      <formula>G5=TRUE</formula>
    </cfRule>
  </conditionalFormatting>
  <conditionalFormatting sqref="I5:I17">
    <cfRule type="expression" dxfId="28" priority="2">
      <formula>I5=TRUE</formula>
    </cfRule>
  </conditionalFormatting>
  <pageMargins left="0.7" right="0.7" top="0.75" bottom="0.75" header="0.3" footer="0.3"/>
  <pageSetup paperSize="9" scale="5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E472C-C885-4750-9748-D01CD0F09115}">
  <sheetPr>
    <tabColor theme="4" tint="0.79998168889431442"/>
    <pageSetUpPr fitToPage="1"/>
  </sheetPr>
  <dimension ref="B1:K17"/>
  <sheetViews>
    <sheetView showGridLines="0" zoomScale="110" zoomScaleNormal="110" workbookViewId="0">
      <pane ySplit="4" topLeftCell="A11" activePane="bottomLeft" state="frozen"/>
      <selection pane="bottomLeft" activeCell="G17" sqref="G17"/>
    </sheetView>
  </sheetViews>
  <sheetFormatPr defaultRowHeight="15" x14ac:dyDescent="0.25"/>
  <cols>
    <col min="1" max="1" width="1.85546875" customWidth="1"/>
    <col min="2" max="2" width="3.28515625" customWidth="1"/>
    <col min="3" max="3" width="5.42578125" customWidth="1"/>
    <col min="4" max="4" width="21" customWidth="1"/>
    <col min="5" max="5" width="5.7109375" customWidth="1"/>
    <col min="6" max="6" width="6.7109375" customWidth="1"/>
    <col min="7" max="9" width="5.140625" customWidth="1"/>
    <col min="10" max="10" width="2.85546875" customWidth="1"/>
    <col min="11" max="11" width="85.7109375" customWidth="1"/>
  </cols>
  <sheetData>
    <row r="1" spans="2:11" ht="38.25" customHeight="1" x14ac:dyDescent="0.25"/>
    <row r="2" spans="2:11" ht="26.25" customHeight="1" x14ac:dyDescent="0.3">
      <c r="B2" s="5" t="s">
        <v>71</v>
      </c>
      <c r="C2" s="5"/>
      <c r="D2" s="7"/>
      <c r="E2" s="5"/>
      <c r="F2" s="6" t="s">
        <v>72</v>
      </c>
      <c r="G2" s="69"/>
      <c r="H2" s="70"/>
      <c r="I2" s="70"/>
      <c r="J2" s="70"/>
    </row>
    <row r="3" spans="2:11" ht="39" customHeight="1" thickBot="1" x14ac:dyDescent="0.3"/>
    <row r="4" spans="2:11" ht="46.5" customHeight="1" x14ac:dyDescent="0.25">
      <c r="B4" s="71" t="s">
        <v>70</v>
      </c>
      <c r="C4" s="72"/>
      <c r="D4" s="72"/>
      <c r="E4" s="17" t="s">
        <v>1</v>
      </c>
      <c r="F4" s="17" t="s">
        <v>2</v>
      </c>
      <c r="G4" s="18" t="s">
        <v>3</v>
      </c>
      <c r="H4" s="18" t="s">
        <v>4</v>
      </c>
      <c r="I4" s="19" t="s">
        <v>5</v>
      </c>
      <c r="J4" s="20"/>
      <c r="K4" s="21" t="s">
        <v>77</v>
      </c>
    </row>
    <row r="5" spans="2:11" ht="39" customHeight="1" x14ac:dyDescent="0.25">
      <c r="B5" s="22" t="str">
        <f>'Appetite by category'!B3</f>
        <v>Strategy</v>
      </c>
      <c r="C5" s="8"/>
      <c r="D5" s="8"/>
      <c r="E5" s="10" t="b">
        <v>0</v>
      </c>
      <c r="F5" s="10" t="b">
        <v>0</v>
      </c>
      <c r="G5" s="10" t="b">
        <v>0</v>
      </c>
      <c r="H5" s="10" t="b">
        <v>0</v>
      </c>
      <c r="I5" s="10" t="b">
        <v>0</v>
      </c>
      <c r="J5" s="9"/>
      <c r="K5" s="23" t="str">
        <f>_xlfn.TEXTJOIN(" ", TRUE, IF(E5=TRUE, INDEX('Appetite by category'!C:C, MATCH(B5, 'Appetite by category'!B:B, 0)), ""), IF(F5=TRUE, INDEX('Appetite by category'!D:D, MATCH(B5, 'Appetite by category'!B:B, 0)), ""), IF(G5=TRUE, INDEX('Appetite by category'!E:E, MATCH(B5, 'Appetite by category'!B:B, 0)), ""), IF(H5=TRUE, INDEX('Appetite by category'!F:F, MATCH(B5, 'Appetite by category'!B:B, 0)), ""), IF(I5=TRUE, INDEX('Appetite by category'!G:G, MATCH(B5, 'Appetite by category'!B:B, 0)), ""))</f>
        <v/>
      </c>
    </row>
    <row r="6" spans="2:11" ht="55.5" customHeight="1" x14ac:dyDescent="0.25">
      <c r="B6" s="22" t="str">
        <f>'Appetite by category'!B4</f>
        <v>Governance</v>
      </c>
      <c r="C6" s="11"/>
      <c r="D6" s="11"/>
      <c r="E6" s="12" t="b">
        <v>0</v>
      </c>
      <c r="F6" s="12" t="b">
        <v>0</v>
      </c>
      <c r="G6" s="12" t="b">
        <v>0</v>
      </c>
      <c r="H6" s="12" t="b">
        <v>0</v>
      </c>
      <c r="I6" s="12" t="b">
        <v>0</v>
      </c>
      <c r="J6" s="13"/>
      <c r="K6" s="24" t="str">
        <f>_xlfn.TEXTJOIN(" ", TRUE, IF(E6=TRUE, INDEX('Appetite by category'!C:C, MATCH(B6, 'Appetite by category'!B:B, 0)), ""), IF(F6=TRUE, INDEX('Appetite by category'!D:D, MATCH(B6, 'Appetite by category'!B:B, 0)), ""), IF(G6=TRUE, INDEX('Appetite by category'!E:E, MATCH(B6, 'Appetite by category'!B:B, 0)), ""), IF(H6=TRUE, INDEX('Appetite by category'!F:F, MATCH(B6, 'Appetite by category'!B:B, 0)), ""), IF(I6=TRUE, INDEX('Appetite by category'!G:G, MATCH(B6, 'Appetite by category'!B:B, 0)), ""))</f>
        <v/>
      </c>
    </row>
    <row r="7" spans="2:11" ht="41.25" customHeight="1" x14ac:dyDescent="0.25">
      <c r="B7" s="22" t="str">
        <f>'Appetite by category'!B5</f>
        <v>Operations</v>
      </c>
      <c r="C7" s="8"/>
      <c r="D7" s="8"/>
      <c r="E7" s="10" t="b">
        <v>0</v>
      </c>
      <c r="F7" s="10" t="b">
        <v>0</v>
      </c>
      <c r="G7" s="10" t="b">
        <v>0</v>
      </c>
      <c r="H7" s="10" t="b">
        <v>0</v>
      </c>
      <c r="I7" s="10" t="b">
        <v>0</v>
      </c>
      <c r="J7" s="9"/>
      <c r="K7" s="23" t="str">
        <f>_xlfn.TEXTJOIN(" ", TRUE, IF(E7=TRUE, INDEX('Appetite by category'!C:C, MATCH(B7, 'Appetite by category'!B:B, 0)), ""), IF(F7=TRUE, INDEX('Appetite by category'!D:D, MATCH(B7, 'Appetite by category'!B:B, 0)), ""), IF(G7=TRUE, INDEX('Appetite by category'!E:E, MATCH(B7, 'Appetite by category'!B:B, 0)), ""), IF(H7=TRUE, INDEX('Appetite by category'!F:F, MATCH(B7, 'Appetite by category'!B:B, 0)), ""), IF(I7=TRUE, INDEX('Appetite by category'!G:G, MATCH(B7, 'Appetite by category'!B:B, 0)), ""))</f>
        <v/>
      </c>
    </row>
    <row r="8" spans="2:11" ht="29.25" customHeight="1" x14ac:dyDescent="0.25">
      <c r="B8" s="22" t="str">
        <f>'Appetite by category'!B6</f>
        <v>Legal</v>
      </c>
      <c r="C8" s="8"/>
      <c r="D8" s="8"/>
      <c r="E8" s="10" t="b">
        <v>0</v>
      </c>
      <c r="F8" s="10" t="b">
        <v>0</v>
      </c>
      <c r="G8" s="10" t="b">
        <v>0</v>
      </c>
      <c r="H8" s="10" t="b">
        <v>0</v>
      </c>
      <c r="I8" s="10" t="b">
        <v>0</v>
      </c>
      <c r="J8" s="9"/>
      <c r="K8" s="23" t="str">
        <f>_xlfn.TEXTJOIN(" ", TRUE, IF(E8=TRUE, INDEX('Appetite by category'!C:C, MATCH(B8, 'Appetite by category'!B:B, 0)), ""), IF(F8=TRUE, INDEX('Appetite by category'!D:D, MATCH(B8, 'Appetite by category'!B:B, 0)), ""), IF(G8=TRUE, INDEX('Appetite by category'!E:E, MATCH(B8, 'Appetite by category'!B:B, 0)), ""), IF(H8=TRUE, INDEX('Appetite by category'!F:F, MATCH(B8, 'Appetite by category'!B:B, 0)), ""), IF(I8=TRUE, INDEX('Appetite by category'!G:G, MATCH(B8, 'Appetite by category'!B:B, 0)), ""))</f>
        <v/>
      </c>
    </row>
    <row r="9" spans="2:11" ht="44.25" customHeight="1" x14ac:dyDescent="0.25">
      <c r="B9" s="25" t="str">
        <f>'Appetite by category'!B7</f>
        <v>Property</v>
      </c>
      <c r="C9" s="14"/>
      <c r="D9" s="14"/>
      <c r="E9" s="15" t="b">
        <v>0</v>
      </c>
      <c r="F9" s="15" t="b">
        <v>0</v>
      </c>
      <c r="G9" s="15" t="b">
        <v>0</v>
      </c>
      <c r="H9" s="15" t="b">
        <v>0</v>
      </c>
      <c r="I9" s="15" t="b">
        <v>0</v>
      </c>
      <c r="J9" s="16"/>
      <c r="K9" s="26" t="str">
        <f>_xlfn.TEXTJOIN(" ", TRUE, IF(E9=TRUE, INDEX('Appetite by category'!C:C, MATCH(B9, 'Appetite by category'!B:B, 0)), ""), IF(F9=TRUE, INDEX('Appetite by category'!D:D, MATCH(B9, 'Appetite by category'!B:B, 0)), ""), IF(G9=TRUE, INDEX('Appetite by category'!E:E, MATCH(B9, 'Appetite by category'!B:B, 0)), ""), IF(H9=TRUE, INDEX('Appetite by category'!F:F, MATCH(B9, 'Appetite by category'!B:B, 0)), ""), IF(I9=TRUE, INDEX('Appetite by category'!G:G, MATCH(B9, 'Appetite by category'!B:B, 0)), ""))</f>
        <v/>
      </c>
    </row>
    <row r="10" spans="2:11" ht="39" customHeight="1" x14ac:dyDescent="0.25">
      <c r="B10" s="22" t="str">
        <f>'Appetite by category'!B8</f>
        <v>Financial</v>
      </c>
      <c r="C10" s="8"/>
      <c r="D10" s="8"/>
      <c r="E10" s="10" t="b">
        <v>0</v>
      </c>
      <c r="F10" s="10" t="b">
        <v>0</v>
      </c>
      <c r="G10" s="10" t="b">
        <v>0</v>
      </c>
      <c r="H10" s="10" t="b">
        <v>0</v>
      </c>
      <c r="I10" s="10" t="b">
        <v>0</v>
      </c>
      <c r="J10" s="9"/>
      <c r="K10" s="23" t="str">
        <f>_xlfn.TEXTJOIN(" ", TRUE, IF(E10=TRUE, INDEX('Appetite by category'!C:C, MATCH(B10, 'Appetite by category'!B:B, 0)), ""), IF(F10=TRUE, INDEX('Appetite by category'!D:D, MATCH(B10, 'Appetite by category'!B:B, 0)), ""), IF(G10=TRUE, INDEX('Appetite by category'!E:E, MATCH(B10, 'Appetite by category'!B:B, 0)), ""), IF(H10=TRUE, INDEX('Appetite by category'!F:F, MATCH(B10, 'Appetite by category'!B:B, 0)), ""), IF(I10=TRUE, INDEX('Appetite by category'!G:G, MATCH(B10, 'Appetite by category'!B:B, 0)), ""))</f>
        <v/>
      </c>
    </row>
    <row r="11" spans="2:11" ht="51.75" customHeight="1" x14ac:dyDescent="0.25">
      <c r="B11" s="22" t="str">
        <f>'Appetite by category'!B9</f>
        <v>Commercial</v>
      </c>
      <c r="C11" s="8"/>
      <c r="D11" s="8"/>
      <c r="E11" s="10" t="b">
        <v>0</v>
      </c>
      <c r="F11" s="10" t="b">
        <v>0</v>
      </c>
      <c r="G11" s="10" t="b">
        <v>0</v>
      </c>
      <c r="H11" s="10" t="b">
        <v>0</v>
      </c>
      <c r="I11" s="10" t="b">
        <v>0</v>
      </c>
      <c r="J11" s="9"/>
      <c r="K11" s="23" t="str">
        <f>_xlfn.TEXTJOIN(" ", TRUE, IF(E11=TRUE, INDEX('Appetite by category'!C:C, MATCH(B11, 'Appetite by category'!B:B, 0)), ""), IF(F11=TRUE, INDEX('Appetite by category'!D:D, MATCH(B11, 'Appetite by category'!B:B, 0)), ""), IF(G11=TRUE, INDEX('Appetite by category'!E:E, MATCH(B11, 'Appetite by category'!B:B, 0)), ""), IF(H11=TRUE, INDEX('Appetite by category'!F:F, MATCH(B11, 'Appetite by category'!B:B, 0)), ""), IF(I11=TRUE, INDEX('Appetite by category'!G:G, MATCH(B11, 'Appetite by category'!B:B, 0)), ""))</f>
        <v/>
      </c>
    </row>
    <row r="12" spans="2:11" ht="44.25" customHeight="1" x14ac:dyDescent="0.25">
      <c r="B12" s="22" t="str">
        <f>'Appetite by category'!B10</f>
        <v>People</v>
      </c>
      <c r="C12" s="8"/>
      <c r="D12" s="8"/>
      <c r="E12" s="10" t="b">
        <v>0</v>
      </c>
      <c r="F12" s="10" t="b">
        <v>0</v>
      </c>
      <c r="G12" s="10" t="b">
        <v>0</v>
      </c>
      <c r="H12" s="10" t="b">
        <v>0</v>
      </c>
      <c r="I12" s="10" t="b">
        <v>0</v>
      </c>
      <c r="J12" s="9"/>
      <c r="K12" s="23" t="str">
        <f>_xlfn.TEXTJOIN(" ", TRUE, IF(E12=TRUE, INDEX('Appetite by category'!C:C, MATCH(B12, 'Appetite by category'!B:B, 0)), ""), IF(F12=TRUE, INDEX('Appetite by category'!D:D, MATCH(B12, 'Appetite by category'!B:B, 0)), ""), IF(G12=TRUE, INDEX('Appetite by category'!E:E, MATCH(B12, 'Appetite by category'!B:B, 0)), ""), IF(H12=TRUE, INDEX('Appetite by category'!F:F, MATCH(B12, 'Appetite by category'!B:B, 0)), ""), IF(I12=TRUE, INDEX('Appetite by category'!G:G, MATCH(B12, 'Appetite by category'!B:B, 0)), ""))</f>
        <v/>
      </c>
    </row>
    <row r="13" spans="2:11" ht="39.75" customHeight="1" x14ac:dyDescent="0.25">
      <c r="B13" s="22" t="str">
        <f>'Appetite by category'!B11</f>
        <v>Technology</v>
      </c>
      <c r="C13" s="8"/>
      <c r="D13" s="8"/>
      <c r="E13" s="10" t="b">
        <v>0</v>
      </c>
      <c r="F13" s="10" t="b">
        <v>0</v>
      </c>
      <c r="G13" s="10" t="b">
        <v>0</v>
      </c>
      <c r="H13" s="10" t="b">
        <v>0</v>
      </c>
      <c r="I13" s="10" t="b">
        <v>0</v>
      </c>
      <c r="J13" s="9"/>
      <c r="K13" s="23" t="str">
        <f>_xlfn.TEXTJOIN(" ", TRUE, IF(E13=TRUE, INDEX('Appetite by category'!C:C, MATCH(B13, 'Appetite by category'!B:B, 0)), ""), IF(F13=TRUE, INDEX('Appetite by category'!D:D, MATCH(B13, 'Appetite by category'!B:B, 0)), ""), IF(G13=TRUE, INDEX('Appetite by category'!E:E, MATCH(B13, 'Appetite by category'!B:B, 0)), ""), IF(H13=TRUE, INDEX('Appetite by category'!F:F, MATCH(B13, 'Appetite by category'!B:B, 0)), ""), IF(I13=TRUE, INDEX('Appetite by category'!G:G, MATCH(B13, 'Appetite by category'!B:B, 0)), ""))</f>
        <v/>
      </c>
    </row>
    <row r="14" spans="2:11" ht="39.75" customHeight="1" x14ac:dyDescent="0.25">
      <c r="B14" s="22" t="str">
        <f>'Appetite by category'!B12</f>
        <v>Data &amp; Info Mngmt</v>
      </c>
      <c r="C14" s="8"/>
      <c r="D14" s="8"/>
      <c r="E14" s="10" t="b">
        <v>0</v>
      </c>
      <c r="F14" s="10" t="b">
        <v>0</v>
      </c>
      <c r="G14" s="10" t="b">
        <v>0</v>
      </c>
      <c r="H14" s="10" t="b">
        <v>0</v>
      </c>
      <c r="I14" s="10" t="b">
        <v>0</v>
      </c>
      <c r="J14" s="9"/>
      <c r="K14" s="23" t="str">
        <f>_xlfn.TEXTJOIN(" ", TRUE, IF(E14=TRUE, INDEX('Appetite by category'!C:C, MATCH(B14, 'Appetite by category'!B:B, 0)), ""), IF(F14=TRUE, INDEX('Appetite by category'!D:D, MATCH(B14, 'Appetite by category'!B:B, 0)), ""), IF(G14=TRUE, INDEX('Appetite by category'!E:E, MATCH(B14, 'Appetite by category'!B:B, 0)), ""), IF(H14=TRUE, INDEX('Appetite by category'!F:F, MATCH(B14, 'Appetite by category'!B:B, 0)), ""), IF(I14=TRUE, INDEX('Appetite by category'!G:G, MATCH(B14, 'Appetite by category'!B:B, 0)), ""))</f>
        <v/>
      </c>
    </row>
    <row r="15" spans="2:11" ht="43.5" customHeight="1" x14ac:dyDescent="0.25">
      <c r="B15" s="22" t="str">
        <f>'Appetite by category'!B13</f>
        <v>Security</v>
      </c>
      <c r="C15" s="8"/>
      <c r="D15" s="8"/>
      <c r="E15" s="10" t="b">
        <v>0</v>
      </c>
      <c r="F15" s="10" t="b">
        <v>0</v>
      </c>
      <c r="G15" s="10" t="b">
        <v>0</v>
      </c>
      <c r="H15" s="10" t="b">
        <v>0</v>
      </c>
      <c r="I15" s="10" t="b">
        <v>0</v>
      </c>
      <c r="J15" s="9"/>
      <c r="K15" s="23" t="str">
        <f>_xlfn.TEXTJOIN(" ", TRUE, IF(E15=TRUE, INDEX('Appetite by category'!C:C, MATCH(B15, 'Appetite by category'!B:B, 0)), ""), IF(F15=TRUE, INDEX('Appetite by category'!D:D, MATCH(B15, 'Appetite by category'!B:B, 0)), ""), IF(G15=TRUE, INDEX('Appetite by category'!E:E, MATCH(B15, 'Appetite by category'!B:B, 0)), ""), IF(H15=TRUE, INDEX('Appetite by category'!F:F, MATCH(B15, 'Appetite by category'!B:B, 0)), ""), IF(I15=TRUE, INDEX('Appetite by category'!G:G, MATCH(B15, 'Appetite by category'!B:B, 0)), ""))</f>
        <v/>
      </c>
    </row>
    <row r="16" spans="2:11" ht="55.5" customHeight="1" x14ac:dyDescent="0.25">
      <c r="B16" s="22" t="str">
        <f>'Appetite by category'!B14</f>
        <v>Project/Programme</v>
      </c>
      <c r="C16" s="8"/>
      <c r="D16" s="8"/>
      <c r="E16" s="10" t="b">
        <v>0</v>
      </c>
      <c r="F16" s="10" t="b">
        <v>0</v>
      </c>
      <c r="G16" s="10" t="b">
        <v>0</v>
      </c>
      <c r="H16" s="10" t="b">
        <v>0</v>
      </c>
      <c r="I16" s="10" t="b">
        <v>0</v>
      </c>
      <c r="J16" s="9"/>
      <c r="K16" s="23" t="str">
        <f>_xlfn.TEXTJOIN(" ", TRUE, IF(E16=TRUE, INDEX('Appetite by category'!C:C, MATCH(B16, 'Appetite by category'!B:B, 0)), ""), IF(F16=TRUE, INDEX('Appetite by category'!D:D, MATCH(B16, 'Appetite by category'!B:B, 0)), ""), IF(G16=TRUE, INDEX('Appetite by category'!E:E, MATCH(B16, 'Appetite by category'!B:B, 0)), ""), IF(H16=TRUE, INDEX('Appetite by category'!F:F, MATCH(B16, 'Appetite by category'!B:B, 0)), ""), IF(I16=TRUE, INDEX('Appetite by category'!G:G, MATCH(B16, 'Appetite by category'!B:B, 0)), ""))</f>
        <v/>
      </c>
    </row>
    <row r="17" spans="2:11" ht="46.5" customHeight="1" thickBot="1" x14ac:dyDescent="0.3">
      <c r="B17" s="27" t="str">
        <f>'Appetite by category'!B15</f>
        <v>Reputational</v>
      </c>
      <c r="C17" s="28"/>
      <c r="D17" s="28"/>
      <c r="E17" s="29" t="b">
        <v>0</v>
      </c>
      <c r="F17" s="29" t="b">
        <v>0</v>
      </c>
      <c r="G17" s="29" t="b">
        <v>0</v>
      </c>
      <c r="H17" s="29" t="b">
        <v>0</v>
      </c>
      <c r="I17" s="29" t="b">
        <v>0</v>
      </c>
      <c r="J17" s="30"/>
      <c r="K17" s="31" t="str">
        <f>_xlfn.TEXTJOIN(" ", TRUE, IF(E17=TRUE, INDEX('Appetite by category'!C:C, MATCH(B17, 'Appetite by category'!B:B, 0)), ""), IF(F17=TRUE, INDEX('Appetite by category'!D:D, MATCH(B17, 'Appetite by category'!B:B, 0)), ""), IF(G17=TRUE, INDEX('Appetite by category'!E:E, MATCH(B17, 'Appetite by category'!B:B, 0)), ""), IF(H17=TRUE, INDEX('Appetite by category'!F:F, MATCH(B17, 'Appetite by category'!B:B, 0)), ""), IF(I17=TRUE, INDEX('Appetite by category'!G:G, MATCH(B17, 'Appetite by category'!B:B, 0)), ""))</f>
        <v/>
      </c>
    </row>
  </sheetData>
  <mergeCells count="2">
    <mergeCell ref="G2:J2"/>
    <mergeCell ref="B4:D4"/>
  </mergeCells>
  <conditionalFormatting sqref="D2 G2:J2">
    <cfRule type="containsBlanks" dxfId="27" priority="1">
      <formula>LEN(TRIM(D2))=0</formula>
    </cfRule>
  </conditionalFormatting>
  <conditionalFormatting sqref="E5:F17">
    <cfRule type="expression" dxfId="26" priority="4">
      <formula>E5=TRUE</formula>
    </cfRule>
  </conditionalFormatting>
  <conditionalFormatting sqref="G5:H17">
    <cfRule type="expression" dxfId="25" priority="3">
      <formula>G5=TRUE</formula>
    </cfRule>
  </conditionalFormatting>
  <conditionalFormatting sqref="I5:I17">
    <cfRule type="expression" dxfId="24" priority="2">
      <formula>I5=TRUE</formula>
    </cfRule>
  </conditionalFormatting>
  <pageMargins left="0.7" right="0.7" top="0.75" bottom="0.75" header="0.3" footer="0.3"/>
  <pageSetup paperSize="9" scale="5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Guide</vt:lpstr>
      <vt:lpstr>Risk Appetite Report</vt:lpstr>
      <vt:lpstr>Appetites</vt:lpstr>
      <vt:lpstr>Appetite by category</vt:lpstr>
      <vt:lpstr>Name1</vt:lpstr>
      <vt:lpstr>Calculation table</vt:lpstr>
      <vt:lpstr>Name2</vt:lpstr>
      <vt:lpstr>Name3</vt:lpstr>
      <vt:lpstr>Name4</vt:lpstr>
      <vt:lpstr>Name5</vt:lpstr>
      <vt:lpstr>Name6</vt:lpstr>
      <vt:lpstr>Name7</vt:lpstr>
      <vt:lpstr>Name8</vt:lpstr>
      <vt:lpstr>Name9</vt:lpstr>
      <vt:lpstr>Name10</vt:lpstr>
    </vt:vector>
  </TitlesOfParts>
  <Company>Mastery Clarity Wisdom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Clements-Wheeler</dc:creator>
  <cp:lastModifiedBy>Matthew Clements-Wheeler</cp:lastModifiedBy>
  <cp:lastPrinted>2025-06-25T09:06:02Z</cp:lastPrinted>
  <dcterms:created xsi:type="dcterms:W3CDTF">2025-06-23T10:25:50Z</dcterms:created>
  <dcterms:modified xsi:type="dcterms:W3CDTF">2025-06-25T09:25:27Z</dcterms:modified>
</cp:coreProperties>
</file>