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77d3f8770585f121/Desktop/NEW RYGTA/Website files/"/>
    </mc:Choice>
  </mc:AlternateContent>
  <xr:revisionPtr revIDLastSave="0" documentId="8_{6E7990B6-BB8E-4E97-A32A-87B359CCF604}" xr6:coauthVersionLast="47" xr6:coauthVersionMax="47" xr10:uidLastSave="{00000000-0000-0000-0000-000000000000}"/>
  <workbookProtection workbookAlgorithmName="SHA-512" workbookHashValue="Bo/fP01iIN70NDbka+QTSlR/778S7SfwHX4jRMsfONjH4jAqfgk1AwHszxp8cqt62hR5ml4MUxpUrviuswKIdg==" workbookSaltValue="H3LfivG4JiJWBsCPn5/6Ig==" workbookSpinCount="100000" lockStructure="1"/>
  <bookViews>
    <workbookView xWindow="28680" yWindow="-120" windowWidth="29040" windowHeight="15720" xr2:uid="{F2342CE9-317F-49BC-B5C3-C585CF3AE424}"/>
  </bookViews>
  <sheets>
    <sheet name="1st AGI Effective 2025" sheetId="2" r:id="rId1"/>
  </sheets>
  <definedNames>
    <definedName name="_xlnm.Print_Area" localSheetId="0">'1st AGI Effective 2025'!$A$1:$O$19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B8" i="2" s="1"/>
  <c r="G4" i="2" s="1"/>
  <c r="M5" i="2"/>
  <c r="H5" i="2"/>
  <c r="D4" i="2"/>
  <c r="D7" i="2" s="1"/>
  <c r="C4" i="2"/>
  <c r="C7" i="2" s="1"/>
  <c r="D9" i="2" l="1"/>
  <c r="D11" i="2" s="1"/>
  <c r="C8" i="2"/>
  <c r="D8" i="2"/>
  <c r="I4" i="2" s="1"/>
  <c r="I7" i="2" s="1"/>
  <c r="I8" i="2" s="1"/>
  <c r="N4" i="2" s="1"/>
  <c r="G7" i="2"/>
  <c r="G8" i="2" s="1"/>
  <c r="C9" i="2" l="1"/>
  <c r="C11" i="2" s="1"/>
  <c r="H4" i="2"/>
  <c r="N7" i="2"/>
  <c r="N8" i="2" s="1"/>
  <c r="L4" i="2"/>
  <c r="I9" i="2"/>
  <c r="I11" i="2" s="1"/>
  <c r="H7" i="2" l="1"/>
  <c r="H8" i="2" s="1"/>
  <c r="M4" i="2" s="1"/>
  <c r="L7" i="2"/>
  <c r="L8" i="2" s="1"/>
  <c r="H9" i="2" l="1"/>
  <c r="H11" i="2" s="1"/>
  <c r="N9" i="2"/>
  <c r="N11" i="2" s="1"/>
  <c r="B15" i="2" s="1"/>
  <c r="M7" i="2" l="1"/>
  <c r="M8" i="2" s="1"/>
  <c r="M9" i="2" s="1"/>
  <c r="M11" i="2" l="1"/>
  <c r="B14" i="2" s="1"/>
</calcChain>
</file>

<file path=xl/sharedStrings.xml><?xml version="1.0" encoding="utf-8"?>
<sst xmlns="http://schemas.openxmlformats.org/spreadsheetml/2006/main" count="39" uniqueCount="35">
  <si>
    <t>Monthly increase EFFECTIVE March 1, 2023</t>
  </si>
  <si>
    <t>Monthly Difference Between amount owed and Actual payment</t>
  </si>
  <si>
    <t>Prov. Increase for 2023</t>
  </si>
  <si>
    <t>Should have been paying in 2023</t>
  </si>
  <si>
    <t>Prov. Increase for 2024</t>
  </si>
  <si>
    <t>Prov. Increase for 2025</t>
  </si>
  <si>
    <t>2024 Monthly Rent Increase</t>
  </si>
  <si>
    <t>Monthly rent I should have been paying in 2024</t>
  </si>
  <si>
    <t>Monthly rent I should have been paying in 2025</t>
  </si>
  <si>
    <t>Re-calculation of rent based on the LTB order</t>
  </si>
  <si>
    <t>2024 Calculations</t>
  </si>
  <si>
    <t>2023 Calculations</t>
  </si>
  <si>
    <t>2025 Calculations</t>
  </si>
  <si>
    <t>If you only paid the Prov Increase</t>
  </si>
  <si>
    <t>Amount  I owe or will receive for 2024</t>
  </si>
  <si>
    <t>Amount  I owe or will receive for 2023</t>
  </si>
  <si>
    <t>Amount  I owe or will receive for 2025</t>
  </si>
  <si>
    <t>Rent as at 2024 N1 Notice</t>
  </si>
  <si>
    <t>Rent as at 2025 N1 Notice</t>
  </si>
  <si>
    <t>Rent as at December 31, 2022</t>
  </si>
  <si>
    <t>This Box should show you the exact amount that your rent will be starting October 1, 2025. (assuming Princess Management sends out their notices prior.  I'm not sure of the exact timeline, However be prepared to start paying the higher rent in October)</t>
  </si>
  <si>
    <t xml:space="preserve">Notes </t>
  </si>
  <si>
    <t>Some tenants made the decision to pay the full requested amount when they received the original N1 notice. I have attempted to calculate the amount they should receive back. Again I have made every attempt to calculate the amount Princess Management should be refunding you.  The calculation may not be 100% accurate. However this should provide you with a very close amount based on the same factors mentioned above.</t>
  </si>
  <si>
    <t>2025 Monthly Rent Increase</t>
  </si>
  <si>
    <t>AGI Increase as Stated on LTB order</t>
  </si>
  <si>
    <t>If you only paid the Prov Increase in 2023</t>
  </si>
  <si>
    <t>If you paid the full requested amount</t>
  </si>
  <si>
    <t>If you paid the full requested amount in 2023</t>
  </si>
  <si>
    <t>In this box (currently showing 1.25%) Please use the drop down arrow to select  the increase percentage for your unit as shown on the LTB order that you received</t>
  </si>
  <si>
    <t>This Box will show you what you currently owe Princess Management. I have made every effort to be as accurate as possible. I have based the numbers and calculations on the majority of the tenants.  Some tenants may have different Rental Anniversary dates and those numbers may be different and may affect some numbers. However this calculation should give you a very close amount owing, so you can be prepared.</t>
  </si>
  <si>
    <t>Please enter the rent you paid as of December 31, 2022 in the purple box. (currently showing $1000.00) This is the amount Prior to any increase. Should you not remember the amount please email jwaringmtg@gmail.com and I can look up your amount on the detailed rental sheet the landlord submitted to the LTB with their application.</t>
  </si>
  <si>
    <t>I HAVE TRIED TO MAKE THE CALCULATIONS AS ACCURATE AS POSSIBLE. They are based on a lease adjustment month of Feburary.</t>
  </si>
  <si>
    <t>In my particular calculation had me $0.03 higher on my new monthly rent. And I owe just over $4.00 more then the total amount shown above.</t>
  </si>
  <si>
    <t>If I only paid the Prov Increase then I current owe as of October 1, 2025</t>
  </si>
  <si>
    <t>If I paid the requested full amount then I am Currently Owed as of October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</si>
</sst>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9"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rgb="FF00B050"/>
      <name val="Aptos Narrow"/>
      <family val="2"/>
      <scheme val="minor"/>
    </font>
    <font>
      <b/>
      <sz val="16"/>
      <color rgb="FFFF0000"/>
      <name val="Aptos Narrow"/>
      <family val="2"/>
      <scheme val="minor"/>
    </font>
    <font>
      <b/>
      <sz val="16"/>
      <color rgb="FF00B050"/>
      <name val="Aptos Narrow"/>
      <family val="2"/>
      <scheme val="minor"/>
    </font>
    <font>
      <sz val="20"/>
      <color theme="1"/>
      <name val="Aptos Narrow"/>
      <family val="2"/>
      <scheme val="minor"/>
    </font>
    <font>
      <sz val="14"/>
      <color theme="1"/>
      <name val="Aptos Narrow"/>
      <family val="2"/>
      <scheme val="minor"/>
    </font>
    <font>
      <sz val="18"/>
      <color theme="1"/>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44" fontId="4" fillId="0" borderId="0" xfId="0" applyNumberFormat="1" applyFont="1" applyAlignment="1">
      <alignment horizontal="right" vertical="center"/>
    </xf>
    <xf numFmtId="44" fontId="5" fillId="0" borderId="0" xfId="0" applyNumberFormat="1" applyFont="1" applyAlignment="1">
      <alignment horizontal="right" vertical="center"/>
    </xf>
    <xf numFmtId="0" fontId="0" fillId="2" borderId="0" xfId="0" applyFill="1"/>
    <xf numFmtId="0" fontId="0" fillId="2" borderId="0" xfId="0" applyFill="1" applyAlignment="1">
      <alignment horizontal="left" vertical="center" wrapText="1"/>
    </xf>
    <xf numFmtId="44" fontId="0" fillId="2" borderId="0" xfId="1" applyFont="1" applyFill="1" applyAlignment="1">
      <alignment horizontal="right" vertical="center"/>
    </xf>
    <xf numFmtId="10" fontId="0" fillId="2" borderId="0" xfId="2" applyNumberFormat="1" applyFont="1" applyFill="1" applyAlignment="1">
      <alignment horizontal="right" vertical="center"/>
    </xf>
    <xf numFmtId="0" fontId="0" fillId="2" borderId="0" xfId="0" applyFill="1" applyAlignment="1">
      <alignment horizontal="right" vertical="center"/>
    </xf>
    <xf numFmtId="44" fontId="0" fillId="2" borderId="0" xfId="0" applyNumberFormat="1" applyFill="1" applyAlignment="1">
      <alignment horizontal="right" vertical="center"/>
    </xf>
    <xf numFmtId="164" fontId="0" fillId="2" borderId="0" xfId="2" applyNumberFormat="1" applyFont="1" applyFill="1" applyAlignment="1">
      <alignment horizontal="right" vertical="center"/>
    </xf>
    <xf numFmtId="44" fontId="3" fillId="2" borderId="0" xfId="1" applyFont="1" applyFill="1" applyAlignment="1">
      <alignment horizontal="right" vertical="center"/>
    </xf>
    <xf numFmtId="0" fontId="0" fillId="2" borderId="0" xfId="0" applyFill="1" applyAlignment="1">
      <alignment horizontal="center"/>
    </xf>
    <xf numFmtId="44" fontId="0" fillId="0" borderId="1" xfId="1" applyFont="1" applyFill="1" applyBorder="1" applyAlignment="1">
      <alignment horizontal="right" vertical="center"/>
    </xf>
    <xf numFmtId="0" fontId="0" fillId="2" borderId="1" xfId="0" applyFill="1" applyBorder="1" applyAlignment="1">
      <alignment vertical="center" wrapText="1"/>
    </xf>
    <xf numFmtId="10" fontId="0" fillId="0" borderId="1" xfId="2" applyNumberFormat="1" applyFont="1" applyBorder="1" applyAlignment="1">
      <alignment horizontal="right" vertical="center"/>
    </xf>
    <xf numFmtId="10" fontId="0" fillId="0" borderId="1" xfId="2" applyNumberFormat="1" applyFont="1" applyFill="1" applyBorder="1"/>
    <xf numFmtId="10" fontId="0" fillId="0" borderId="1" xfId="2" applyNumberFormat="1" applyFont="1" applyFill="1" applyBorder="1" applyAlignment="1">
      <alignment horizontal="right" vertical="center"/>
    </xf>
    <xf numFmtId="0" fontId="0" fillId="0" borderId="1" xfId="0" applyBorder="1"/>
    <xf numFmtId="44" fontId="0" fillId="0" borderId="1" xfId="1" applyFont="1" applyBorder="1" applyAlignment="1">
      <alignment horizontal="right" vertical="center"/>
    </xf>
    <xf numFmtId="44" fontId="0" fillId="0" borderId="1" xfId="1" applyFont="1" applyFill="1" applyBorder="1" applyAlignment="1">
      <alignment horizontal="center" vertical="center"/>
    </xf>
    <xf numFmtId="0" fontId="0" fillId="2" borderId="1" xfId="0" applyFill="1" applyBorder="1"/>
    <xf numFmtId="0" fontId="0" fillId="0" borderId="1" xfId="0" applyBorder="1" applyAlignment="1">
      <alignment horizontal="right" vertical="center"/>
    </xf>
    <xf numFmtId="44" fontId="2" fillId="0" borderId="1" xfId="1" applyFont="1" applyFill="1" applyBorder="1" applyAlignment="1">
      <alignment horizontal="right" vertical="center"/>
    </xf>
    <xf numFmtId="44" fontId="3" fillId="0" borderId="1" xfId="1" applyFont="1" applyFill="1" applyBorder="1" applyAlignment="1">
      <alignment horizontal="right" vertical="center"/>
    </xf>
    <xf numFmtId="0" fontId="0" fillId="0" borderId="1" xfId="0" applyBorder="1" applyAlignment="1">
      <alignment vertical="center" wrapText="1"/>
    </xf>
    <xf numFmtId="44" fontId="0" fillId="0" borderId="1" xfId="0" applyNumberFormat="1" applyBorder="1" applyAlignment="1">
      <alignment horizontal="right" vertical="center"/>
    </xf>
    <xf numFmtId="44" fontId="2" fillId="0" borderId="1" xfId="1" applyFont="1" applyBorder="1" applyAlignment="1">
      <alignment horizontal="right" vertical="center"/>
    </xf>
    <xf numFmtId="44" fontId="3" fillId="0" borderId="1" xfId="1" applyFont="1" applyBorder="1" applyAlignment="1">
      <alignment horizontal="right" vertical="center"/>
    </xf>
    <xf numFmtId="0" fontId="0" fillId="0" borderId="1" xfId="0" applyBorder="1" applyAlignment="1">
      <alignment horizontal="center" vertical="center" wrapText="1"/>
    </xf>
    <xf numFmtId="44" fontId="0" fillId="4" borderId="1" xfId="1" applyFont="1" applyFill="1" applyBorder="1" applyAlignment="1">
      <alignment horizontal="right" vertical="center"/>
    </xf>
    <xf numFmtId="44" fontId="0" fillId="0" borderId="1" xfId="0" applyNumberFormat="1" applyBorder="1" applyAlignment="1">
      <alignment wrapText="1"/>
    </xf>
    <xf numFmtId="0" fontId="0" fillId="2" borderId="0" xfId="0" applyFill="1" applyAlignment="1">
      <alignment horizontal="center" vertical="top" wrapText="1"/>
    </xf>
    <xf numFmtId="0" fontId="0" fillId="2" borderId="0" xfId="0" applyFill="1" applyAlignment="1">
      <alignment vertical="top"/>
    </xf>
    <xf numFmtId="0" fontId="0" fillId="2" borderId="0" xfId="0" applyFill="1" applyAlignment="1">
      <alignment vertical="center" wrapText="1"/>
    </xf>
    <xf numFmtId="44" fontId="2" fillId="2" borderId="0" xfId="1" applyFont="1" applyFill="1" applyBorder="1" applyAlignment="1">
      <alignment horizontal="right" vertical="center"/>
    </xf>
    <xf numFmtId="44" fontId="3" fillId="2" borderId="0" xfId="1" applyFont="1" applyFill="1" applyBorder="1" applyAlignment="1">
      <alignment horizontal="right" vertical="center"/>
    </xf>
    <xf numFmtId="44" fontId="0" fillId="3" borderId="1" xfId="1" applyFont="1" applyFill="1" applyBorder="1" applyAlignment="1" applyProtection="1">
      <alignment horizontal="right" vertical="center"/>
      <protection locked="0"/>
    </xf>
    <xf numFmtId="44" fontId="0" fillId="2" borderId="1" xfId="1" applyFont="1" applyFill="1" applyBorder="1" applyAlignment="1">
      <alignment horizontal="right" vertical="center"/>
    </xf>
    <xf numFmtId="44" fontId="0" fillId="2" borderId="1" xfId="1" applyFont="1" applyFill="1" applyBorder="1"/>
    <xf numFmtId="0" fontId="0" fillId="2" borderId="1" xfId="0" applyFill="1" applyBorder="1" applyAlignment="1">
      <alignment horizontal="right" vertical="center"/>
    </xf>
    <xf numFmtId="10" fontId="0" fillId="0" borderId="1" xfId="2" applyNumberFormat="1" applyFont="1" applyFill="1" applyBorder="1" applyAlignment="1" applyProtection="1">
      <alignment horizontal="right" vertical="center"/>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10" fontId="0" fillId="5" borderId="1" xfId="2" applyNumberFormat="1" applyFont="1" applyFill="1" applyBorder="1" applyAlignment="1" applyProtection="1">
      <alignment horizontal="right" vertical="center"/>
      <protection locked="0"/>
    </xf>
    <xf numFmtId="0" fontId="0" fillId="0" borderId="0" xfId="0" applyAlignment="1">
      <alignment horizontal="right" vertical="center"/>
    </xf>
    <xf numFmtId="0" fontId="0" fillId="4" borderId="0" xfId="0" applyFill="1" applyAlignment="1">
      <alignment horizontal="center" vertical="center" wrapText="1"/>
    </xf>
    <xf numFmtId="0" fontId="7" fillId="2" borderId="0" xfId="0" applyFont="1" applyFill="1" applyAlignment="1">
      <alignment horizontal="center" vertical="top" wrapText="1"/>
    </xf>
    <xf numFmtId="0" fontId="2" fillId="0" borderId="0" xfId="0" applyFont="1" applyAlignment="1">
      <alignment horizontal="center" vertical="center" wrapText="1"/>
    </xf>
    <xf numFmtId="0" fontId="7" fillId="2" borderId="0" xfId="0" applyFont="1" applyFill="1" applyAlignment="1">
      <alignment horizontal="center" vertical="top"/>
    </xf>
    <xf numFmtId="0" fontId="0" fillId="0" borderId="0" xfId="0" applyAlignment="1">
      <alignment horizontal="center" vertical="center" wrapText="1"/>
    </xf>
    <xf numFmtId="0" fontId="8" fillId="2" borderId="0" xfId="0" applyFont="1" applyFill="1" applyAlignment="1">
      <alignment horizontal="center" vertical="center" wrapText="1"/>
    </xf>
    <xf numFmtId="0" fontId="0" fillId="5" borderId="0" xfId="0" applyFill="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0" fillId="3" borderId="0" xfId="0" applyFill="1" applyAlignment="1">
      <alignment horizontal="center" vertical="center" wrapText="1"/>
    </xf>
  </cellXfs>
  <cellStyles count="3">
    <cellStyle name="Currency" xfId="1" builtinId="4"/>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0AFE6-FABE-4EDF-A606-64249AA801DF}">
  <sheetPr>
    <pageSetUpPr fitToPage="1"/>
  </sheetPr>
  <dimension ref="A1:Z20"/>
  <sheetViews>
    <sheetView tabSelected="1" topLeftCell="A3" zoomScaleNormal="100" workbookViewId="0">
      <selection activeCell="B4" sqref="B4"/>
    </sheetView>
  </sheetViews>
  <sheetFormatPr defaultRowHeight="15" x14ac:dyDescent="0.25"/>
  <cols>
    <col min="1" max="1" width="26.7109375" customWidth="1"/>
    <col min="2" max="4" width="18.7109375" customWidth="1"/>
    <col min="5" max="5" width="3.7109375" customWidth="1"/>
    <col min="6" max="6" width="26.7109375" customWidth="1"/>
    <col min="7" max="9" width="18.7109375" customWidth="1"/>
    <col min="10" max="10" width="3.7109375" customWidth="1"/>
    <col min="11" max="11" width="26.7109375" customWidth="1"/>
    <col min="12" max="14" width="18.7109375" customWidth="1"/>
    <col min="15" max="15" width="3.7109375" customWidth="1"/>
  </cols>
  <sheetData>
    <row r="1" spans="1:26" hidden="1" x14ac:dyDescent="0.25">
      <c r="A1" s="3"/>
      <c r="B1" s="3"/>
      <c r="C1" s="3"/>
      <c r="D1" s="3"/>
      <c r="E1" s="3"/>
      <c r="F1" s="3"/>
      <c r="G1" s="3"/>
      <c r="H1" s="3"/>
      <c r="I1" s="3"/>
      <c r="J1" s="3"/>
      <c r="K1" s="3"/>
      <c r="L1" s="3"/>
      <c r="M1" s="3"/>
      <c r="N1" s="3"/>
      <c r="O1" s="3"/>
    </row>
    <row r="2" spans="1:26" ht="26.25" hidden="1" x14ac:dyDescent="0.4">
      <c r="A2" s="3"/>
      <c r="B2" s="53" t="s">
        <v>11</v>
      </c>
      <c r="C2" s="53"/>
      <c r="D2" s="53"/>
      <c r="E2" s="11"/>
      <c r="F2" s="54" t="s">
        <v>10</v>
      </c>
      <c r="G2" s="54"/>
      <c r="H2" s="54"/>
      <c r="I2" s="54"/>
      <c r="J2" s="11"/>
      <c r="K2" s="54" t="s">
        <v>12</v>
      </c>
      <c r="L2" s="54"/>
      <c r="M2" s="54"/>
      <c r="N2" s="54"/>
      <c r="O2" s="3"/>
    </row>
    <row r="3" spans="1:26" s="43" customFormat="1" ht="59.25" customHeight="1" x14ac:dyDescent="0.25">
      <c r="A3" s="42"/>
      <c r="B3" s="41">
        <v>2023</v>
      </c>
      <c r="C3" s="41" t="s">
        <v>13</v>
      </c>
      <c r="D3" s="41" t="s">
        <v>26</v>
      </c>
      <c r="E3" s="42"/>
      <c r="F3" s="41"/>
      <c r="G3" s="41">
        <v>2024</v>
      </c>
      <c r="H3" s="41" t="s">
        <v>25</v>
      </c>
      <c r="I3" s="41" t="s">
        <v>27</v>
      </c>
      <c r="J3" s="42"/>
      <c r="K3" s="42">
        <v>2025</v>
      </c>
      <c r="L3" s="41" t="s">
        <v>9</v>
      </c>
      <c r="M3" s="41" t="s">
        <v>25</v>
      </c>
      <c r="N3" s="41" t="s">
        <v>27</v>
      </c>
      <c r="O3" s="42"/>
    </row>
    <row r="4" spans="1:26" ht="20.100000000000001" customHeight="1" x14ac:dyDescent="0.25">
      <c r="A4" s="13" t="s">
        <v>19</v>
      </c>
      <c r="B4" s="36">
        <v>1000</v>
      </c>
      <c r="C4" s="12">
        <f>B4</f>
        <v>1000</v>
      </c>
      <c r="D4" s="12">
        <f>B4</f>
        <v>1000</v>
      </c>
      <c r="E4" s="5"/>
      <c r="F4" s="24" t="s">
        <v>17</v>
      </c>
      <c r="G4" s="25">
        <f>B8</f>
        <v>1037.5</v>
      </c>
      <c r="H4" s="25">
        <f>C8</f>
        <v>1025</v>
      </c>
      <c r="I4" s="25">
        <f>D8</f>
        <v>1044.5</v>
      </c>
      <c r="J4" s="8"/>
      <c r="K4" s="24" t="s">
        <v>18</v>
      </c>
      <c r="L4" s="25">
        <f>G8</f>
        <v>1063.4375</v>
      </c>
      <c r="M4" s="18">
        <f>H8</f>
        <v>1050.625</v>
      </c>
      <c r="N4" s="18">
        <f>I8</f>
        <v>1070.6125</v>
      </c>
      <c r="O4" s="3"/>
    </row>
    <row r="5" spans="1:26" ht="20.100000000000001" customHeight="1" x14ac:dyDescent="0.25">
      <c r="A5" s="13" t="s">
        <v>2</v>
      </c>
      <c r="B5" s="14">
        <v>2.5000000000000001E-2</v>
      </c>
      <c r="C5" s="15">
        <v>2.5000000000000001E-2</v>
      </c>
      <c r="D5" s="16"/>
      <c r="E5" s="6"/>
      <c r="F5" s="24" t="s">
        <v>4</v>
      </c>
      <c r="G5" s="14">
        <v>2.5000000000000001E-2</v>
      </c>
      <c r="H5" s="14">
        <f>G5</f>
        <v>2.5000000000000001E-2</v>
      </c>
      <c r="I5" s="14">
        <v>2.5000000000000001E-2</v>
      </c>
      <c r="J5" s="9"/>
      <c r="K5" s="17" t="s">
        <v>5</v>
      </c>
      <c r="L5" s="14">
        <v>2.5000000000000001E-2</v>
      </c>
      <c r="M5" s="14">
        <f>L5</f>
        <v>2.5000000000000001E-2</v>
      </c>
      <c r="N5" s="14">
        <v>2.5000000000000001E-2</v>
      </c>
      <c r="O5" s="3"/>
    </row>
    <row r="6" spans="1:26" ht="30" x14ac:dyDescent="0.25">
      <c r="A6" s="13" t="s">
        <v>24</v>
      </c>
      <c r="B6" s="44">
        <v>1.2500000000000001E-2</v>
      </c>
      <c r="C6" s="20"/>
      <c r="D6" s="40">
        <v>4.4499999999999998E-2</v>
      </c>
      <c r="E6" s="6"/>
      <c r="F6" s="20"/>
      <c r="G6" s="39"/>
      <c r="H6" s="39"/>
      <c r="I6" s="39"/>
      <c r="J6" s="7"/>
      <c r="K6" s="20"/>
      <c r="L6" s="39"/>
      <c r="M6" s="39"/>
      <c r="N6" s="39"/>
      <c r="O6" s="3"/>
    </row>
    <row r="7" spans="1:26" ht="30" x14ac:dyDescent="0.25">
      <c r="A7" s="13" t="s">
        <v>0</v>
      </c>
      <c r="B7" s="18">
        <f>SUM(B4*(B5+B6))</f>
        <v>37.500000000000007</v>
      </c>
      <c r="C7" s="12">
        <f>SUM(C4*C5)</f>
        <v>25</v>
      </c>
      <c r="D7" s="12">
        <f>SUM(D4*(D5+D6))</f>
        <v>44.5</v>
      </c>
      <c r="E7" s="5"/>
      <c r="F7" s="24" t="s">
        <v>6</v>
      </c>
      <c r="G7" s="25">
        <f>SUM(G4*G5)</f>
        <v>25.9375</v>
      </c>
      <c r="H7" s="18">
        <f>SUM(H4*H5)</f>
        <v>25.625</v>
      </c>
      <c r="I7" s="25">
        <f>SUM(I4*I5)</f>
        <v>26.112500000000001</v>
      </c>
      <c r="J7" s="8"/>
      <c r="K7" s="28" t="s">
        <v>23</v>
      </c>
      <c r="L7" s="18">
        <f>SUM(L4*L5)</f>
        <v>26.5859375</v>
      </c>
      <c r="M7" s="18">
        <f>SUM(M4*M5)</f>
        <v>26.265625</v>
      </c>
      <c r="N7" s="18">
        <f>SUM(N4*N5)</f>
        <v>26.7653125</v>
      </c>
      <c r="O7" s="3"/>
    </row>
    <row r="8" spans="1:26" ht="30" x14ac:dyDescent="0.25">
      <c r="A8" s="13" t="s">
        <v>3</v>
      </c>
      <c r="B8" s="18">
        <f>SUM(B4+B7)</f>
        <v>1037.5</v>
      </c>
      <c r="C8" s="12">
        <f>SUM(C4+C7)</f>
        <v>1025</v>
      </c>
      <c r="D8" s="12">
        <f>SUM(D4+D7)</f>
        <v>1044.5</v>
      </c>
      <c r="E8" s="5"/>
      <c r="F8" s="24" t="s">
        <v>7</v>
      </c>
      <c r="G8" s="25">
        <f>SUM(G4+G7)</f>
        <v>1063.4375</v>
      </c>
      <c r="H8" s="25">
        <f>SUM(H4+H7)</f>
        <v>1050.625</v>
      </c>
      <c r="I8" s="25">
        <f>SUM(I4+I7)</f>
        <v>1070.6125</v>
      </c>
      <c r="J8" s="8"/>
      <c r="K8" s="24" t="s">
        <v>8</v>
      </c>
      <c r="L8" s="29">
        <f>SUM(L4+L7)</f>
        <v>1090.0234375</v>
      </c>
      <c r="M8" s="18">
        <f>SUM(M4+M7)</f>
        <v>1076.890625</v>
      </c>
      <c r="N8" s="18">
        <f>SUM(N4+N7)</f>
        <v>1097.3778124999999</v>
      </c>
      <c r="O8" s="3"/>
    </row>
    <row r="9" spans="1:26" ht="45" hidden="1" x14ac:dyDescent="0.25">
      <c r="A9" s="13" t="s">
        <v>1</v>
      </c>
      <c r="B9" s="18"/>
      <c r="C9" s="19">
        <f>SUM(B8-C8)</f>
        <v>12.5</v>
      </c>
      <c r="D9" s="12">
        <f>SUM(B7-D7)</f>
        <v>-6.9999999999999929</v>
      </c>
      <c r="E9" s="5"/>
      <c r="F9" s="24" t="s">
        <v>1</v>
      </c>
      <c r="G9" s="21"/>
      <c r="H9" s="18">
        <f>SUM(G8-H8)</f>
        <v>12.8125</v>
      </c>
      <c r="I9" s="18">
        <f>SUM(G8-I8)</f>
        <v>-7.1749999999999545</v>
      </c>
      <c r="J9" s="5"/>
      <c r="K9" s="30" t="s">
        <v>1</v>
      </c>
      <c r="L9" s="21"/>
      <c r="M9" s="18">
        <f>SUM(L8-M8)</f>
        <v>13.1328125</v>
      </c>
      <c r="N9" s="18">
        <f>SUM(L8-N8)</f>
        <v>-7.3543749999998909</v>
      </c>
      <c r="O9" s="3"/>
      <c r="Z9">
        <v>1.2500000000000001E-2</v>
      </c>
    </row>
    <row r="10" spans="1:26" x14ac:dyDescent="0.25">
      <c r="A10" s="20"/>
      <c r="B10" s="37"/>
      <c r="C10" s="38"/>
      <c r="D10" s="37"/>
      <c r="E10" s="5"/>
      <c r="F10" s="20"/>
      <c r="G10" s="39"/>
      <c r="H10" s="39"/>
      <c r="I10" s="39"/>
      <c r="J10" s="7"/>
      <c r="K10" s="20"/>
      <c r="L10" s="39"/>
      <c r="M10" s="37"/>
      <c r="N10" s="37"/>
      <c r="O10" s="3"/>
      <c r="Z10">
        <v>4.4999999999999997E-3</v>
      </c>
    </row>
    <row r="11" spans="1:26" ht="30" hidden="1" x14ac:dyDescent="0.25">
      <c r="A11" s="13" t="s">
        <v>15</v>
      </c>
      <c r="B11" s="21"/>
      <c r="C11" s="22">
        <f>SUM(C9*2)</f>
        <v>25</v>
      </c>
      <c r="D11" s="23">
        <f>SUM(D9*11)</f>
        <v>-76.999999999999915</v>
      </c>
      <c r="E11" s="5"/>
      <c r="F11" s="24" t="s">
        <v>14</v>
      </c>
      <c r="G11" s="21"/>
      <c r="H11" s="26">
        <f>SUM(H9*12)</f>
        <v>153.75</v>
      </c>
      <c r="I11" s="27">
        <f>SUM(I9*12)</f>
        <v>-86.099999999999454</v>
      </c>
      <c r="J11" s="10"/>
      <c r="K11" s="24" t="s">
        <v>16</v>
      </c>
      <c r="L11" s="21"/>
      <c r="M11" s="26">
        <f>SUM(M9*8)</f>
        <v>105.0625</v>
      </c>
      <c r="N11" s="27">
        <f>SUM(N9*18)</f>
        <v>-132.37874999999804</v>
      </c>
      <c r="O11" s="3"/>
      <c r="Z11">
        <v>5.4999999999999997E-3</v>
      </c>
    </row>
    <row r="12" spans="1:26" ht="15" customHeight="1" x14ac:dyDescent="0.25">
      <c r="A12" s="33"/>
      <c r="B12" s="7"/>
      <c r="C12" s="34"/>
      <c r="D12" s="35"/>
      <c r="E12" s="5"/>
      <c r="F12" s="33"/>
      <c r="G12" s="7"/>
      <c r="H12" s="34"/>
      <c r="I12" s="35"/>
      <c r="J12" s="10"/>
      <c r="K12" s="33"/>
      <c r="L12" s="7"/>
      <c r="M12" s="34"/>
      <c r="N12" s="35"/>
      <c r="O12" s="3"/>
    </row>
    <row r="13" spans="1:26" ht="26.25" x14ac:dyDescent="0.4">
      <c r="A13" s="3"/>
      <c r="B13" s="7"/>
      <c r="C13" s="3"/>
      <c r="D13" s="7"/>
      <c r="E13" s="7"/>
      <c r="F13" s="54" t="s">
        <v>21</v>
      </c>
      <c r="G13" s="54"/>
      <c r="H13" s="54"/>
      <c r="I13" s="54"/>
      <c r="J13" s="54"/>
      <c r="K13" s="54"/>
      <c r="L13" s="54"/>
      <c r="M13" s="54"/>
      <c r="N13" s="54"/>
      <c r="O13" s="3"/>
    </row>
    <row r="14" spans="1:26" ht="45" x14ac:dyDescent="0.25">
      <c r="A14" s="4" t="s">
        <v>33</v>
      </c>
      <c r="B14" s="1">
        <f>(C11+H11+M11)</f>
        <v>283.8125</v>
      </c>
      <c r="C14" s="3"/>
      <c r="D14" s="7"/>
      <c r="E14" s="7"/>
      <c r="F14" s="55" t="s">
        <v>30</v>
      </c>
      <c r="G14" s="55"/>
      <c r="H14" s="55"/>
      <c r="I14" s="55"/>
      <c r="J14" s="55"/>
      <c r="K14" s="55"/>
      <c r="L14" s="55"/>
      <c r="M14" s="55"/>
      <c r="N14" s="55"/>
      <c r="O14" s="31"/>
    </row>
    <row r="15" spans="1:26" ht="45" x14ac:dyDescent="0.25">
      <c r="A15" s="4" t="s">
        <v>34</v>
      </c>
      <c r="B15" s="2">
        <f>(D11+I11+N11)</f>
        <v>-295.47874999999738</v>
      </c>
      <c r="C15" s="3"/>
      <c r="D15" s="7"/>
      <c r="E15" s="7"/>
      <c r="F15" s="52" t="s">
        <v>28</v>
      </c>
      <c r="G15" s="52"/>
      <c r="H15" s="52"/>
      <c r="I15" s="52"/>
      <c r="J15" s="52"/>
      <c r="K15" s="52"/>
      <c r="L15" s="52"/>
      <c r="M15" s="52"/>
      <c r="N15" s="52"/>
      <c r="O15" s="31"/>
    </row>
    <row r="16" spans="1:26" ht="36" customHeight="1" x14ac:dyDescent="0.25">
      <c r="A16" s="51" t="s">
        <v>31</v>
      </c>
      <c r="B16" s="51"/>
      <c r="C16" s="51"/>
      <c r="D16" s="51"/>
      <c r="E16" s="51"/>
      <c r="F16" s="46" t="s">
        <v>20</v>
      </c>
      <c r="G16" s="46"/>
      <c r="H16" s="46"/>
      <c r="I16" s="46"/>
      <c r="J16" s="46"/>
      <c r="K16" s="46"/>
      <c r="L16" s="46"/>
      <c r="M16" s="46"/>
      <c r="N16" s="46"/>
      <c r="O16" s="32"/>
    </row>
    <row r="17" spans="1:15" ht="50.25" customHeight="1" x14ac:dyDescent="0.25">
      <c r="A17" s="51"/>
      <c r="B17" s="51"/>
      <c r="C17" s="51"/>
      <c r="D17" s="51"/>
      <c r="E17" s="51"/>
      <c r="F17" s="48" t="s">
        <v>29</v>
      </c>
      <c r="G17" s="48"/>
      <c r="H17" s="48"/>
      <c r="I17" s="48"/>
      <c r="J17" s="48"/>
      <c r="K17" s="48"/>
      <c r="L17" s="48"/>
      <c r="M17" s="48"/>
      <c r="N17" s="48"/>
      <c r="O17" s="32"/>
    </row>
    <row r="18" spans="1:15" ht="49.5" customHeight="1" x14ac:dyDescent="0.25">
      <c r="A18" s="47" t="s">
        <v>32</v>
      </c>
      <c r="B18" s="47"/>
      <c r="C18" s="47"/>
      <c r="D18" s="47"/>
      <c r="E18" s="7"/>
      <c r="F18" s="50" t="s">
        <v>22</v>
      </c>
      <c r="G18" s="50"/>
      <c r="H18" s="50"/>
      <c r="I18" s="50"/>
      <c r="J18" s="50"/>
      <c r="K18" s="50"/>
      <c r="L18" s="50"/>
      <c r="M18" s="50"/>
      <c r="N18" s="50"/>
      <c r="O18" s="32"/>
    </row>
    <row r="19" spans="1:15" ht="21" customHeight="1" x14ac:dyDescent="0.25">
      <c r="A19" s="49"/>
      <c r="B19" s="49"/>
      <c r="C19" s="49"/>
      <c r="D19" s="49"/>
      <c r="E19" s="7"/>
      <c r="F19" s="3"/>
      <c r="G19" s="7"/>
      <c r="H19" s="7"/>
      <c r="I19" s="7"/>
      <c r="J19" s="7"/>
      <c r="K19" s="3"/>
      <c r="L19" s="7"/>
      <c r="M19" s="3"/>
      <c r="N19" s="3"/>
      <c r="O19" s="3"/>
    </row>
    <row r="20" spans="1:15" x14ac:dyDescent="0.25">
      <c r="B20" s="45"/>
      <c r="D20" s="45"/>
    </row>
  </sheetData>
  <sheetProtection algorithmName="SHA-512" hashValue="B7FnAWCmkGaAbKkRetJaR3SE5fu5vdsTSzfOfT/drPX28AVC3fox1irZ8kKTaBCorSrtpXtild6CgTrGw5w5Qg==" saltValue="4Vi8naj2FF2/0kr5GbudqA==" spinCount="100000" sheet="1" selectLockedCells="1"/>
  <protectedRanges>
    <protectedRange algorithmName="SHA-512" hashValue="OyxC3w2IvBSsCgVDf2X4N22O4hiQVVmU+7cVnu2JICcE0jcec471/vPifm1fsgtdOSjxoDSGfalIZ1zHaXTDqg==" saltValue="JYYT0XzxIawVCZMkPSEM2w==" spinCount="100000" sqref="B4" name="Range1"/>
  </protectedRanges>
  <mergeCells count="12">
    <mergeCell ref="F15:N15"/>
    <mergeCell ref="B2:D2"/>
    <mergeCell ref="F2:I2"/>
    <mergeCell ref="K2:N2"/>
    <mergeCell ref="F13:N13"/>
    <mergeCell ref="F14:N14"/>
    <mergeCell ref="F16:N16"/>
    <mergeCell ref="A18:D18"/>
    <mergeCell ref="F17:N17"/>
    <mergeCell ref="A19:D19"/>
    <mergeCell ref="F18:N18"/>
    <mergeCell ref="A16:E17"/>
  </mergeCells>
  <dataValidations count="1">
    <dataValidation type="list" allowBlank="1" showInputMessage="1" showErrorMessage="1" sqref="B6" xr:uid="{36B2045B-5D8D-4F70-8379-00D662D7E039}">
      <formula1>$Z$9:$Z$11</formula1>
    </dataValidation>
  </dataValidations>
  <pageMargins left="0.7" right="0.7" top="0.75" bottom="0.75" header="0.3" footer="0.3"/>
  <pageSetup scale="47"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1st AGI Effective 2025</vt:lpstr>
      <vt:lpstr>'1st AGI Effective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Waring</dc:creator>
  <cp:lastModifiedBy>Jason Waring</cp:lastModifiedBy>
  <cp:lastPrinted>2025-09-11T18:52:13Z</cp:lastPrinted>
  <dcterms:created xsi:type="dcterms:W3CDTF">2025-09-10T20:07:29Z</dcterms:created>
  <dcterms:modified xsi:type="dcterms:W3CDTF">2025-10-30T13:33:36Z</dcterms:modified>
</cp:coreProperties>
</file>