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coghogjay/Library/CloudStorage/GoogleDrive-jason@kaliprotectives.com/My Drive/All Things Kali/Kali Sales Management Folder/Kali Sales Team Program and more/Current MY Dealer Packet and Program/"/>
    </mc:Choice>
  </mc:AlternateContent>
  <xr:revisionPtr revIDLastSave="0" documentId="13_ncr:1_{3CC844CE-DABF-8340-AA75-96889C3FD884}" xr6:coauthVersionLast="47" xr6:coauthVersionMax="47" xr10:uidLastSave="{00000000-0000-0000-0000-000000000000}"/>
  <bookViews>
    <workbookView xWindow="-120" yWindow="500" windowWidth="29040" windowHeight="15720" xr2:uid="{00000000-000D-0000-FFFF-FFFF00000000}"/>
  </bookViews>
  <sheets>
    <sheet name="Order Form Front Page" sheetId="1" r:id="rId1"/>
    <sheet name="2025 Program" sheetId="2" r:id="rId2"/>
    <sheet name="Your Kali Team" sheetId="3" r:id="rId3"/>
    <sheet name="Price Sheet" sheetId="4" r:id="rId4"/>
    <sheet name="Its Getting Dark Sale" sheetId="5" state="hidden" r:id="rId5"/>
    <sheet name="The New New" sheetId="6" state="hidden" r:id="rId6"/>
    <sheet name="CABDA Special" sheetId="7" state="hidden" r:id="rId7"/>
    <sheet name="CABDA Special Order Form" sheetId="8" state="hidden" r:id="rId8"/>
    <sheet name="Bike Order Form" sheetId="9" r:id="rId9"/>
    <sheet name="incoming" sheetId="10" state="hidden" r:id="rId10"/>
    <sheet name="Bike Order Form Ship 2" sheetId="11" r:id="rId11"/>
    <sheet name="Jerseys Gloves Armor &amp; Goggles" sheetId="12" state="hidden" r:id="rId12"/>
    <sheet name="Moto Order Form" sheetId="13" r:id="rId13"/>
    <sheet name="Closeout Order Form" sheetId="14" r:id="rId14"/>
    <sheet name="Sheet1" sheetId="15" state="hidden" r:id="rId15"/>
    <sheet name="Small Parts" sheetId="16" r:id="rId16"/>
    <sheet name="POP and Softgoods Order Form" sheetId="17" r:id="rId17"/>
    <sheet name="Dealer App" sheetId="18" state="hidden" r:id="rId18"/>
    <sheet name="Inventory" sheetId="19" state="hidden" r:id="rId19"/>
  </sheets>
  <definedNames>
    <definedName name="_xlnm._FilterDatabase" localSheetId="8" hidden="1">'Bike Order Form'!$A$6:$N$691</definedName>
    <definedName name="_xlnm._FilterDatabase" localSheetId="10" hidden="1">'Bike Order Form Ship 2'!$A$6:$N$458</definedName>
    <definedName name="_xlnm._FilterDatabase" localSheetId="13" hidden="1">'Closeout Order Form'!$E$2:$Q$81</definedName>
    <definedName name="_xlnm._FilterDatabase" localSheetId="18" hidden="1">Inventory!$A$1:$C$1638</definedName>
    <definedName name="_xlnm._FilterDatabase" localSheetId="4" hidden="1">'Its Getting Dark Sale'!$A$6:$P$35</definedName>
    <definedName name="_xlnm._FilterDatabase" localSheetId="11" hidden="1">'Jerseys Gloves Armor &amp; Goggles'!$A$5:$M$227</definedName>
    <definedName name="_xlnm._FilterDatabase" localSheetId="16" hidden="1">'POP and Softgoods Order Form'!$A$2:$K$33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6B2sHx2utQzLTU8Z8uDrAMZPC5BXrlU4mao2FWCxOJk="/>
    </ext>
  </extLst>
</workbook>
</file>

<file path=xl/calcChain.xml><?xml version="1.0" encoding="utf-8"?>
<calcChain xmlns="http://schemas.openxmlformats.org/spreadsheetml/2006/main">
  <c r="D1638" i="19" l="1"/>
  <c r="D1637" i="19"/>
  <c r="D1636" i="19"/>
  <c r="D1635" i="19"/>
  <c r="D1634" i="19"/>
  <c r="D1633" i="19"/>
  <c r="D1632" i="19"/>
  <c r="D1631" i="19"/>
  <c r="D1630" i="19"/>
  <c r="D1629" i="19"/>
  <c r="D1628" i="19"/>
  <c r="D1627" i="19"/>
  <c r="D1626" i="19"/>
  <c r="D1625" i="19"/>
  <c r="D1624" i="19"/>
  <c r="D1623" i="19"/>
  <c r="D1622" i="19"/>
  <c r="D1621" i="19"/>
  <c r="D1620" i="19"/>
  <c r="D1619" i="19"/>
  <c r="D1618" i="19"/>
  <c r="D1617" i="19"/>
  <c r="D1616" i="19"/>
  <c r="D1615" i="19"/>
  <c r="D1614" i="19"/>
  <c r="D1613" i="19"/>
  <c r="D1612" i="19"/>
  <c r="D1611" i="19"/>
  <c r="D1610" i="19"/>
  <c r="D1609" i="19"/>
  <c r="D1608" i="19"/>
  <c r="D1607" i="19"/>
  <c r="D1606" i="19"/>
  <c r="D1605" i="19"/>
  <c r="D1604" i="19"/>
  <c r="D1603" i="19"/>
  <c r="D1602" i="19"/>
  <c r="D1601" i="19"/>
  <c r="D1600" i="19"/>
  <c r="D1599" i="19"/>
  <c r="D1598" i="19"/>
  <c r="D1597" i="19"/>
  <c r="D1596" i="19"/>
  <c r="D1595" i="19"/>
  <c r="D1594" i="19"/>
  <c r="D1593" i="19"/>
  <c r="D1592" i="19"/>
  <c r="D1591" i="19"/>
  <c r="D1590" i="19"/>
  <c r="D1589" i="19"/>
  <c r="D1588" i="19"/>
  <c r="D1587" i="19"/>
  <c r="D1586" i="19"/>
  <c r="D1585" i="19"/>
  <c r="D1584" i="19"/>
  <c r="D1583" i="19"/>
  <c r="D1582" i="19"/>
  <c r="D1581" i="19"/>
  <c r="D1580" i="19"/>
  <c r="D1579" i="19"/>
  <c r="D1578" i="19"/>
  <c r="D1577" i="19"/>
  <c r="D1576" i="19"/>
  <c r="D1575" i="19"/>
  <c r="D1574" i="19"/>
  <c r="D1573" i="19"/>
  <c r="D1572" i="19"/>
  <c r="D1571" i="19"/>
  <c r="D1570" i="19"/>
  <c r="D1569" i="19"/>
  <c r="D1568" i="19"/>
  <c r="D1567" i="19"/>
  <c r="D1566" i="19"/>
  <c r="D1565" i="19"/>
  <c r="D1564" i="19"/>
  <c r="D1563" i="19"/>
  <c r="D1562" i="19"/>
  <c r="D1561" i="19"/>
  <c r="D1560" i="19"/>
  <c r="D1559" i="19"/>
  <c r="D1558" i="19"/>
  <c r="D1557" i="19"/>
  <c r="D1556" i="19"/>
  <c r="D1555" i="19"/>
  <c r="D1554" i="19"/>
  <c r="D1553" i="19"/>
  <c r="D1552" i="19"/>
  <c r="D1551" i="19"/>
  <c r="D1550" i="19"/>
  <c r="D1549" i="19"/>
  <c r="D1548" i="19"/>
  <c r="D1547" i="19"/>
  <c r="D1546" i="19"/>
  <c r="D1545" i="19"/>
  <c r="D1544" i="19"/>
  <c r="D1543" i="19"/>
  <c r="D1542" i="19"/>
  <c r="D1541" i="19"/>
  <c r="D1540" i="19"/>
  <c r="D1539" i="19"/>
  <c r="D1538" i="19"/>
  <c r="D1537" i="19"/>
  <c r="D1536" i="19"/>
  <c r="D1535" i="19"/>
  <c r="D1534" i="19"/>
  <c r="D1533" i="19"/>
  <c r="D1532" i="19"/>
  <c r="D1531" i="19"/>
  <c r="D1530" i="19"/>
  <c r="D1529" i="19"/>
  <c r="D1528" i="19"/>
  <c r="D1527" i="19"/>
  <c r="D1526" i="19"/>
  <c r="D1525" i="19"/>
  <c r="D1524" i="19"/>
  <c r="D1523" i="19"/>
  <c r="D1522" i="19"/>
  <c r="D1521" i="19"/>
  <c r="D1520" i="19"/>
  <c r="D1519" i="19"/>
  <c r="D1518" i="19"/>
  <c r="D1517" i="19"/>
  <c r="D1516" i="19"/>
  <c r="D1515" i="19"/>
  <c r="D1514" i="19"/>
  <c r="D1513" i="19"/>
  <c r="D1512" i="19"/>
  <c r="D1511" i="19"/>
  <c r="D1510" i="19"/>
  <c r="D1509" i="19"/>
  <c r="D1508" i="19"/>
  <c r="D1507" i="19"/>
  <c r="D1506" i="19"/>
  <c r="D1505" i="19"/>
  <c r="D1504" i="19"/>
  <c r="D1503" i="19"/>
  <c r="D1502" i="19"/>
  <c r="D1501" i="19"/>
  <c r="D1500" i="19"/>
  <c r="D1499" i="19"/>
  <c r="D1498" i="19"/>
  <c r="D1497" i="19"/>
  <c r="D1496" i="19"/>
  <c r="D1495" i="19"/>
  <c r="D1494" i="19"/>
  <c r="D1493" i="19"/>
  <c r="D1492" i="19"/>
  <c r="D1491" i="19"/>
  <c r="D1490" i="19"/>
  <c r="D1489" i="19"/>
  <c r="D1488" i="19"/>
  <c r="D1487" i="19"/>
  <c r="D1486" i="19"/>
  <c r="D1485" i="19"/>
  <c r="D1484" i="19"/>
  <c r="D1483" i="19"/>
  <c r="D1482" i="19"/>
  <c r="D1481" i="19"/>
  <c r="D1480" i="19"/>
  <c r="D1479" i="19"/>
  <c r="D1478" i="19"/>
  <c r="D1477" i="19"/>
  <c r="D1476" i="19"/>
  <c r="D1475" i="19"/>
  <c r="D1474" i="19"/>
  <c r="D1473" i="19"/>
  <c r="D1472" i="19"/>
  <c r="D1471" i="19"/>
  <c r="D1470" i="19"/>
  <c r="D1469" i="19"/>
  <c r="D1468" i="19"/>
  <c r="D1467" i="19"/>
  <c r="D1466" i="19"/>
  <c r="D1465" i="19"/>
  <c r="D1464" i="19"/>
  <c r="D1463" i="19"/>
  <c r="D1462" i="19"/>
  <c r="D1461" i="19"/>
  <c r="D1460" i="19"/>
  <c r="D1459" i="19"/>
  <c r="D1458" i="19"/>
  <c r="D1457" i="19"/>
  <c r="D1456" i="19"/>
  <c r="D1455" i="19"/>
  <c r="D1454" i="19"/>
  <c r="D1453" i="19"/>
  <c r="D1452" i="19"/>
  <c r="D1451" i="19"/>
  <c r="D1450" i="19"/>
  <c r="D1449" i="19"/>
  <c r="D1448" i="19"/>
  <c r="D1447" i="19"/>
  <c r="D1446" i="19"/>
  <c r="D1445" i="19"/>
  <c r="D1444" i="19"/>
  <c r="D1443" i="19"/>
  <c r="D1442" i="19"/>
  <c r="D1441" i="19"/>
  <c r="D1440" i="19"/>
  <c r="D1439" i="19"/>
  <c r="D1438" i="19"/>
  <c r="D1437" i="19"/>
  <c r="D1436" i="19"/>
  <c r="D1435" i="19"/>
  <c r="D1434" i="19"/>
  <c r="D1433" i="19"/>
  <c r="D1432" i="19"/>
  <c r="D1431" i="19"/>
  <c r="D1430" i="19"/>
  <c r="D1429" i="19"/>
  <c r="D1428" i="19"/>
  <c r="D1427" i="19"/>
  <c r="D1426" i="19"/>
  <c r="D1425" i="19"/>
  <c r="D1424" i="19"/>
  <c r="D1423" i="19"/>
  <c r="D1422" i="19"/>
  <c r="D1421" i="19"/>
  <c r="D1420" i="19"/>
  <c r="D1419" i="19"/>
  <c r="D1418" i="19"/>
  <c r="D1417" i="19"/>
  <c r="D1416" i="19"/>
  <c r="D1415" i="19"/>
  <c r="D1414" i="19"/>
  <c r="D1413" i="19"/>
  <c r="D1412" i="19"/>
  <c r="D1411" i="19"/>
  <c r="D1410" i="19"/>
  <c r="D1409" i="19"/>
  <c r="D1408" i="19"/>
  <c r="D1407" i="19"/>
  <c r="D1406" i="19"/>
  <c r="D1405" i="19"/>
  <c r="D1404" i="19"/>
  <c r="D1403" i="19"/>
  <c r="D1402" i="19"/>
  <c r="D1401" i="19"/>
  <c r="D1400" i="19"/>
  <c r="D1399" i="19"/>
  <c r="D1398" i="19"/>
  <c r="D1397" i="19"/>
  <c r="D1396" i="19"/>
  <c r="D1395" i="19"/>
  <c r="D1394" i="19"/>
  <c r="D1393" i="19"/>
  <c r="D1392" i="19"/>
  <c r="D1391" i="19"/>
  <c r="D1390" i="19"/>
  <c r="D1389" i="19"/>
  <c r="D1388" i="19"/>
  <c r="D1387" i="19"/>
  <c r="D1386" i="19"/>
  <c r="D1385" i="19"/>
  <c r="D1384" i="19"/>
  <c r="D1383" i="19"/>
  <c r="D1382" i="19"/>
  <c r="D1381" i="19"/>
  <c r="D1380" i="19"/>
  <c r="D1379" i="19"/>
  <c r="D1378" i="19"/>
  <c r="D1377" i="19"/>
  <c r="D1376" i="19"/>
  <c r="D1375" i="19"/>
  <c r="D1374" i="19"/>
  <c r="D1373" i="19"/>
  <c r="D1372" i="19"/>
  <c r="D1371" i="19"/>
  <c r="D1370" i="19"/>
  <c r="D1369" i="19"/>
  <c r="D1368" i="19"/>
  <c r="D1367" i="19"/>
  <c r="D1366" i="19"/>
  <c r="D1365" i="19"/>
  <c r="D1364" i="19"/>
  <c r="D1363" i="19"/>
  <c r="D1362" i="19"/>
  <c r="D1361" i="19"/>
  <c r="D1360" i="19"/>
  <c r="D1359" i="19"/>
  <c r="D1358" i="19"/>
  <c r="D1357" i="19"/>
  <c r="D1356" i="19"/>
  <c r="D1355" i="19"/>
  <c r="D1354" i="19"/>
  <c r="D1353" i="19"/>
  <c r="D1352" i="19"/>
  <c r="D1351" i="19"/>
  <c r="D1350" i="19"/>
  <c r="D1349" i="19"/>
  <c r="D1348" i="19"/>
  <c r="D1347" i="19"/>
  <c r="D1346" i="19"/>
  <c r="D1345" i="19"/>
  <c r="D1344" i="19"/>
  <c r="D1343" i="19"/>
  <c r="D1342" i="19"/>
  <c r="D1341" i="19"/>
  <c r="D1340" i="19"/>
  <c r="D1339" i="19"/>
  <c r="D1338" i="19"/>
  <c r="D1337" i="19"/>
  <c r="D1336" i="19"/>
  <c r="D1335" i="19"/>
  <c r="D1334" i="19"/>
  <c r="D1333" i="19"/>
  <c r="D1332" i="19"/>
  <c r="D1331" i="19"/>
  <c r="D1330" i="19"/>
  <c r="D1329" i="19"/>
  <c r="D1328" i="19"/>
  <c r="D1327" i="19"/>
  <c r="D1326" i="19"/>
  <c r="D1325" i="19"/>
  <c r="D1324" i="19"/>
  <c r="D1323" i="19"/>
  <c r="D1322" i="19"/>
  <c r="D1321" i="19"/>
  <c r="D1320" i="19"/>
  <c r="D1319" i="19"/>
  <c r="D1318" i="19"/>
  <c r="D1317" i="19"/>
  <c r="D1316" i="19"/>
  <c r="D1315" i="19"/>
  <c r="D1314" i="19"/>
  <c r="D1313" i="19"/>
  <c r="D1312" i="19"/>
  <c r="D1311" i="19"/>
  <c r="D1310" i="19"/>
  <c r="D1309" i="19"/>
  <c r="D1308" i="19"/>
  <c r="D1307" i="19"/>
  <c r="D1306" i="19"/>
  <c r="D1305" i="19"/>
  <c r="D1304" i="19"/>
  <c r="D1303" i="19"/>
  <c r="D1302" i="19"/>
  <c r="D1301" i="19"/>
  <c r="D1300" i="19"/>
  <c r="D1299" i="19"/>
  <c r="D1298" i="19"/>
  <c r="D1297" i="19"/>
  <c r="D1296" i="19"/>
  <c r="D1295" i="19"/>
  <c r="D1294" i="19"/>
  <c r="D1293" i="19"/>
  <c r="D1292" i="19"/>
  <c r="D1291" i="19"/>
  <c r="D1290" i="19"/>
  <c r="D1289" i="19"/>
  <c r="D1288" i="19"/>
  <c r="D1287" i="19"/>
  <c r="D1286" i="19"/>
  <c r="D1285" i="19"/>
  <c r="D1284" i="19"/>
  <c r="D1283" i="19"/>
  <c r="D1282" i="19"/>
  <c r="D1281" i="19"/>
  <c r="D1280" i="19"/>
  <c r="D1279" i="19"/>
  <c r="D1278" i="19"/>
  <c r="D1277" i="19"/>
  <c r="D1276" i="19"/>
  <c r="D1275" i="19"/>
  <c r="D1274" i="19"/>
  <c r="D1273" i="19"/>
  <c r="D1272" i="19"/>
  <c r="D1271" i="19"/>
  <c r="D1270" i="19"/>
  <c r="D1269" i="19"/>
  <c r="D1268" i="19"/>
  <c r="D1267" i="19"/>
  <c r="D1266" i="19"/>
  <c r="D1265" i="19"/>
  <c r="D1264" i="19"/>
  <c r="D1263" i="19"/>
  <c r="D1262" i="19"/>
  <c r="D1261" i="19"/>
  <c r="D1260" i="19"/>
  <c r="D1259" i="19"/>
  <c r="D1258" i="19"/>
  <c r="D1257" i="19"/>
  <c r="D1256" i="19"/>
  <c r="D1255" i="19"/>
  <c r="D1254" i="19"/>
  <c r="D1253" i="19"/>
  <c r="D1252" i="19"/>
  <c r="D1251" i="19"/>
  <c r="D1250" i="19"/>
  <c r="D1249" i="19"/>
  <c r="D1248" i="19"/>
  <c r="D1247" i="19"/>
  <c r="D1246" i="19"/>
  <c r="D1245" i="19"/>
  <c r="D1244" i="19"/>
  <c r="D1243" i="19"/>
  <c r="D1242" i="19"/>
  <c r="D1241" i="19"/>
  <c r="D1240" i="19"/>
  <c r="D1239" i="19"/>
  <c r="D1238" i="19"/>
  <c r="D1237" i="19"/>
  <c r="D1236" i="19"/>
  <c r="D1235" i="19"/>
  <c r="D1234" i="19"/>
  <c r="D1233" i="19"/>
  <c r="D1232" i="19"/>
  <c r="D1231" i="19"/>
  <c r="D1230" i="19"/>
  <c r="D1229" i="19"/>
  <c r="D1228" i="19"/>
  <c r="D1227" i="19"/>
  <c r="D1226" i="19"/>
  <c r="D1225" i="19"/>
  <c r="D1224" i="19"/>
  <c r="D1223" i="19"/>
  <c r="D1222" i="19"/>
  <c r="D1221" i="19"/>
  <c r="D1220" i="19"/>
  <c r="D1219" i="19"/>
  <c r="D1218" i="19"/>
  <c r="D1217" i="19"/>
  <c r="D1216" i="19"/>
  <c r="D1215" i="19"/>
  <c r="D1214" i="19"/>
  <c r="D1213" i="19"/>
  <c r="D1212" i="19"/>
  <c r="D1211" i="19"/>
  <c r="D1210" i="19"/>
  <c r="D1209" i="19"/>
  <c r="D1208" i="19"/>
  <c r="D1207" i="19"/>
  <c r="D1206" i="19"/>
  <c r="D1205" i="19"/>
  <c r="D1204" i="19"/>
  <c r="D1203" i="19"/>
  <c r="D1202" i="19"/>
  <c r="D1201" i="19"/>
  <c r="D1200" i="19"/>
  <c r="D1199" i="19"/>
  <c r="D1198" i="19"/>
  <c r="D1197" i="19"/>
  <c r="D1196" i="19"/>
  <c r="D1195" i="19"/>
  <c r="D1194" i="19"/>
  <c r="D1193" i="19"/>
  <c r="D1192" i="19"/>
  <c r="D1191" i="19"/>
  <c r="D1190" i="19"/>
  <c r="D1189" i="19"/>
  <c r="D1188" i="19"/>
  <c r="D1187" i="19"/>
  <c r="D1186" i="19"/>
  <c r="D1185" i="19"/>
  <c r="D1184" i="19"/>
  <c r="D1183" i="19"/>
  <c r="D1182" i="19"/>
  <c r="D1181" i="19"/>
  <c r="D1180" i="19"/>
  <c r="D1179" i="19"/>
  <c r="D1178" i="19"/>
  <c r="D1177" i="19"/>
  <c r="D1176" i="19"/>
  <c r="D1175" i="19"/>
  <c r="D1174" i="19"/>
  <c r="D1173" i="19"/>
  <c r="D1172" i="19"/>
  <c r="D1171" i="19"/>
  <c r="D1170" i="19"/>
  <c r="D1169" i="19"/>
  <c r="D1168" i="19"/>
  <c r="D1167" i="19"/>
  <c r="D1166" i="19"/>
  <c r="D1165" i="19"/>
  <c r="D1164" i="19"/>
  <c r="D1163" i="19"/>
  <c r="D1162" i="19"/>
  <c r="D1161" i="19"/>
  <c r="D1160" i="19"/>
  <c r="D1159" i="19"/>
  <c r="D1158" i="19"/>
  <c r="D1157" i="19"/>
  <c r="D1156" i="19"/>
  <c r="D1155" i="19"/>
  <c r="D1154" i="19"/>
  <c r="D1153" i="19"/>
  <c r="D1152" i="19"/>
  <c r="D1151" i="19"/>
  <c r="D1150" i="19"/>
  <c r="D1149" i="19"/>
  <c r="D1148" i="19"/>
  <c r="D1147" i="19"/>
  <c r="D1146" i="19"/>
  <c r="D1145" i="19"/>
  <c r="D1144" i="19"/>
  <c r="D1143" i="19"/>
  <c r="D1142" i="19"/>
  <c r="D1141" i="19"/>
  <c r="D1140" i="19"/>
  <c r="D1139" i="19"/>
  <c r="D1138" i="19"/>
  <c r="D1137" i="19"/>
  <c r="D1136" i="19"/>
  <c r="D1135" i="19"/>
  <c r="D1134" i="19"/>
  <c r="D1133" i="19"/>
  <c r="D1132" i="19"/>
  <c r="D1131" i="19"/>
  <c r="D1130" i="19"/>
  <c r="D1129" i="19"/>
  <c r="D1128" i="19"/>
  <c r="D1127" i="19"/>
  <c r="D1126" i="19"/>
  <c r="D1125" i="19"/>
  <c r="D1124" i="19"/>
  <c r="D1123" i="19"/>
  <c r="D1122" i="19"/>
  <c r="D1121" i="19"/>
  <c r="D1120" i="19"/>
  <c r="D1119" i="19"/>
  <c r="D1118" i="19"/>
  <c r="D1117" i="19"/>
  <c r="D1116" i="19"/>
  <c r="D1115" i="19"/>
  <c r="D1114" i="19"/>
  <c r="D1113" i="19"/>
  <c r="D1112" i="19"/>
  <c r="D1111" i="19"/>
  <c r="D1110" i="19"/>
  <c r="D1109" i="19"/>
  <c r="D1108" i="19"/>
  <c r="D1107" i="19"/>
  <c r="D1106" i="19"/>
  <c r="D1105" i="19"/>
  <c r="D1104" i="19"/>
  <c r="D1103" i="19"/>
  <c r="D1102" i="19"/>
  <c r="D1101" i="19"/>
  <c r="D1100" i="19"/>
  <c r="D1099" i="19"/>
  <c r="D1098" i="19"/>
  <c r="D1097" i="19"/>
  <c r="D1096" i="19"/>
  <c r="D1095" i="19"/>
  <c r="D1094" i="19"/>
  <c r="D1093" i="19"/>
  <c r="D1092" i="19"/>
  <c r="D1091" i="19"/>
  <c r="D1090" i="19"/>
  <c r="D1089" i="19"/>
  <c r="D1088" i="19"/>
  <c r="D1087" i="19"/>
  <c r="D1086" i="19"/>
  <c r="D1085" i="19"/>
  <c r="D1084" i="19"/>
  <c r="D1083" i="19"/>
  <c r="D1082" i="19"/>
  <c r="D1081" i="19"/>
  <c r="D1080" i="19"/>
  <c r="D1079" i="19"/>
  <c r="D1078" i="19"/>
  <c r="D1077" i="19"/>
  <c r="D1076" i="19"/>
  <c r="D1075" i="19"/>
  <c r="D1074" i="19"/>
  <c r="D1073" i="19"/>
  <c r="D1072" i="19"/>
  <c r="D1071" i="19"/>
  <c r="D1070" i="19"/>
  <c r="D1069" i="19"/>
  <c r="D1068" i="19"/>
  <c r="D1067" i="19"/>
  <c r="D1066" i="19"/>
  <c r="D1065" i="19"/>
  <c r="D1064" i="19"/>
  <c r="D1063" i="19"/>
  <c r="D1062" i="19"/>
  <c r="D1061" i="19"/>
  <c r="D1060" i="19"/>
  <c r="D1059" i="19"/>
  <c r="D1058" i="19"/>
  <c r="D1057" i="19"/>
  <c r="D1056" i="19"/>
  <c r="D1055" i="19"/>
  <c r="D1054" i="19"/>
  <c r="D1053" i="19"/>
  <c r="D1052" i="19"/>
  <c r="D1051" i="19"/>
  <c r="D1050" i="19"/>
  <c r="D1049" i="19"/>
  <c r="D1048" i="19"/>
  <c r="D1047" i="19"/>
  <c r="D1046" i="19"/>
  <c r="D1045" i="19"/>
  <c r="D1044" i="19"/>
  <c r="D1043" i="19"/>
  <c r="D1042" i="19"/>
  <c r="D1041" i="19"/>
  <c r="D1040" i="19"/>
  <c r="D1039" i="19"/>
  <c r="D1038" i="19"/>
  <c r="D1037" i="19"/>
  <c r="D1036" i="19"/>
  <c r="D1035" i="19"/>
  <c r="D1034" i="19"/>
  <c r="D1033" i="19"/>
  <c r="D1032" i="19"/>
  <c r="D1031" i="19"/>
  <c r="D1030" i="19"/>
  <c r="D1029" i="19"/>
  <c r="D1028" i="19"/>
  <c r="D1027" i="19"/>
  <c r="D1026" i="19"/>
  <c r="D1025" i="19"/>
  <c r="D1024" i="19"/>
  <c r="D1023" i="19"/>
  <c r="D1022" i="19"/>
  <c r="D1021" i="19"/>
  <c r="D1020" i="19"/>
  <c r="D1019" i="19"/>
  <c r="D1018" i="19"/>
  <c r="D1017" i="19"/>
  <c r="D1016" i="19"/>
  <c r="D1015" i="19"/>
  <c r="D1014" i="19"/>
  <c r="D1013" i="19"/>
  <c r="D1012" i="19"/>
  <c r="D1011" i="19"/>
  <c r="D1010" i="19"/>
  <c r="D1009" i="19"/>
  <c r="D1008" i="19"/>
  <c r="D1007" i="19"/>
  <c r="D1006" i="19"/>
  <c r="D1005" i="19"/>
  <c r="D1004" i="19"/>
  <c r="D1003" i="19"/>
  <c r="D1002" i="19"/>
  <c r="D1001" i="19"/>
  <c r="D1000" i="19"/>
  <c r="D999" i="19"/>
  <c r="D998" i="19"/>
  <c r="D997" i="19"/>
  <c r="D996" i="19"/>
  <c r="D995" i="19"/>
  <c r="D994" i="19"/>
  <c r="D993" i="19"/>
  <c r="D992" i="19"/>
  <c r="D991" i="19"/>
  <c r="D990" i="19"/>
  <c r="D989" i="19"/>
  <c r="D988" i="19"/>
  <c r="D987" i="19"/>
  <c r="D986" i="19"/>
  <c r="D985" i="19"/>
  <c r="D984" i="19"/>
  <c r="D983" i="19"/>
  <c r="D982" i="19"/>
  <c r="D981" i="19"/>
  <c r="D980" i="19"/>
  <c r="D979" i="19"/>
  <c r="D978" i="19"/>
  <c r="D977" i="19"/>
  <c r="D976" i="19"/>
  <c r="D975" i="19"/>
  <c r="D974" i="19"/>
  <c r="D973" i="19"/>
  <c r="D972" i="19"/>
  <c r="D971" i="19"/>
  <c r="D970" i="19"/>
  <c r="D969" i="19"/>
  <c r="D968" i="19"/>
  <c r="D967" i="19"/>
  <c r="D966" i="19"/>
  <c r="D965" i="19"/>
  <c r="D964" i="19"/>
  <c r="D963" i="19"/>
  <c r="D962" i="19"/>
  <c r="D961" i="19"/>
  <c r="D960" i="19"/>
  <c r="D959" i="19"/>
  <c r="D958" i="19"/>
  <c r="D957" i="19"/>
  <c r="D956" i="19"/>
  <c r="D955" i="19"/>
  <c r="D954" i="19"/>
  <c r="D953" i="19"/>
  <c r="D952" i="19"/>
  <c r="D951" i="19"/>
  <c r="D950" i="19"/>
  <c r="D949" i="19"/>
  <c r="D948" i="19"/>
  <c r="D947" i="19"/>
  <c r="D946" i="19"/>
  <c r="D945" i="19"/>
  <c r="D944" i="19"/>
  <c r="D943" i="19"/>
  <c r="D942" i="19"/>
  <c r="D941" i="19"/>
  <c r="D940" i="19"/>
  <c r="D939" i="19"/>
  <c r="D938" i="19"/>
  <c r="D937" i="19"/>
  <c r="D936" i="19"/>
  <c r="D935" i="19"/>
  <c r="D934" i="19"/>
  <c r="D933" i="19"/>
  <c r="D932" i="19"/>
  <c r="D931" i="19"/>
  <c r="D930" i="19"/>
  <c r="D929" i="19"/>
  <c r="D928" i="19"/>
  <c r="D927" i="19"/>
  <c r="D926" i="19"/>
  <c r="D925" i="19"/>
  <c r="D924" i="19"/>
  <c r="D923" i="19"/>
  <c r="D922" i="19"/>
  <c r="D921" i="19"/>
  <c r="D920" i="19"/>
  <c r="D919" i="19"/>
  <c r="D918" i="19"/>
  <c r="D917" i="19"/>
  <c r="D916" i="19"/>
  <c r="D915" i="19"/>
  <c r="D914" i="19"/>
  <c r="D913" i="19"/>
  <c r="D912" i="19"/>
  <c r="D911" i="19"/>
  <c r="D910" i="19"/>
  <c r="D909" i="19"/>
  <c r="D908" i="19"/>
  <c r="D907" i="19"/>
  <c r="D906" i="19"/>
  <c r="D905" i="19"/>
  <c r="D904" i="19"/>
  <c r="D903" i="19"/>
  <c r="D902" i="19"/>
  <c r="D901" i="19"/>
  <c r="D900" i="19"/>
  <c r="D899" i="19"/>
  <c r="D898" i="19"/>
  <c r="D897" i="19"/>
  <c r="D896" i="19"/>
  <c r="D895" i="19"/>
  <c r="D894" i="19"/>
  <c r="D893" i="19"/>
  <c r="D892" i="19"/>
  <c r="D891" i="19"/>
  <c r="D890" i="19"/>
  <c r="D889" i="19"/>
  <c r="D888" i="19"/>
  <c r="D887" i="19"/>
  <c r="D886" i="19"/>
  <c r="D885" i="19"/>
  <c r="D884" i="19"/>
  <c r="D883" i="19"/>
  <c r="D882" i="19"/>
  <c r="D881" i="19"/>
  <c r="D880" i="19"/>
  <c r="D879" i="19"/>
  <c r="D878" i="19"/>
  <c r="D877" i="19"/>
  <c r="D876" i="19"/>
  <c r="D875" i="19"/>
  <c r="D874" i="19"/>
  <c r="D873" i="19"/>
  <c r="D872" i="19"/>
  <c r="D871" i="19"/>
  <c r="D870" i="19"/>
  <c r="D869" i="19"/>
  <c r="D868" i="19"/>
  <c r="D867" i="19"/>
  <c r="D866" i="19"/>
  <c r="D865" i="19"/>
  <c r="D864" i="19"/>
  <c r="D863" i="19"/>
  <c r="D862" i="19"/>
  <c r="D861" i="19"/>
  <c r="D860" i="19"/>
  <c r="D859" i="19"/>
  <c r="D858" i="19"/>
  <c r="D857" i="19"/>
  <c r="D856" i="19"/>
  <c r="D855" i="19"/>
  <c r="D854" i="19"/>
  <c r="D853" i="19"/>
  <c r="D852" i="19"/>
  <c r="D851" i="19"/>
  <c r="D850" i="19"/>
  <c r="D849" i="19"/>
  <c r="D848" i="19"/>
  <c r="D847" i="19"/>
  <c r="D846" i="19"/>
  <c r="D845" i="19"/>
  <c r="D844" i="19"/>
  <c r="D843" i="19"/>
  <c r="D842" i="19"/>
  <c r="D841" i="19"/>
  <c r="D840" i="19"/>
  <c r="D839" i="19"/>
  <c r="D838" i="19"/>
  <c r="D837" i="19"/>
  <c r="D836" i="19"/>
  <c r="D835" i="19"/>
  <c r="D834" i="19"/>
  <c r="D833" i="19"/>
  <c r="D832" i="19"/>
  <c r="D831" i="19"/>
  <c r="D830" i="19"/>
  <c r="D829" i="19"/>
  <c r="D828" i="19"/>
  <c r="D827" i="19"/>
  <c r="D826" i="19"/>
  <c r="D825" i="19"/>
  <c r="D824" i="19"/>
  <c r="D823" i="19"/>
  <c r="D822" i="19"/>
  <c r="D821" i="19"/>
  <c r="D820" i="19"/>
  <c r="D819" i="19"/>
  <c r="D818" i="19"/>
  <c r="D817" i="19"/>
  <c r="D816" i="19"/>
  <c r="D815" i="19"/>
  <c r="D814" i="19"/>
  <c r="D813" i="19"/>
  <c r="D812" i="19"/>
  <c r="D811" i="19"/>
  <c r="D810" i="19"/>
  <c r="D809" i="19"/>
  <c r="D808" i="19"/>
  <c r="D807" i="19"/>
  <c r="D806" i="19"/>
  <c r="D805" i="19"/>
  <c r="D804" i="19"/>
  <c r="D803" i="19"/>
  <c r="D802" i="19"/>
  <c r="D801" i="19"/>
  <c r="D800" i="19"/>
  <c r="D799" i="19"/>
  <c r="D798" i="19"/>
  <c r="D797" i="19"/>
  <c r="D796" i="19"/>
  <c r="D795" i="19"/>
  <c r="D794" i="19"/>
  <c r="D793" i="19"/>
  <c r="D792" i="19"/>
  <c r="D791" i="19"/>
  <c r="D790" i="19"/>
  <c r="D789" i="19"/>
  <c r="D788" i="19"/>
  <c r="D787" i="19"/>
  <c r="D786" i="19"/>
  <c r="D785" i="19"/>
  <c r="D784" i="19"/>
  <c r="D783" i="19"/>
  <c r="D782" i="19"/>
  <c r="D781" i="19"/>
  <c r="D780" i="19"/>
  <c r="D779" i="19"/>
  <c r="D778" i="19"/>
  <c r="D777" i="19"/>
  <c r="D776" i="19"/>
  <c r="D775" i="19"/>
  <c r="D774" i="19"/>
  <c r="D773" i="19"/>
  <c r="D772" i="19"/>
  <c r="D771" i="19"/>
  <c r="D770" i="19"/>
  <c r="D769" i="19"/>
  <c r="D768" i="19"/>
  <c r="D767" i="19"/>
  <c r="D766" i="19"/>
  <c r="D765" i="19"/>
  <c r="D764" i="19"/>
  <c r="D763" i="19"/>
  <c r="D762" i="19"/>
  <c r="D761" i="19"/>
  <c r="D760" i="19"/>
  <c r="D759" i="19"/>
  <c r="D758" i="19"/>
  <c r="D757" i="19"/>
  <c r="D756" i="19"/>
  <c r="D755" i="19"/>
  <c r="D754" i="19"/>
  <c r="D753" i="19"/>
  <c r="D752" i="19"/>
  <c r="D751" i="19"/>
  <c r="D750" i="19"/>
  <c r="D749" i="19"/>
  <c r="D748" i="19"/>
  <c r="D747" i="19"/>
  <c r="D746" i="19"/>
  <c r="D745" i="19"/>
  <c r="D744" i="19"/>
  <c r="D743" i="19"/>
  <c r="D742" i="19"/>
  <c r="D741" i="19"/>
  <c r="D740" i="19"/>
  <c r="D739" i="19"/>
  <c r="D738" i="19"/>
  <c r="D737" i="19"/>
  <c r="D736" i="19"/>
  <c r="D735" i="19"/>
  <c r="D734" i="19"/>
  <c r="D733" i="19"/>
  <c r="D732" i="19"/>
  <c r="D731" i="19"/>
  <c r="D730" i="19"/>
  <c r="D729" i="19"/>
  <c r="D728" i="19"/>
  <c r="D727" i="19"/>
  <c r="D726" i="19"/>
  <c r="D725" i="19"/>
  <c r="D724" i="19"/>
  <c r="D723" i="19"/>
  <c r="D722" i="19"/>
  <c r="D721" i="19"/>
  <c r="D720" i="19"/>
  <c r="D719" i="19"/>
  <c r="D718" i="19"/>
  <c r="D717" i="19"/>
  <c r="D716" i="19"/>
  <c r="D715" i="19"/>
  <c r="D714" i="19"/>
  <c r="D713" i="19"/>
  <c r="D712" i="19"/>
  <c r="D711" i="19"/>
  <c r="D710" i="19"/>
  <c r="D709" i="19"/>
  <c r="D708" i="19"/>
  <c r="D707" i="19"/>
  <c r="D706" i="19"/>
  <c r="D705" i="19"/>
  <c r="D704" i="19"/>
  <c r="D703" i="19"/>
  <c r="D702" i="19"/>
  <c r="D701" i="19"/>
  <c r="D700" i="19"/>
  <c r="D699" i="19"/>
  <c r="D698" i="19"/>
  <c r="D697" i="19"/>
  <c r="D696" i="19"/>
  <c r="D695" i="19"/>
  <c r="D694" i="19"/>
  <c r="D693" i="19"/>
  <c r="D692" i="19"/>
  <c r="D691" i="19"/>
  <c r="D690" i="19"/>
  <c r="D689" i="19"/>
  <c r="D688" i="19"/>
  <c r="D687" i="19"/>
  <c r="D686" i="19"/>
  <c r="D685" i="19"/>
  <c r="D684" i="19"/>
  <c r="D683" i="19"/>
  <c r="D682" i="19"/>
  <c r="D681" i="19"/>
  <c r="D680" i="19"/>
  <c r="D679" i="19"/>
  <c r="D678" i="19"/>
  <c r="D677" i="19"/>
  <c r="D676" i="19"/>
  <c r="D675" i="19"/>
  <c r="D674" i="19"/>
  <c r="D673" i="19"/>
  <c r="D672" i="19"/>
  <c r="D671" i="19"/>
  <c r="D670" i="19"/>
  <c r="D669" i="19"/>
  <c r="D668" i="19"/>
  <c r="D667" i="19"/>
  <c r="D666" i="19"/>
  <c r="D665" i="19"/>
  <c r="D664" i="19"/>
  <c r="D663" i="19"/>
  <c r="D662" i="19"/>
  <c r="D661" i="19"/>
  <c r="D660" i="19"/>
  <c r="D659" i="19"/>
  <c r="D658" i="19"/>
  <c r="D657" i="19"/>
  <c r="D656" i="19"/>
  <c r="D655" i="19"/>
  <c r="D654" i="19"/>
  <c r="D653" i="19"/>
  <c r="D652" i="19"/>
  <c r="D651" i="19"/>
  <c r="D650" i="19"/>
  <c r="D649" i="19"/>
  <c r="D648" i="19"/>
  <c r="D647" i="19"/>
  <c r="D646" i="19"/>
  <c r="D645" i="19"/>
  <c r="D644" i="19"/>
  <c r="D643" i="19"/>
  <c r="D642" i="19"/>
  <c r="D641" i="19"/>
  <c r="D640" i="19"/>
  <c r="D639" i="19"/>
  <c r="D638" i="19"/>
  <c r="D637" i="19"/>
  <c r="D636" i="19"/>
  <c r="D635" i="19"/>
  <c r="D634" i="19"/>
  <c r="D633" i="19"/>
  <c r="D632" i="19"/>
  <c r="D631" i="19"/>
  <c r="D630" i="19"/>
  <c r="D629" i="19"/>
  <c r="D628" i="19"/>
  <c r="D627" i="19"/>
  <c r="D626" i="19"/>
  <c r="D625" i="19"/>
  <c r="D624" i="19"/>
  <c r="D623" i="19"/>
  <c r="D622" i="19"/>
  <c r="D621" i="19"/>
  <c r="D620" i="19"/>
  <c r="D619" i="19"/>
  <c r="D618" i="19"/>
  <c r="D617" i="19"/>
  <c r="D616" i="19"/>
  <c r="D615" i="19"/>
  <c r="D614" i="19"/>
  <c r="D613" i="19"/>
  <c r="D612" i="19"/>
  <c r="D611" i="19"/>
  <c r="D610" i="19"/>
  <c r="D609" i="19"/>
  <c r="D608" i="19"/>
  <c r="D607" i="19"/>
  <c r="D606" i="19"/>
  <c r="D605" i="19"/>
  <c r="D604" i="19"/>
  <c r="D603" i="19"/>
  <c r="D602" i="19"/>
  <c r="D601" i="19"/>
  <c r="D600" i="19"/>
  <c r="D599" i="19"/>
  <c r="D598" i="19"/>
  <c r="D597" i="19"/>
  <c r="D596" i="19"/>
  <c r="D595" i="19"/>
  <c r="D594" i="19"/>
  <c r="D593" i="19"/>
  <c r="D592" i="19"/>
  <c r="D591" i="19"/>
  <c r="D590" i="19"/>
  <c r="D589" i="19"/>
  <c r="D588" i="19"/>
  <c r="D587" i="19"/>
  <c r="D586" i="19"/>
  <c r="D585" i="19"/>
  <c r="D584" i="19"/>
  <c r="D583" i="19"/>
  <c r="D582" i="19"/>
  <c r="D581" i="19"/>
  <c r="D580" i="19"/>
  <c r="D579" i="19"/>
  <c r="D578" i="19"/>
  <c r="D577" i="19"/>
  <c r="D576" i="19"/>
  <c r="D575" i="19"/>
  <c r="D574" i="19"/>
  <c r="D573" i="19"/>
  <c r="D572" i="19"/>
  <c r="D571" i="19"/>
  <c r="D570" i="19"/>
  <c r="D569" i="19"/>
  <c r="D568" i="19"/>
  <c r="D567" i="19"/>
  <c r="D566" i="19"/>
  <c r="D565" i="19"/>
  <c r="D564" i="19"/>
  <c r="D563" i="19"/>
  <c r="D562" i="19"/>
  <c r="D561" i="19"/>
  <c r="D560" i="19"/>
  <c r="D559" i="19"/>
  <c r="D558" i="19"/>
  <c r="D557" i="19"/>
  <c r="D556" i="19"/>
  <c r="D555" i="19"/>
  <c r="D554" i="19"/>
  <c r="D553" i="19"/>
  <c r="D552" i="19"/>
  <c r="D551" i="19"/>
  <c r="D550" i="19"/>
  <c r="D549" i="19"/>
  <c r="D548" i="19"/>
  <c r="D547" i="19"/>
  <c r="D546" i="19"/>
  <c r="D545" i="19"/>
  <c r="D544" i="19"/>
  <c r="D543" i="19"/>
  <c r="D542" i="19"/>
  <c r="D541" i="19"/>
  <c r="D540" i="19"/>
  <c r="D539" i="19"/>
  <c r="D538" i="19"/>
  <c r="D537" i="19"/>
  <c r="D536" i="19"/>
  <c r="D535" i="19"/>
  <c r="D534" i="19"/>
  <c r="D533" i="19"/>
  <c r="D532" i="19"/>
  <c r="D531" i="19"/>
  <c r="D530" i="19"/>
  <c r="D529" i="19"/>
  <c r="D528" i="19"/>
  <c r="D527" i="19"/>
  <c r="D526" i="19"/>
  <c r="D525" i="19"/>
  <c r="D524" i="19"/>
  <c r="D523" i="19"/>
  <c r="D522" i="19"/>
  <c r="D521" i="19"/>
  <c r="D520" i="19"/>
  <c r="D519" i="19"/>
  <c r="D518" i="19"/>
  <c r="D517" i="19"/>
  <c r="D516" i="19"/>
  <c r="D515" i="19"/>
  <c r="D514" i="19"/>
  <c r="D513" i="19"/>
  <c r="D512" i="19"/>
  <c r="D511" i="19"/>
  <c r="D510" i="19"/>
  <c r="D509" i="19"/>
  <c r="D508" i="19"/>
  <c r="D507" i="19"/>
  <c r="D506" i="19"/>
  <c r="D505" i="19"/>
  <c r="D504" i="19"/>
  <c r="D503" i="19"/>
  <c r="D502" i="19"/>
  <c r="D501" i="19"/>
  <c r="D500" i="19"/>
  <c r="D499" i="19"/>
  <c r="D498" i="19"/>
  <c r="D497" i="19"/>
  <c r="D496" i="19"/>
  <c r="D495" i="19"/>
  <c r="D494" i="19"/>
  <c r="D493" i="19"/>
  <c r="D492" i="19"/>
  <c r="D491" i="19"/>
  <c r="D490" i="19"/>
  <c r="D489" i="19"/>
  <c r="D488" i="19"/>
  <c r="D487" i="19"/>
  <c r="D486" i="19"/>
  <c r="D485" i="19"/>
  <c r="D484" i="19"/>
  <c r="D483" i="19"/>
  <c r="D482" i="19"/>
  <c r="D481" i="19"/>
  <c r="D480" i="19"/>
  <c r="D479" i="19"/>
  <c r="D478" i="19"/>
  <c r="D477" i="19"/>
  <c r="D476" i="19"/>
  <c r="D475" i="19"/>
  <c r="D474" i="19"/>
  <c r="D473" i="19"/>
  <c r="D472" i="19"/>
  <c r="D471" i="19"/>
  <c r="D470" i="19"/>
  <c r="D469" i="19"/>
  <c r="D468" i="19"/>
  <c r="D467" i="19"/>
  <c r="D466" i="19"/>
  <c r="D465" i="19"/>
  <c r="D464" i="19"/>
  <c r="D463" i="19"/>
  <c r="D462" i="19"/>
  <c r="D461" i="19"/>
  <c r="D460" i="19"/>
  <c r="D459" i="19"/>
  <c r="D458" i="19"/>
  <c r="D457" i="19"/>
  <c r="D456" i="19"/>
  <c r="D455" i="19"/>
  <c r="D454" i="19"/>
  <c r="D453" i="19"/>
  <c r="D452" i="19"/>
  <c r="D451" i="19"/>
  <c r="D450" i="19"/>
  <c r="D449" i="19"/>
  <c r="D448" i="19"/>
  <c r="D447" i="19"/>
  <c r="D446" i="19"/>
  <c r="D445" i="19"/>
  <c r="D444" i="19"/>
  <c r="D443" i="19"/>
  <c r="D442" i="19"/>
  <c r="D441" i="19"/>
  <c r="D440" i="19"/>
  <c r="D439" i="19"/>
  <c r="D438" i="19"/>
  <c r="D437" i="19"/>
  <c r="D436" i="19"/>
  <c r="D435" i="19"/>
  <c r="D434" i="19"/>
  <c r="D433" i="19"/>
  <c r="D432" i="19"/>
  <c r="D431" i="19"/>
  <c r="D430" i="19"/>
  <c r="D429" i="19"/>
  <c r="D428" i="19"/>
  <c r="D427" i="19"/>
  <c r="D426" i="19"/>
  <c r="D425" i="19"/>
  <c r="D424" i="19"/>
  <c r="D423" i="19"/>
  <c r="D422" i="19"/>
  <c r="D421" i="19"/>
  <c r="D420" i="19"/>
  <c r="D419" i="19"/>
  <c r="D418" i="19"/>
  <c r="D417" i="19"/>
  <c r="D416" i="19"/>
  <c r="D415" i="19"/>
  <c r="D414" i="19"/>
  <c r="D413" i="19"/>
  <c r="D412" i="19"/>
  <c r="D411" i="19"/>
  <c r="D410" i="19"/>
  <c r="D409" i="19"/>
  <c r="D408" i="19"/>
  <c r="D407" i="19"/>
  <c r="D406" i="19"/>
  <c r="D405" i="19"/>
  <c r="D404" i="19"/>
  <c r="D403" i="19"/>
  <c r="D402" i="19"/>
  <c r="D401" i="19"/>
  <c r="D400" i="19"/>
  <c r="D399" i="19"/>
  <c r="D398" i="19"/>
  <c r="D397" i="19"/>
  <c r="D396" i="19"/>
  <c r="D395" i="19"/>
  <c r="D394" i="19"/>
  <c r="D393" i="19"/>
  <c r="D392" i="19"/>
  <c r="D391" i="19"/>
  <c r="D390" i="19"/>
  <c r="D389" i="19"/>
  <c r="D388" i="19"/>
  <c r="D387" i="19"/>
  <c r="D386" i="19"/>
  <c r="D385" i="19"/>
  <c r="D384" i="19"/>
  <c r="D383" i="19"/>
  <c r="D382" i="19"/>
  <c r="D381" i="19"/>
  <c r="D380" i="19"/>
  <c r="D379" i="19"/>
  <c r="D378" i="19"/>
  <c r="D377" i="19"/>
  <c r="D376" i="19"/>
  <c r="D375" i="19"/>
  <c r="D374" i="19"/>
  <c r="D373" i="19"/>
  <c r="D372" i="19"/>
  <c r="D371" i="19"/>
  <c r="D370" i="19"/>
  <c r="D369" i="19"/>
  <c r="D368" i="19"/>
  <c r="D367" i="19"/>
  <c r="D366" i="19"/>
  <c r="D365" i="19"/>
  <c r="D364" i="19"/>
  <c r="D363" i="19"/>
  <c r="D362" i="19"/>
  <c r="D361" i="19"/>
  <c r="D360" i="19"/>
  <c r="D359" i="19"/>
  <c r="D358" i="19"/>
  <c r="D357" i="19"/>
  <c r="D356" i="19"/>
  <c r="D355" i="19"/>
  <c r="D354" i="19"/>
  <c r="D353" i="19"/>
  <c r="D352" i="19"/>
  <c r="D351" i="19"/>
  <c r="D350" i="19"/>
  <c r="D349" i="19"/>
  <c r="D348" i="19"/>
  <c r="D347" i="19"/>
  <c r="D346" i="19"/>
  <c r="D345" i="19"/>
  <c r="D344" i="19"/>
  <c r="D343" i="19"/>
  <c r="D342" i="19"/>
  <c r="D341" i="19"/>
  <c r="D340" i="19"/>
  <c r="D339" i="19"/>
  <c r="D338" i="19"/>
  <c r="D337" i="19"/>
  <c r="D336" i="19"/>
  <c r="D335" i="19"/>
  <c r="D334" i="19"/>
  <c r="D333" i="19"/>
  <c r="D332" i="19"/>
  <c r="D331" i="19"/>
  <c r="D330" i="19"/>
  <c r="D329" i="19"/>
  <c r="D328" i="19"/>
  <c r="D327" i="19"/>
  <c r="D326" i="19"/>
  <c r="D325" i="19"/>
  <c r="D324" i="19"/>
  <c r="D323" i="19"/>
  <c r="D322" i="19"/>
  <c r="D321" i="19"/>
  <c r="D320" i="19"/>
  <c r="D319" i="19"/>
  <c r="D318" i="19"/>
  <c r="D317" i="19"/>
  <c r="D316" i="19"/>
  <c r="D315" i="19"/>
  <c r="D314" i="19"/>
  <c r="D313" i="19"/>
  <c r="D312" i="19"/>
  <c r="D311" i="19"/>
  <c r="D310" i="19"/>
  <c r="D309" i="19"/>
  <c r="D308" i="19"/>
  <c r="D307" i="19"/>
  <c r="D306" i="19"/>
  <c r="D305" i="19"/>
  <c r="D304" i="19"/>
  <c r="D303" i="19"/>
  <c r="D302" i="19"/>
  <c r="D301" i="19"/>
  <c r="D300" i="19"/>
  <c r="D299" i="19"/>
  <c r="D298" i="19"/>
  <c r="D297" i="19"/>
  <c r="D296" i="19"/>
  <c r="D295" i="19"/>
  <c r="D294" i="19"/>
  <c r="D293" i="19"/>
  <c r="D292" i="19"/>
  <c r="D291" i="19"/>
  <c r="D290" i="19"/>
  <c r="D289" i="19"/>
  <c r="D288" i="19"/>
  <c r="D287" i="19"/>
  <c r="D286" i="19"/>
  <c r="D285" i="19"/>
  <c r="D284" i="19"/>
  <c r="D283" i="19"/>
  <c r="D282" i="19"/>
  <c r="D281" i="19"/>
  <c r="D280" i="19"/>
  <c r="D279" i="19"/>
  <c r="D278" i="19"/>
  <c r="D277" i="19"/>
  <c r="D276" i="19"/>
  <c r="D275" i="19"/>
  <c r="D274" i="19"/>
  <c r="D273" i="19"/>
  <c r="D272" i="19"/>
  <c r="D271" i="19"/>
  <c r="D270" i="19"/>
  <c r="D269" i="19"/>
  <c r="D268" i="19"/>
  <c r="D267" i="19"/>
  <c r="D266" i="19"/>
  <c r="D265" i="19"/>
  <c r="D264" i="19"/>
  <c r="D263" i="19"/>
  <c r="D262" i="19"/>
  <c r="D261" i="19"/>
  <c r="D260" i="19"/>
  <c r="D259" i="19"/>
  <c r="D258" i="19"/>
  <c r="D257" i="19"/>
  <c r="D256" i="19"/>
  <c r="D255" i="19"/>
  <c r="D254" i="19"/>
  <c r="D253" i="19"/>
  <c r="D252" i="19"/>
  <c r="D251" i="19"/>
  <c r="D250" i="19"/>
  <c r="D249" i="19"/>
  <c r="D248" i="19"/>
  <c r="D247" i="19"/>
  <c r="D246" i="19"/>
  <c r="D245" i="19"/>
  <c r="D244" i="19"/>
  <c r="D243" i="19"/>
  <c r="D242" i="19"/>
  <c r="D241" i="19"/>
  <c r="D240" i="19"/>
  <c r="D239" i="19"/>
  <c r="D238" i="19"/>
  <c r="D237" i="19"/>
  <c r="D236" i="19"/>
  <c r="D235" i="19"/>
  <c r="D234" i="19"/>
  <c r="D233" i="19"/>
  <c r="D232" i="19"/>
  <c r="D231" i="19"/>
  <c r="D230" i="19"/>
  <c r="D229" i="19"/>
  <c r="D228" i="19"/>
  <c r="D227" i="19"/>
  <c r="D226" i="19"/>
  <c r="D225" i="19"/>
  <c r="D224" i="19"/>
  <c r="D223" i="19"/>
  <c r="D222" i="19"/>
  <c r="D221" i="19"/>
  <c r="D220" i="19"/>
  <c r="D219" i="19"/>
  <c r="D218" i="19"/>
  <c r="D217" i="19"/>
  <c r="D216" i="19"/>
  <c r="D215" i="19"/>
  <c r="D214" i="19"/>
  <c r="D213" i="19"/>
  <c r="D212" i="19"/>
  <c r="D211" i="19"/>
  <c r="D210" i="19"/>
  <c r="D209" i="19"/>
  <c r="D208" i="19"/>
  <c r="D207" i="19"/>
  <c r="D206" i="19"/>
  <c r="D205" i="19"/>
  <c r="D204" i="19"/>
  <c r="D203" i="19"/>
  <c r="D202" i="19"/>
  <c r="D201" i="19"/>
  <c r="D200" i="19"/>
  <c r="D199" i="19"/>
  <c r="D198" i="19"/>
  <c r="D197" i="19"/>
  <c r="D196" i="19"/>
  <c r="D195" i="19"/>
  <c r="D194" i="19"/>
  <c r="D193" i="19"/>
  <c r="D192" i="19"/>
  <c r="D191" i="19"/>
  <c r="D190" i="19"/>
  <c r="D189" i="19"/>
  <c r="D188" i="19"/>
  <c r="D187" i="19"/>
  <c r="D186" i="19"/>
  <c r="D185" i="19"/>
  <c r="D184" i="19"/>
  <c r="D183" i="19"/>
  <c r="D182" i="19"/>
  <c r="D181" i="19"/>
  <c r="D180" i="19"/>
  <c r="D179" i="19"/>
  <c r="D178" i="19"/>
  <c r="D177" i="19"/>
  <c r="D176" i="19"/>
  <c r="D175" i="19"/>
  <c r="D174" i="19"/>
  <c r="D173" i="19"/>
  <c r="D172" i="19"/>
  <c r="D171" i="19"/>
  <c r="D170" i="19"/>
  <c r="D169" i="19"/>
  <c r="D168" i="19"/>
  <c r="D167" i="19"/>
  <c r="D166" i="19"/>
  <c r="D165" i="19"/>
  <c r="D164" i="19"/>
  <c r="D163" i="19"/>
  <c r="D162" i="19"/>
  <c r="D161" i="19"/>
  <c r="D160" i="19"/>
  <c r="D159" i="19"/>
  <c r="D158" i="19"/>
  <c r="D157" i="19"/>
  <c r="D156" i="19"/>
  <c r="D155" i="19"/>
  <c r="D154" i="19"/>
  <c r="D153" i="19"/>
  <c r="D152" i="19"/>
  <c r="D151" i="19"/>
  <c r="D150" i="19"/>
  <c r="D149" i="19"/>
  <c r="D148" i="19"/>
  <c r="D147" i="19"/>
  <c r="D146" i="19"/>
  <c r="D145" i="19"/>
  <c r="D144" i="19"/>
  <c r="D143" i="19"/>
  <c r="D142" i="19"/>
  <c r="D141" i="19"/>
  <c r="D140" i="19"/>
  <c r="D139" i="19"/>
  <c r="D138" i="19"/>
  <c r="D137" i="19"/>
  <c r="D136" i="19"/>
  <c r="D135" i="19"/>
  <c r="D134" i="19"/>
  <c r="D133" i="19"/>
  <c r="D132" i="19"/>
  <c r="D131" i="19"/>
  <c r="D130" i="19"/>
  <c r="D129" i="19"/>
  <c r="D128" i="19"/>
  <c r="D127" i="19"/>
  <c r="D126" i="19"/>
  <c r="D125" i="19"/>
  <c r="D124" i="19"/>
  <c r="D123" i="19"/>
  <c r="D122" i="19"/>
  <c r="D121" i="19"/>
  <c r="D120" i="19"/>
  <c r="D119" i="19"/>
  <c r="D118" i="19"/>
  <c r="D117" i="19"/>
  <c r="D116" i="19"/>
  <c r="D115" i="19"/>
  <c r="D114" i="19"/>
  <c r="D113" i="19"/>
  <c r="D112" i="19"/>
  <c r="D111" i="19"/>
  <c r="D110" i="19"/>
  <c r="D109" i="19"/>
  <c r="D108" i="19"/>
  <c r="D107" i="19"/>
  <c r="D106" i="19"/>
  <c r="D105" i="19"/>
  <c r="D104" i="19"/>
  <c r="D103" i="19"/>
  <c r="D102" i="19"/>
  <c r="D101" i="19"/>
  <c r="D100" i="19"/>
  <c r="D99" i="19"/>
  <c r="D98" i="19"/>
  <c r="D97" i="19"/>
  <c r="D96" i="19"/>
  <c r="D95" i="19"/>
  <c r="D94" i="19"/>
  <c r="D93" i="19"/>
  <c r="D92" i="19"/>
  <c r="D91" i="19"/>
  <c r="D90" i="19"/>
  <c r="D89" i="19"/>
  <c r="D88" i="19"/>
  <c r="D87" i="19"/>
  <c r="D86" i="19"/>
  <c r="D85" i="19"/>
  <c r="D84" i="19"/>
  <c r="D83" i="19"/>
  <c r="D82" i="19"/>
  <c r="D81" i="19"/>
  <c r="D80" i="19"/>
  <c r="D79" i="19"/>
  <c r="D78" i="19"/>
  <c r="D77" i="19"/>
  <c r="D76" i="19"/>
  <c r="D75" i="19"/>
  <c r="D74" i="19"/>
  <c r="D73" i="19"/>
  <c r="D72" i="19"/>
  <c r="D71" i="19"/>
  <c r="D70" i="19"/>
  <c r="D69" i="19"/>
  <c r="D68" i="19"/>
  <c r="D67" i="19"/>
  <c r="D66" i="19"/>
  <c r="D65" i="19"/>
  <c r="D64" i="19"/>
  <c r="D63" i="19"/>
  <c r="D62" i="19"/>
  <c r="D61" i="19"/>
  <c r="D60" i="19"/>
  <c r="D59" i="19"/>
  <c r="D58" i="19"/>
  <c r="D57" i="19"/>
  <c r="D56"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D14" i="19"/>
  <c r="D13" i="19"/>
  <c r="D12" i="19"/>
  <c r="D11" i="19"/>
  <c r="D10" i="19"/>
  <c r="D9" i="19"/>
  <c r="D8" i="19"/>
  <c r="D7" i="19"/>
  <c r="D6" i="19"/>
  <c r="D5" i="19"/>
  <c r="D4" i="19"/>
  <c r="D3" i="19"/>
  <c r="D2" i="19"/>
  <c r="I33" i="17"/>
  <c r="K32" i="17"/>
  <c r="J32" i="17"/>
  <c r="G32" i="17"/>
  <c r="K31" i="17"/>
  <c r="J31" i="17"/>
  <c r="G31" i="17"/>
  <c r="K30" i="17"/>
  <c r="J30" i="17"/>
  <c r="G30" i="17"/>
  <c r="H30" i="17" s="1"/>
  <c r="K29" i="17"/>
  <c r="J29" i="17"/>
  <c r="H29" i="17"/>
  <c r="G29" i="17"/>
  <c r="J28" i="17"/>
  <c r="G28" i="17"/>
  <c r="K27" i="17"/>
  <c r="J27" i="17"/>
  <c r="H27" i="17"/>
  <c r="G27" i="17"/>
  <c r="K26" i="17"/>
  <c r="J26" i="17"/>
  <c r="K25" i="17"/>
  <c r="J25" i="17"/>
  <c r="K24" i="17"/>
  <c r="J24" i="17"/>
  <c r="K23" i="17"/>
  <c r="J23" i="17"/>
  <c r="K22" i="17"/>
  <c r="J22" i="17"/>
  <c r="K17" i="17"/>
  <c r="J17" i="17"/>
  <c r="H17" i="17"/>
  <c r="K16" i="17"/>
  <c r="J16" i="17"/>
  <c r="H16" i="17"/>
  <c r="K15" i="17"/>
  <c r="J15" i="17"/>
  <c r="H15" i="17"/>
  <c r="K14" i="17"/>
  <c r="J14" i="17"/>
  <c r="H14" i="17"/>
  <c r="K13" i="17"/>
  <c r="J13" i="17"/>
  <c r="H13" i="17"/>
  <c r="K12" i="17"/>
  <c r="J12" i="17"/>
  <c r="H12" i="17"/>
  <c r="K11" i="17"/>
  <c r="J11" i="17"/>
  <c r="H11" i="17"/>
  <c r="K10" i="17"/>
  <c r="J10" i="17"/>
  <c r="H10" i="17"/>
  <c r="K9" i="17"/>
  <c r="J9" i="17"/>
  <c r="H9" i="17"/>
  <c r="K8" i="17"/>
  <c r="J8" i="17"/>
  <c r="H8" i="17"/>
  <c r="K7" i="17"/>
  <c r="J7" i="17"/>
  <c r="H7" i="17"/>
  <c r="K6" i="17"/>
  <c r="J6" i="17"/>
  <c r="H6" i="17"/>
  <c r="K5" i="17"/>
  <c r="J5" i="17"/>
  <c r="H5" i="17"/>
  <c r="K4" i="17"/>
  <c r="J4" i="17"/>
  <c r="H4" i="17"/>
  <c r="K3" i="17"/>
  <c r="J3" i="17"/>
  <c r="J33" i="17" s="1"/>
  <c r="H3" i="17"/>
  <c r="I151" i="16"/>
  <c r="K35" i="16"/>
  <c r="J35" i="16"/>
  <c r="H35" i="16"/>
  <c r="F35" i="16"/>
  <c r="K34" i="16"/>
  <c r="H34" i="16"/>
  <c r="F34" i="16"/>
  <c r="J34" i="16" s="1"/>
  <c r="K33" i="16"/>
  <c r="H33" i="16"/>
  <c r="F33" i="16"/>
  <c r="J33" i="16" s="1"/>
  <c r="K32" i="16"/>
  <c r="J32" i="16"/>
  <c r="H32" i="16"/>
  <c r="F32" i="16"/>
  <c r="K31" i="16"/>
  <c r="H31" i="16"/>
  <c r="F31" i="16"/>
  <c r="J31" i="16" s="1"/>
  <c r="K30" i="16"/>
  <c r="H30" i="16"/>
  <c r="F30" i="16"/>
  <c r="J30" i="16" s="1"/>
  <c r="K29" i="16"/>
  <c r="J29" i="16"/>
  <c r="H29" i="16"/>
  <c r="F29" i="16"/>
  <c r="K28" i="16"/>
  <c r="H28" i="16"/>
  <c r="F28" i="16"/>
  <c r="J28" i="16" s="1"/>
  <c r="K27" i="16"/>
  <c r="H27" i="16"/>
  <c r="F27" i="16"/>
  <c r="J27" i="16" s="1"/>
  <c r="K26" i="16"/>
  <c r="J26" i="16"/>
  <c r="H26" i="16"/>
  <c r="F26" i="16"/>
  <c r="K25" i="16"/>
  <c r="H25" i="16"/>
  <c r="F25" i="16"/>
  <c r="J25" i="16" s="1"/>
  <c r="K24" i="16"/>
  <c r="H24" i="16"/>
  <c r="F24" i="16"/>
  <c r="J24" i="16" s="1"/>
  <c r="K23" i="16"/>
  <c r="J23" i="16"/>
  <c r="H23" i="16"/>
  <c r="F23" i="16"/>
  <c r="K22" i="16"/>
  <c r="H22" i="16"/>
  <c r="F22" i="16"/>
  <c r="J22" i="16" s="1"/>
  <c r="K21" i="16"/>
  <c r="H21" i="16"/>
  <c r="F21" i="16"/>
  <c r="J21" i="16" s="1"/>
  <c r="K20" i="16"/>
  <c r="J20" i="16"/>
  <c r="H20" i="16"/>
  <c r="F20" i="16"/>
  <c r="K19" i="16"/>
  <c r="H19" i="16"/>
  <c r="F19" i="16"/>
  <c r="J19" i="16" s="1"/>
  <c r="K18" i="16"/>
  <c r="H18" i="16"/>
  <c r="F18" i="16"/>
  <c r="J18" i="16" s="1"/>
  <c r="K17" i="16"/>
  <c r="J17" i="16"/>
  <c r="H17" i="16"/>
  <c r="F17" i="16"/>
  <c r="K16" i="16"/>
  <c r="H16" i="16"/>
  <c r="F16" i="16"/>
  <c r="J16" i="16" s="1"/>
  <c r="K15" i="16"/>
  <c r="H15" i="16"/>
  <c r="F15" i="16"/>
  <c r="J15" i="16" s="1"/>
  <c r="K14" i="16"/>
  <c r="J14" i="16"/>
  <c r="H14" i="16"/>
  <c r="F14" i="16"/>
  <c r="K13" i="16"/>
  <c r="H13" i="16"/>
  <c r="F13" i="16"/>
  <c r="J13" i="16" s="1"/>
  <c r="K12" i="16"/>
  <c r="H12" i="16"/>
  <c r="F12" i="16"/>
  <c r="J12" i="16" s="1"/>
  <c r="K11" i="16"/>
  <c r="J11" i="16"/>
  <c r="H11" i="16"/>
  <c r="F11" i="16"/>
  <c r="K10" i="16"/>
  <c r="H10" i="16"/>
  <c r="F10" i="16"/>
  <c r="J10" i="16" s="1"/>
  <c r="K9" i="16"/>
  <c r="H9" i="16"/>
  <c r="F9" i="16"/>
  <c r="J9" i="16" s="1"/>
  <c r="K8" i="16"/>
  <c r="J8" i="16"/>
  <c r="H8" i="16"/>
  <c r="F8" i="16"/>
  <c r="K7" i="16"/>
  <c r="H7" i="16"/>
  <c r="F7" i="16"/>
  <c r="J7" i="16" s="1"/>
  <c r="K6" i="16"/>
  <c r="H6" i="16"/>
  <c r="F6" i="16"/>
  <c r="J6" i="16" s="1"/>
  <c r="K5" i="16"/>
  <c r="J5" i="16"/>
  <c r="H5" i="16"/>
  <c r="F5" i="16"/>
  <c r="K4" i="16"/>
  <c r="H4" i="16"/>
  <c r="F4" i="16"/>
  <c r="J4" i="16" s="1"/>
  <c r="K3" i="16"/>
  <c r="H3" i="16"/>
  <c r="F3" i="16"/>
  <c r="J3" i="16" s="1"/>
  <c r="K2" i="16"/>
  <c r="O9" i="15"/>
  <c r="N9" i="15"/>
  <c r="O8" i="15"/>
  <c r="N8" i="15"/>
  <c r="O7" i="15"/>
  <c r="N7" i="15"/>
  <c r="O6" i="15"/>
  <c r="N6" i="15"/>
  <c r="O5" i="15"/>
  <c r="N5" i="15"/>
  <c r="O4" i="15"/>
  <c r="N4" i="15"/>
  <c r="I4" i="15"/>
  <c r="O3" i="15"/>
  <c r="N3" i="15"/>
  <c r="O2" i="15"/>
  <c r="N2" i="15"/>
  <c r="I2" i="15"/>
  <c r="O1" i="15"/>
  <c r="N1" i="15"/>
  <c r="I1" i="15"/>
  <c r="O79" i="14"/>
  <c r="N79" i="14"/>
  <c r="O78" i="14"/>
  <c r="N78" i="14"/>
  <c r="O77" i="14"/>
  <c r="N77" i="14"/>
  <c r="O76" i="14"/>
  <c r="N76" i="14"/>
  <c r="O75" i="14"/>
  <c r="N75" i="14"/>
  <c r="O74" i="14"/>
  <c r="N74" i="14"/>
  <c r="O73" i="14"/>
  <c r="N73" i="14"/>
  <c r="O71" i="14"/>
  <c r="N71" i="14"/>
  <c r="K71" i="14"/>
  <c r="I71" i="14"/>
  <c r="O70" i="14"/>
  <c r="N70" i="14"/>
  <c r="K70" i="14"/>
  <c r="I70" i="14"/>
  <c r="O69" i="14"/>
  <c r="K69" i="14"/>
  <c r="N69" i="14" s="1"/>
  <c r="I69" i="14"/>
  <c r="O68" i="14"/>
  <c r="N68" i="14"/>
  <c r="O67" i="14"/>
  <c r="N67" i="14"/>
  <c r="O66" i="14"/>
  <c r="N66" i="14"/>
  <c r="O65" i="14"/>
  <c r="N65" i="14"/>
  <c r="O64" i="14"/>
  <c r="N64" i="14"/>
  <c r="O63" i="14"/>
  <c r="N63" i="14"/>
  <c r="O62" i="14"/>
  <c r="N62" i="14"/>
  <c r="O61" i="14"/>
  <c r="N61" i="14"/>
  <c r="O60" i="14"/>
  <c r="N60" i="14"/>
  <c r="O59" i="14"/>
  <c r="N59" i="14"/>
  <c r="O58" i="14"/>
  <c r="N58" i="14"/>
  <c r="O57" i="14"/>
  <c r="N57" i="14"/>
  <c r="O56" i="14"/>
  <c r="N56" i="14"/>
  <c r="O55" i="14"/>
  <c r="N55" i="14"/>
  <c r="O54" i="14"/>
  <c r="N54" i="14"/>
  <c r="O53" i="14"/>
  <c r="N53" i="14"/>
  <c r="O52" i="14"/>
  <c r="N52" i="14"/>
  <c r="O51" i="14"/>
  <c r="N51" i="14"/>
  <c r="O50" i="14"/>
  <c r="N50" i="14"/>
  <c r="O49" i="14"/>
  <c r="N49" i="14"/>
  <c r="O48" i="14"/>
  <c r="K48" i="14"/>
  <c r="N48" i="14" s="1"/>
  <c r="I48" i="14"/>
  <c r="O47" i="14"/>
  <c r="K47" i="14"/>
  <c r="N47" i="14" s="1"/>
  <c r="I47" i="14"/>
  <c r="O46" i="14"/>
  <c r="N46" i="14"/>
  <c r="K46" i="14"/>
  <c r="I46" i="14"/>
  <c r="O45" i="14"/>
  <c r="K45" i="14"/>
  <c r="N45" i="14" s="1"/>
  <c r="I45" i="14"/>
  <c r="O44" i="14"/>
  <c r="N44" i="14"/>
  <c r="I44" i="14"/>
  <c r="O43" i="14"/>
  <c r="N43" i="14"/>
  <c r="I43" i="14"/>
  <c r="O42" i="14"/>
  <c r="N42" i="14"/>
  <c r="I42" i="14"/>
  <c r="O41" i="14"/>
  <c r="N41" i="14"/>
  <c r="I41" i="14"/>
  <c r="O40" i="14"/>
  <c r="N40" i="14"/>
  <c r="I40" i="14"/>
  <c r="O39" i="14"/>
  <c r="N39" i="14"/>
  <c r="I39" i="14"/>
  <c r="O38" i="14"/>
  <c r="K38" i="14"/>
  <c r="N38" i="14" s="1"/>
  <c r="I38" i="14"/>
  <c r="O37" i="14"/>
  <c r="K37" i="14"/>
  <c r="N37" i="14" s="1"/>
  <c r="I37" i="14"/>
  <c r="O36" i="14"/>
  <c r="K36" i="14"/>
  <c r="N36" i="14" s="1"/>
  <c r="I36" i="14"/>
  <c r="O35" i="14"/>
  <c r="N35" i="14"/>
  <c r="I35" i="14"/>
  <c r="O34" i="14"/>
  <c r="N34" i="14"/>
  <c r="I34" i="14"/>
  <c r="O33" i="14"/>
  <c r="N33" i="14"/>
  <c r="I33" i="14"/>
  <c r="O32" i="14"/>
  <c r="N32" i="14"/>
  <c r="I32" i="14"/>
  <c r="O31" i="14"/>
  <c r="N31" i="14"/>
  <c r="I31" i="14"/>
  <c r="O30" i="14"/>
  <c r="N30" i="14"/>
  <c r="I30" i="14"/>
  <c r="O29" i="14"/>
  <c r="N29" i="14"/>
  <c r="I29" i="14"/>
  <c r="O28" i="14"/>
  <c r="N28" i="14"/>
  <c r="I28" i="14"/>
  <c r="O27" i="14"/>
  <c r="N27" i="14"/>
  <c r="I27" i="14"/>
  <c r="O26" i="14"/>
  <c r="N26" i="14"/>
  <c r="I26" i="14"/>
  <c r="O25" i="14"/>
  <c r="N25" i="14"/>
  <c r="I25" i="14"/>
  <c r="O24" i="14"/>
  <c r="N24" i="14"/>
  <c r="I24" i="14"/>
  <c r="O23" i="14"/>
  <c r="N23" i="14"/>
  <c r="I23" i="14"/>
  <c r="O22" i="14"/>
  <c r="N22" i="14"/>
  <c r="I22" i="14"/>
  <c r="O21" i="14"/>
  <c r="N21" i="14"/>
  <c r="I21" i="14"/>
  <c r="O20" i="14"/>
  <c r="N20" i="14"/>
  <c r="I20" i="14"/>
  <c r="O19" i="14"/>
  <c r="N19" i="14"/>
  <c r="I19" i="14"/>
  <c r="O18" i="14"/>
  <c r="N18" i="14"/>
  <c r="I18" i="14"/>
  <c r="O17" i="14"/>
  <c r="N17" i="14"/>
  <c r="I17" i="14"/>
  <c r="O16" i="14"/>
  <c r="N16" i="14"/>
  <c r="I16" i="14"/>
  <c r="O15" i="14"/>
  <c r="N15" i="14"/>
  <c r="I15" i="14"/>
  <c r="O14" i="14"/>
  <c r="N14" i="14"/>
  <c r="I14" i="14"/>
  <c r="O13" i="14"/>
  <c r="N13" i="14"/>
  <c r="I13" i="14"/>
  <c r="O12" i="14"/>
  <c r="N12" i="14"/>
  <c r="I12" i="14"/>
  <c r="O11" i="14"/>
  <c r="N11" i="14"/>
  <c r="I11" i="14"/>
  <c r="O10" i="14"/>
  <c r="N10" i="14"/>
  <c r="I10" i="14"/>
  <c r="O9" i="14"/>
  <c r="N9" i="14"/>
  <c r="I9" i="14"/>
  <c r="O8" i="14"/>
  <c r="N8" i="14"/>
  <c r="I8" i="14"/>
  <c r="O7" i="14"/>
  <c r="N7" i="14"/>
  <c r="I7" i="14"/>
  <c r="O6" i="14"/>
  <c r="K6" i="14"/>
  <c r="N6" i="14" s="1"/>
  <c r="I6" i="14"/>
  <c r="O5" i="14"/>
  <c r="N5" i="14"/>
  <c r="K5" i="14"/>
  <c r="I5" i="14"/>
  <c r="O4" i="14"/>
  <c r="N4" i="14"/>
  <c r="K4" i="14"/>
  <c r="I4" i="14"/>
  <c r="O3" i="14"/>
  <c r="K3" i="14"/>
  <c r="N3" i="14" s="1"/>
  <c r="I3" i="14"/>
  <c r="M1" i="14"/>
  <c r="L27" i="13"/>
  <c r="K27" i="13"/>
  <c r="I27" i="13"/>
  <c r="G27" i="13"/>
  <c r="L26" i="13"/>
  <c r="K26" i="13"/>
  <c r="I26" i="13"/>
  <c r="G26" i="13"/>
  <c r="L25" i="13"/>
  <c r="I25" i="13"/>
  <c r="G25" i="13"/>
  <c r="K25" i="13" s="1"/>
  <c r="L24" i="13"/>
  <c r="K24" i="13"/>
  <c r="I24" i="13"/>
  <c r="G24" i="13"/>
  <c r="L23" i="13"/>
  <c r="K23" i="13"/>
  <c r="I23" i="13"/>
  <c r="G23" i="13"/>
  <c r="L19" i="13"/>
  <c r="I19" i="13"/>
  <c r="G19" i="13"/>
  <c r="K19" i="13" s="1"/>
  <c r="L18" i="13"/>
  <c r="K18" i="13"/>
  <c r="I18" i="13"/>
  <c r="G18" i="13"/>
  <c r="L17" i="13"/>
  <c r="K17" i="13"/>
  <c r="I17" i="13"/>
  <c r="G17" i="13"/>
  <c r="L16" i="13"/>
  <c r="I16" i="13"/>
  <c r="G16" i="13"/>
  <c r="K16" i="13" s="1"/>
  <c r="L15" i="13"/>
  <c r="K15" i="13"/>
  <c r="I15" i="13"/>
  <c r="G15" i="13"/>
  <c r="L11" i="13"/>
  <c r="K11" i="13"/>
  <c r="I11" i="13"/>
  <c r="G11" i="13"/>
  <c r="L10" i="13"/>
  <c r="I10" i="13"/>
  <c r="G10" i="13"/>
  <c r="K10" i="13" s="1"/>
  <c r="L9" i="13"/>
  <c r="K9" i="13"/>
  <c r="I9" i="13"/>
  <c r="G9" i="13"/>
  <c r="L8" i="13"/>
  <c r="K8" i="13"/>
  <c r="I8" i="13"/>
  <c r="G8" i="13"/>
  <c r="L7" i="13"/>
  <c r="I7" i="13"/>
  <c r="G7" i="13"/>
  <c r="K7" i="13" s="1"/>
  <c r="K1" i="13" s="1"/>
  <c r="L3" i="13"/>
  <c r="J1" i="13"/>
  <c r="J227" i="12"/>
  <c r="I227" i="12"/>
  <c r="H227" i="12"/>
  <c r="G227" i="12" s="1"/>
  <c r="L227" i="12" s="1"/>
  <c r="L226" i="12"/>
  <c r="J226" i="12"/>
  <c r="I226" i="12"/>
  <c r="H226" i="12"/>
  <c r="G226" i="12"/>
  <c r="J225" i="12"/>
  <c r="H225" i="12"/>
  <c r="I225" i="12" s="1"/>
  <c r="J224" i="12"/>
  <c r="I224" i="12"/>
  <c r="H224" i="12"/>
  <c r="G224" i="12"/>
  <c r="L224" i="12" s="1"/>
  <c r="J223" i="12"/>
  <c r="H223" i="12"/>
  <c r="I223" i="12" s="1"/>
  <c r="J222" i="12"/>
  <c r="H222" i="12"/>
  <c r="I222" i="12" s="1"/>
  <c r="G222" i="12"/>
  <c r="L222" i="12" s="1"/>
  <c r="J221" i="12"/>
  <c r="H221" i="12"/>
  <c r="G221" i="12" s="1"/>
  <c r="L221" i="12" s="1"/>
  <c r="J220" i="12"/>
  <c r="I220" i="12"/>
  <c r="H220" i="12"/>
  <c r="G220" i="12" s="1"/>
  <c r="L220" i="12" s="1"/>
  <c r="J219" i="12"/>
  <c r="H219" i="12"/>
  <c r="I219" i="12" s="1"/>
  <c r="J218" i="12"/>
  <c r="I218" i="12"/>
  <c r="H218" i="12"/>
  <c r="G218" i="12"/>
  <c r="L218" i="12" s="1"/>
  <c r="J217" i="12"/>
  <c r="H217" i="12"/>
  <c r="J216" i="12"/>
  <c r="I216" i="12"/>
  <c r="H216" i="12"/>
  <c r="G216" i="12"/>
  <c r="L216" i="12" s="1"/>
  <c r="L215" i="12"/>
  <c r="J215" i="12"/>
  <c r="I215" i="12"/>
  <c r="H215" i="12"/>
  <c r="G215" i="12"/>
  <c r="L214" i="12"/>
  <c r="J214" i="12"/>
  <c r="I214" i="12"/>
  <c r="H214" i="12"/>
  <c r="G214" i="12"/>
  <c r="J213" i="12"/>
  <c r="H213" i="12"/>
  <c r="I213" i="12" s="1"/>
  <c r="J212" i="12"/>
  <c r="I212" i="12"/>
  <c r="H212" i="12"/>
  <c r="G212" i="12"/>
  <c r="L212" i="12" s="1"/>
  <c r="J211" i="12"/>
  <c r="H211" i="12"/>
  <c r="I211" i="12" s="1"/>
  <c r="J210" i="12"/>
  <c r="H210" i="12"/>
  <c r="I210" i="12" s="1"/>
  <c r="G210" i="12"/>
  <c r="L210" i="12" s="1"/>
  <c r="J209" i="12"/>
  <c r="H209" i="12"/>
  <c r="G209" i="12" s="1"/>
  <c r="L209" i="12" s="1"/>
  <c r="J208" i="12"/>
  <c r="I208" i="12"/>
  <c r="H208" i="12"/>
  <c r="G208" i="12" s="1"/>
  <c r="L208" i="12" s="1"/>
  <c r="J207" i="12"/>
  <c r="H207" i="12"/>
  <c r="I207" i="12" s="1"/>
  <c r="J206" i="12"/>
  <c r="I206" i="12"/>
  <c r="H206" i="12"/>
  <c r="G206" i="12"/>
  <c r="L206" i="12" s="1"/>
  <c r="J205" i="12"/>
  <c r="H205" i="12"/>
  <c r="J204" i="12"/>
  <c r="I204" i="12"/>
  <c r="H204" i="12"/>
  <c r="G204" i="12"/>
  <c r="L204" i="12" s="1"/>
  <c r="J203" i="12"/>
  <c r="I203" i="12"/>
  <c r="H203" i="12"/>
  <c r="G203" i="12" s="1"/>
  <c r="L203" i="12" s="1"/>
  <c r="L202" i="12"/>
  <c r="J202" i="12"/>
  <c r="I202" i="12"/>
  <c r="H202" i="12"/>
  <c r="G202" i="12"/>
  <c r="J201" i="12"/>
  <c r="H201" i="12"/>
  <c r="I201" i="12" s="1"/>
  <c r="J200" i="12"/>
  <c r="I200" i="12"/>
  <c r="H200" i="12"/>
  <c r="G200" i="12"/>
  <c r="L200" i="12" s="1"/>
  <c r="J199" i="12"/>
  <c r="I199" i="12"/>
  <c r="G199" i="12"/>
  <c r="L199" i="12" s="1"/>
  <c r="L198" i="12"/>
  <c r="J198" i="12"/>
  <c r="I198" i="12"/>
  <c r="G198" i="12"/>
  <c r="J197" i="12"/>
  <c r="I197" i="12"/>
  <c r="G197" i="12"/>
  <c r="L197" i="12" s="1"/>
  <c r="J196" i="12"/>
  <c r="I196" i="12"/>
  <c r="G196" i="12"/>
  <c r="L196" i="12" s="1"/>
  <c r="L195" i="12"/>
  <c r="J195" i="12"/>
  <c r="I195" i="12"/>
  <c r="G195" i="12"/>
  <c r="J194" i="12"/>
  <c r="I194" i="12"/>
  <c r="G194" i="12"/>
  <c r="L194" i="12" s="1"/>
  <c r="J193" i="12"/>
  <c r="I193" i="12"/>
  <c r="G193" i="12"/>
  <c r="L193" i="12" s="1"/>
  <c r="L192" i="12"/>
  <c r="J192" i="12"/>
  <c r="I192" i="12"/>
  <c r="G192" i="12"/>
  <c r="J191" i="12"/>
  <c r="I191" i="12"/>
  <c r="G191" i="12"/>
  <c r="L191" i="12" s="1"/>
  <c r="J190" i="12"/>
  <c r="I190" i="12"/>
  <c r="G190" i="12"/>
  <c r="L190" i="12" s="1"/>
  <c r="L189" i="12"/>
  <c r="J189" i="12"/>
  <c r="I189" i="12"/>
  <c r="G189" i="12"/>
  <c r="J188" i="12"/>
  <c r="I188" i="12"/>
  <c r="G188" i="12"/>
  <c r="L188" i="12" s="1"/>
  <c r="J187" i="12"/>
  <c r="I187" i="12"/>
  <c r="G187" i="12"/>
  <c r="L187" i="12" s="1"/>
  <c r="L186" i="12"/>
  <c r="J186" i="12"/>
  <c r="I186" i="12"/>
  <c r="G186" i="12"/>
  <c r="J185" i="12"/>
  <c r="I185" i="12"/>
  <c r="G185" i="12"/>
  <c r="L185" i="12" s="1"/>
  <c r="J184" i="12"/>
  <c r="I184" i="12"/>
  <c r="G184" i="12"/>
  <c r="L184" i="12" s="1"/>
  <c r="L183" i="12"/>
  <c r="J183" i="12"/>
  <c r="I183" i="12"/>
  <c r="G183" i="12"/>
  <c r="J182" i="12"/>
  <c r="I182" i="12"/>
  <c r="G182" i="12"/>
  <c r="L182" i="12" s="1"/>
  <c r="J181" i="12"/>
  <c r="I181" i="12"/>
  <c r="G181" i="12"/>
  <c r="L181" i="12" s="1"/>
  <c r="L180" i="12"/>
  <c r="J180" i="12"/>
  <c r="I180" i="12"/>
  <c r="G180" i="12"/>
  <c r="J179" i="12"/>
  <c r="I179" i="12"/>
  <c r="G179" i="12"/>
  <c r="L179" i="12" s="1"/>
  <c r="J178" i="12"/>
  <c r="I178" i="12"/>
  <c r="G178" i="12"/>
  <c r="L178" i="12" s="1"/>
  <c r="L177" i="12"/>
  <c r="J177" i="12"/>
  <c r="I177" i="12"/>
  <c r="G177" i="12"/>
  <c r="J176" i="12"/>
  <c r="I176" i="12"/>
  <c r="G176" i="12"/>
  <c r="L176" i="12" s="1"/>
  <c r="J175" i="12"/>
  <c r="I175" i="12"/>
  <c r="G175" i="12"/>
  <c r="L175" i="12" s="1"/>
  <c r="L174" i="12"/>
  <c r="J174" i="12"/>
  <c r="I174" i="12"/>
  <c r="G174" i="12"/>
  <c r="J173" i="12"/>
  <c r="I173" i="12"/>
  <c r="G173" i="12"/>
  <c r="L173" i="12" s="1"/>
  <c r="J172" i="12"/>
  <c r="I172" i="12"/>
  <c r="G172" i="12"/>
  <c r="L172" i="12" s="1"/>
  <c r="L171" i="12"/>
  <c r="J171" i="12"/>
  <c r="I171" i="12"/>
  <c r="G171" i="12"/>
  <c r="J170" i="12"/>
  <c r="I170" i="12"/>
  <c r="G170" i="12"/>
  <c r="L170" i="12" s="1"/>
  <c r="J169" i="12"/>
  <c r="I169" i="12"/>
  <c r="G169" i="12"/>
  <c r="L169" i="12" s="1"/>
  <c r="L168" i="12"/>
  <c r="J168" i="12"/>
  <c r="I168" i="12"/>
  <c r="G168" i="12"/>
  <c r="J167" i="12"/>
  <c r="I167" i="12"/>
  <c r="G167" i="12"/>
  <c r="L167" i="12" s="1"/>
  <c r="J166" i="12"/>
  <c r="I166" i="12"/>
  <c r="G166" i="12"/>
  <c r="L166" i="12" s="1"/>
  <c r="L165" i="12"/>
  <c r="J165" i="12"/>
  <c r="I165" i="12"/>
  <c r="G165" i="12"/>
  <c r="J164" i="12"/>
  <c r="I164" i="12"/>
  <c r="G164" i="12"/>
  <c r="L164" i="12" s="1"/>
  <c r="J163" i="12"/>
  <c r="I163" i="12"/>
  <c r="G163" i="12"/>
  <c r="L163" i="12" s="1"/>
  <c r="L162" i="12"/>
  <c r="J162" i="12"/>
  <c r="I162" i="12"/>
  <c r="G162" i="12"/>
  <c r="J161" i="12"/>
  <c r="I161" i="12"/>
  <c r="G161" i="12"/>
  <c r="L161" i="12" s="1"/>
  <c r="J160" i="12"/>
  <c r="I160" i="12"/>
  <c r="G160" i="12"/>
  <c r="L160" i="12" s="1"/>
  <c r="L159" i="12"/>
  <c r="J159" i="12"/>
  <c r="I159" i="12"/>
  <c r="G159" i="12"/>
  <c r="J158" i="12"/>
  <c r="I158" i="12"/>
  <c r="G158" i="12"/>
  <c r="L158" i="12" s="1"/>
  <c r="J157" i="12"/>
  <c r="I157" i="12"/>
  <c r="G157" i="12"/>
  <c r="L157" i="12" s="1"/>
  <c r="L156" i="12"/>
  <c r="J156" i="12"/>
  <c r="I156" i="12"/>
  <c r="G156" i="12"/>
  <c r="J155" i="12"/>
  <c r="I155" i="12"/>
  <c r="G155" i="12"/>
  <c r="L155" i="12" s="1"/>
  <c r="J154" i="12"/>
  <c r="I154" i="12"/>
  <c r="G154" i="12"/>
  <c r="L154" i="12" s="1"/>
  <c r="L153" i="12"/>
  <c r="J153" i="12"/>
  <c r="I153" i="12"/>
  <c r="G153" i="12"/>
  <c r="J152" i="12"/>
  <c r="I152" i="12"/>
  <c r="G152" i="12"/>
  <c r="L152" i="12" s="1"/>
  <c r="J151" i="12"/>
  <c r="I151" i="12"/>
  <c r="G151" i="12"/>
  <c r="L151" i="12" s="1"/>
  <c r="L150" i="12"/>
  <c r="J150" i="12"/>
  <c r="I150" i="12"/>
  <c r="G150" i="12"/>
  <c r="J149" i="12"/>
  <c r="I149" i="12"/>
  <c r="G149" i="12"/>
  <c r="L149" i="12" s="1"/>
  <c r="J148" i="12"/>
  <c r="I148" i="12"/>
  <c r="G148" i="12"/>
  <c r="L148" i="12" s="1"/>
  <c r="L147" i="12"/>
  <c r="J147" i="12"/>
  <c r="I147" i="12"/>
  <c r="G147" i="12"/>
  <c r="J146" i="12"/>
  <c r="I146" i="12"/>
  <c r="G146" i="12"/>
  <c r="L146" i="12" s="1"/>
  <c r="J145" i="12"/>
  <c r="I145" i="12"/>
  <c r="G145" i="12"/>
  <c r="L145" i="12" s="1"/>
  <c r="L144" i="12"/>
  <c r="J144" i="12"/>
  <c r="I144" i="12"/>
  <c r="G144" i="12"/>
  <c r="J143" i="12"/>
  <c r="J142" i="12"/>
  <c r="J141" i="12"/>
  <c r="J140" i="12"/>
  <c r="J139" i="12"/>
  <c r="J138" i="12"/>
  <c r="J137" i="12"/>
  <c r="J136" i="12"/>
  <c r="J135" i="12"/>
  <c r="J134" i="12"/>
  <c r="J133" i="12"/>
  <c r="J132" i="12"/>
  <c r="J131" i="12"/>
  <c r="J130" i="12"/>
  <c r="J129" i="12"/>
  <c r="J128" i="12"/>
  <c r="J127" i="12"/>
  <c r="J126" i="12"/>
  <c r="J125" i="12"/>
  <c r="I125" i="12"/>
  <c r="G125" i="12"/>
  <c r="L125" i="12" s="1"/>
  <c r="J124" i="12"/>
  <c r="I124" i="12"/>
  <c r="G124" i="12"/>
  <c r="L124" i="12" s="1"/>
  <c r="J123" i="12"/>
  <c r="I123" i="12"/>
  <c r="G123" i="12"/>
  <c r="L123" i="12" s="1"/>
  <c r="J122" i="12"/>
  <c r="I122" i="12"/>
  <c r="G122" i="12"/>
  <c r="L122" i="12" s="1"/>
  <c r="J121" i="12"/>
  <c r="I121" i="12"/>
  <c r="G121" i="12"/>
  <c r="L121" i="12" s="1"/>
  <c r="J120" i="12"/>
  <c r="I120" i="12"/>
  <c r="G120" i="12"/>
  <c r="L120" i="12" s="1"/>
  <c r="J119" i="12"/>
  <c r="I119" i="12"/>
  <c r="G119" i="12"/>
  <c r="L119" i="12" s="1"/>
  <c r="J118" i="12"/>
  <c r="I118" i="12"/>
  <c r="G118" i="12"/>
  <c r="L118" i="12" s="1"/>
  <c r="J117" i="12"/>
  <c r="I117" i="12"/>
  <c r="G117" i="12"/>
  <c r="L117" i="12" s="1"/>
  <c r="J116" i="12"/>
  <c r="I116" i="12"/>
  <c r="G116" i="12"/>
  <c r="L116" i="12" s="1"/>
  <c r="J115" i="12"/>
  <c r="I115" i="12"/>
  <c r="G115" i="12"/>
  <c r="L115" i="12" s="1"/>
  <c r="J114" i="12"/>
  <c r="I114" i="12"/>
  <c r="G114" i="12"/>
  <c r="L114" i="12" s="1"/>
  <c r="J113" i="12"/>
  <c r="I113" i="12"/>
  <c r="G113" i="12"/>
  <c r="L113" i="12" s="1"/>
  <c r="J112" i="12"/>
  <c r="I112" i="12"/>
  <c r="G112" i="12"/>
  <c r="L112" i="12" s="1"/>
  <c r="J111" i="12"/>
  <c r="I111" i="12"/>
  <c r="G111" i="12"/>
  <c r="L111" i="12" s="1"/>
  <c r="J110" i="12"/>
  <c r="I110" i="12"/>
  <c r="G110" i="12"/>
  <c r="L110" i="12" s="1"/>
  <c r="J109" i="12"/>
  <c r="I109" i="12"/>
  <c r="G109" i="12"/>
  <c r="L109" i="12" s="1"/>
  <c r="J108" i="12"/>
  <c r="I108" i="12"/>
  <c r="G108" i="12"/>
  <c r="L108" i="12" s="1"/>
  <c r="J107" i="12"/>
  <c r="I107" i="12"/>
  <c r="G107" i="12"/>
  <c r="L107" i="12" s="1"/>
  <c r="J106" i="12"/>
  <c r="I106" i="12"/>
  <c r="G106" i="12"/>
  <c r="L106" i="12" s="1"/>
  <c r="J105" i="12"/>
  <c r="I105" i="12"/>
  <c r="G105" i="12"/>
  <c r="L105" i="12" s="1"/>
  <c r="J104" i="12"/>
  <c r="I104" i="12"/>
  <c r="G104" i="12"/>
  <c r="L104" i="12" s="1"/>
  <c r="J103" i="12"/>
  <c r="I103" i="12"/>
  <c r="G103" i="12"/>
  <c r="L103" i="12" s="1"/>
  <c r="J102" i="12"/>
  <c r="I102" i="12"/>
  <c r="G102" i="12"/>
  <c r="L102" i="12" s="1"/>
  <c r="J101" i="12"/>
  <c r="I101" i="12"/>
  <c r="G101" i="12"/>
  <c r="L101" i="12" s="1"/>
  <c r="J100" i="12"/>
  <c r="I100" i="12"/>
  <c r="G100" i="12"/>
  <c r="L100" i="12" s="1"/>
  <c r="J99" i="12"/>
  <c r="I99" i="12"/>
  <c r="G99" i="12"/>
  <c r="L99" i="12" s="1"/>
  <c r="J98" i="12"/>
  <c r="I98" i="12"/>
  <c r="G98" i="12"/>
  <c r="L98" i="12" s="1"/>
  <c r="J97" i="12"/>
  <c r="I97" i="12"/>
  <c r="G97" i="12"/>
  <c r="L97" i="12" s="1"/>
  <c r="J96" i="12"/>
  <c r="I96" i="12"/>
  <c r="G96" i="12"/>
  <c r="L96" i="12" s="1"/>
  <c r="J95" i="12"/>
  <c r="I95" i="12"/>
  <c r="G95" i="12"/>
  <c r="L95" i="12" s="1"/>
  <c r="J94" i="12"/>
  <c r="I94" i="12"/>
  <c r="G94" i="12"/>
  <c r="L94" i="12" s="1"/>
  <c r="J93" i="12"/>
  <c r="I93" i="12"/>
  <c r="G93" i="12"/>
  <c r="L93" i="12" s="1"/>
  <c r="J92" i="12"/>
  <c r="I92" i="12"/>
  <c r="G92" i="12"/>
  <c r="L92" i="12" s="1"/>
  <c r="J91" i="12"/>
  <c r="I91" i="12"/>
  <c r="G91" i="12"/>
  <c r="L91" i="12" s="1"/>
  <c r="J90" i="12"/>
  <c r="I90" i="12"/>
  <c r="G90" i="12"/>
  <c r="L90" i="12" s="1"/>
  <c r="J89" i="12"/>
  <c r="I89" i="12"/>
  <c r="G89" i="12"/>
  <c r="L89" i="12" s="1"/>
  <c r="J88" i="12"/>
  <c r="I88" i="12"/>
  <c r="G88" i="12"/>
  <c r="L88" i="12" s="1"/>
  <c r="J87" i="12"/>
  <c r="I87" i="12"/>
  <c r="G87" i="12"/>
  <c r="L87" i="12" s="1"/>
  <c r="J86" i="12"/>
  <c r="I86" i="12"/>
  <c r="G86" i="12"/>
  <c r="L86" i="12" s="1"/>
  <c r="J85" i="12"/>
  <c r="I85" i="12"/>
  <c r="G85" i="12"/>
  <c r="L85" i="12" s="1"/>
  <c r="J84" i="12"/>
  <c r="I84" i="12"/>
  <c r="G84" i="12"/>
  <c r="L84" i="12" s="1"/>
  <c r="J83" i="12"/>
  <c r="I83" i="12"/>
  <c r="G83" i="12"/>
  <c r="L83" i="12" s="1"/>
  <c r="J82" i="12"/>
  <c r="I82" i="12"/>
  <c r="G82" i="12"/>
  <c r="L82" i="12" s="1"/>
  <c r="D81" i="12"/>
  <c r="L79" i="12"/>
  <c r="J79" i="12"/>
  <c r="I79" i="12"/>
  <c r="G79" i="12"/>
  <c r="L78" i="12"/>
  <c r="J78" i="12"/>
  <c r="I78" i="12"/>
  <c r="G78" i="12"/>
  <c r="L77" i="12"/>
  <c r="J77" i="12"/>
  <c r="I77" i="12"/>
  <c r="G77" i="12"/>
  <c r="L76" i="12"/>
  <c r="J76" i="12"/>
  <c r="I76" i="12"/>
  <c r="G76" i="12"/>
  <c r="L75" i="12"/>
  <c r="J75" i="12"/>
  <c r="I75" i="12"/>
  <c r="G75" i="12"/>
  <c r="L74" i="12"/>
  <c r="J74" i="12"/>
  <c r="I74" i="12"/>
  <c r="G74" i="12"/>
  <c r="L73" i="12"/>
  <c r="J73" i="12"/>
  <c r="I73" i="12"/>
  <c r="G73" i="12"/>
  <c r="L72" i="12"/>
  <c r="J72" i="12"/>
  <c r="I72" i="12"/>
  <c r="G72" i="12"/>
  <c r="L71" i="12"/>
  <c r="J71" i="12"/>
  <c r="I71" i="12"/>
  <c r="G71" i="12"/>
  <c r="L70" i="12"/>
  <c r="J70" i="12"/>
  <c r="I70" i="12"/>
  <c r="G70" i="12"/>
  <c r="L69" i="12"/>
  <c r="J69" i="12"/>
  <c r="I69" i="12"/>
  <c r="G69" i="12"/>
  <c r="L68" i="12"/>
  <c r="J68" i="12"/>
  <c r="I68" i="12"/>
  <c r="G68" i="12"/>
  <c r="L67" i="12"/>
  <c r="J67" i="12"/>
  <c r="I67" i="12"/>
  <c r="G67" i="12"/>
  <c r="L66" i="12"/>
  <c r="J66" i="12"/>
  <c r="I66" i="12"/>
  <c r="G66" i="12"/>
  <c r="L65" i="12"/>
  <c r="J65" i="12"/>
  <c r="I65" i="12"/>
  <c r="G65" i="12"/>
  <c r="L64" i="12"/>
  <c r="J64" i="12"/>
  <c r="I64" i="12"/>
  <c r="G64" i="12"/>
  <c r="L63" i="12"/>
  <c r="J63" i="12"/>
  <c r="I63" i="12"/>
  <c r="G63" i="12"/>
  <c r="L62" i="12"/>
  <c r="J62" i="12"/>
  <c r="I62" i="12"/>
  <c r="G62" i="12"/>
  <c r="L61" i="12"/>
  <c r="J61" i="12"/>
  <c r="I61" i="12"/>
  <c r="G61" i="12"/>
  <c r="L60" i="12"/>
  <c r="J60" i="12"/>
  <c r="I60" i="12"/>
  <c r="G60" i="12"/>
  <c r="L59" i="12"/>
  <c r="J59" i="12"/>
  <c r="I59" i="12"/>
  <c r="G59" i="12"/>
  <c r="D58" i="12"/>
  <c r="J56" i="12"/>
  <c r="I56" i="12"/>
  <c r="G56" i="12"/>
  <c r="L56" i="12" s="1"/>
  <c r="J55" i="12"/>
  <c r="I55" i="12"/>
  <c r="G55" i="12"/>
  <c r="L55" i="12" s="1"/>
  <c r="J54" i="12"/>
  <c r="I54" i="12"/>
  <c r="G54" i="12"/>
  <c r="L54" i="12" s="1"/>
  <c r="J53" i="12"/>
  <c r="I53" i="12"/>
  <c r="G53" i="12"/>
  <c r="L53" i="12" s="1"/>
  <c r="J52" i="12"/>
  <c r="I52" i="12"/>
  <c r="G52" i="12"/>
  <c r="L52" i="12" s="1"/>
  <c r="J51" i="12"/>
  <c r="I51" i="12"/>
  <c r="G51" i="12"/>
  <c r="L51" i="12" s="1"/>
  <c r="J50" i="12"/>
  <c r="I50" i="12"/>
  <c r="G50" i="12"/>
  <c r="L50" i="12" s="1"/>
  <c r="J49" i="12"/>
  <c r="I49" i="12"/>
  <c r="G49" i="12"/>
  <c r="L49" i="12" s="1"/>
  <c r="D48" i="12"/>
  <c r="L46" i="12"/>
  <c r="J46" i="12"/>
  <c r="I46" i="12"/>
  <c r="G46" i="12"/>
  <c r="L45" i="12"/>
  <c r="J45" i="12"/>
  <c r="I45" i="12"/>
  <c r="G45" i="12"/>
  <c r="L44" i="12"/>
  <c r="J44" i="12"/>
  <c r="I44" i="12"/>
  <c r="G44" i="12"/>
  <c r="L43" i="12"/>
  <c r="J43" i="12"/>
  <c r="I43" i="12"/>
  <c r="G43" i="12"/>
  <c r="D42" i="12"/>
  <c r="J40" i="12"/>
  <c r="I40" i="12"/>
  <c r="G40" i="12"/>
  <c r="L40" i="12" s="1"/>
  <c r="J39" i="12"/>
  <c r="I39" i="12"/>
  <c r="G39" i="12"/>
  <c r="L39" i="12" s="1"/>
  <c r="J38" i="12"/>
  <c r="I38" i="12"/>
  <c r="G38" i="12"/>
  <c r="L38" i="12" s="1"/>
  <c r="J37" i="12"/>
  <c r="I37" i="12"/>
  <c r="G37" i="12"/>
  <c r="L37" i="12" s="1"/>
  <c r="J36" i="12"/>
  <c r="I36" i="12"/>
  <c r="G36" i="12"/>
  <c r="L36" i="12" s="1"/>
  <c r="J35" i="12"/>
  <c r="I35" i="12"/>
  <c r="G35" i="12"/>
  <c r="L35" i="12" s="1"/>
  <c r="J34" i="12"/>
  <c r="I34" i="12"/>
  <c r="G34" i="12"/>
  <c r="L34" i="12" s="1"/>
  <c r="J33" i="12"/>
  <c r="I33" i="12"/>
  <c r="G33" i="12"/>
  <c r="L33" i="12" s="1"/>
  <c r="J32" i="12"/>
  <c r="I32" i="12"/>
  <c r="G32" i="12"/>
  <c r="L32" i="12" s="1"/>
  <c r="J31" i="12"/>
  <c r="I31" i="12"/>
  <c r="G31" i="12"/>
  <c r="L31" i="12" s="1"/>
  <c r="J30" i="12"/>
  <c r="I30" i="12"/>
  <c r="G30" i="12"/>
  <c r="L30" i="12" s="1"/>
  <c r="J29" i="12"/>
  <c r="I29" i="12"/>
  <c r="G29" i="12"/>
  <c r="L29" i="12" s="1"/>
  <c r="J28" i="12"/>
  <c r="I28" i="12"/>
  <c r="G28" i="12"/>
  <c r="L28" i="12" s="1"/>
  <c r="J27" i="12"/>
  <c r="I27" i="12"/>
  <c r="G27" i="12"/>
  <c r="L27" i="12" s="1"/>
  <c r="J26" i="12"/>
  <c r="I26" i="12"/>
  <c r="G26" i="12"/>
  <c r="L26" i="12" s="1"/>
  <c r="J25" i="12"/>
  <c r="I25" i="12"/>
  <c r="G25" i="12"/>
  <c r="L25" i="12" s="1"/>
  <c r="J24" i="12"/>
  <c r="I24" i="12"/>
  <c r="G24" i="12"/>
  <c r="L24" i="12" s="1"/>
  <c r="J23" i="12"/>
  <c r="I23" i="12"/>
  <c r="G23" i="12"/>
  <c r="L23" i="12" s="1"/>
  <c r="J22" i="12"/>
  <c r="I22" i="12"/>
  <c r="G22" i="12"/>
  <c r="L22" i="12" s="1"/>
  <c r="J21" i="12"/>
  <c r="I21" i="12"/>
  <c r="G21" i="12"/>
  <c r="L21" i="12" s="1"/>
  <c r="J20" i="12"/>
  <c r="I20" i="12"/>
  <c r="G20" i="12"/>
  <c r="L20" i="12" s="1"/>
  <c r="J19" i="12"/>
  <c r="I19" i="12"/>
  <c r="G19" i="12"/>
  <c r="L19" i="12" s="1"/>
  <c r="J18" i="12"/>
  <c r="I18" i="12"/>
  <c r="G18" i="12"/>
  <c r="L18" i="12" s="1"/>
  <c r="J17" i="12"/>
  <c r="I17" i="12"/>
  <c r="G17" i="12"/>
  <c r="L17" i="12" s="1"/>
  <c r="J16" i="12"/>
  <c r="I16" i="12"/>
  <c r="G16" i="12"/>
  <c r="L16" i="12" s="1"/>
  <c r="J15" i="12"/>
  <c r="I15" i="12"/>
  <c r="G15" i="12"/>
  <c r="L15" i="12" s="1"/>
  <c r="J14" i="12"/>
  <c r="I14" i="12"/>
  <c r="G14" i="12"/>
  <c r="L14" i="12" s="1"/>
  <c r="J13" i="12"/>
  <c r="I13" i="12"/>
  <c r="G13" i="12"/>
  <c r="L13" i="12" s="1"/>
  <c r="J12" i="12"/>
  <c r="I12" i="12"/>
  <c r="G12" i="12"/>
  <c r="L12" i="12" s="1"/>
  <c r="D11" i="12"/>
  <c r="L9" i="12"/>
  <c r="J9" i="12"/>
  <c r="I9" i="12"/>
  <c r="G9" i="12"/>
  <c r="L8" i="12"/>
  <c r="J8" i="12"/>
  <c r="I8" i="12"/>
  <c r="G8" i="12"/>
  <c r="L7" i="12"/>
  <c r="J7" i="12"/>
  <c r="I7" i="12"/>
  <c r="G7" i="12"/>
  <c r="L6" i="12"/>
  <c r="J6" i="12"/>
  <c r="I6" i="12"/>
  <c r="G6" i="12"/>
  <c r="D5" i="12"/>
  <c r="J3" i="12"/>
  <c r="A1" i="14" s="1"/>
  <c r="K1" i="12"/>
  <c r="L684" i="11"/>
  <c r="J684" i="11"/>
  <c r="I684" i="11"/>
  <c r="H684" i="11"/>
  <c r="G684" i="11"/>
  <c r="J683" i="11"/>
  <c r="H683" i="11"/>
  <c r="J682" i="11"/>
  <c r="I682" i="11"/>
  <c r="H682" i="11"/>
  <c r="G682" i="11"/>
  <c r="L682" i="11" s="1"/>
  <c r="J681" i="11"/>
  <c r="H681" i="11"/>
  <c r="L680" i="11"/>
  <c r="J680" i="11"/>
  <c r="I680" i="11"/>
  <c r="H680" i="11"/>
  <c r="G680" i="11"/>
  <c r="J679" i="11"/>
  <c r="H679" i="11"/>
  <c r="I679" i="11" s="1"/>
  <c r="L678" i="11"/>
  <c r="J678" i="11"/>
  <c r="I678" i="11"/>
  <c r="H678" i="11"/>
  <c r="G678" i="11"/>
  <c r="J677" i="11"/>
  <c r="H677" i="11"/>
  <c r="J676" i="11"/>
  <c r="I676" i="11"/>
  <c r="H676" i="11"/>
  <c r="G676" i="11"/>
  <c r="L676" i="11" s="1"/>
  <c r="J675" i="11"/>
  <c r="H675" i="11"/>
  <c r="L674" i="11"/>
  <c r="J674" i="11"/>
  <c r="I674" i="11"/>
  <c r="H674" i="11"/>
  <c r="G674" i="11"/>
  <c r="J673" i="11"/>
  <c r="H673" i="11"/>
  <c r="I673" i="11" s="1"/>
  <c r="L672" i="11"/>
  <c r="J672" i="11"/>
  <c r="I672" i="11"/>
  <c r="H672" i="11"/>
  <c r="G672" i="11"/>
  <c r="J671" i="11"/>
  <c r="H671" i="11"/>
  <c r="J670" i="11"/>
  <c r="I670" i="11"/>
  <c r="H670" i="11"/>
  <c r="G670" i="11"/>
  <c r="L670" i="11" s="1"/>
  <c r="J669" i="11"/>
  <c r="H669" i="11"/>
  <c r="J668" i="11"/>
  <c r="I668" i="11"/>
  <c r="H668" i="11"/>
  <c r="G668" i="11"/>
  <c r="L668" i="11" s="1"/>
  <c r="J667" i="11"/>
  <c r="H667" i="11"/>
  <c r="I667" i="11" s="1"/>
  <c r="L666" i="11"/>
  <c r="J666" i="11"/>
  <c r="I666" i="11"/>
  <c r="H666" i="11"/>
  <c r="G666" i="11"/>
  <c r="J665" i="11"/>
  <c r="H665" i="11"/>
  <c r="J664" i="11"/>
  <c r="I664" i="11"/>
  <c r="H664" i="11"/>
  <c r="G664" i="11"/>
  <c r="L664" i="11" s="1"/>
  <c r="J663" i="11"/>
  <c r="H663" i="11"/>
  <c r="L662" i="11"/>
  <c r="J662" i="11"/>
  <c r="I662" i="11"/>
  <c r="H662" i="11"/>
  <c r="G662" i="11"/>
  <c r="J661" i="11"/>
  <c r="H661" i="11"/>
  <c r="I661" i="11" s="1"/>
  <c r="L660" i="11"/>
  <c r="J660" i="11"/>
  <c r="I660" i="11"/>
  <c r="H660" i="11"/>
  <c r="G660" i="11"/>
  <c r="J659" i="11"/>
  <c r="H659" i="11"/>
  <c r="J658" i="11"/>
  <c r="I658" i="11"/>
  <c r="H658" i="11"/>
  <c r="G658" i="11"/>
  <c r="L658" i="11" s="1"/>
  <c r="J657" i="11"/>
  <c r="H657" i="11"/>
  <c r="L656" i="11"/>
  <c r="J656" i="11"/>
  <c r="I656" i="11"/>
  <c r="G656" i="11"/>
  <c r="L655" i="11"/>
  <c r="J655" i="11"/>
  <c r="I655" i="11"/>
  <c r="G655" i="11"/>
  <c r="L654" i="11"/>
  <c r="J654" i="11"/>
  <c r="I654" i="11"/>
  <c r="G654" i="11"/>
  <c r="L653" i="11"/>
  <c r="J653" i="11"/>
  <c r="I653" i="11"/>
  <c r="G653" i="11"/>
  <c r="L652" i="11"/>
  <c r="J652" i="11"/>
  <c r="I652" i="11"/>
  <c r="G652" i="11"/>
  <c r="L651" i="11"/>
  <c r="J651" i="11"/>
  <c r="I651" i="11"/>
  <c r="G651" i="11"/>
  <c r="L650" i="11"/>
  <c r="J650" i="11"/>
  <c r="I650" i="11"/>
  <c r="G650" i="11"/>
  <c r="L649" i="11"/>
  <c r="J649" i="11"/>
  <c r="I649" i="11"/>
  <c r="G649" i="11"/>
  <c r="L648" i="11"/>
  <c r="J648" i="11"/>
  <c r="I648" i="11"/>
  <c r="G648" i="11"/>
  <c r="L647" i="11"/>
  <c r="J647" i="11"/>
  <c r="I647" i="11"/>
  <c r="G647" i="11"/>
  <c r="L646" i="11"/>
  <c r="J646" i="11"/>
  <c r="I646" i="11"/>
  <c r="G646" i="11"/>
  <c r="L645" i="11"/>
  <c r="J645" i="11"/>
  <c r="I645" i="11"/>
  <c r="G645" i="11"/>
  <c r="L644" i="11"/>
  <c r="J644" i="11"/>
  <c r="I644" i="11"/>
  <c r="G644" i="11"/>
  <c r="L643" i="11"/>
  <c r="J643" i="11"/>
  <c r="I643" i="11"/>
  <c r="G643" i="11"/>
  <c r="L642" i="11"/>
  <c r="J642" i="11"/>
  <c r="I642" i="11"/>
  <c r="G642" i="11"/>
  <c r="L641" i="11"/>
  <c r="J641" i="11"/>
  <c r="I641" i="11"/>
  <c r="G641" i="11"/>
  <c r="L640" i="11"/>
  <c r="J640" i="11"/>
  <c r="I640" i="11"/>
  <c r="G640" i="11"/>
  <c r="L639" i="11"/>
  <c r="J639" i="11"/>
  <c r="I639" i="11"/>
  <c r="G639" i="11"/>
  <c r="L638" i="11"/>
  <c r="J638" i="11"/>
  <c r="I638" i="11"/>
  <c r="G638" i="11"/>
  <c r="L637" i="11"/>
  <c r="J637" i="11"/>
  <c r="I637" i="11"/>
  <c r="G637" i="11"/>
  <c r="L636" i="11"/>
  <c r="J636" i="11"/>
  <c r="I636" i="11"/>
  <c r="G636" i="11"/>
  <c r="L635" i="11"/>
  <c r="J635" i="11"/>
  <c r="I635" i="11"/>
  <c r="G635" i="11"/>
  <c r="L634" i="11"/>
  <c r="J634" i="11"/>
  <c r="I634" i="11"/>
  <c r="G634" i="11"/>
  <c r="L633" i="11"/>
  <c r="J633" i="11"/>
  <c r="I633" i="11"/>
  <c r="G633" i="11"/>
  <c r="L632" i="11"/>
  <c r="J632" i="11"/>
  <c r="I632" i="11"/>
  <c r="G632" i="11"/>
  <c r="L631" i="11"/>
  <c r="J631" i="11"/>
  <c r="I631" i="11"/>
  <c r="G631" i="11"/>
  <c r="L630" i="11"/>
  <c r="J630" i="11"/>
  <c r="I630" i="11"/>
  <c r="G630" i="11"/>
  <c r="L629" i="11"/>
  <c r="J629" i="11"/>
  <c r="I629" i="11"/>
  <c r="G629" i="11"/>
  <c r="L628" i="11"/>
  <c r="J628" i="11"/>
  <c r="I628" i="11"/>
  <c r="G628" i="11"/>
  <c r="L627" i="11"/>
  <c r="J627" i="11"/>
  <c r="I627" i="11"/>
  <c r="G627" i="11"/>
  <c r="L626" i="11"/>
  <c r="J626" i="11"/>
  <c r="I626" i="11"/>
  <c r="G626" i="11"/>
  <c r="L625" i="11"/>
  <c r="J625" i="11"/>
  <c r="I625" i="11"/>
  <c r="G625" i="11"/>
  <c r="L624" i="11"/>
  <c r="J624" i="11"/>
  <c r="I624" i="11"/>
  <c r="G624" i="11"/>
  <c r="L623" i="11"/>
  <c r="J623" i="11"/>
  <c r="I623" i="11"/>
  <c r="G623" i="11"/>
  <c r="L622" i="11"/>
  <c r="J622" i="11"/>
  <c r="I622" i="11"/>
  <c r="G622" i="11"/>
  <c r="L621" i="11"/>
  <c r="J621" i="11"/>
  <c r="I621" i="11"/>
  <c r="G621" i="11"/>
  <c r="L620" i="11"/>
  <c r="J620" i="11"/>
  <c r="I620" i="11"/>
  <c r="G620" i="11"/>
  <c r="L619" i="11"/>
  <c r="J619" i="11"/>
  <c r="I619" i="11"/>
  <c r="G619" i="11"/>
  <c r="L618" i="11"/>
  <c r="J618" i="11"/>
  <c r="I618" i="11"/>
  <c r="G618" i="11"/>
  <c r="L617" i="11"/>
  <c r="J617" i="11"/>
  <c r="I617" i="11"/>
  <c r="G617" i="11"/>
  <c r="L616" i="11"/>
  <c r="J616" i="11"/>
  <c r="I616" i="11"/>
  <c r="G616" i="11"/>
  <c r="L615" i="11"/>
  <c r="J615" i="11"/>
  <c r="I615" i="11"/>
  <c r="G615" i="11"/>
  <c r="L614" i="11"/>
  <c r="J614" i="11"/>
  <c r="I614" i="11"/>
  <c r="G614" i="11"/>
  <c r="L613" i="11"/>
  <c r="J613" i="11"/>
  <c r="I613" i="11"/>
  <c r="G613" i="11"/>
  <c r="L612" i="11"/>
  <c r="J612" i="11"/>
  <c r="I612" i="11"/>
  <c r="G612" i="11"/>
  <c r="L611" i="11"/>
  <c r="J611" i="11"/>
  <c r="I611" i="11"/>
  <c r="G611" i="11"/>
  <c r="L610" i="11"/>
  <c r="J610" i="11"/>
  <c r="I610" i="11"/>
  <c r="G610" i="11"/>
  <c r="L609" i="11"/>
  <c r="J609" i="11"/>
  <c r="I609" i="11"/>
  <c r="G609" i="11"/>
  <c r="L608" i="11"/>
  <c r="J608" i="11"/>
  <c r="I608" i="11"/>
  <c r="G608" i="11"/>
  <c r="L607" i="11"/>
  <c r="J607" i="11"/>
  <c r="I607" i="11"/>
  <c r="G607" i="11"/>
  <c r="L606" i="11"/>
  <c r="J606" i="11"/>
  <c r="I606" i="11"/>
  <c r="G606" i="11"/>
  <c r="L605" i="11"/>
  <c r="J605" i="11"/>
  <c r="I605" i="11"/>
  <c r="G605" i="11"/>
  <c r="L604" i="11"/>
  <c r="J604" i="11"/>
  <c r="I604" i="11"/>
  <c r="G604" i="11"/>
  <c r="L603" i="11"/>
  <c r="J603" i="11"/>
  <c r="I603" i="11"/>
  <c r="G603" i="11"/>
  <c r="L602" i="11"/>
  <c r="J602" i="11"/>
  <c r="I602" i="11"/>
  <c r="G602" i="11"/>
  <c r="L601" i="11"/>
  <c r="J601" i="11"/>
  <c r="I601" i="11"/>
  <c r="G601" i="11"/>
  <c r="J600" i="11"/>
  <c r="J599" i="11"/>
  <c r="J598" i="11"/>
  <c r="J597" i="11"/>
  <c r="J596" i="11"/>
  <c r="J595" i="11"/>
  <c r="J594" i="11"/>
  <c r="J593" i="11"/>
  <c r="J592" i="11"/>
  <c r="J591" i="11"/>
  <c r="J590" i="11"/>
  <c r="J589" i="11"/>
  <c r="J588" i="11"/>
  <c r="J587" i="11"/>
  <c r="J586" i="11"/>
  <c r="J585" i="11"/>
  <c r="J584" i="11"/>
  <c r="J583" i="11"/>
  <c r="L582" i="11"/>
  <c r="J582" i="11"/>
  <c r="I582" i="11"/>
  <c r="G582" i="11"/>
  <c r="L581" i="11"/>
  <c r="J581" i="11"/>
  <c r="I581" i="11"/>
  <c r="G581" i="11"/>
  <c r="L580" i="11"/>
  <c r="J580" i="11"/>
  <c r="I580" i="11"/>
  <c r="G580" i="11"/>
  <c r="L579" i="11"/>
  <c r="J579" i="11"/>
  <c r="I579" i="11"/>
  <c r="G579" i="11"/>
  <c r="L578" i="11"/>
  <c r="J578" i="11"/>
  <c r="I578" i="11"/>
  <c r="G578" i="11"/>
  <c r="L577" i="11"/>
  <c r="J577" i="11"/>
  <c r="I577" i="11"/>
  <c r="G577" i="11"/>
  <c r="L576" i="11"/>
  <c r="J576" i="11"/>
  <c r="I576" i="11"/>
  <c r="G576" i="11"/>
  <c r="L575" i="11"/>
  <c r="J575" i="11"/>
  <c r="I575" i="11"/>
  <c r="G575" i="11"/>
  <c r="L574" i="11"/>
  <c r="J574" i="11"/>
  <c r="I574" i="11"/>
  <c r="G574" i="11"/>
  <c r="L573" i="11"/>
  <c r="J573" i="11"/>
  <c r="I573" i="11"/>
  <c r="G573" i="11"/>
  <c r="L572" i="11"/>
  <c r="J572" i="11"/>
  <c r="I572" i="11"/>
  <c r="G572" i="11"/>
  <c r="L571" i="11"/>
  <c r="J571" i="11"/>
  <c r="I571" i="11"/>
  <c r="G571" i="11"/>
  <c r="L570" i="11"/>
  <c r="J570" i="11"/>
  <c r="I570" i="11"/>
  <c r="G570" i="11"/>
  <c r="L569" i="11"/>
  <c r="J569" i="11"/>
  <c r="I569" i="11"/>
  <c r="G569" i="11"/>
  <c r="L568" i="11"/>
  <c r="J568" i="11"/>
  <c r="I568" i="11"/>
  <c r="G568" i="11"/>
  <c r="L567" i="11"/>
  <c r="J567" i="11"/>
  <c r="I567" i="11"/>
  <c r="G567" i="11"/>
  <c r="L566" i="11"/>
  <c r="J566" i="11"/>
  <c r="I566" i="11"/>
  <c r="G566" i="11"/>
  <c r="L565" i="11"/>
  <c r="J565" i="11"/>
  <c r="I565" i="11"/>
  <c r="G565" i="11"/>
  <c r="L564" i="11"/>
  <c r="J564" i="11"/>
  <c r="I564" i="11"/>
  <c r="G564" i="11"/>
  <c r="L563" i="11"/>
  <c r="J563" i="11"/>
  <c r="I563" i="11"/>
  <c r="G563" i="11"/>
  <c r="L562" i="11"/>
  <c r="J562" i="11"/>
  <c r="I562" i="11"/>
  <c r="G562" i="11"/>
  <c r="L561" i="11"/>
  <c r="J561" i="11"/>
  <c r="I561" i="11"/>
  <c r="G561" i="11"/>
  <c r="L560" i="11"/>
  <c r="J560" i="11"/>
  <c r="I560" i="11"/>
  <c r="G560" i="11"/>
  <c r="L559" i="11"/>
  <c r="J559" i="11"/>
  <c r="I559" i="11"/>
  <c r="G559" i="11"/>
  <c r="L558" i="11"/>
  <c r="J558" i="11"/>
  <c r="I558" i="11"/>
  <c r="G558" i="11"/>
  <c r="L557" i="11"/>
  <c r="J557" i="11"/>
  <c r="I557" i="11"/>
  <c r="G557" i="11"/>
  <c r="L556" i="11"/>
  <c r="J556" i="11"/>
  <c r="I556" i="11"/>
  <c r="G556" i="11"/>
  <c r="L555" i="11"/>
  <c r="J555" i="11"/>
  <c r="I555" i="11"/>
  <c r="G555" i="11"/>
  <c r="L554" i="11"/>
  <c r="J554" i="11"/>
  <c r="I554" i="11"/>
  <c r="G554" i="11"/>
  <c r="L553" i="11"/>
  <c r="J553" i="11"/>
  <c r="I553" i="11"/>
  <c r="G553" i="11"/>
  <c r="L552" i="11"/>
  <c r="J552" i="11"/>
  <c r="I552" i="11"/>
  <c r="G552" i="11"/>
  <c r="L551" i="11"/>
  <c r="J551" i="11"/>
  <c r="I551" i="11"/>
  <c r="G551" i="11"/>
  <c r="L550" i="11"/>
  <c r="J550" i="11"/>
  <c r="I550" i="11"/>
  <c r="G550" i="11"/>
  <c r="L549" i="11"/>
  <c r="J549" i="11"/>
  <c r="I549" i="11"/>
  <c r="G549" i="11"/>
  <c r="L548" i="11"/>
  <c r="J548" i="11"/>
  <c r="I548" i="11"/>
  <c r="G548" i="11"/>
  <c r="L547" i="11"/>
  <c r="J547" i="11"/>
  <c r="I547" i="11"/>
  <c r="G547" i="11"/>
  <c r="L546" i="11"/>
  <c r="J546" i="11"/>
  <c r="I546" i="11"/>
  <c r="G546" i="11"/>
  <c r="L545" i="11"/>
  <c r="J545" i="11"/>
  <c r="I545" i="11"/>
  <c r="G545" i="11"/>
  <c r="L544" i="11"/>
  <c r="J544" i="11"/>
  <c r="I544" i="11"/>
  <c r="G544" i="11"/>
  <c r="L543" i="11"/>
  <c r="J543" i="11"/>
  <c r="I543" i="11"/>
  <c r="G543" i="11"/>
  <c r="L542" i="11"/>
  <c r="J542" i="11"/>
  <c r="I542" i="11"/>
  <c r="G542" i="11"/>
  <c r="L541" i="11"/>
  <c r="J541" i="11"/>
  <c r="I541" i="11"/>
  <c r="G541" i="11"/>
  <c r="L540" i="11"/>
  <c r="J540" i="11"/>
  <c r="I540" i="11"/>
  <c r="G540" i="11"/>
  <c r="L539" i="11"/>
  <c r="J539" i="11"/>
  <c r="I539" i="11"/>
  <c r="G539" i="11"/>
  <c r="D538" i="11"/>
  <c r="J536" i="11"/>
  <c r="I536" i="11"/>
  <c r="G536" i="11"/>
  <c r="L536" i="11" s="1"/>
  <c r="J535" i="11"/>
  <c r="I535" i="11"/>
  <c r="G535" i="11"/>
  <c r="L535" i="11" s="1"/>
  <c r="J534" i="11"/>
  <c r="I534" i="11"/>
  <c r="G534" i="11"/>
  <c r="L534" i="11" s="1"/>
  <c r="J533" i="11"/>
  <c r="I533" i="11"/>
  <c r="G533" i="11"/>
  <c r="L533" i="11" s="1"/>
  <c r="L532" i="11"/>
  <c r="J532" i="11"/>
  <c r="I532" i="11"/>
  <c r="G532" i="11"/>
  <c r="L531" i="11"/>
  <c r="J531" i="11"/>
  <c r="I531" i="11"/>
  <c r="G531" i="11"/>
  <c r="J530" i="11"/>
  <c r="I530" i="11"/>
  <c r="G530" i="11"/>
  <c r="L530" i="11" s="1"/>
  <c r="L529" i="11"/>
  <c r="J529" i="11"/>
  <c r="I529" i="11"/>
  <c r="G529" i="11"/>
  <c r="L528" i="11"/>
  <c r="J528" i="11"/>
  <c r="I528" i="11"/>
  <c r="G528" i="11"/>
  <c r="J527" i="11"/>
  <c r="I527" i="11"/>
  <c r="G527" i="11"/>
  <c r="L527" i="11" s="1"/>
  <c r="J526" i="11"/>
  <c r="I526" i="11"/>
  <c r="G526" i="11"/>
  <c r="L526" i="11" s="1"/>
  <c r="L525" i="11"/>
  <c r="J525" i="11"/>
  <c r="I525" i="11"/>
  <c r="G525" i="11"/>
  <c r="J524" i="11"/>
  <c r="I524" i="11"/>
  <c r="G524" i="11"/>
  <c r="L524" i="11" s="1"/>
  <c r="J523" i="11"/>
  <c r="I523" i="11"/>
  <c r="G523" i="11"/>
  <c r="L523" i="11" s="1"/>
  <c r="J522" i="11"/>
  <c r="I522" i="11"/>
  <c r="G522" i="11"/>
  <c r="L522" i="11" s="1"/>
  <c r="J521" i="11"/>
  <c r="I521" i="11"/>
  <c r="G521" i="11"/>
  <c r="L521" i="11" s="1"/>
  <c r="J520" i="11"/>
  <c r="I520" i="11"/>
  <c r="G520" i="11"/>
  <c r="L520" i="11" s="1"/>
  <c r="L519" i="11"/>
  <c r="J519" i="11"/>
  <c r="I519" i="11"/>
  <c r="G519" i="11"/>
  <c r="J518" i="11"/>
  <c r="I518" i="11"/>
  <c r="G518" i="11"/>
  <c r="L518" i="11" s="1"/>
  <c r="J517" i="11"/>
  <c r="I517" i="11"/>
  <c r="G517" i="11"/>
  <c r="L517" i="11" s="1"/>
  <c r="L516" i="11"/>
  <c r="J516" i="11"/>
  <c r="I516" i="11"/>
  <c r="G516" i="11"/>
  <c r="D515" i="11"/>
  <c r="L513" i="11"/>
  <c r="J513" i="11"/>
  <c r="I513" i="11"/>
  <c r="G513" i="11"/>
  <c r="J512" i="11"/>
  <c r="I512" i="11"/>
  <c r="G512" i="11"/>
  <c r="L512" i="11" s="1"/>
  <c r="L511" i="11"/>
  <c r="J511" i="11"/>
  <c r="I511" i="11"/>
  <c r="G511" i="11"/>
  <c r="L510" i="11"/>
  <c r="J510" i="11"/>
  <c r="I510" i="11"/>
  <c r="G510" i="11"/>
  <c r="J509" i="11"/>
  <c r="I509" i="11"/>
  <c r="G509" i="11"/>
  <c r="L509" i="11" s="1"/>
  <c r="L508" i="11"/>
  <c r="J508" i="11"/>
  <c r="I508" i="11"/>
  <c r="G508" i="11"/>
  <c r="L507" i="11"/>
  <c r="J507" i="11"/>
  <c r="I507" i="11"/>
  <c r="G507" i="11"/>
  <c r="J506" i="11"/>
  <c r="I506" i="11"/>
  <c r="G506" i="11"/>
  <c r="L506" i="11" s="1"/>
  <c r="L505" i="11"/>
  <c r="J505" i="11"/>
  <c r="I505" i="11"/>
  <c r="G505" i="11"/>
  <c r="L504" i="11"/>
  <c r="J504" i="11"/>
  <c r="I504" i="11"/>
  <c r="G504" i="11"/>
  <c r="J503" i="11"/>
  <c r="I503" i="11"/>
  <c r="G503" i="11"/>
  <c r="L503" i="11" s="1"/>
  <c r="L502" i="11"/>
  <c r="J502" i="11"/>
  <c r="I502" i="11"/>
  <c r="G502" i="11"/>
  <c r="D501" i="11"/>
  <c r="J499" i="11"/>
  <c r="I499" i="11"/>
  <c r="G499" i="11"/>
  <c r="L499" i="11" s="1"/>
  <c r="J498" i="11"/>
  <c r="I498" i="11"/>
  <c r="G498" i="11"/>
  <c r="L498" i="11" s="1"/>
  <c r="J497" i="11"/>
  <c r="I497" i="11"/>
  <c r="G497" i="11"/>
  <c r="L497" i="11" s="1"/>
  <c r="J496" i="11"/>
  <c r="I496" i="11"/>
  <c r="G496" i="11"/>
  <c r="L496" i="11" s="1"/>
  <c r="D495" i="11"/>
  <c r="L493" i="11"/>
  <c r="J493" i="11"/>
  <c r="I493" i="11"/>
  <c r="G493" i="11"/>
  <c r="L492" i="11"/>
  <c r="J492" i="11"/>
  <c r="I492" i="11"/>
  <c r="G492" i="11"/>
  <c r="L491" i="11"/>
  <c r="J491" i="11"/>
  <c r="I491" i="11"/>
  <c r="G491" i="11"/>
  <c r="L490" i="11"/>
  <c r="J490" i="11"/>
  <c r="I490" i="11"/>
  <c r="G490" i="11"/>
  <c r="L489" i="11"/>
  <c r="J489" i="11"/>
  <c r="I489" i="11"/>
  <c r="G489" i="11"/>
  <c r="L488" i="11"/>
  <c r="J488" i="11"/>
  <c r="I488" i="11"/>
  <c r="G488" i="11"/>
  <c r="L487" i="11"/>
  <c r="J487" i="11"/>
  <c r="I487" i="11"/>
  <c r="G487" i="11"/>
  <c r="L486" i="11"/>
  <c r="J486" i="11"/>
  <c r="I486" i="11"/>
  <c r="G486" i="11"/>
  <c r="L485" i="11"/>
  <c r="J485" i="11"/>
  <c r="I485" i="11"/>
  <c r="G485" i="11"/>
  <c r="L484" i="11"/>
  <c r="J484" i="11"/>
  <c r="I484" i="11"/>
  <c r="G484" i="11"/>
  <c r="L483" i="11"/>
  <c r="J483" i="11"/>
  <c r="I483" i="11"/>
  <c r="G483" i="11"/>
  <c r="L482" i="11"/>
  <c r="J482" i="11"/>
  <c r="I482" i="11"/>
  <c r="G482" i="11"/>
  <c r="L481" i="11"/>
  <c r="J481" i="11"/>
  <c r="I481" i="11"/>
  <c r="G481" i="11"/>
  <c r="L480" i="11"/>
  <c r="J480" i="11"/>
  <c r="I480" i="11"/>
  <c r="G480" i="11"/>
  <c r="L479" i="11"/>
  <c r="J479" i="11"/>
  <c r="I479" i="11"/>
  <c r="G479" i="11"/>
  <c r="L478" i="11"/>
  <c r="J478" i="11"/>
  <c r="I478" i="11"/>
  <c r="G478" i="11"/>
  <c r="L477" i="11"/>
  <c r="J477" i="11"/>
  <c r="I477" i="11"/>
  <c r="G477" i="11"/>
  <c r="L476" i="11"/>
  <c r="J476" i="11"/>
  <c r="I476" i="11"/>
  <c r="G476" i="11"/>
  <c r="L475" i="11"/>
  <c r="J475" i="11"/>
  <c r="I475" i="11"/>
  <c r="G475" i="11"/>
  <c r="L474" i="11"/>
  <c r="J474" i="11"/>
  <c r="I474" i="11"/>
  <c r="G474" i="11"/>
  <c r="L473" i="11"/>
  <c r="J473" i="11"/>
  <c r="I473" i="11"/>
  <c r="G473" i="11"/>
  <c r="L472" i="11"/>
  <c r="J472" i="11"/>
  <c r="I472" i="11"/>
  <c r="G472" i="11"/>
  <c r="L471" i="11"/>
  <c r="J471" i="11"/>
  <c r="I471" i="11"/>
  <c r="G471" i="11"/>
  <c r="L470" i="11"/>
  <c r="J470" i="11"/>
  <c r="I470" i="11"/>
  <c r="G470" i="11"/>
  <c r="L469" i="11"/>
  <c r="J469" i="11"/>
  <c r="I469" i="11"/>
  <c r="G469" i="11"/>
  <c r="L468" i="11"/>
  <c r="J468" i="11"/>
  <c r="I468" i="11"/>
  <c r="G468" i="11"/>
  <c r="L467" i="11"/>
  <c r="J467" i="11"/>
  <c r="I467" i="11"/>
  <c r="G467" i="11"/>
  <c r="L466" i="11"/>
  <c r="J466" i="11"/>
  <c r="I466" i="11"/>
  <c r="G466" i="11"/>
  <c r="L465" i="11"/>
  <c r="J465" i="11"/>
  <c r="I465" i="11"/>
  <c r="G465" i="11"/>
  <c r="D464" i="11"/>
  <c r="L462" i="11"/>
  <c r="J462" i="11"/>
  <c r="I462" i="11"/>
  <c r="G462" i="11"/>
  <c r="J461" i="11"/>
  <c r="I461" i="11"/>
  <c r="G461" i="11"/>
  <c r="L461" i="11" s="1"/>
  <c r="J460" i="11"/>
  <c r="I460" i="11"/>
  <c r="G460" i="11"/>
  <c r="L460" i="11" s="1"/>
  <c r="L459" i="11"/>
  <c r="J459" i="11"/>
  <c r="I459" i="11"/>
  <c r="G459" i="11"/>
  <c r="D458" i="11"/>
  <c r="L457" i="11"/>
  <c r="J457" i="11"/>
  <c r="I457" i="11"/>
  <c r="G457" i="11"/>
  <c r="L456" i="11"/>
  <c r="J456" i="11"/>
  <c r="I456" i="11"/>
  <c r="G456" i="11"/>
  <c r="L455" i="11"/>
  <c r="J455" i="11"/>
  <c r="I455" i="11"/>
  <c r="G455" i="11"/>
  <c r="L454" i="11"/>
  <c r="J454" i="11"/>
  <c r="I454" i="11"/>
  <c r="G454" i="11"/>
  <c r="L453" i="11"/>
  <c r="J453" i="11"/>
  <c r="I453" i="11"/>
  <c r="G453" i="11"/>
  <c r="L452" i="11"/>
  <c r="J452" i="11"/>
  <c r="I452" i="11"/>
  <c r="G452" i="11"/>
  <c r="L451" i="11"/>
  <c r="J451" i="11"/>
  <c r="I451" i="11"/>
  <c r="G451" i="11"/>
  <c r="L450" i="11"/>
  <c r="J450" i="11"/>
  <c r="I450" i="11"/>
  <c r="G450" i="11"/>
  <c r="L449" i="11"/>
  <c r="J449" i="11"/>
  <c r="I449" i="11"/>
  <c r="G449" i="11"/>
  <c r="L448" i="11"/>
  <c r="J448" i="11"/>
  <c r="I448" i="11"/>
  <c r="G448" i="11"/>
  <c r="L447" i="11"/>
  <c r="J447" i="11"/>
  <c r="I447" i="11"/>
  <c r="G447" i="11"/>
  <c r="L446" i="11"/>
  <c r="J446" i="11"/>
  <c r="I446" i="11"/>
  <c r="G446" i="11"/>
  <c r="L445" i="11"/>
  <c r="J445" i="11"/>
  <c r="I445" i="11"/>
  <c r="G445" i="11"/>
  <c r="L444" i="11"/>
  <c r="J444" i="11"/>
  <c r="I444" i="11"/>
  <c r="G444" i="11"/>
  <c r="L443" i="11"/>
  <c r="J443" i="11"/>
  <c r="I443" i="11"/>
  <c r="G443" i="11"/>
  <c r="L442" i="11"/>
  <c r="J442" i="11"/>
  <c r="I442" i="11"/>
  <c r="G442" i="11"/>
  <c r="L441" i="11"/>
  <c r="J441" i="11"/>
  <c r="I441" i="11"/>
  <c r="G441" i="11"/>
  <c r="L440" i="11"/>
  <c r="J440" i="11"/>
  <c r="I440" i="11"/>
  <c r="G440" i="11"/>
  <c r="L439" i="11"/>
  <c r="J439" i="11"/>
  <c r="I439" i="11"/>
  <c r="G439" i="11"/>
  <c r="L438" i="11"/>
  <c r="J438" i="11"/>
  <c r="I438" i="11"/>
  <c r="G438" i="11"/>
  <c r="L437" i="11"/>
  <c r="J437" i="11"/>
  <c r="I437" i="11"/>
  <c r="G437" i="11"/>
  <c r="L436" i="11"/>
  <c r="J436" i="11"/>
  <c r="I436" i="11"/>
  <c r="G436" i="11"/>
  <c r="L435" i="11"/>
  <c r="J435" i="11"/>
  <c r="I435" i="11"/>
  <c r="G435" i="11"/>
  <c r="L434" i="11"/>
  <c r="J434" i="11"/>
  <c r="I434" i="11"/>
  <c r="G434" i="11"/>
  <c r="L433" i="11"/>
  <c r="J433" i="11"/>
  <c r="I433" i="11"/>
  <c r="G433" i="11"/>
  <c r="L432" i="11"/>
  <c r="J432" i="11"/>
  <c r="I432" i="11"/>
  <c r="G432" i="11"/>
  <c r="L431" i="11"/>
  <c r="J431" i="11"/>
  <c r="I431" i="11"/>
  <c r="G431" i="11"/>
  <c r="L430" i="11"/>
  <c r="J430" i="11"/>
  <c r="I430" i="11"/>
  <c r="G430" i="11"/>
  <c r="L429" i="11"/>
  <c r="J429" i="11"/>
  <c r="I429" i="11"/>
  <c r="G429" i="11"/>
  <c r="L428" i="11"/>
  <c r="J428" i="11"/>
  <c r="I428" i="11"/>
  <c r="G428" i="11"/>
  <c r="L427" i="11"/>
  <c r="J427" i="11"/>
  <c r="I427" i="11"/>
  <c r="G427" i="11"/>
  <c r="L426" i="11"/>
  <c r="J426" i="11"/>
  <c r="I426" i="11"/>
  <c r="G426" i="11"/>
  <c r="L425" i="11"/>
  <c r="J425" i="11"/>
  <c r="I425" i="11"/>
  <c r="G425" i="11"/>
  <c r="L424" i="11"/>
  <c r="J424" i="11"/>
  <c r="I424" i="11"/>
  <c r="G424" i="11"/>
  <c r="L423" i="11"/>
  <c r="J423" i="11"/>
  <c r="I423" i="11"/>
  <c r="G423" i="11"/>
  <c r="L422" i="11"/>
  <c r="J422" i="11"/>
  <c r="I422" i="11"/>
  <c r="G422" i="11"/>
  <c r="L421" i="11"/>
  <c r="J421" i="11"/>
  <c r="I421" i="11"/>
  <c r="G421" i="11"/>
  <c r="L420" i="11"/>
  <c r="J420" i="11"/>
  <c r="I420" i="11"/>
  <c r="G420" i="11"/>
  <c r="L419" i="11"/>
  <c r="J419" i="11"/>
  <c r="I419" i="11"/>
  <c r="G419" i="11"/>
  <c r="L418" i="11"/>
  <c r="J418" i="11"/>
  <c r="I418" i="11"/>
  <c r="G418" i="11"/>
  <c r="L417" i="11"/>
  <c r="J417" i="11"/>
  <c r="I417" i="11"/>
  <c r="G417" i="11"/>
  <c r="L416" i="11"/>
  <c r="J416" i="11"/>
  <c r="I416" i="11"/>
  <c r="G416" i="11"/>
  <c r="L415" i="11"/>
  <c r="J415" i="11"/>
  <c r="I415" i="11"/>
  <c r="G415" i="11"/>
  <c r="D414" i="11"/>
  <c r="J412" i="11"/>
  <c r="I412" i="11"/>
  <c r="G412" i="11"/>
  <c r="L412" i="11" s="1"/>
  <c r="J411" i="11"/>
  <c r="I411" i="11"/>
  <c r="G411" i="11"/>
  <c r="L411" i="11" s="1"/>
  <c r="J410" i="11"/>
  <c r="I410" i="11"/>
  <c r="G410" i="11"/>
  <c r="L410" i="11" s="1"/>
  <c r="J409" i="11"/>
  <c r="I409" i="11"/>
  <c r="G409" i="11"/>
  <c r="L409" i="11" s="1"/>
  <c r="J408" i="11"/>
  <c r="I408" i="11"/>
  <c r="G408" i="11"/>
  <c r="L408" i="11" s="1"/>
  <c r="J407" i="11"/>
  <c r="I407" i="11"/>
  <c r="G407" i="11"/>
  <c r="L407" i="11" s="1"/>
  <c r="J406" i="11"/>
  <c r="I406" i="11"/>
  <c r="G406" i="11"/>
  <c r="L406" i="11" s="1"/>
  <c r="J405" i="11"/>
  <c r="I405" i="11"/>
  <c r="G405" i="11"/>
  <c r="L405" i="11" s="1"/>
  <c r="J404" i="11"/>
  <c r="I404" i="11"/>
  <c r="G404" i="11"/>
  <c r="L404" i="11" s="1"/>
  <c r="J403" i="11"/>
  <c r="I403" i="11"/>
  <c r="G403" i="11"/>
  <c r="L403" i="11" s="1"/>
  <c r="J402" i="11"/>
  <c r="I402" i="11"/>
  <c r="G402" i="11"/>
  <c r="L402" i="11" s="1"/>
  <c r="J401" i="11"/>
  <c r="I401" i="11"/>
  <c r="G401" i="11"/>
  <c r="L401" i="11" s="1"/>
  <c r="J400" i="11"/>
  <c r="I400" i="11"/>
  <c r="G400" i="11"/>
  <c r="L400" i="11" s="1"/>
  <c r="J399" i="11"/>
  <c r="I399" i="11"/>
  <c r="H399" i="11"/>
  <c r="G399" i="11" s="1"/>
  <c r="L399" i="11" s="1"/>
  <c r="J398" i="11"/>
  <c r="I398" i="11"/>
  <c r="H398" i="11"/>
  <c r="G398" i="11"/>
  <c r="L398" i="11" s="1"/>
  <c r="L397" i="11"/>
  <c r="J397" i="11"/>
  <c r="I397" i="11"/>
  <c r="G397" i="11"/>
  <c r="L396" i="11"/>
  <c r="J396" i="11"/>
  <c r="I396" i="11"/>
  <c r="G396" i="11"/>
  <c r="J395" i="11"/>
  <c r="I395" i="11"/>
  <c r="G395" i="11"/>
  <c r="L395" i="11" s="1"/>
  <c r="J394" i="11"/>
  <c r="I394" i="11"/>
  <c r="G394" i="11"/>
  <c r="L394" i="11" s="1"/>
  <c r="L393" i="11"/>
  <c r="J393" i="11"/>
  <c r="I393" i="11"/>
  <c r="G393" i="11"/>
  <c r="J392" i="11"/>
  <c r="I392" i="11"/>
  <c r="G392" i="11"/>
  <c r="L392" i="11" s="1"/>
  <c r="J391" i="11"/>
  <c r="I391" i="11"/>
  <c r="G391" i="11"/>
  <c r="L391" i="11" s="1"/>
  <c r="J390" i="11"/>
  <c r="I390" i="11"/>
  <c r="G390" i="11"/>
  <c r="L390" i="11" s="1"/>
  <c r="J389" i="11"/>
  <c r="I389" i="11"/>
  <c r="G389" i="11"/>
  <c r="L389" i="11" s="1"/>
  <c r="J388" i="11"/>
  <c r="I388" i="11"/>
  <c r="G388" i="11"/>
  <c r="L388" i="11" s="1"/>
  <c r="L387" i="11"/>
  <c r="J387" i="11"/>
  <c r="I387" i="11"/>
  <c r="G387" i="11"/>
  <c r="J386" i="11"/>
  <c r="I386" i="11"/>
  <c r="G386" i="11"/>
  <c r="L386" i="11" s="1"/>
  <c r="J385" i="11"/>
  <c r="I385" i="11"/>
  <c r="G385" i="11"/>
  <c r="L385" i="11" s="1"/>
  <c r="L384" i="11"/>
  <c r="J384" i="11"/>
  <c r="I384" i="11"/>
  <c r="G384" i="11"/>
  <c r="J383" i="11"/>
  <c r="I383" i="11"/>
  <c r="G383" i="11"/>
  <c r="L383" i="11" s="1"/>
  <c r="J382" i="11"/>
  <c r="I382" i="11"/>
  <c r="G382" i="11"/>
  <c r="L382" i="11" s="1"/>
  <c r="J381" i="11"/>
  <c r="I381" i="11"/>
  <c r="G381" i="11"/>
  <c r="L381" i="11" s="1"/>
  <c r="J380" i="11"/>
  <c r="I380" i="11"/>
  <c r="G380" i="11"/>
  <c r="L380" i="11" s="1"/>
  <c r="J379" i="11"/>
  <c r="I379" i="11"/>
  <c r="G379" i="11"/>
  <c r="L379" i="11" s="1"/>
  <c r="J378" i="11"/>
  <c r="I378" i="11"/>
  <c r="G378" i="11"/>
  <c r="L378" i="11" s="1"/>
  <c r="J377" i="11"/>
  <c r="I377" i="11"/>
  <c r="G377" i="11"/>
  <c r="L377" i="11" s="1"/>
  <c r="L376" i="11"/>
  <c r="J376" i="11"/>
  <c r="I376" i="11"/>
  <c r="G376" i="11"/>
  <c r="J375" i="11"/>
  <c r="I375" i="11"/>
  <c r="G375" i="11"/>
  <c r="L375" i="11" s="1"/>
  <c r="J374" i="11"/>
  <c r="I374" i="11"/>
  <c r="G374" i="11"/>
  <c r="L374" i="11" s="1"/>
  <c r="L373" i="11"/>
  <c r="J373" i="11"/>
  <c r="I373" i="11"/>
  <c r="G373" i="11"/>
  <c r="J372" i="11"/>
  <c r="I372" i="11"/>
  <c r="G372" i="11"/>
  <c r="L372" i="11" s="1"/>
  <c r="J371" i="11"/>
  <c r="I371" i="11"/>
  <c r="G371" i="11"/>
  <c r="L371" i="11" s="1"/>
  <c r="L370" i="11"/>
  <c r="J370" i="11"/>
  <c r="I370" i="11"/>
  <c r="G370" i="11"/>
  <c r="J369" i="11"/>
  <c r="I369" i="11"/>
  <c r="G369" i="11"/>
  <c r="L369" i="11" s="1"/>
  <c r="J368" i="11"/>
  <c r="I368" i="11"/>
  <c r="G368" i="11"/>
  <c r="L368" i="11" s="1"/>
  <c r="J367" i="11"/>
  <c r="I367" i="11"/>
  <c r="G367" i="11"/>
  <c r="L367" i="11" s="1"/>
  <c r="J366" i="11"/>
  <c r="I366" i="11"/>
  <c r="G366" i="11"/>
  <c r="L366" i="11" s="1"/>
  <c r="J365" i="11"/>
  <c r="I365" i="11"/>
  <c r="G365" i="11"/>
  <c r="L365" i="11" s="1"/>
  <c r="L364" i="11"/>
  <c r="J364" i="11"/>
  <c r="I364" i="11"/>
  <c r="G364" i="11"/>
  <c r="L363" i="11"/>
  <c r="J363" i="11"/>
  <c r="I363" i="11"/>
  <c r="G363" i="11"/>
  <c r="J362" i="11"/>
  <c r="I362" i="11"/>
  <c r="G362" i="11"/>
  <c r="L362" i="11" s="1"/>
  <c r="L361" i="11"/>
  <c r="J361" i="11"/>
  <c r="I361" i="11"/>
  <c r="G361" i="11"/>
  <c r="L360" i="11"/>
  <c r="J360" i="11"/>
  <c r="I360" i="11"/>
  <c r="G360" i="11"/>
  <c r="J359" i="11"/>
  <c r="I359" i="11"/>
  <c r="G359" i="11"/>
  <c r="L359" i="11" s="1"/>
  <c r="J358" i="11"/>
  <c r="I358" i="11"/>
  <c r="G358" i="11"/>
  <c r="L358" i="11" s="1"/>
  <c r="L357" i="11"/>
  <c r="J357" i="11"/>
  <c r="I357" i="11"/>
  <c r="G357" i="11"/>
  <c r="J356" i="11"/>
  <c r="I356" i="11"/>
  <c r="G356" i="11"/>
  <c r="L356" i="11" s="1"/>
  <c r="J355" i="11"/>
  <c r="I355" i="11"/>
  <c r="G355" i="11"/>
  <c r="L355" i="11" s="1"/>
  <c r="J354" i="11"/>
  <c r="I354" i="11"/>
  <c r="G354" i="11"/>
  <c r="L354" i="11" s="1"/>
  <c r="J353" i="11"/>
  <c r="I353" i="11"/>
  <c r="G353" i="11"/>
  <c r="L353" i="11" s="1"/>
  <c r="J352" i="11"/>
  <c r="I352" i="11"/>
  <c r="G352" i="11"/>
  <c r="L352" i="11" s="1"/>
  <c r="D351" i="11"/>
  <c r="L349" i="11"/>
  <c r="J349" i="11"/>
  <c r="I349" i="11"/>
  <c r="G349" i="11"/>
  <c r="J348" i="11"/>
  <c r="I348" i="11"/>
  <c r="G348" i="11"/>
  <c r="L348" i="11" s="1"/>
  <c r="J347" i="11"/>
  <c r="I347" i="11"/>
  <c r="G347" i="11"/>
  <c r="L347" i="11" s="1"/>
  <c r="L346" i="11"/>
  <c r="J346" i="11"/>
  <c r="I346" i="11"/>
  <c r="G346" i="11"/>
  <c r="J345" i="11"/>
  <c r="I345" i="11"/>
  <c r="G345" i="11"/>
  <c r="L345" i="11" s="1"/>
  <c r="J344" i="11"/>
  <c r="I344" i="11"/>
  <c r="G344" i="11"/>
  <c r="L344" i="11" s="1"/>
  <c r="L343" i="11"/>
  <c r="J343" i="11"/>
  <c r="I343" i="11"/>
  <c r="G343" i="11"/>
  <c r="J342" i="11"/>
  <c r="I342" i="11"/>
  <c r="G342" i="11"/>
  <c r="L342" i="11" s="1"/>
  <c r="J341" i="11"/>
  <c r="I341" i="11"/>
  <c r="G341" i="11"/>
  <c r="L341" i="11" s="1"/>
  <c r="L340" i="11"/>
  <c r="J340" i="11"/>
  <c r="I340" i="11"/>
  <c r="G340" i="11"/>
  <c r="J339" i="11"/>
  <c r="I339" i="11"/>
  <c r="G339" i="11"/>
  <c r="L339" i="11" s="1"/>
  <c r="J338" i="11"/>
  <c r="I338" i="11"/>
  <c r="G338" i="11"/>
  <c r="L338" i="11" s="1"/>
  <c r="L337" i="11"/>
  <c r="J337" i="11"/>
  <c r="I337" i="11"/>
  <c r="G337" i="11"/>
  <c r="J336" i="11"/>
  <c r="I336" i="11"/>
  <c r="G336" i="11"/>
  <c r="L336" i="11" s="1"/>
  <c r="J335" i="11"/>
  <c r="I335" i="11"/>
  <c r="G335" i="11"/>
  <c r="L335" i="11" s="1"/>
  <c r="L334" i="11"/>
  <c r="J334" i="11"/>
  <c r="I334" i="11"/>
  <c r="G334" i="11"/>
  <c r="J333" i="11"/>
  <c r="I333" i="11"/>
  <c r="G333" i="11"/>
  <c r="L333" i="11" s="1"/>
  <c r="D332" i="11"/>
  <c r="J329" i="11"/>
  <c r="I329" i="11"/>
  <c r="G329" i="11"/>
  <c r="L329" i="11" s="1"/>
  <c r="J328" i="11"/>
  <c r="I328" i="11"/>
  <c r="G328" i="11"/>
  <c r="L328" i="11" s="1"/>
  <c r="J327" i="11"/>
  <c r="I327" i="11"/>
  <c r="G327" i="11"/>
  <c r="L327" i="11" s="1"/>
  <c r="J326" i="11"/>
  <c r="I326" i="11"/>
  <c r="G326" i="11"/>
  <c r="L326" i="11" s="1"/>
  <c r="J325" i="11"/>
  <c r="I325" i="11"/>
  <c r="G325" i="11"/>
  <c r="L325" i="11" s="1"/>
  <c r="J324" i="11"/>
  <c r="I324" i="11"/>
  <c r="G324" i="11"/>
  <c r="L324" i="11" s="1"/>
  <c r="J323" i="11"/>
  <c r="I323" i="11"/>
  <c r="G323" i="11"/>
  <c r="L323" i="11" s="1"/>
  <c r="J322" i="11"/>
  <c r="I322" i="11"/>
  <c r="G322" i="11"/>
  <c r="L322" i="11" s="1"/>
  <c r="J320" i="11"/>
  <c r="I320" i="11"/>
  <c r="G320" i="11"/>
  <c r="L320" i="11" s="1"/>
  <c r="J319" i="11"/>
  <c r="I319" i="11"/>
  <c r="G319" i="11"/>
  <c r="L319" i="11" s="1"/>
  <c r="D318" i="11"/>
  <c r="L316" i="11"/>
  <c r="J316" i="11"/>
  <c r="I316" i="11"/>
  <c r="L315" i="11"/>
  <c r="J315" i="11"/>
  <c r="I315" i="11"/>
  <c r="L314" i="11"/>
  <c r="J314" i="11"/>
  <c r="I314" i="11"/>
  <c r="L313" i="11"/>
  <c r="J313" i="11"/>
  <c r="I313" i="11"/>
  <c r="L312" i="11"/>
  <c r="J312" i="11"/>
  <c r="I312" i="11"/>
  <c r="L311" i="11"/>
  <c r="J311" i="11"/>
  <c r="I311" i="11"/>
  <c r="L310" i="11"/>
  <c r="J310" i="11"/>
  <c r="I310" i="11"/>
  <c r="L309" i="11"/>
  <c r="J309" i="11"/>
  <c r="I309" i="11"/>
  <c r="L308" i="11"/>
  <c r="J308" i="11"/>
  <c r="I308" i="11"/>
  <c r="L307" i="11"/>
  <c r="J307" i="11"/>
  <c r="I307" i="11"/>
  <c r="L306" i="11"/>
  <c r="J306" i="11"/>
  <c r="I306" i="11"/>
  <c r="L305" i="11"/>
  <c r="J305" i="11"/>
  <c r="I305" i="11"/>
  <c r="L304" i="11"/>
  <c r="J304" i="11"/>
  <c r="I304" i="11"/>
  <c r="J303" i="11"/>
  <c r="I303" i="11"/>
  <c r="G303" i="11"/>
  <c r="L303" i="11" s="1"/>
  <c r="J302" i="11"/>
  <c r="I302" i="11"/>
  <c r="G302" i="11"/>
  <c r="L302" i="11" s="1"/>
  <c r="J301" i="11"/>
  <c r="I301" i="11"/>
  <c r="G301" i="11"/>
  <c r="L301" i="11" s="1"/>
  <c r="J300" i="11"/>
  <c r="I300" i="11"/>
  <c r="G300" i="11"/>
  <c r="L300" i="11" s="1"/>
  <c r="J299" i="11"/>
  <c r="I299" i="11"/>
  <c r="G299" i="11"/>
  <c r="L299" i="11" s="1"/>
  <c r="J298" i="11"/>
  <c r="I298" i="11"/>
  <c r="G298" i="11"/>
  <c r="L298" i="11" s="1"/>
  <c r="J297" i="11"/>
  <c r="I297" i="11"/>
  <c r="G297" i="11"/>
  <c r="L297" i="11" s="1"/>
  <c r="J296" i="11"/>
  <c r="I296" i="11"/>
  <c r="G296" i="11"/>
  <c r="L296" i="11" s="1"/>
  <c r="J295" i="11"/>
  <c r="I295" i="11"/>
  <c r="G295" i="11"/>
  <c r="L295" i="11" s="1"/>
  <c r="J294" i="11"/>
  <c r="I294" i="11"/>
  <c r="G294" i="11"/>
  <c r="L294" i="11" s="1"/>
  <c r="J293" i="11"/>
  <c r="I293" i="11"/>
  <c r="G293" i="11"/>
  <c r="L293" i="11" s="1"/>
  <c r="J292" i="11"/>
  <c r="I292" i="11"/>
  <c r="G292" i="11"/>
  <c r="L292" i="11" s="1"/>
  <c r="J291" i="11"/>
  <c r="I291" i="11"/>
  <c r="G291" i="11"/>
  <c r="L291" i="11" s="1"/>
  <c r="J290" i="11"/>
  <c r="I290" i="11"/>
  <c r="G290" i="11"/>
  <c r="L290" i="11" s="1"/>
  <c r="J289" i="11"/>
  <c r="I289" i="11"/>
  <c r="G289" i="11"/>
  <c r="L289" i="11" s="1"/>
  <c r="J288" i="11"/>
  <c r="I288" i="11"/>
  <c r="G288" i="11"/>
  <c r="L288" i="11" s="1"/>
  <c r="J287" i="11"/>
  <c r="I287" i="11"/>
  <c r="G287" i="11"/>
  <c r="L287" i="11" s="1"/>
  <c r="J286" i="11"/>
  <c r="I286" i="11"/>
  <c r="G286" i="11"/>
  <c r="L286" i="11" s="1"/>
  <c r="J285" i="11"/>
  <c r="I285" i="11"/>
  <c r="G285" i="11"/>
  <c r="L285" i="11" s="1"/>
  <c r="L284" i="11"/>
  <c r="J284" i="11"/>
  <c r="I284" i="11"/>
  <c r="L283" i="11"/>
  <c r="J283" i="11"/>
  <c r="I283" i="11"/>
  <c r="L282" i="11"/>
  <c r="J282" i="11"/>
  <c r="I282" i="11"/>
  <c r="L281" i="11"/>
  <c r="J281" i="11"/>
  <c r="I281" i="11"/>
  <c r="G281" i="11"/>
  <c r="L280" i="11"/>
  <c r="J280" i="11"/>
  <c r="I280" i="11"/>
  <c r="L279" i="11"/>
  <c r="J279" i="11"/>
  <c r="I279" i="11"/>
  <c r="L278" i="11"/>
  <c r="J278" i="11"/>
  <c r="I278" i="11"/>
  <c r="L277" i="11"/>
  <c r="J277" i="11"/>
  <c r="I277" i="11"/>
  <c r="L276" i="11"/>
  <c r="J276" i="11"/>
  <c r="I276" i="11"/>
  <c r="L275" i="11"/>
  <c r="J275" i="11"/>
  <c r="I275" i="11"/>
  <c r="L274" i="11"/>
  <c r="J274" i="11"/>
  <c r="I274" i="11"/>
  <c r="D273" i="11"/>
  <c r="L271" i="11"/>
  <c r="J271" i="11"/>
  <c r="I271" i="11"/>
  <c r="L270" i="11"/>
  <c r="J270" i="11"/>
  <c r="I270" i="11"/>
  <c r="L269" i="11"/>
  <c r="J269" i="11"/>
  <c r="I269" i="11"/>
  <c r="L268" i="11"/>
  <c r="J268" i="11"/>
  <c r="I268" i="11"/>
  <c r="L267" i="11"/>
  <c r="J267" i="11"/>
  <c r="I267" i="11"/>
  <c r="L266" i="11"/>
  <c r="J266" i="11"/>
  <c r="I266" i="11"/>
  <c r="L265" i="11"/>
  <c r="J265" i="11"/>
  <c r="I265" i="11"/>
  <c r="L264" i="11"/>
  <c r="J264" i="11"/>
  <c r="I264" i="11"/>
  <c r="L263" i="11"/>
  <c r="J263" i="11"/>
  <c r="I263" i="11"/>
  <c r="L262" i="11"/>
  <c r="J262" i="11"/>
  <c r="I262" i="11"/>
  <c r="L261" i="11"/>
  <c r="J261" i="11"/>
  <c r="I261" i="11"/>
  <c r="L260" i="11"/>
  <c r="J260" i="11"/>
  <c r="I260" i="11"/>
  <c r="L259" i="11"/>
  <c r="J259" i="11"/>
  <c r="I259" i="11"/>
  <c r="L258" i="11"/>
  <c r="J258" i="11"/>
  <c r="I258" i="11"/>
  <c r="L257" i="11"/>
  <c r="J257" i="11"/>
  <c r="I257" i="11"/>
  <c r="J256" i="11"/>
  <c r="I256" i="11"/>
  <c r="G256" i="11"/>
  <c r="L256" i="11" s="1"/>
  <c r="J255" i="11"/>
  <c r="I255" i="11"/>
  <c r="G255" i="11"/>
  <c r="L255" i="11" s="1"/>
  <c r="J254" i="11"/>
  <c r="I254" i="11"/>
  <c r="G254" i="11"/>
  <c r="L254" i="11" s="1"/>
  <c r="J253" i="11"/>
  <c r="I253" i="11"/>
  <c r="G253" i="11"/>
  <c r="L253" i="11" s="1"/>
  <c r="J252" i="11"/>
  <c r="I252" i="11"/>
  <c r="G252" i="11"/>
  <c r="L252" i="11" s="1"/>
  <c r="J251" i="11"/>
  <c r="I251" i="11"/>
  <c r="G251" i="11"/>
  <c r="L251" i="11" s="1"/>
  <c r="J250" i="11"/>
  <c r="I250" i="11"/>
  <c r="G250" i="11"/>
  <c r="L250" i="11" s="1"/>
  <c r="J249" i="11"/>
  <c r="I249" i="11"/>
  <c r="G249" i="11"/>
  <c r="L249" i="11" s="1"/>
  <c r="J248" i="11"/>
  <c r="I248" i="11"/>
  <c r="G248" i="11"/>
  <c r="L248" i="11" s="1"/>
  <c r="J247" i="11"/>
  <c r="I247" i="11"/>
  <c r="G247" i="11"/>
  <c r="L247" i="11" s="1"/>
  <c r="J246" i="11"/>
  <c r="I246" i="11"/>
  <c r="G246" i="11"/>
  <c r="L246" i="11" s="1"/>
  <c r="J245" i="11"/>
  <c r="I245" i="11"/>
  <c r="G245" i="11"/>
  <c r="L245" i="11" s="1"/>
  <c r="J244" i="11"/>
  <c r="I244" i="11"/>
  <c r="G244" i="11"/>
  <c r="L244" i="11" s="1"/>
  <c r="J243" i="11"/>
  <c r="I243" i="11"/>
  <c r="G243" i="11"/>
  <c r="L243" i="11" s="1"/>
  <c r="J242" i="11"/>
  <c r="I242" i="11"/>
  <c r="G242" i="11"/>
  <c r="L242" i="11" s="1"/>
  <c r="J241" i="11"/>
  <c r="I241" i="11"/>
  <c r="G241" i="11"/>
  <c r="L241" i="11" s="1"/>
  <c r="J240" i="11"/>
  <c r="I240" i="11"/>
  <c r="G240" i="11"/>
  <c r="L240" i="11" s="1"/>
  <c r="J239" i="11"/>
  <c r="I239" i="11"/>
  <c r="G239" i="11"/>
  <c r="L239" i="11" s="1"/>
  <c r="J238" i="11"/>
  <c r="I238" i="11"/>
  <c r="G238" i="11"/>
  <c r="L238" i="11" s="1"/>
  <c r="J237" i="11"/>
  <c r="I237" i="11"/>
  <c r="G237" i="11"/>
  <c r="L237" i="11" s="1"/>
  <c r="J236" i="11"/>
  <c r="I236" i="11"/>
  <c r="G236" i="11"/>
  <c r="L236" i="11" s="1"/>
  <c r="J235" i="11"/>
  <c r="I235" i="11"/>
  <c r="G235" i="11"/>
  <c r="L235" i="11" s="1"/>
  <c r="J234" i="11"/>
  <c r="I234" i="11"/>
  <c r="G234" i="11"/>
  <c r="L234" i="11" s="1"/>
  <c r="J233" i="11"/>
  <c r="I233" i="11"/>
  <c r="G233" i="11"/>
  <c r="L233" i="11" s="1"/>
  <c r="J232" i="11"/>
  <c r="I232" i="11"/>
  <c r="G232" i="11"/>
  <c r="L232" i="11" s="1"/>
  <c r="J231" i="11"/>
  <c r="I231" i="11"/>
  <c r="G231" i="11"/>
  <c r="L231" i="11" s="1"/>
  <c r="J230" i="11"/>
  <c r="I230" i="11"/>
  <c r="G230" i="11"/>
  <c r="L230" i="11" s="1"/>
  <c r="D229" i="11"/>
  <c r="L227" i="11"/>
  <c r="J227" i="11"/>
  <c r="I227" i="11"/>
  <c r="G227" i="11"/>
  <c r="L226" i="11"/>
  <c r="J226" i="11"/>
  <c r="I226" i="11"/>
  <c r="G226" i="11"/>
  <c r="L225" i="11"/>
  <c r="J225" i="11"/>
  <c r="I225" i="11"/>
  <c r="G225" i="11"/>
  <c r="L224" i="11"/>
  <c r="J224" i="11"/>
  <c r="I224" i="11"/>
  <c r="G224" i="11"/>
  <c r="L223" i="11"/>
  <c r="J223" i="11"/>
  <c r="I223" i="11"/>
  <c r="G223" i="11"/>
  <c r="L222" i="11"/>
  <c r="J222" i="11"/>
  <c r="I222" i="11"/>
  <c r="G222" i="11"/>
  <c r="L221" i="11"/>
  <c r="J221" i="11"/>
  <c r="I221" i="11"/>
  <c r="G221" i="11"/>
  <c r="L220" i="11"/>
  <c r="J220" i="11"/>
  <c r="I220" i="11"/>
  <c r="G220" i="11"/>
  <c r="L219" i="11"/>
  <c r="J219" i="11"/>
  <c r="I219" i="11"/>
  <c r="G219" i="11"/>
  <c r="L218" i="11"/>
  <c r="J218" i="11"/>
  <c r="I218" i="11"/>
  <c r="G218" i="11"/>
  <c r="L217" i="11"/>
  <c r="J217" i="11"/>
  <c r="I217" i="11"/>
  <c r="G217" i="11"/>
  <c r="L216" i="11"/>
  <c r="J216" i="11"/>
  <c r="I216" i="11"/>
  <c r="G216" i="11"/>
  <c r="L215" i="11"/>
  <c r="J215" i="11"/>
  <c r="I215" i="11"/>
  <c r="J214" i="11"/>
  <c r="I214" i="11"/>
  <c r="G214" i="11"/>
  <c r="L214" i="11" s="1"/>
  <c r="J213" i="11"/>
  <c r="I213" i="11"/>
  <c r="G213" i="11"/>
  <c r="L213" i="11" s="1"/>
  <c r="J212" i="11"/>
  <c r="I212" i="11"/>
  <c r="G212" i="11"/>
  <c r="L212" i="11" s="1"/>
  <c r="J211" i="11"/>
  <c r="I211" i="11"/>
  <c r="G211" i="11"/>
  <c r="L211" i="11" s="1"/>
  <c r="J210" i="11"/>
  <c r="I210" i="11"/>
  <c r="G210" i="11"/>
  <c r="L210" i="11" s="1"/>
  <c r="J209" i="11"/>
  <c r="I209" i="11"/>
  <c r="G209" i="11"/>
  <c r="L209" i="11" s="1"/>
  <c r="J208" i="11"/>
  <c r="I208" i="11"/>
  <c r="G208" i="11"/>
  <c r="L208" i="11" s="1"/>
  <c r="J207" i="11"/>
  <c r="I207" i="11"/>
  <c r="G207" i="11"/>
  <c r="L207" i="11" s="1"/>
  <c r="J206" i="11"/>
  <c r="I206" i="11"/>
  <c r="G206" i="11"/>
  <c r="L206" i="11" s="1"/>
  <c r="J205" i="11"/>
  <c r="I205" i="11"/>
  <c r="G205" i="11"/>
  <c r="L205" i="11" s="1"/>
  <c r="J204" i="11"/>
  <c r="I204" i="11"/>
  <c r="G204" i="11"/>
  <c r="L204" i="11" s="1"/>
  <c r="J203" i="11"/>
  <c r="I203" i="11"/>
  <c r="G203" i="11"/>
  <c r="L203" i="11" s="1"/>
  <c r="J202" i="11"/>
  <c r="I202" i="11"/>
  <c r="G202" i="11"/>
  <c r="L202" i="11" s="1"/>
  <c r="J201" i="11"/>
  <c r="I201" i="11"/>
  <c r="G201" i="11"/>
  <c r="L201" i="11" s="1"/>
  <c r="J200" i="11"/>
  <c r="I200" i="11"/>
  <c r="G200" i="11"/>
  <c r="L200" i="11" s="1"/>
  <c r="L199" i="11"/>
  <c r="J199" i="11"/>
  <c r="I199" i="11"/>
  <c r="L198" i="11"/>
  <c r="J198" i="11"/>
  <c r="I198" i="11"/>
  <c r="L197" i="11"/>
  <c r="J197" i="11"/>
  <c r="I197" i="11"/>
  <c r="L196" i="11"/>
  <c r="J196" i="11"/>
  <c r="I196" i="11"/>
  <c r="J195" i="11"/>
  <c r="I195" i="11"/>
  <c r="G195" i="11"/>
  <c r="L195" i="11" s="1"/>
  <c r="J194" i="11"/>
  <c r="I194" i="11"/>
  <c r="G194" i="11"/>
  <c r="L194" i="11" s="1"/>
  <c r="J193" i="11"/>
  <c r="I193" i="11"/>
  <c r="G193" i="11"/>
  <c r="L193" i="11" s="1"/>
  <c r="J192" i="11"/>
  <c r="I192" i="11"/>
  <c r="G192" i="11"/>
  <c r="L192" i="11" s="1"/>
  <c r="J191" i="11"/>
  <c r="I191" i="11"/>
  <c r="G191" i="11"/>
  <c r="L191" i="11" s="1"/>
  <c r="J190" i="11"/>
  <c r="I190" i="11"/>
  <c r="G190" i="11"/>
  <c r="L190" i="11" s="1"/>
  <c r="L189" i="11"/>
  <c r="J189" i="11"/>
  <c r="I189" i="11"/>
  <c r="L188" i="11"/>
  <c r="J188" i="11"/>
  <c r="I188" i="11"/>
  <c r="L187" i="11"/>
  <c r="J187" i="11"/>
  <c r="I187" i="11"/>
  <c r="L186" i="11"/>
  <c r="J186" i="11"/>
  <c r="I186" i="11"/>
  <c r="L185" i="11"/>
  <c r="J185" i="11"/>
  <c r="I185" i="11"/>
  <c r="L184" i="11"/>
  <c r="J184" i="11"/>
  <c r="I184" i="11"/>
  <c r="G184" i="11"/>
  <c r="L183" i="11"/>
  <c r="J183" i="11"/>
  <c r="I183" i="11"/>
  <c r="G183" i="11"/>
  <c r="L182" i="11"/>
  <c r="J182" i="11"/>
  <c r="I182" i="11"/>
  <c r="G182" i="11"/>
  <c r="L181" i="11"/>
  <c r="J181" i="11"/>
  <c r="I181" i="11"/>
  <c r="G181" i="11"/>
  <c r="L180" i="11"/>
  <c r="J180" i="11"/>
  <c r="I180" i="11"/>
  <c r="G180" i="11"/>
  <c r="L179" i="11"/>
  <c r="J179" i="11"/>
  <c r="I179" i="11"/>
  <c r="G179" i="11"/>
  <c r="L178" i="11"/>
  <c r="J178" i="11"/>
  <c r="I178" i="11"/>
  <c r="G178" i="11"/>
  <c r="L177" i="11"/>
  <c r="J177" i="11"/>
  <c r="I177" i="11"/>
  <c r="G177" i="11"/>
  <c r="L176" i="11"/>
  <c r="J176" i="11"/>
  <c r="I176" i="11"/>
  <c r="G176" i="11"/>
  <c r="L175" i="11"/>
  <c r="J175" i="11"/>
  <c r="I175" i="11"/>
  <c r="G175" i="11"/>
  <c r="L174" i="11"/>
  <c r="J174" i="11"/>
  <c r="I174" i="11"/>
  <c r="G174" i="11"/>
  <c r="L173" i="11"/>
  <c r="I173" i="11"/>
  <c r="G173" i="11"/>
  <c r="L172" i="11"/>
  <c r="I172" i="11"/>
  <c r="G172" i="11"/>
  <c r="I171" i="11"/>
  <c r="G171" i="11"/>
  <c r="L171" i="11" s="1"/>
  <c r="I170" i="11"/>
  <c r="G170" i="11"/>
  <c r="L170" i="11" s="1"/>
  <c r="L169" i="11"/>
  <c r="J169" i="11"/>
  <c r="I169" i="11"/>
  <c r="G169" i="11"/>
  <c r="L168" i="11"/>
  <c r="J168" i="11"/>
  <c r="I168" i="11"/>
  <c r="G168" i="11"/>
  <c r="L167" i="11"/>
  <c r="J167" i="11"/>
  <c r="I167" i="11"/>
  <c r="G167" i="11"/>
  <c r="L166" i="11"/>
  <c r="J166" i="11"/>
  <c r="I166" i="11"/>
  <c r="G166" i="11"/>
  <c r="L165" i="11"/>
  <c r="J165" i="11"/>
  <c r="I165" i="11"/>
  <c r="G165" i="11"/>
  <c r="L164" i="11"/>
  <c r="J164" i="11"/>
  <c r="I164" i="11"/>
  <c r="G164" i="11"/>
  <c r="L163" i="11"/>
  <c r="J163" i="11"/>
  <c r="I163" i="11"/>
  <c r="G163" i="11"/>
  <c r="L162" i="11"/>
  <c r="J162" i="11"/>
  <c r="I162" i="11"/>
  <c r="G162" i="11"/>
  <c r="L161" i="11"/>
  <c r="J161" i="11"/>
  <c r="I161" i="11"/>
  <c r="G161" i="11"/>
  <c r="L160" i="11"/>
  <c r="J160" i="11"/>
  <c r="I160" i="11"/>
  <c r="G160" i="11"/>
  <c r="L159" i="11"/>
  <c r="J159" i="11"/>
  <c r="I159" i="11"/>
  <c r="G159" i="11"/>
  <c r="L158" i="11"/>
  <c r="J158" i="11"/>
  <c r="I158" i="11"/>
  <c r="G158" i="11"/>
  <c r="L157" i="11"/>
  <c r="J157" i="11"/>
  <c r="I157" i="11"/>
  <c r="G157" i="11"/>
  <c r="L156" i="11"/>
  <c r="J156" i="11"/>
  <c r="I156" i="11"/>
  <c r="G156" i="11"/>
  <c r="L155" i="11"/>
  <c r="J155" i="11"/>
  <c r="I155" i="11"/>
  <c r="G155" i="11"/>
  <c r="L154" i="11"/>
  <c r="J154" i="11"/>
  <c r="I154" i="11"/>
  <c r="G154" i="11"/>
  <c r="D153" i="11"/>
  <c r="L151" i="11"/>
  <c r="J151" i="11"/>
  <c r="I151" i="11"/>
  <c r="L150" i="11"/>
  <c r="J150" i="11"/>
  <c r="I150" i="11"/>
  <c r="G150" i="11"/>
  <c r="L149" i="11"/>
  <c r="J149" i="11"/>
  <c r="I149" i="11"/>
  <c r="G149" i="11"/>
  <c r="L148" i="11"/>
  <c r="J148" i="11"/>
  <c r="I148" i="11"/>
  <c r="G148" i="11"/>
  <c r="L147" i="11"/>
  <c r="J147" i="11"/>
  <c r="I147" i="11"/>
  <c r="G147" i="11"/>
  <c r="L146" i="11"/>
  <c r="J146" i="11"/>
  <c r="I146" i="11"/>
  <c r="G146" i="11"/>
  <c r="L145" i="11"/>
  <c r="J145" i="11"/>
  <c r="I145" i="11"/>
  <c r="G145" i="11"/>
  <c r="L144" i="11"/>
  <c r="J144" i="11"/>
  <c r="I144" i="11"/>
  <c r="G144" i="11"/>
  <c r="L143" i="11"/>
  <c r="J143" i="11"/>
  <c r="I143" i="11"/>
  <c r="G143" i="11"/>
  <c r="L142" i="11"/>
  <c r="J142" i="11"/>
  <c r="I142" i="11"/>
  <c r="G142" i="11"/>
  <c r="L141" i="11"/>
  <c r="J141" i="11"/>
  <c r="I141" i="11"/>
  <c r="G141" i="11"/>
  <c r="L140" i="11"/>
  <c r="J140" i="11"/>
  <c r="I140" i="11"/>
  <c r="G140" i="11"/>
  <c r="L139" i="11"/>
  <c r="J139" i="11"/>
  <c r="I139" i="11"/>
  <c r="G139" i="11"/>
  <c r="L138" i="11"/>
  <c r="J138" i="11"/>
  <c r="I138" i="11"/>
  <c r="G138" i="11"/>
  <c r="L137" i="11"/>
  <c r="J137" i="11"/>
  <c r="I137" i="11"/>
  <c r="G137" i="11"/>
  <c r="L136" i="11"/>
  <c r="J136" i="11"/>
  <c r="I136" i="11"/>
  <c r="G136" i="11"/>
  <c r="L135" i="11"/>
  <c r="J135" i="11"/>
  <c r="I135" i="11"/>
  <c r="G135" i="11"/>
  <c r="L134" i="11"/>
  <c r="J134" i="11"/>
  <c r="I134" i="11"/>
  <c r="G134" i="11"/>
  <c r="L133" i="11"/>
  <c r="J133" i="11"/>
  <c r="I133" i="11"/>
  <c r="G133" i="11"/>
  <c r="L132" i="11"/>
  <c r="J132" i="11"/>
  <c r="I132" i="11"/>
  <c r="G132" i="11"/>
  <c r="L131" i="11"/>
  <c r="J131" i="11"/>
  <c r="I131" i="11"/>
  <c r="G131" i="11"/>
  <c r="L130" i="11"/>
  <c r="J130" i="11"/>
  <c r="I130" i="11"/>
  <c r="G130" i="11"/>
  <c r="L129" i="11"/>
  <c r="J129" i="11"/>
  <c r="I129" i="11"/>
  <c r="G129" i="11"/>
  <c r="L128" i="11"/>
  <c r="J128" i="11"/>
  <c r="I128" i="11"/>
  <c r="G128" i="11"/>
  <c r="L127" i="11"/>
  <c r="J127" i="11"/>
  <c r="I127" i="11"/>
  <c r="G127" i="11"/>
  <c r="L126" i="11"/>
  <c r="J126" i="11"/>
  <c r="I126" i="11"/>
  <c r="G126" i="11"/>
  <c r="L125" i="11"/>
  <c r="J125" i="11"/>
  <c r="I125" i="11"/>
  <c r="G125" i="11"/>
  <c r="L124" i="11"/>
  <c r="J124" i="11"/>
  <c r="I124" i="11"/>
  <c r="G124" i="11"/>
  <c r="L123" i="11"/>
  <c r="J123" i="11"/>
  <c r="I123" i="11"/>
  <c r="G123" i="11"/>
  <c r="L122" i="11"/>
  <c r="J122" i="11"/>
  <c r="I122" i="11"/>
  <c r="G122" i="11"/>
  <c r="L121" i="11"/>
  <c r="J121" i="11"/>
  <c r="I121" i="11"/>
  <c r="G121" i="11"/>
  <c r="L120" i="11"/>
  <c r="J120" i="11"/>
  <c r="I120" i="11"/>
  <c r="G120" i="11"/>
  <c r="L119" i="11"/>
  <c r="J119" i="11"/>
  <c r="I119" i="11"/>
  <c r="G119" i="11"/>
  <c r="L118" i="11"/>
  <c r="J118" i="11"/>
  <c r="I118" i="11"/>
  <c r="G118" i="11"/>
  <c r="L117" i="11"/>
  <c r="J117" i="11"/>
  <c r="I117" i="11"/>
  <c r="G117" i="11"/>
  <c r="L116" i="11"/>
  <c r="J116" i="11"/>
  <c r="I116" i="11"/>
  <c r="G116" i="11"/>
  <c r="L115" i="11"/>
  <c r="J115" i="11"/>
  <c r="I115" i="11"/>
  <c r="G115" i="11"/>
  <c r="L114" i="11"/>
  <c r="J114" i="11"/>
  <c r="I114" i="11"/>
  <c r="G114" i="11"/>
  <c r="L113" i="11"/>
  <c r="J113" i="11"/>
  <c r="I113" i="11"/>
  <c r="G113" i="11"/>
  <c r="L112" i="11"/>
  <c r="J112" i="11"/>
  <c r="I112" i="11"/>
  <c r="G112" i="11"/>
  <c r="L111" i="11"/>
  <c r="J111" i="11"/>
  <c r="I111" i="11"/>
  <c r="G111" i="11"/>
  <c r="D110" i="11"/>
  <c r="L108" i="11"/>
  <c r="J108" i="11"/>
  <c r="I108" i="11"/>
  <c r="G108" i="11"/>
  <c r="J107" i="11"/>
  <c r="I107" i="11"/>
  <c r="G107" i="11"/>
  <c r="L107" i="11" s="1"/>
  <c r="L106" i="11"/>
  <c r="J106" i="11"/>
  <c r="I106" i="11"/>
  <c r="G106" i="11"/>
  <c r="L105" i="11"/>
  <c r="J105" i="11"/>
  <c r="I105" i="11"/>
  <c r="G105" i="11"/>
  <c r="J104" i="11"/>
  <c r="I104" i="11"/>
  <c r="G104" i="11"/>
  <c r="L104" i="11" s="1"/>
  <c r="L103" i="11"/>
  <c r="J103" i="11"/>
  <c r="I103" i="11"/>
  <c r="G103" i="11"/>
  <c r="L102" i="11"/>
  <c r="J102" i="11"/>
  <c r="I102" i="11"/>
  <c r="G102" i="11"/>
  <c r="J101" i="11"/>
  <c r="I101" i="11"/>
  <c r="G101" i="11"/>
  <c r="L101" i="11" s="1"/>
  <c r="L100" i="11"/>
  <c r="J100" i="11"/>
  <c r="I100" i="11"/>
  <c r="G100" i="11"/>
  <c r="L99" i="11"/>
  <c r="J99" i="11"/>
  <c r="I99" i="11"/>
  <c r="G99" i="11"/>
  <c r="J98" i="11"/>
  <c r="I98" i="11"/>
  <c r="G98" i="11"/>
  <c r="L98" i="11" s="1"/>
  <c r="L97" i="11"/>
  <c r="J97" i="11"/>
  <c r="I97" i="11"/>
  <c r="G97" i="11"/>
  <c r="L96" i="11"/>
  <c r="J96" i="11"/>
  <c r="I96" i="11"/>
  <c r="G96" i="11"/>
  <c r="J95" i="11"/>
  <c r="I95" i="11"/>
  <c r="G95" i="11"/>
  <c r="L95" i="11" s="1"/>
  <c r="L94" i="11"/>
  <c r="J94" i="11"/>
  <c r="I94" i="11"/>
  <c r="G94" i="11"/>
  <c r="L93" i="11"/>
  <c r="J93" i="11"/>
  <c r="I93" i="11"/>
  <c r="G93" i="11"/>
  <c r="J92" i="11"/>
  <c r="I92" i="11"/>
  <c r="G92" i="11"/>
  <c r="L92" i="11" s="1"/>
  <c r="L91" i="11"/>
  <c r="J91" i="11"/>
  <c r="I91" i="11"/>
  <c r="G91" i="11"/>
  <c r="L90" i="11"/>
  <c r="J90" i="11"/>
  <c r="I90" i="11"/>
  <c r="G90" i="11"/>
  <c r="J89" i="11"/>
  <c r="I89" i="11"/>
  <c r="G89" i="11"/>
  <c r="L89" i="11" s="1"/>
  <c r="L88" i="11"/>
  <c r="J88" i="11"/>
  <c r="I88" i="11"/>
  <c r="G88" i="11"/>
  <c r="L87" i="11"/>
  <c r="J87" i="11"/>
  <c r="I87" i="11"/>
  <c r="G87" i="11"/>
  <c r="J86" i="11"/>
  <c r="I86" i="11"/>
  <c r="G86" i="11"/>
  <c r="L86" i="11" s="1"/>
  <c r="L85" i="11"/>
  <c r="J85" i="11"/>
  <c r="I85" i="11"/>
  <c r="G85" i="11"/>
  <c r="L84" i="11"/>
  <c r="J84" i="11"/>
  <c r="I84" i="11"/>
  <c r="G84" i="11"/>
  <c r="J83" i="11"/>
  <c r="I83" i="11"/>
  <c r="G83" i="11"/>
  <c r="L83" i="11" s="1"/>
  <c r="L82" i="11"/>
  <c r="J82" i="11"/>
  <c r="I82" i="11"/>
  <c r="G82" i="11"/>
  <c r="L81" i="11"/>
  <c r="J81" i="11"/>
  <c r="I81" i="11"/>
  <c r="G81" i="11"/>
  <c r="J80" i="11"/>
  <c r="I80" i="11"/>
  <c r="G80" i="11"/>
  <c r="L80" i="11" s="1"/>
  <c r="L79" i="11"/>
  <c r="J79" i="11"/>
  <c r="I79" i="11"/>
  <c r="G79" i="11"/>
  <c r="L78" i="11"/>
  <c r="J78" i="11"/>
  <c r="I78" i="11"/>
  <c r="G78" i="11"/>
  <c r="J77" i="11"/>
  <c r="I77" i="11"/>
  <c r="G77" i="11"/>
  <c r="L77" i="11" s="1"/>
  <c r="L76" i="11"/>
  <c r="J76" i="11"/>
  <c r="I76" i="11"/>
  <c r="G76" i="11"/>
  <c r="L75" i="11"/>
  <c r="J75" i="11"/>
  <c r="I75" i="11"/>
  <c r="G75" i="11"/>
  <c r="J74" i="11"/>
  <c r="I74" i="11"/>
  <c r="G74" i="11"/>
  <c r="L74" i="11" s="1"/>
  <c r="L73" i="11"/>
  <c r="J73" i="11"/>
  <c r="I73" i="11"/>
  <c r="G73" i="11"/>
  <c r="L72" i="11"/>
  <c r="J72" i="11"/>
  <c r="I72" i="11"/>
  <c r="G72" i="11"/>
  <c r="J71" i="11"/>
  <c r="I71" i="11"/>
  <c r="G71" i="11"/>
  <c r="L71" i="11" s="1"/>
  <c r="L70" i="11"/>
  <c r="J70" i="11"/>
  <c r="I70" i="11"/>
  <c r="G70" i="11"/>
  <c r="L69" i="11"/>
  <c r="J69" i="11"/>
  <c r="I69" i="11"/>
  <c r="G69" i="11"/>
  <c r="J68" i="11"/>
  <c r="I68" i="11"/>
  <c r="G68" i="11"/>
  <c r="L68" i="11" s="1"/>
  <c r="L67" i="11"/>
  <c r="J67" i="11"/>
  <c r="I67" i="11"/>
  <c r="G67" i="11"/>
  <c r="L66" i="11"/>
  <c r="J66" i="11"/>
  <c r="I66" i="11"/>
  <c r="G66" i="11"/>
  <c r="J65" i="11"/>
  <c r="I65" i="11"/>
  <c r="G65" i="11"/>
  <c r="L65" i="11" s="1"/>
  <c r="L64" i="11"/>
  <c r="J64" i="11"/>
  <c r="I64" i="11"/>
  <c r="G64" i="11"/>
  <c r="L63" i="11"/>
  <c r="J63" i="11"/>
  <c r="I63" i="11"/>
  <c r="G63" i="11"/>
  <c r="J62" i="11"/>
  <c r="I62" i="11"/>
  <c r="G62" i="11"/>
  <c r="L62" i="11" s="1"/>
  <c r="L61" i="11"/>
  <c r="J61" i="11"/>
  <c r="I61" i="11"/>
  <c r="G61" i="11"/>
  <c r="L60" i="11"/>
  <c r="J60" i="11"/>
  <c r="I60" i="11"/>
  <c r="G60" i="11"/>
  <c r="D59" i="11"/>
  <c r="J57" i="11"/>
  <c r="I57" i="11"/>
  <c r="H57" i="11"/>
  <c r="G57" i="11" s="1"/>
  <c r="L57" i="11" s="1"/>
  <c r="J56" i="11"/>
  <c r="I56" i="11"/>
  <c r="H56" i="11"/>
  <c r="G56" i="11" s="1"/>
  <c r="L56" i="11" s="1"/>
  <c r="J55" i="11"/>
  <c r="I55" i="11"/>
  <c r="H55" i="11"/>
  <c r="G55" i="11"/>
  <c r="L55" i="11" s="1"/>
  <c r="J54" i="11"/>
  <c r="H54" i="11"/>
  <c r="I54" i="11" s="1"/>
  <c r="G54" i="11"/>
  <c r="L54" i="11" s="1"/>
  <c r="J53" i="11"/>
  <c r="H53" i="11"/>
  <c r="I53" i="11" s="1"/>
  <c r="J52" i="11"/>
  <c r="H52" i="11"/>
  <c r="L51" i="11"/>
  <c r="J51" i="11"/>
  <c r="I51" i="11"/>
  <c r="G51" i="11"/>
  <c r="L50" i="11"/>
  <c r="J50" i="11"/>
  <c r="I50" i="11"/>
  <c r="G50" i="11"/>
  <c r="J49" i="11"/>
  <c r="I49" i="11"/>
  <c r="G49" i="11"/>
  <c r="L49" i="11" s="1"/>
  <c r="L48" i="11"/>
  <c r="J48" i="11"/>
  <c r="I48" i="11"/>
  <c r="G48" i="11"/>
  <c r="L47" i="11"/>
  <c r="J47" i="11"/>
  <c r="I47" i="11"/>
  <c r="G47" i="11"/>
  <c r="J46" i="11"/>
  <c r="I46" i="11"/>
  <c r="G46" i="11"/>
  <c r="L46" i="11" s="1"/>
  <c r="L45" i="11"/>
  <c r="J45" i="11"/>
  <c r="I45" i="11"/>
  <c r="G45" i="11"/>
  <c r="L44" i="11"/>
  <c r="J44" i="11"/>
  <c r="I44" i="11"/>
  <c r="G44" i="11"/>
  <c r="J43" i="11"/>
  <c r="I43" i="11"/>
  <c r="G43" i="11"/>
  <c r="L43" i="11" s="1"/>
  <c r="L42" i="11"/>
  <c r="J42" i="11"/>
  <c r="I42" i="11"/>
  <c r="G42" i="11"/>
  <c r="L41" i="11"/>
  <c r="J41" i="11"/>
  <c r="I41" i="11"/>
  <c r="G41" i="11"/>
  <c r="J40" i="11"/>
  <c r="I40" i="11"/>
  <c r="H40" i="11"/>
  <c r="G40" i="11" s="1"/>
  <c r="L40" i="11" s="1"/>
  <c r="L39" i="11"/>
  <c r="J39" i="11"/>
  <c r="I39" i="11"/>
  <c r="H39" i="11"/>
  <c r="G39" i="11"/>
  <c r="J38" i="11"/>
  <c r="H38" i="11"/>
  <c r="I38" i="11" s="1"/>
  <c r="J37" i="11"/>
  <c r="H37" i="11"/>
  <c r="J36" i="11"/>
  <c r="I36" i="11"/>
  <c r="H36" i="11"/>
  <c r="G36" i="11"/>
  <c r="L36" i="11" s="1"/>
  <c r="L35" i="11"/>
  <c r="J35" i="11"/>
  <c r="I35" i="11"/>
  <c r="H35" i="11"/>
  <c r="G35" i="11"/>
  <c r="L34" i="11"/>
  <c r="J34" i="11"/>
  <c r="I34" i="11"/>
  <c r="G34" i="11"/>
  <c r="J33" i="11"/>
  <c r="I33" i="11"/>
  <c r="G33" i="11"/>
  <c r="L33" i="11" s="1"/>
  <c r="L32" i="11"/>
  <c r="J32" i="11"/>
  <c r="I32" i="11"/>
  <c r="G32" i="11"/>
  <c r="L31" i="11"/>
  <c r="J31" i="11"/>
  <c r="I31" i="11"/>
  <c r="G31" i="11"/>
  <c r="J30" i="11"/>
  <c r="I30" i="11"/>
  <c r="G30" i="11"/>
  <c r="L30" i="11" s="1"/>
  <c r="L29" i="11"/>
  <c r="J29" i="11"/>
  <c r="I29" i="11"/>
  <c r="G29" i="11"/>
  <c r="L27" i="11"/>
  <c r="J27" i="11"/>
  <c r="I27" i="11"/>
  <c r="G27" i="11"/>
  <c r="J26" i="11"/>
  <c r="I26" i="11"/>
  <c r="G26" i="11"/>
  <c r="L26" i="11" s="1"/>
  <c r="L25" i="11"/>
  <c r="J25" i="11"/>
  <c r="I25" i="11"/>
  <c r="G25" i="11"/>
  <c r="L24" i="11"/>
  <c r="J24" i="11"/>
  <c r="I24" i="11"/>
  <c r="G24" i="11"/>
  <c r="J23" i="11"/>
  <c r="I23" i="11"/>
  <c r="G23" i="11"/>
  <c r="L23" i="11" s="1"/>
  <c r="L22" i="11"/>
  <c r="J22" i="11"/>
  <c r="I22" i="11"/>
  <c r="G22" i="11"/>
  <c r="L21" i="11"/>
  <c r="J21" i="11"/>
  <c r="I21" i="11"/>
  <c r="G21" i="11"/>
  <c r="J20" i="11"/>
  <c r="I20" i="11"/>
  <c r="G20" i="11"/>
  <c r="L20" i="11" s="1"/>
  <c r="L19" i="11"/>
  <c r="J19" i="11"/>
  <c r="I19" i="11"/>
  <c r="G19" i="11"/>
  <c r="L18" i="11"/>
  <c r="J18" i="11"/>
  <c r="I18" i="11"/>
  <c r="G18" i="11"/>
  <c r="J17" i="11"/>
  <c r="I17" i="11"/>
  <c r="G17" i="11"/>
  <c r="L17" i="11" s="1"/>
  <c r="L16" i="11"/>
  <c r="J16" i="11"/>
  <c r="I16" i="11"/>
  <c r="G16" i="11"/>
  <c r="L15" i="11"/>
  <c r="J15" i="11"/>
  <c r="I15" i="11"/>
  <c r="G15" i="11"/>
  <c r="J14" i="11"/>
  <c r="I14" i="11"/>
  <c r="G14" i="11"/>
  <c r="L14" i="11" s="1"/>
  <c r="L13" i="11"/>
  <c r="J13" i="11"/>
  <c r="I13" i="11"/>
  <c r="G13" i="11"/>
  <c r="L12" i="11"/>
  <c r="J12" i="11"/>
  <c r="I12" i="11"/>
  <c r="G12" i="11"/>
  <c r="J11" i="11"/>
  <c r="I11" i="11"/>
  <c r="G11" i="11"/>
  <c r="L11" i="11" s="1"/>
  <c r="L10" i="11"/>
  <c r="J10" i="11"/>
  <c r="I10" i="11"/>
  <c r="G10" i="11"/>
  <c r="L9" i="11"/>
  <c r="J9" i="11"/>
  <c r="I9" i="11"/>
  <c r="G9" i="11"/>
  <c r="D8" i="11"/>
  <c r="J6" i="11"/>
  <c r="K4" i="11"/>
  <c r="J691" i="9"/>
  <c r="H691" i="9"/>
  <c r="I691" i="9" s="1"/>
  <c r="J690" i="9"/>
  <c r="H690" i="9"/>
  <c r="G690" i="9" s="1"/>
  <c r="L690" i="9" s="1"/>
  <c r="J689" i="9"/>
  <c r="H689" i="9"/>
  <c r="G689" i="9" s="1"/>
  <c r="L689" i="9" s="1"/>
  <c r="J688" i="9"/>
  <c r="I688" i="9"/>
  <c r="H688" i="9"/>
  <c r="G688" i="9" s="1"/>
  <c r="L688" i="9" s="1"/>
  <c r="J687" i="9"/>
  <c r="I687" i="9"/>
  <c r="H687" i="9"/>
  <c r="G687" i="9"/>
  <c r="L687" i="9" s="1"/>
  <c r="J686" i="9"/>
  <c r="H686" i="9"/>
  <c r="I686" i="9" s="1"/>
  <c r="G686" i="9"/>
  <c r="L686" i="9" s="1"/>
  <c r="J685" i="9"/>
  <c r="I685" i="9"/>
  <c r="H685" i="9"/>
  <c r="G685" i="9" s="1"/>
  <c r="L685" i="9" s="1"/>
  <c r="J684" i="9"/>
  <c r="I684" i="9"/>
  <c r="H684" i="9"/>
  <c r="G684" i="9" s="1"/>
  <c r="L684" i="9" s="1"/>
  <c r="J683" i="9"/>
  <c r="H683" i="9"/>
  <c r="J682" i="9"/>
  <c r="H682" i="9"/>
  <c r="I682" i="9" s="1"/>
  <c r="G682" i="9"/>
  <c r="L682" i="9" s="1"/>
  <c r="L681" i="9"/>
  <c r="J681" i="9"/>
  <c r="H681" i="9"/>
  <c r="I681" i="9" s="1"/>
  <c r="G681" i="9"/>
  <c r="J680" i="9"/>
  <c r="H680" i="9"/>
  <c r="I680" i="9" s="1"/>
  <c r="G680" i="9"/>
  <c r="L680" i="9" s="1"/>
  <c r="J679" i="9"/>
  <c r="H679" i="9"/>
  <c r="G679" i="9" s="1"/>
  <c r="L679" i="9" s="1"/>
  <c r="J678" i="9"/>
  <c r="H678" i="9"/>
  <c r="G678" i="9" s="1"/>
  <c r="L678" i="9" s="1"/>
  <c r="J677" i="9"/>
  <c r="H677" i="9"/>
  <c r="G677" i="9" s="1"/>
  <c r="L677" i="9" s="1"/>
  <c r="L676" i="9"/>
  <c r="J676" i="9"/>
  <c r="I676" i="9"/>
  <c r="H676" i="9"/>
  <c r="G676" i="9"/>
  <c r="J675" i="9"/>
  <c r="H675" i="9"/>
  <c r="I675" i="9" s="1"/>
  <c r="J674" i="9"/>
  <c r="H674" i="9"/>
  <c r="G674" i="9" s="1"/>
  <c r="L674" i="9" s="1"/>
  <c r="J673" i="9"/>
  <c r="I673" i="9"/>
  <c r="H673" i="9"/>
  <c r="G673" i="9"/>
  <c r="L673" i="9" s="1"/>
  <c r="J672" i="9"/>
  <c r="H672" i="9"/>
  <c r="I672" i="9" s="1"/>
  <c r="G672" i="9"/>
  <c r="L672" i="9" s="1"/>
  <c r="J671" i="9"/>
  <c r="H671" i="9"/>
  <c r="I671" i="9" s="1"/>
  <c r="G671" i="9"/>
  <c r="L671" i="9" s="1"/>
  <c r="J670" i="9"/>
  <c r="H670" i="9"/>
  <c r="I670" i="9" s="1"/>
  <c r="J669" i="9"/>
  <c r="H669" i="9"/>
  <c r="G669" i="9" s="1"/>
  <c r="L669" i="9" s="1"/>
  <c r="J668" i="9"/>
  <c r="H668" i="9"/>
  <c r="J667" i="9"/>
  <c r="H667" i="9"/>
  <c r="G667" i="9" s="1"/>
  <c r="L667" i="9" s="1"/>
  <c r="L666" i="9"/>
  <c r="J666" i="9"/>
  <c r="I666" i="9"/>
  <c r="H666" i="9"/>
  <c r="G666" i="9" s="1"/>
  <c r="J665" i="9"/>
  <c r="H665" i="9"/>
  <c r="J664" i="9"/>
  <c r="H664" i="9"/>
  <c r="I664" i="9" s="1"/>
  <c r="G664" i="9"/>
  <c r="L664" i="9" s="1"/>
  <c r="J663" i="9"/>
  <c r="I663" i="9"/>
  <c r="G663" i="9"/>
  <c r="L663" i="9" s="1"/>
  <c r="J662" i="9"/>
  <c r="I662" i="9"/>
  <c r="G662" i="9"/>
  <c r="L662" i="9" s="1"/>
  <c r="J661" i="9"/>
  <c r="I661" i="9"/>
  <c r="G661" i="9"/>
  <c r="L661" i="9" s="1"/>
  <c r="J660" i="9"/>
  <c r="I660" i="9"/>
  <c r="G660" i="9"/>
  <c r="L660" i="9" s="1"/>
  <c r="J659" i="9"/>
  <c r="I659" i="9"/>
  <c r="G659" i="9"/>
  <c r="L659" i="9" s="1"/>
  <c r="J658" i="9"/>
  <c r="I658" i="9"/>
  <c r="G658" i="9"/>
  <c r="L658" i="9" s="1"/>
  <c r="J657" i="9"/>
  <c r="I657" i="9"/>
  <c r="G657" i="9"/>
  <c r="L657" i="9" s="1"/>
  <c r="J656" i="9"/>
  <c r="I656" i="9"/>
  <c r="G656" i="9"/>
  <c r="L656" i="9" s="1"/>
  <c r="J655" i="9"/>
  <c r="I655" i="9"/>
  <c r="G655" i="9"/>
  <c r="L655" i="9" s="1"/>
  <c r="J654" i="9"/>
  <c r="I654" i="9"/>
  <c r="G654" i="9"/>
  <c r="L654" i="9" s="1"/>
  <c r="J653" i="9"/>
  <c r="I653" i="9"/>
  <c r="G653" i="9"/>
  <c r="L653" i="9" s="1"/>
  <c r="J652" i="9"/>
  <c r="I652" i="9"/>
  <c r="G652" i="9"/>
  <c r="L652" i="9" s="1"/>
  <c r="J651" i="9"/>
  <c r="I651" i="9"/>
  <c r="G651" i="9"/>
  <c r="L651" i="9" s="1"/>
  <c r="J650" i="9"/>
  <c r="I650" i="9"/>
  <c r="G650" i="9"/>
  <c r="L650" i="9" s="1"/>
  <c r="J649" i="9"/>
  <c r="I649" i="9"/>
  <c r="G649" i="9"/>
  <c r="L649" i="9" s="1"/>
  <c r="J648" i="9"/>
  <c r="I648" i="9"/>
  <c r="G648" i="9"/>
  <c r="L648" i="9" s="1"/>
  <c r="J647" i="9"/>
  <c r="I647" i="9"/>
  <c r="G647" i="9"/>
  <c r="L647" i="9" s="1"/>
  <c r="J646" i="9"/>
  <c r="I646" i="9"/>
  <c r="G646" i="9"/>
  <c r="L646" i="9" s="1"/>
  <c r="J645" i="9"/>
  <c r="I645" i="9"/>
  <c r="G645" i="9"/>
  <c r="L645" i="9" s="1"/>
  <c r="J644" i="9"/>
  <c r="I644" i="9"/>
  <c r="G644" i="9"/>
  <c r="L644" i="9" s="1"/>
  <c r="J643" i="9"/>
  <c r="I643" i="9"/>
  <c r="G643" i="9"/>
  <c r="L643" i="9" s="1"/>
  <c r="J642" i="9"/>
  <c r="I642" i="9"/>
  <c r="G642" i="9"/>
  <c r="L642" i="9" s="1"/>
  <c r="J641" i="9"/>
  <c r="I641" i="9"/>
  <c r="G641" i="9"/>
  <c r="L641" i="9" s="1"/>
  <c r="J640" i="9"/>
  <c r="I640" i="9"/>
  <c r="G640" i="9"/>
  <c r="L640" i="9" s="1"/>
  <c r="J639" i="9"/>
  <c r="I639" i="9"/>
  <c r="G639" i="9"/>
  <c r="L639" i="9" s="1"/>
  <c r="J638" i="9"/>
  <c r="I638" i="9"/>
  <c r="G638" i="9"/>
  <c r="L638" i="9" s="1"/>
  <c r="J637" i="9"/>
  <c r="I637" i="9"/>
  <c r="G637" i="9"/>
  <c r="L637" i="9" s="1"/>
  <c r="J636" i="9"/>
  <c r="I636" i="9"/>
  <c r="G636" i="9"/>
  <c r="L636" i="9" s="1"/>
  <c r="J635" i="9"/>
  <c r="I635" i="9"/>
  <c r="G635" i="9"/>
  <c r="L635" i="9" s="1"/>
  <c r="J634" i="9"/>
  <c r="I634" i="9"/>
  <c r="G634" i="9"/>
  <c r="L634" i="9" s="1"/>
  <c r="J633" i="9"/>
  <c r="I633" i="9"/>
  <c r="G633" i="9"/>
  <c r="L633" i="9" s="1"/>
  <c r="J632" i="9"/>
  <c r="I632" i="9"/>
  <c r="G632" i="9"/>
  <c r="L632" i="9" s="1"/>
  <c r="J631" i="9"/>
  <c r="I631" i="9"/>
  <c r="G631" i="9"/>
  <c r="L631" i="9" s="1"/>
  <c r="J630" i="9"/>
  <c r="I630" i="9"/>
  <c r="G630" i="9"/>
  <c r="L630" i="9" s="1"/>
  <c r="J629" i="9"/>
  <c r="I629" i="9"/>
  <c r="G629" i="9"/>
  <c r="L629" i="9" s="1"/>
  <c r="J628" i="9"/>
  <c r="I628" i="9"/>
  <c r="G628" i="9"/>
  <c r="L628" i="9" s="1"/>
  <c r="J627" i="9"/>
  <c r="I627" i="9"/>
  <c r="G627" i="9"/>
  <c r="L627" i="9" s="1"/>
  <c r="J626" i="9"/>
  <c r="I626" i="9"/>
  <c r="G626" i="9"/>
  <c r="L626" i="9" s="1"/>
  <c r="J625" i="9"/>
  <c r="I625" i="9"/>
  <c r="G625" i="9"/>
  <c r="L625" i="9" s="1"/>
  <c r="J624" i="9"/>
  <c r="I624" i="9"/>
  <c r="G624" i="9"/>
  <c r="L624" i="9" s="1"/>
  <c r="J623" i="9"/>
  <c r="I623" i="9"/>
  <c r="G623" i="9"/>
  <c r="L623" i="9" s="1"/>
  <c r="J622" i="9"/>
  <c r="I622" i="9"/>
  <c r="G622" i="9"/>
  <c r="L622" i="9" s="1"/>
  <c r="J621" i="9"/>
  <c r="I621" i="9"/>
  <c r="G621" i="9"/>
  <c r="L621" i="9" s="1"/>
  <c r="J620" i="9"/>
  <c r="I620" i="9"/>
  <c r="G620" i="9"/>
  <c r="L620" i="9" s="1"/>
  <c r="J619" i="9"/>
  <c r="I619" i="9"/>
  <c r="G619" i="9"/>
  <c r="L619" i="9" s="1"/>
  <c r="J618" i="9"/>
  <c r="I618" i="9"/>
  <c r="G618" i="9"/>
  <c r="L618" i="9" s="1"/>
  <c r="J617" i="9"/>
  <c r="I617" i="9"/>
  <c r="G617" i="9"/>
  <c r="L617" i="9" s="1"/>
  <c r="J616" i="9"/>
  <c r="I616" i="9"/>
  <c r="G616" i="9"/>
  <c r="L616" i="9" s="1"/>
  <c r="J615" i="9"/>
  <c r="I615" i="9"/>
  <c r="G615" i="9"/>
  <c r="L615" i="9" s="1"/>
  <c r="J614" i="9"/>
  <c r="I614" i="9"/>
  <c r="G614" i="9"/>
  <c r="L614" i="9" s="1"/>
  <c r="J613" i="9"/>
  <c r="I613" i="9"/>
  <c r="G613" i="9"/>
  <c r="L613" i="9" s="1"/>
  <c r="J612" i="9"/>
  <c r="I612" i="9"/>
  <c r="G612" i="9"/>
  <c r="L612" i="9" s="1"/>
  <c r="J611" i="9"/>
  <c r="I611" i="9"/>
  <c r="G611" i="9"/>
  <c r="L611" i="9" s="1"/>
  <c r="J610" i="9"/>
  <c r="I610" i="9"/>
  <c r="G610" i="9"/>
  <c r="L610" i="9" s="1"/>
  <c r="J609" i="9"/>
  <c r="I609" i="9"/>
  <c r="G609" i="9"/>
  <c r="L609" i="9" s="1"/>
  <c r="J608" i="9"/>
  <c r="I608" i="9"/>
  <c r="G608" i="9"/>
  <c r="L608" i="9" s="1"/>
  <c r="J607" i="9"/>
  <c r="J606" i="9"/>
  <c r="J605" i="9"/>
  <c r="J604" i="9"/>
  <c r="J603" i="9"/>
  <c r="J602" i="9"/>
  <c r="J601" i="9"/>
  <c r="J600" i="9"/>
  <c r="J599" i="9"/>
  <c r="J598" i="9"/>
  <c r="J597" i="9"/>
  <c r="J596" i="9"/>
  <c r="J595" i="9"/>
  <c r="J594" i="9"/>
  <c r="J593" i="9"/>
  <c r="J592" i="9"/>
  <c r="J591" i="9"/>
  <c r="J590" i="9"/>
  <c r="J589" i="9"/>
  <c r="I589" i="9"/>
  <c r="G589" i="9"/>
  <c r="L589" i="9" s="1"/>
  <c r="J588" i="9"/>
  <c r="I588" i="9"/>
  <c r="G588" i="9"/>
  <c r="L588" i="9" s="1"/>
  <c r="J587" i="9"/>
  <c r="I587" i="9"/>
  <c r="G587" i="9"/>
  <c r="L587" i="9" s="1"/>
  <c r="J586" i="9"/>
  <c r="I586" i="9"/>
  <c r="G586" i="9"/>
  <c r="L586" i="9" s="1"/>
  <c r="J585" i="9"/>
  <c r="I585" i="9"/>
  <c r="G585" i="9"/>
  <c r="L585" i="9" s="1"/>
  <c r="L584" i="9"/>
  <c r="J584" i="9"/>
  <c r="I584" i="9"/>
  <c r="G584" i="9"/>
  <c r="J583" i="9"/>
  <c r="I583" i="9"/>
  <c r="G583" i="9"/>
  <c r="L583" i="9" s="1"/>
  <c r="J582" i="9"/>
  <c r="I582" i="9"/>
  <c r="G582" i="9"/>
  <c r="L582" i="9" s="1"/>
  <c r="J581" i="9"/>
  <c r="I581" i="9"/>
  <c r="G581" i="9"/>
  <c r="L581" i="9" s="1"/>
  <c r="J580" i="9"/>
  <c r="I580" i="9"/>
  <c r="G580" i="9"/>
  <c r="L580" i="9" s="1"/>
  <c r="J579" i="9"/>
  <c r="I579" i="9"/>
  <c r="G579" i="9"/>
  <c r="L579" i="9" s="1"/>
  <c r="L578" i="9"/>
  <c r="J578" i="9"/>
  <c r="I578" i="9"/>
  <c r="G578" i="9"/>
  <c r="J577" i="9"/>
  <c r="I577" i="9"/>
  <c r="G577" i="9"/>
  <c r="L577" i="9" s="1"/>
  <c r="J576" i="9"/>
  <c r="I576" i="9"/>
  <c r="G576" i="9"/>
  <c r="L576" i="9" s="1"/>
  <c r="J575" i="9"/>
  <c r="I575" i="9"/>
  <c r="G575" i="9"/>
  <c r="L575" i="9" s="1"/>
  <c r="J574" i="9"/>
  <c r="I574" i="9"/>
  <c r="G574" i="9"/>
  <c r="L574" i="9" s="1"/>
  <c r="J573" i="9"/>
  <c r="I573" i="9"/>
  <c r="G573" i="9"/>
  <c r="L573" i="9" s="1"/>
  <c r="J572" i="9"/>
  <c r="I572" i="9"/>
  <c r="G572" i="9"/>
  <c r="L572" i="9" s="1"/>
  <c r="J571" i="9"/>
  <c r="I571" i="9"/>
  <c r="G571" i="9"/>
  <c r="L571" i="9" s="1"/>
  <c r="J570" i="9"/>
  <c r="I570" i="9"/>
  <c r="G570" i="9"/>
  <c r="L570" i="9" s="1"/>
  <c r="J569" i="9"/>
  <c r="I569" i="9"/>
  <c r="G569" i="9"/>
  <c r="L569" i="9" s="1"/>
  <c r="J568" i="9"/>
  <c r="I568" i="9"/>
  <c r="G568" i="9"/>
  <c r="L568" i="9" s="1"/>
  <c r="J567" i="9"/>
  <c r="I567" i="9"/>
  <c r="G567" i="9"/>
  <c r="L567" i="9" s="1"/>
  <c r="L566" i="9"/>
  <c r="J566" i="9"/>
  <c r="I566" i="9"/>
  <c r="G566" i="9"/>
  <c r="J565" i="9"/>
  <c r="I565" i="9"/>
  <c r="G565" i="9"/>
  <c r="L565" i="9" s="1"/>
  <c r="J564" i="9"/>
  <c r="I564" i="9"/>
  <c r="G564" i="9"/>
  <c r="L564" i="9" s="1"/>
  <c r="J563" i="9"/>
  <c r="I563" i="9"/>
  <c r="G563" i="9"/>
  <c r="L563" i="9" s="1"/>
  <c r="J562" i="9"/>
  <c r="I562" i="9"/>
  <c r="G562" i="9"/>
  <c r="L562" i="9" s="1"/>
  <c r="J561" i="9"/>
  <c r="I561" i="9"/>
  <c r="G561" i="9"/>
  <c r="L561" i="9" s="1"/>
  <c r="L560" i="9"/>
  <c r="J560" i="9"/>
  <c r="I560" i="9"/>
  <c r="G560" i="9"/>
  <c r="J559" i="9"/>
  <c r="I559" i="9"/>
  <c r="G559" i="9"/>
  <c r="L559" i="9" s="1"/>
  <c r="J558" i="9"/>
  <c r="I558" i="9"/>
  <c r="G558" i="9"/>
  <c r="L558" i="9" s="1"/>
  <c r="J557" i="9"/>
  <c r="I557" i="9"/>
  <c r="G557" i="9"/>
  <c r="L557" i="9" s="1"/>
  <c r="J556" i="9"/>
  <c r="I556" i="9"/>
  <c r="G556" i="9"/>
  <c r="L556" i="9" s="1"/>
  <c r="J555" i="9"/>
  <c r="I555" i="9"/>
  <c r="G555" i="9"/>
  <c r="L555" i="9" s="1"/>
  <c r="J554" i="9"/>
  <c r="I554" i="9"/>
  <c r="G554" i="9"/>
  <c r="L554" i="9" s="1"/>
  <c r="J553" i="9"/>
  <c r="I553" i="9"/>
  <c r="G553" i="9"/>
  <c r="L553" i="9" s="1"/>
  <c r="J552" i="9"/>
  <c r="I552" i="9"/>
  <c r="G552" i="9"/>
  <c r="L552" i="9" s="1"/>
  <c r="J551" i="9"/>
  <c r="I551" i="9"/>
  <c r="G551" i="9"/>
  <c r="L551" i="9" s="1"/>
  <c r="J550" i="9"/>
  <c r="I550" i="9"/>
  <c r="G550" i="9"/>
  <c r="L550" i="9" s="1"/>
  <c r="J549" i="9"/>
  <c r="I549" i="9"/>
  <c r="G549" i="9"/>
  <c r="L549" i="9" s="1"/>
  <c r="L548" i="9"/>
  <c r="J548" i="9"/>
  <c r="I548" i="9"/>
  <c r="G548" i="9"/>
  <c r="J547" i="9"/>
  <c r="I547" i="9"/>
  <c r="G547" i="9"/>
  <c r="L547" i="9" s="1"/>
  <c r="J546" i="9"/>
  <c r="I546" i="9"/>
  <c r="G546" i="9"/>
  <c r="L546" i="9" s="1"/>
  <c r="D545" i="9"/>
  <c r="J543" i="9"/>
  <c r="I543" i="9"/>
  <c r="G543" i="9"/>
  <c r="L543" i="9" s="1"/>
  <c r="L542" i="9"/>
  <c r="J542" i="9"/>
  <c r="I542" i="9"/>
  <c r="G542" i="9"/>
  <c r="J541" i="9"/>
  <c r="I541" i="9"/>
  <c r="G541" i="9"/>
  <c r="L541" i="9" s="1"/>
  <c r="J540" i="9"/>
  <c r="I540" i="9"/>
  <c r="G540" i="9"/>
  <c r="L540" i="9" s="1"/>
  <c r="J539" i="9"/>
  <c r="I539" i="9"/>
  <c r="G539" i="9"/>
  <c r="L539" i="9" s="1"/>
  <c r="J538" i="9"/>
  <c r="I538" i="9"/>
  <c r="G538" i="9"/>
  <c r="L538" i="9" s="1"/>
  <c r="J537" i="9"/>
  <c r="I537" i="9"/>
  <c r="G537" i="9"/>
  <c r="L537" i="9" s="1"/>
  <c r="L536" i="9"/>
  <c r="J536" i="9"/>
  <c r="I536" i="9"/>
  <c r="G536" i="9"/>
  <c r="J535" i="9"/>
  <c r="I535" i="9"/>
  <c r="G535" i="9"/>
  <c r="L535" i="9" s="1"/>
  <c r="L534" i="9"/>
  <c r="J534" i="9"/>
  <c r="I534" i="9"/>
  <c r="G534" i="9"/>
  <c r="L533" i="9"/>
  <c r="J533" i="9"/>
  <c r="I533" i="9"/>
  <c r="G533" i="9"/>
  <c r="J532" i="9"/>
  <c r="I532" i="9"/>
  <c r="G532" i="9"/>
  <c r="L532" i="9" s="1"/>
  <c r="L531" i="9"/>
  <c r="J531" i="9"/>
  <c r="I531" i="9"/>
  <c r="G531" i="9"/>
  <c r="J530" i="9"/>
  <c r="I530" i="9"/>
  <c r="G530" i="9"/>
  <c r="L530" i="9" s="1"/>
  <c r="J529" i="9"/>
  <c r="I529" i="9"/>
  <c r="G529" i="9"/>
  <c r="L529" i="9" s="1"/>
  <c r="J528" i="9"/>
  <c r="I528" i="9"/>
  <c r="G528" i="9"/>
  <c r="L528" i="9" s="1"/>
  <c r="J527" i="9"/>
  <c r="I527" i="9"/>
  <c r="G527" i="9"/>
  <c r="L527" i="9" s="1"/>
  <c r="J526" i="9"/>
  <c r="I526" i="9"/>
  <c r="G526" i="9"/>
  <c r="L526" i="9" s="1"/>
  <c r="L525" i="9"/>
  <c r="J525" i="9"/>
  <c r="I525" i="9"/>
  <c r="G525" i="9"/>
  <c r="J524" i="9"/>
  <c r="I524" i="9"/>
  <c r="G524" i="9"/>
  <c r="L524" i="9" s="1"/>
  <c r="J523" i="9"/>
  <c r="I523" i="9"/>
  <c r="G523" i="9"/>
  <c r="L523" i="9" s="1"/>
  <c r="D522" i="9"/>
  <c r="J520" i="9"/>
  <c r="I520" i="9"/>
  <c r="G520" i="9"/>
  <c r="L520" i="9" s="1"/>
  <c r="J519" i="9"/>
  <c r="I519" i="9"/>
  <c r="G519" i="9"/>
  <c r="L519" i="9" s="1"/>
  <c r="J518" i="9"/>
  <c r="I518" i="9"/>
  <c r="G518" i="9"/>
  <c r="L518" i="9" s="1"/>
  <c r="J517" i="9"/>
  <c r="I517" i="9"/>
  <c r="G517" i="9"/>
  <c r="L517" i="9" s="1"/>
  <c r="J516" i="9"/>
  <c r="I516" i="9"/>
  <c r="G516" i="9"/>
  <c r="L516" i="9" s="1"/>
  <c r="J515" i="9"/>
  <c r="I515" i="9"/>
  <c r="G515" i="9"/>
  <c r="L515" i="9" s="1"/>
  <c r="J514" i="9"/>
  <c r="I514" i="9"/>
  <c r="G514" i="9"/>
  <c r="L514" i="9" s="1"/>
  <c r="J513" i="9"/>
  <c r="I513" i="9"/>
  <c r="G513" i="9"/>
  <c r="L513" i="9" s="1"/>
  <c r="J512" i="9"/>
  <c r="I512" i="9"/>
  <c r="G512" i="9"/>
  <c r="L512" i="9" s="1"/>
  <c r="J511" i="9"/>
  <c r="I511" i="9"/>
  <c r="G511" i="9"/>
  <c r="L511" i="9" s="1"/>
  <c r="J510" i="9"/>
  <c r="I510" i="9"/>
  <c r="G510" i="9"/>
  <c r="L510" i="9" s="1"/>
  <c r="J509" i="9"/>
  <c r="I509" i="9"/>
  <c r="G509" i="9"/>
  <c r="L509" i="9" s="1"/>
  <c r="D508" i="9"/>
  <c r="J506" i="9"/>
  <c r="I506" i="9"/>
  <c r="G506" i="9"/>
  <c r="L506" i="9" s="1"/>
  <c r="J505" i="9"/>
  <c r="I505" i="9"/>
  <c r="G505" i="9"/>
  <c r="L505" i="9" s="1"/>
  <c r="J504" i="9"/>
  <c r="I504" i="9"/>
  <c r="G504" i="9"/>
  <c r="L504" i="9" s="1"/>
  <c r="J503" i="9"/>
  <c r="I503" i="9"/>
  <c r="G503" i="9"/>
  <c r="L503" i="9" s="1"/>
  <c r="D502" i="9"/>
  <c r="J500" i="9"/>
  <c r="I500" i="9"/>
  <c r="G500" i="9"/>
  <c r="L500" i="9" s="1"/>
  <c r="J499" i="9"/>
  <c r="I499" i="9"/>
  <c r="G499" i="9"/>
  <c r="L499" i="9" s="1"/>
  <c r="J498" i="9"/>
  <c r="I498" i="9"/>
  <c r="G498" i="9"/>
  <c r="L498" i="9" s="1"/>
  <c r="J497" i="9"/>
  <c r="I497" i="9"/>
  <c r="G497" i="9"/>
  <c r="L497" i="9" s="1"/>
  <c r="L496" i="9"/>
  <c r="J496" i="9"/>
  <c r="I496" i="9"/>
  <c r="G496" i="9"/>
  <c r="J495" i="9"/>
  <c r="I495" i="9"/>
  <c r="G495" i="9"/>
  <c r="L495" i="9" s="1"/>
  <c r="J494" i="9"/>
  <c r="I494" i="9"/>
  <c r="G494" i="9"/>
  <c r="L494" i="9" s="1"/>
  <c r="J493" i="9"/>
  <c r="I493" i="9"/>
  <c r="G493" i="9"/>
  <c r="L493" i="9" s="1"/>
  <c r="J492" i="9"/>
  <c r="I492" i="9"/>
  <c r="G492" i="9"/>
  <c r="L492" i="9" s="1"/>
  <c r="J491" i="9"/>
  <c r="I491" i="9"/>
  <c r="G491" i="9"/>
  <c r="L491" i="9" s="1"/>
  <c r="J490" i="9"/>
  <c r="I490" i="9"/>
  <c r="G490" i="9"/>
  <c r="L490" i="9" s="1"/>
  <c r="J489" i="9"/>
  <c r="I489" i="9"/>
  <c r="G489" i="9"/>
  <c r="L489" i="9" s="1"/>
  <c r="J488" i="9"/>
  <c r="I488" i="9"/>
  <c r="G488" i="9"/>
  <c r="L488" i="9" s="1"/>
  <c r="J487" i="9"/>
  <c r="I487" i="9"/>
  <c r="G487" i="9"/>
  <c r="L487" i="9" s="1"/>
  <c r="J486" i="9"/>
  <c r="I486" i="9"/>
  <c r="G486" i="9"/>
  <c r="L486" i="9" s="1"/>
  <c r="J485" i="9"/>
  <c r="I485" i="9"/>
  <c r="G485" i="9"/>
  <c r="L485" i="9" s="1"/>
  <c r="L484" i="9"/>
  <c r="J484" i="9"/>
  <c r="I484" i="9"/>
  <c r="G484" i="9"/>
  <c r="J483" i="9"/>
  <c r="I483" i="9"/>
  <c r="G483" i="9"/>
  <c r="L483" i="9" s="1"/>
  <c r="J482" i="9"/>
  <c r="I482" i="9"/>
  <c r="G482" i="9"/>
  <c r="L482" i="9" s="1"/>
  <c r="J481" i="9"/>
  <c r="I481" i="9"/>
  <c r="G481" i="9"/>
  <c r="L481" i="9" s="1"/>
  <c r="J480" i="9"/>
  <c r="I480" i="9"/>
  <c r="G480" i="9"/>
  <c r="L480" i="9" s="1"/>
  <c r="J479" i="9"/>
  <c r="I479" i="9"/>
  <c r="G479" i="9"/>
  <c r="L479" i="9" s="1"/>
  <c r="L478" i="9"/>
  <c r="J478" i="9"/>
  <c r="I478" i="9"/>
  <c r="G478" i="9"/>
  <c r="J477" i="9"/>
  <c r="I477" i="9"/>
  <c r="G477" i="9"/>
  <c r="L477" i="9" s="1"/>
  <c r="J476" i="9"/>
  <c r="I476" i="9"/>
  <c r="G476" i="9"/>
  <c r="L476" i="9" s="1"/>
  <c r="J475" i="9"/>
  <c r="I475" i="9"/>
  <c r="G475" i="9"/>
  <c r="L475" i="9" s="1"/>
  <c r="J474" i="9"/>
  <c r="I474" i="9"/>
  <c r="G474" i="9"/>
  <c r="L474" i="9" s="1"/>
  <c r="J473" i="9"/>
  <c r="I473" i="9"/>
  <c r="G473" i="9"/>
  <c r="L473" i="9" s="1"/>
  <c r="J472" i="9"/>
  <c r="I472" i="9"/>
  <c r="G472" i="9"/>
  <c r="L472" i="9" s="1"/>
  <c r="D471" i="9"/>
  <c r="J469" i="9"/>
  <c r="I469" i="9"/>
  <c r="G469" i="9"/>
  <c r="L469" i="9" s="1"/>
  <c r="L468" i="9"/>
  <c r="J468" i="9"/>
  <c r="I468" i="9"/>
  <c r="G468" i="9"/>
  <c r="M467" i="9"/>
  <c r="J467" i="9"/>
  <c r="I467" i="9"/>
  <c r="G467" i="9"/>
  <c r="L467" i="9" s="1"/>
  <c r="M466" i="9"/>
  <c r="J466" i="9"/>
  <c r="I466" i="9"/>
  <c r="G466" i="9"/>
  <c r="L466" i="9" s="1"/>
  <c r="J465" i="9"/>
  <c r="I465" i="9"/>
  <c r="G465" i="9"/>
  <c r="L465" i="9" s="1"/>
  <c r="J464" i="9"/>
  <c r="I464" i="9"/>
  <c r="G464" i="9"/>
  <c r="L464" i="9" s="1"/>
  <c r="J463" i="9"/>
  <c r="I463" i="9"/>
  <c r="G463" i="9"/>
  <c r="L463" i="9" s="1"/>
  <c r="J462" i="9"/>
  <c r="I462" i="9"/>
  <c r="G462" i="9"/>
  <c r="L462" i="9" s="1"/>
  <c r="J461" i="9"/>
  <c r="I461" i="9"/>
  <c r="G461" i="9"/>
  <c r="L461" i="9" s="1"/>
  <c r="J460" i="9"/>
  <c r="I460" i="9"/>
  <c r="G460" i="9"/>
  <c r="L460" i="9" s="1"/>
  <c r="J459" i="9"/>
  <c r="I459" i="9"/>
  <c r="G459" i="9"/>
  <c r="L459" i="9" s="1"/>
  <c r="D458" i="9"/>
  <c r="L456" i="9"/>
  <c r="J456" i="9"/>
  <c r="I456" i="9"/>
  <c r="G456" i="9"/>
  <c r="L455" i="9"/>
  <c r="J455" i="9"/>
  <c r="I455" i="9"/>
  <c r="G455" i="9"/>
  <c r="J454" i="9"/>
  <c r="I454" i="9"/>
  <c r="G454" i="9"/>
  <c r="L454" i="9" s="1"/>
  <c r="J453" i="9"/>
  <c r="I453" i="9"/>
  <c r="G453" i="9"/>
  <c r="L453" i="9" s="1"/>
  <c r="J452" i="9"/>
  <c r="I452" i="9"/>
  <c r="G452" i="9"/>
  <c r="L452" i="9" s="1"/>
  <c r="J451" i="9"/>
  <c r="I451" i="9"/>
  <c r="G451" i="9"/>
  <c r="L451" i="9" s="1"/>
  <c r="J450" i="9"/>
  <c r="I450" i="9"/>
  <c r="G450" i="9"/>
  <c r="L450" i="9" s="1"/>
  <c r="J449" i="9"/>
  <c r="I449" i="9"/>
  <c r="G449" i="9"/>
  <c r="L449" i="9" s="1"/>
  <c r="J448" i="9"/>
  <c r="I448" i="9"/>
  <c r="G448" i="9"/>
  <c r="L448" i="9" s="1"/>
  <c r="J447" i="9"/>
  <c r="I447" i="9"/>
  <c r="G447" i="9"/>
  <c r="L447" i="9" s="1"/>
  <c r="L446" i="9"/>
  <c r="J446" i="9"/>
  <c r="I446" i="9"/>
  <c r="G446" i="9"/>
  <c r="J445" i="9"/>
  <c r="I445" i="9"/>
  <c r="G445" i="9"/>
  <c r="L445" i="9" s="1"/>
  <c r="J444" i="9"/>
  <c r="I444" i="9"/>
  <c r="G444" i="9"/>
  <c r="L444" i="9" s="1"/>
  <c r="J443" i="9"/>
  <c r="I443" i="9"/>
  <c r="G443" i="9"/>
  <c r="L443" i="9" s="1"/>
  <c r="J442" i="9"/>
  <c r="I442" i="9"/>
  <c r="G442" i="9"/>
  <c r="L442" i="9" s="1"/>
  <c r="J441" i="9"/>
  <c r="I441" i="9"/>
  <c r="G441" i="9"/>
  <c r="L441" i="9" s="1"/>
  <c r="L440" i="9"/>
  <c r="J440" i="9"/>
  <c r="I440" i="9"/>
  <c r="G440" i="9"/>
  <c r="J439" i="9"/>
  <c r="I439" i="9"/>
  <c r="G439" i="9"/>
  <c r="L439" i="9" s="1"/>
  <c r="L438" i="9"/>
  <c r="J438" i="9"/>
  <c r="I438" i="9"/>
  <c r="G438" i="9"/>
  <c r="J437" i="9"/>
  <c r="I437" i="9"/>
  <c r="G437" i="9"/>
  <c r="L437" i="9" s="1"/>
  <c r="J436" i="9"/>
  <c r="I436" i="9"/>
  <c r="G436" i="9"/>
  <c r="L436" i="9" s="1"/>
  <c r="J435" i="9"/>
  <c r="I435" i="9"/>
  <c r="G435" i="9"/>
  <c r="L435" i="9" s="1"/>
  <c r="J434" i="9"/>
  <c r="I434" i="9"/>
  <c r="G434" i="9"/>
  <c r="L434" i="9" s="1"/>
  <c r="J433" i="9"/>
  <c r="I433" i="9"/>
  <c r="G433" i="9"/>
  <c r="L433" i="9" s="1"/>
  <c r="J432" i="9"/>
  <c r="I432" i="9"/>
  <c r="G432" i="9"/>
  <c r="L432" i="9" s="1"/>
  <c r="J431" i="9"/>
  <c r="I431" i="9"/>
  <c r="G431" i="9"/>
  <c r="L431" i="9" s="1"/>
  <c r="J430" i="9"/>
  <c r="I430" i="9"/>
  <c r="G430" i="9"/>
  <c r="L430" i="9" s="1"/>
  <c r="J429" i="9"/>
  <c r="I429" i="9"/>
  <c r="G429" i="9"/>
  <c r="L429" i="9" s="1"/>
  <c r="J428" i="9"/>
  <c r="I428" i="9"/>
  <c r="G428" i="9"/>
  <c r="L428" i="9" s="1"/>
  <c r="J427" i="9"/>
  <c r="I427" i="9"/>
  <c r="G427" i="9"/>
  <c r="L427" i="9" s="1"/>
  <c r="J426" i="9"/>
  <c r="I426" i="9"/>
  <c r="G426" i="9"/>
  <c r="L426" i="9" s="1"/>
  <c r="J425" i="9"/>
  <c r="I425" i="9"/>
  <c r="G425" i="9"/>
  <c r="L425" i="9" s="1"/>
  <c r="J424" i="9"/>
  <c r="I424" i="9"/>
  <c r="G424" i="9"/>
  <c r="L424" i="9" s="1"/>
  <c r="J423" i="9"/>
  <c r="I423" i="9"/>
  <c r="G423" i="9"/>
  <c r="L423" i="9" s="1"/>
  <c r="J422" i="9"/>
  <c r="I422" i="9"/>
  <c r="G422" i="9"/>
  <c r="L422" i="9" s="1"/>
  <c r="J421" i="9"/>
  <c r="I421" i="9"/>
  <c r="G421" i="9"/>
  <c r="L421" i="9" s="1"/>
  <c r="J420" i="9"/>
  <c r="I420" i="9"/>
  <c r="G420" i="9"/>
  <c r="L420" i="9" s="1"/>
  <c r="J419" i="9"/>
  <c r="I419" i="9"/>
  <c r="G419" i="9"/>
  <c r="L419" i="9" s="1"/>
  <c r="J418" i="9"/>
  <c r="I418" i="9"/>
  <c r="G418" i="9"/>
  <c r="L418" i="9" s="1"/>
  <c r="J417" i="9"/>
  <c r="I417" i="9"/>
  <c r="G417" i="9"/>
  <c r="L417" i="9" s="1"/>
  <c r="J416" i="9"/>
  <c r="I416" i="9"/>
  <c r="G416" i="9"/>
  <c r="L416" i="9" s="1"/>
  <c r="J415" i="9"/>
  <c r="I415" i="9"/>
  <c r="G415" i="9"/>
  <c r="L415" i="9" s="1"/>
  <c r="J414" i="9"/>
  <c r="I414" i="9"/>
  <c r="G414" i="9"/>
  <c r="L414" i="9" s="1"/>
  <c r="D413" i="9"/>
  <c r="J411" i="9"/>
  <c r="I411" i="9"/>
  <c r="G411" i="9"/>
  <c r="L411" i="9" s="1"/>
  <c r="J410" i="9"/>
  <c r="I410" i="9"/>
  <c r="G410" i="9"/>
  <c r="L410" i="9" s="1"/>
  <c r="J409" i="9"/>
  <c r="I409" i="9"/>
  <c r="G409" i="9"/>
  <c r="L409" i="9" s="1"/>
  <c r="J408" i="9"/>
  <c r="I408" i="9"/>
  <c r="G408" i="9"/>
  <c r="L408" i="9" s="1"/>
  <c r="J407" i="9"/>
  <c r="I407" i="9"/>
  <c r="G407" i="9"/>
  <c r="L407" i="9" s="1"/>
  <c r="J406" i="9"/>
  <c r="I406" i="9"/>
  <c r="G406" i="9"/>
  <c r="L406" i="9" s="1"/>
  <c r="J405" i="9"/>
  <c r="I405" i="9"/>
  <c r="G405" i="9"/>
  <c r="L405" i="9" s="1"/>
  <c r="L404" i="9"/>
  <c r="J404" i="9"/>
  <c r="I404" i="9"/>
  <c r="G404" i="9"/>
  <c r="J403" i="9"/>
  <c r="I403" i="9"/>
  <c r="G403" i="9"/>
  <c r="L403" i="9" s="1"/>
  <c r="J402" i="9"/>
  <c r="I402" i="9"/>
  <c r="G402" i="9"/>
  <c r="L402" i="9" s="1"/>
  <c r="J401" i="9"/>
  <c r="I401" i="9"/>
  <c r="G401" i="9"/>
  <c r="L401" i="9" s="1"/>
  <c r="J400" i="9"/>
  <c r="I400" i="9"/>
  <c r="G400" i="9"/>
  <c r="L400" i="9" s="1"/>
  <c r="J399" i="9"/>
  <c r="I399" i="9"/>
  <c r="G399" i="9"/>
  <c r="L399" i="9" s="1"/>
  <c r="J398" i="9"/>
  <c r="H398" i="9"/>
  <c r="I398" i="9" s="1"/>
  <c r="J397" i="9"/>
  <c r="H397" i="9"/>
  <c r="I397" i="9" s="1"/>
  <c r="J396" i="9"/>
  <c r="I396" i="9"/>
  <c r="G396" i="9"/>
  <c r="L396" i="9" s="1"/>
  <c r="J395" i="9"/>
  <c r="I395" i="9"/>
  <c r="G395" i="9"/>
  <c r="L395" i="9" s="1"/>
  <c r="J394" i="9"/>
  <c r="I394" i="9"/>
  <c r="G394" i="9"/>
  <c r="L394" i="9" s="1"/>
  <c r="J393" i="9"/>
  <c r="I393" i="9"/>
  <c r="G393" i="9"/>
  <c r="L393" i="9" s="1"/>
  <c r="J392" i="9"/>
  <c r="I392" i="9"/>
  <c r="G392" i="9"/>
  <c r="L392" i="9" s="1"/>
  <c r="M391" i="9"/>
  <c r="J391" i="9"/>
  <c r="I391" i="9"/>
  <c r="G391" i="9"/>
  <c r="L391" i="9" s="1"/>
  <c r="M390" i="9"/>
  <c r="J390" i="9"/>
  <c r="I390" i="9"/>
  <c r="G390" i="9"/>
  <c r="L390" i="9" s="1"/>
  <c r="M389" i="9"/>
  <c r="J389" i="9"/>
  <c r="I389" i="9"/>
  <c r="G389" i="9"/>
  <c r="L389" i="9" s="1"/>
  <c r="M388" i="9"/>
  <c r="J388" i="9"/>
  <c r="I388" i="9"/>
  <c r="G388" i="9"/>
  <c r="L388" i="9" s="1"/>
  <c r="J387" i="9"/>
  <c r="I387" i="9"/>
  <c r="G387" i="9"/>
  <c r="L387" i="9" s="1"/>
  <c r="J386" i="9"/>
  <c r="I386" i="9"/>
  <c r="G386" i="9"/>
  <c r="L386" i="9" s="1"/>
  <c r="J385" i="9"/>
  <c r="I385" i="9"/>
  <c r="G385" i="9"/>
  <c r="L385" i="9" s="1"/>
  <c r="J384" i="9"/>
  <c r="I384" i="9"/>
  <c r="G384" i="9"/>
  <c r="L384" i="9" s="1"/>
  <c r="J383" i="9"/>
  <c r="I383" i="9"/>
  <c r="G383" i="9"/>
  <c r="L383" i="9" s="1"/>
  <c r="J382" i="9"/>
  <c r="I382" i="9"/>
  <c r="G382" i="9"/>
  <c r="L382" i="9" s="1"/>
  <c r="M381" i="9"/>
  <c r="L381" i="9"/>
  <c r="J381" i="9"/>
  <c r="I381" i="9"/>
  <c r="G381" i="9"/>
  <c r="J380" i="9"/>
  <c r="I380" i="9"/>
  <c r="G380" i="9"/>
  <c r="L380" i="9" s="1"/>
  <c r="M379" i="9"/>
  <c r="J379" i="9"/>
  <c r="I379" i="9"/>
  <c r="G379" i="9"/>
  <c r="L379" i="9" s="1"/>
  <c r="M378" i="9"/>
  <c r="L378" i="9"/>
  <c r="J378" i="9"/>
  <c r="I378" i="9"/>
  <c r="G378" i="9"/>
  <c r="J377" i="9"/>
  <c r="I377" i="9"/>
  <c r="G377" i="9"/>
  <c r="L377" i="9" s="1"/>
  <c r="J376" i="9"/>
  <c r="I376" i="9"/>
  <c r="G376" i="9"/>
  <c r="L376" i="9" s="1"/>
  <c r="J375" i="9"/>
  <c r="I375" i="9"/>
  <c r="G375" i="9"/>
  <c r="L375" i="9" s="1"/>
  <c r="J374" i="9"/>
  <c r="I374" i="9"/>
  <c r="G374" i="9"/>
  <c r="L374" i="9" s="1"/>
  <c r="J373" i="9"/>
  <c r="I373" i="9"/>
  <c r="G373" i="9"/>
  <c r="L373" i="9" s="1"/>
  <c r="L372" i="9"/>
  <c r="J372" i="9"/>
  <c r="I372" i="9"/>
  <c r="G372" i="9"/>
  <c r="M371" i="9"/>
  <c r="J371" i="9"/>
  <c r="I371" i="9"/>
  <c r="G371" i="9"/>
  <c r="L371" i="9" s="1"/>
  <c r="M370" i="9"/>
  <c r="J370" i="9"/>
  <c r="I370" i="9"/>
  <c r="G370" i="9"/>
  <c r="L370" i="9" s="1"/>
  <c r="J369" i="9"/>
  <c r="I369" i="9"/>
  <c r="G369" i="9"/>
  <c r="L369" i="9" s="1"/>
  <c r="J368" i="9"/>
  <c r="I368" i="9"/>
  <c r="G368" i="9"/>
  <c r="L368" i="9" s="1"/>
  <c r="M367" i="9"/>
  <c r="J367" i="9"/>
  <c r="I367" i="9"/>
  <c r="G367" i="9"/>
  <c r="L367" i="9" s="1"/>
  <c r="M366" i="9"/>
  <c r="J366" i="9"/>
  <c r="I366" i="9"/>
  <c r="G366" i="9"/>
  <c r="L366" i="9" s="1"/>
  <c r="J365" i="9"/>
  <c r="I365" i="9"/>
  <c r="G365" i="9"/>
  <c r="L365" i="9" s="1"/>
  <c r="J364" i="9"/>
  <c r="I364" i="9"/>
  <c r="G364" i="9"/>
  <c r="L364" i="9" s="1"/>
  <c r="L363" i="9"/>
  <c r="J363" i="9"/>
  <c r="I363" i="9"/>
  <c r="G363" i="9"/>
  <c r="J362" i="9"/>
  <c r="I362" i="9"/>
  <c r="G362" i="9"/>
  <c r="L362" i="9" s="1"/>
  <c r="J361" i="9"/>
  <c r="I361" i="9"/>
  <c r="G361" i="9"/>
  <c r="L361" i="9" s="1"/>
  <c r="J360" i="9"/>
  <c r="I360" i="9"/>
  <c r="G360" i="9"/>
  <c r="L360" i="9" s="1"/>
  <c r="J359" i="9"/>
  <c r="I359" i="9"/>
  <c r="G359" i="9"/>
  <c r="L359" i="9" s="1"/>
  <c r="J358" i="9"/>
  <c r="I358" i="9"/>
  <c r="G358" i="9"/>
  <c r="L358" i="9" s="1"/>
  <c r="L357" i="9"/>
  <c r="J357" i="9"/>
  <c r="I357" i="9"/>
  <c r="G357" i="9"/>
  <c r="J356" i="9"/>
  <c r="I356" i="9"/>
  <c r="G356" i="9"/>
  <c r="L356" i="9" s="1"/>
  <c r="L355" i="9"/>
  <c r="J355" i="9"/>
  <c r="I355" i="9"/>
  <c r="G355" i="9"/>
  <c r="L354" i="9"/>
  <c r="J354" i="9"/>
  <c r="I354" i="9"/>
  <c r="G354" i="9"/>
  <c r="J353" i="9"/>
  <c r="I353" i="9"/>
  <c r="G353" i="9"/>
  <c r="L353" i="9" s="1"/>
  <c r="L352" i="9"/>
  <c r="J352" i="9"/>
  <c r="I352" i="9"/>
  <c r="G352" i="9"/>
  <c r="D351" i="9"/>
  <c r="L349" i="9"/>
  <c r="J349" i="9"/>
  <c r="I349" i="9"/>
  <c r="G349" i="9"/>
  <c r="J348" i="9"/>
  <c r="I348" i="9"/>
  <c r="G348" i="9"/>
  <c r="L348" i="9" s="1"/>
  <c r="L347" i="9"/>
  <c r="J347" i="9"/>
  <c r="I347" i="9"/>
  <c r="G347" i="9"/>
  <c r="J346" i="9"/>
  <c r="I346" i="9"/>
  <c r="G346" i="9"/>
  <c r="L346" i="9" s="1"/>
  <c r="J345" i="9"/>
  <c r="I345" i="9"/>
  <c r="G345" i="9"/>
  <c r="L345" i="9" s="1"/>
  <c r="J344" i="9"/>
  <c r="I344" i="9"/>
  <c r="G344" i="9"/>
  <c r="L344" i="9" s="1"/>
  <c r="J343" i="9"/>
  <c r="I343" i="9"/>
  <c r="G343" i="9"/>
  <c r="L343" i="9" s="1"/>
  <c r="J342" i="9"/>
  <c r="I342" i="9"/>
  <c r="G342" i="9"/>
  <c r="L342" i="9" s="1"/>
  <c r="J341" i="9"/>
  <c r="I341" i="9"/>
  <c r="G341" i="9"/>
  <c r="L341" i="9" s="1"/>
  <c r="L340" i="9"/>
  <c r="J340" i="9"/>
  <c r="I340" i="9"/>
  <c r="G340" i="9"/>
  <c r="J339" i="9"/>
  <c r="I339" i="9"/>
  <c r="G339" i="9"/>
  <c r="L339" i="9" s="1"/>
  <c r="J338" i="9"/>
  <c r="I338" i="9"/>
  <c r="G338" i="9"/>
  <c r="L338" i="9" s="1"/>
  <c r="J337" i="9"/>
  <c r="I337" i="9"/>
  <c r="G337" i="9"/>
  <c r="L337" i="9" s="1"/>
  <c r="J336" i="9"/>
  <c r="I336" i="9"/>
  <c r="G336" i="9"/>
  <c r="L336" i="9" s="1"/>
  <c r="J335" i="9"/>
  <c r="I335" i="9"/>
  <c r="G335" i="9"/>
  <c r="L335" i="9" s="1"/>
  <c r="L334" i="9"/>
  <c r="J334" i="9"/>
  <c r="I334" i="9"/>
  <c r="G334" i="9"/>
  <c r="J333" i="9"/>
  <c r="I333" i="9"/>
  <c r="G333" i="9"/>
  <c r="L333" i="9" s="1"/>
  <c r="D332" i="9"/>
  <c r="J329" i="9"/>
  <c r="I329" i="9"/>
  <c r="G329" i="9"/>
  <c r="L329" i="9" s="1"/>
  <c r="J328" i="9"/>
  <c r="I328" i="9"/>
  <c r="G328" i="9"/>
  <c r="L328" i="9" s="1"/>
  <c r="M327" i="9"/>
  <c r="J327" i="9"/>
  <c r="I327" i="9"/>
  <c r="G327" i="9"/>
  <c r="L327" i="9" s="1"/>
  <c r="M326" i="9"/>
  <c r="J326" i="9"/>
  <c r="I326" i="9"/>
  <c r="G326" i="9"/>
  <c r="L326" i="9" s="1"/>
  <c r="M325" i="9"/>
  <c r="J325" i="9"/>
  <c r="I325" i="9"/>
  <c r="G325" i="9"/>
  <c r="L325" i="9" s="1"/>
  <c r="M324" i="9"/>
  <c r="J324" i="9"/>
  <c r="I324" i="9"/>
  <c r="G324" i="9"/>
  <c r="L324" i="9" s="1"/>
  <c r="M323" i="9"/>
  <c r="L323" i="9"/>
  <c r="J323" i="9"/>
  <c r="I323" i="9"/>
  <c r="G323" i="9"/>
  <c r="M322" i="9"/>
  <c r="L322" i="9"/>
  <c r="J322" i="9"/>
  <c r="I322" i="9"/>
  <c r="G322" i="9"/>
  <c r="J320" i="9"/>
  <c r="I320" i="9"/>
  <c r="G320" i="9"/>
  <c r="L320" i="9" s="1"/>
  <c r="J319" i="9"/>
  <c r="I319" i="9"/>
  <c r="G319" i="9"/>
  <c r="L319" i="9" s="1"/>
  <c r="D318" i="9"/>
  <c r="L316" i="9"/>
  <c r="J316" i="9"/>
  <c r="I316" i="9"/>
  <c r="L315" i="9"/>
  <c r="J315" i="9"/>
  <c r="I315" i="9"/>
  <c r="L314" i="9"/>
  <c r="J314" i="9"/>
  <c r="I314" i="9"/>
  <c r="L313" i="9"/>
  <c r="J313" i="9"/>
  <c r="I313" i="9"/>
  <c r="L312" i="9"/>
  <c r="J312" i="9"/>
  <c r="I312" i="9"/>
  <c r="L311" i="9"/>
  <c r="J311" i="9"/>
  <c r="I311" i="9"/>
  <c r="L310" i="9"/>
  <c r="J310" i="9"/>
  <c r="I310" i="9"/>
  <c r="L309" i="9"/>
  <c r="J309" i="9"/>
  <c r="I309" i="9"/>
  <c r="L308" i="9"/>
  <c r="J308" i="9"/>
  <c r="I308" i="9"/>
  <c r="L307" i="9"/>
  <c r="J307" i="9"/>
  <c r="I307" i="9"/>
  <c r="L306" i="9"/>
  <c r="J306" i="9"/>
  <c r="I306" i="9"/>
  <c r="L305" i="9"/>
  <c r="J305" i="9"/>
  <c r="I305" i="9"/>
  <c r="L304" i="9"/>
  <c r="J304" i="9"/>
  <c r="I304" i="9"/>
  <c r="J303" i="9"/>
  <c r="I303" i="9"/>
  <c r="G303" i="9"/>
  <c r="L303" i="9" s="1"/>
  <c r="J302" i="9"/>
  <c r="I302" i="9"/>
  <c r="G302" i="9"/>
  <c r="L302" i="9" s="1"/>
  <c r="J301" i="9"/>
  <c r="I301" i="9"/>
  <c r="G301" i="9"/>
  <c r="L301" i="9" s="1"/>
  <c r="J300" i="9"/>
  <c r="I300" i="9"/>
  <c r="G300" i="9"/>
  <c r="L300" i="9" s="1"/>
  <c r="J299" i="9"/>
  <c r="I299" i="9"/>
  <c r="G299" i="9"/>
  <c r="L299" i="9" s="1"/>
  <c r="L298" i="9"/>
  <c r="J298" i="9"/>
  <c r="I298" i="9"/>
  <c r="G298" i="9"/>
  <c r="L297" i="9"/>
  <c r="J297" i="9"/>
  <c r="I297" i="9"/>
  <c r="G297" i="9"/>
  <c r="J296" i="9"/>
  <c r="I296" i="9"/>
  <c r="G296" i="9"/>
  <c r="L296" i="9" s="1"/>
  <c r="L295" i="9"/>
  <c r="J295" i="9"/>
  <c r="I295" i="9"/>
  <c r="G295" i="9"/>
  <c r="J294" i="9"/>
  <c r="I294" i="9"/>
  <c r="G294" i="9"/>
  <c r="L294" i="9" s="1"/>
  <c r="J293" i="9"/>
  <c r="I293" i="9"/>
  <c r="G293" i="9"/>
  <c r="L293" i="9" s="1"/>
  <c r="L292" i="9"/>
  <c r="J292" i="9"/>
  <c r="I292" i="9"/>
  <c r="G292" i="9"/>
  <c r="J291" i="9"/>
  <c r="I291" i="9"/>
  <c r="G291" i="9"/>
  <c r="L291" i="9" s="1"/>
  <c r="J290" i="9"/>
  <c r="I290" i="9"/>
  <c r="G290" i="9"/>
  <c r="L290" i="9" s="1"/>
  <c r="J289" i="9"/>
  <c r="I289" i="9"/>
  <c r="G289" i="9"/>
  <c r="L289" i="9" s="1"/>
  <c r="J288" i="9"/>
  <c r="I288" i="9"/>
  <c r="G288" i="9"/>
  <c r="L288" i="9" s="1"/>
  <c r="J287" i="9"/>
  <c r="I287" i="9"/>
  <c r="G287" i="9"/>
  <c r="L287" i="9" s="1"/>
  <c r="L286" i="9"/>
  <c r="J286" i="9"/>
  <c r="I286" i="9"/>
  <c r="G286" i="9"/>
  <c r="L285" i="9"/>
  <c r="J285" i="9"/>
  <c r="I285" i="9"/>
  <c r="L284" i="9"/>
  <c r="J284" i="9"/>
  <c r="I284" i="9"/>
  <c r="L283" i="9"/>
  <c r="J283" i="9"/>
  <c r="I283" i="9"/>
  <c r="M282" i="9"/>
  <c r="J282" i="9"/>
  <c r="I282" i="9"/>
  <c r="G282" i="9"/>
  <c r="L282" i="9" s="1"/>
  <c r="M281" i="9"/>
  <c r="L281" i="9"/>
  <c r="J281" i="9"/>
  <c r="I281" i="9"/>
  <c r="M280" i="9"/>
  <c r="L280" i="9"/>
  <c r="J280" i="9"/>
  <c r="I280" i="9"/>
  <c r="M279" i="9"/>
  <c r="L279" i="9"/>
  <c r="J279" i="9"/>
  <c r="I279" i="9"/>
  <c r="L278" i="9"/>
  <c r="J278" i="9"/>
  <c r="I278" i="9"/>
  <c r="L277" i="9"/>
  <c r="J277" i="9"/>
  <c r="I277" i="9"/>
  <c r="L276" i="9"/>
  <c r="J276" i="9"/>
  <c r="I276" i="9"/>
  <c r="L275" i="9"/>
  <c r="J275" i="9"/>
  <c r="I275" i="9"/>
  <c r="L274" i="9"/>
  <c r="J274" i="9"/>
  <c r="I274" i="9"/>
  <c r="D273" i="9"/>
  <c r="L271" i="9"/>
  <c r="J271" i="9"/>
  <c r="I271" i="9"/>
  <c r="L270" i="9"/>
  <c r="J270" i="9"/>
  <c r="I270" i="9"/>
  <c r="L269" i="9"/>
  <c r="J269" i="9"/>
  <c r="I269" i="9"/>
  <c r="L268" i="9"/>
  <c r="J268" i="9"/>
  <c r="I268" i="9"/>
  <c r="L267" i="9"/>
  <c r="J267" i="9"/>
  <c r="I267" i="9"/>
  <c r="L266" i="9"/>
  <c r="J266" i="9"/>
  <c r="I266" i="9"/>
  <c r="M265" i="9"/>
  <c r="L265" i="9"/>
  <c r="J265" i="9"/>
  <c r="I265" i="9"/>
  <c r="L264" i="9"/>
  <c r="J264" i="9"/>
  <c r="I264" i="9"/>
  <c r="L263" i="9"/>
  <c r="J263" i="9"/>
  <c r="I263" i="9"/>
  <c r="L262" i="9"/>
  <c r="J262" i="9"/>
  <c r="I262" i="9"/>
  <c r="L261" i="9"/>
  <c r="J261" i="9"/>
  <c r="I261" i="9"/>
  <c r="L260" i="9"/>
  <c r="J260" i="9"/>
  <c r="I260" i="9"/>
  <c r="L259" i="9"/>
  <c r="J259" i="9"/>
  <c r="I259" i="9"/>
  <c r="L258" i="9"/>
  <c r="J258" i="9"/>
  <c r="I258" i="9"/>
  <c r="L257" i="9"/>
  <c r="J257" i="9"/>
  <c r="I257" i="9"/>
  <c r="M256" i="9"/>
  <c r="J256" i="9"/>
  <c r="I256" i="9"/>
  <c r="G256" i="9"/>
  <c r="L256" i="9" s="1"/>
  <c r="M255" i="9"/>
  <c r="J255" i="9"/>
  <c r="I255" i="9"/>
  <c r="G255" i="9"/>
  <c r="L255" i="9" s="1"/>
  <c r="L254" i="9"/>
  <c r="J254" i="9"/>
  <c r="I254" i="9"/>
  <c r="G254" i="9"/>
  <c r="J253" i="9"/>
  <c r="I253" i="9"/>
  <c r="G253" i="9"/>
  <c r="L253" i="9" s="1"/>
  <c r="J252" i="9"/>
  <c r="I252" i="9"/>
  <c r="G252" i="9"/>
  <c r="L252" i="9" s="1"/>
  <c r="L251" i="9"/>
  <c r="J251" i="9"/>
  <c r="I251" i="9"/>
  <c r="G251" i="9"/>
  <c r="J250" i="9"/>
  <c r="I250" i="9"/>
  <c r="G250" i="9"/>
  <c r="L250" i="9" s="1"/>
  <c r="J249" i="9"/>
  <c r="I249" i="9"/>
  <c r="G249" i="9"/>
  <c r="L249" i="9" s="1"/>
  <c r="L248" i="9"/>
  <c r="J248" i="9"/>
  <c r="I248" i="9"/>
  <c r="G248" i="9"/>
  <c r="J247" i="9"/>
  <c r="I247" i="9"/>
  <c r="G247" i="9"/>
  <c r="L247" i="9" s="1"/>
  <c r="L246" i="9"/>
  <c r="J246" i="9"/>
  <c r="I246" i="9"/>
  <c r="G246" i="9"/>
  <c r="L245" i="9"/>
  <c r="J245" i="9"/>
  <c r="I245" i="9"/>
  <c r="G245" i="9"/>
  <c r="J244" i="9"/>
  <c r="I244" i="9"/>
  <c r="G244" i="9"/>
  <c r="L244" i="9" s="1"/>
  <c r="L243" i="9"/>
  <c r="J243" i="9"/>
  <c r="I243" i="9"/>
  <c r="G243" i="9"/>
  <c r="J242" i="9"/>
  <c r="I242" i="9"/>
  <c r="G242" i="9"/>
  <c r="L242" i="9" s="1"/>
  <c r="J241" i="9"/>
  <c r="I241" i="9"/>
  <c r="G241" i="9"/>
  <c r="L241" i="9" s="1"/>
  <c r="J240" i="9"/>
  <c r="I240" i="9"/>
  <c r="G240" i="9"/>
  <c r="L240" i="9" s="1"/>
  <c r="J239" i="9"/>
  <c r="I239" i="9"/>
  <c r="G239" i="9"/>
  <c r="L239" i="9" s="1"/>
  <c r="J238" i="9"/>
  <c r="I238" i="9"/>
  <c r="G238" i="9"/>
  <c r="L238" i="9" s="1"/>
  <c r="J237" i="9"/>
  <c r="I237" i="9"/>
  <c r="G237" i="9"/>
  <c r="L237" i="9" s="1"/>
  <c r="L236" i="9"/>
  <c r="J236" i="9"/>
  <c r="I236" i="9"/>
  <c r="G236" i="9"/>
  <c r="J235" i="9"/>
  <c r="I235" i="9"/>
  <c r="G235" i="9"/>
  <c r="L235" i="9" s="1"/>
  <c r="J234" i="9"/>
  <c r="I234" i="9"/>
  <c r="G234" i="9"/>
  <c r="L234" i="9" s="1"/>
  <c r="J233" i="9"/>
  <c r="I233" i="9"/>
  <c r="G233" i="9"/>
  <c r="L233" i="9" s="1"/>
  <c r="J232" i="9"/>
  <c r="I232" i="9"/>
  <c r="G232" i="9"/>
  <c r="L232" i="9" s="1"/>
  <c r="J231" i="9"/>
  <c r="I231" i="9"/>
  <c r="G231" i="9"/>
  <c r="L231" i="9" s="1"/>
  <c r="J230" i="9"/>
  <c r="I230" i="9"/>
  <c r="G230" i="9"/>
  <c r="L230" i="9" s="1"/>
  <c r="D229" i="9"/>
  <c r="L227" i="9"/>
  <c r="J227" i="9"/>
  <c r="I227" i="9"/>
  <c r="G227" i="9"/>
  <c r="J226" i="9"/>
  <c r="I226" i="9"/>
  <c r="G226" i="9"/>
  <c r="L226" i="9" s="1"/>
  <c r="J225" i="9"/>
  <c r="I225" i="9"/>
  <c r="G225" i="9"/>
  <c r="L225" i="9" s="1"/>
  <c r="L224" i="9"/>
  <c r="J224" i="9"/>
  <c r="I224" i="9"/>
  <c r="G224" i="9"/>
  <c r="L223" i="9"/>
  <c r="J223" i="9"/>
  <c r="I223" i="9"/>
  <c r="G223" i="9"/>
  <c r="J222" i="9"/>
  <c r="I222" i="9"/>
  <c r="G222" i="9"/>
  <c r="L222" i="9" s="1"/>
  <c r="L221" i="9"/>
  <c r="J221" i="9"/>
  <c r="I221" i="9"/>
  <c r="G221" i="9"/>
  <c r="J220" i="9"/>
  <c r="I220" i="9"/>
  <c r="G220" i="9"/>
  <c r="L220" i="9" s="1"/>
  <c r="J219" i="9"/>
  <c r="I219" i="9"/>
  <c r="G219" i="9"/>
  <c r="L219" i="9" s="1"/>
  <c r="L218" i="9"/>
  <c r="J218" i="9"/>
  <c r="I218" i="9"/>
  <c r="G218" i="9"/>
  <c r="J217" i="9"/>
  <c r="I217" i="9"/>
  <c r="G217" i="9"/>
  <c r="L217" i="9" s="1"/>
  <c r="J216" i="9"/>
  <c r="I216" i="9"/>
  <c r="G216" i="9"/>
  <c r="L216" i="9" s="1"/>
  <c r="L215" i="9"/>
  <c r="J215" i="9"/>
  <c r="I215" i="9"/>
  <c r="J214" i="9"/>
  <c r="I214" i="9"/>
  <c r="G214" i="9"/>
  <c r="L214" i="9" s="1"/>
  <c r="L213" i="9"/>
  <c r="J213" i="9"/>
  <c r="I213" i="9"/>
  <c r="G213" i="9"/>
  <c r="M212" i="9"/>
  <c r="J212" i="9"/>
  <c r="I212" i="9"/>
  <c r="G212" i="9"/>
  <c r="L212" i="9" s="1"/>
  <c r="M211" i="9"/>
  <c r="J211" i="9"/>
  <c r="I211" i="9"/>
  <c r="G211" i="9"/>
  <c r="L211" i="9" s="1"/>
  <c r="M210" i="9"/>
  <c r="L210" i="9"/>
  <c r="J210" i="9"/>
  <c r="I210" i="9"/>
  <c r="G210" i="9"/>
  <c r="J209" i="9"/>
  <c r="I209" i="9"/>
  <c r="G209" i="9"/>
  <c r="L209" i="9" s="1"/>
  <c r="L208" i="9"/>
  <c r="J208" i="9"/>
  <c r="I208" i="9"/>
  <c r="G208" i="9"/>
  <c r="L207" i="9"/>
  <c r="J207" i="9"/>
  <c r="I207" i="9"/>
  <c r="G207" i="9"/>
  <c r="J206" i="9"/>
  <c r="I206" i="9"/>
  <c r="G206" i="9"/>
  <c r="L206" i="9" s="1"/>
  <c r="L205" i="9"/>
  <c r="J205" i="9"/>
  <c r="I205" i="9"/>
  <c r="G205" i="9"/>
  <c r="J204" i="9"/>
  <c r="I204" i="9"/>
  <c r="G204" i="9"/>
  <c r="L204" i="9" s="1"/>
  <c r="J203" i="9"/>
  <c r="I203" i="9"/>
  <c r="G203" i="9"/>
  <c r="L203" i="9" s="1"/>
  <c r="J202" i="9"/>
  <c r="I202" i="9"/>
  <c r="G202" i="9"/>
  <c r="L202" i="9" s="1"/>
  <c r="J201" i="9"/>
  <c r="I201" i="9"/>
  <c r="G201" i="9"/>
  <c r="L201" i="9" s="1"/>
  <c r="J200" i="9"/>
  <c r="I200" i="9"/>
  <c r="G200" i="9"/>
  <c r="L200" i="9" s="1"/>
  <c r="L199" i="9"/>
  <c r="J199" i="9"/>
  <c r="I199" i="9"/>
  <c r="L198" i="9"/>
  <c r="J198" i="9"/>
  <c r="I198" i="9"/>
  <c r="L197" i="9"/>
  <c r="J197" i="9"/>
  <c r="I197" i="9"/>
  <c r="L196" i="9"/>
  <c r="J196" i="9"/>
  <c r="I196" i="9"/>
  <c r="L195" i="9"/>
  <c r="J195" i="9"/>
  <c r="I195" i="9"/>
  <c r="G195" i="9"/>
  <c r="J194" i="9"/>
  <c r="I194" i="9"/>
  <c r="G194" i="9"/>
  <c r="L194" i="9" s="1"/>
  <c r="J193" i="9"/>
  <c r="I193" i="9"/>
  <c r="G193" i="9"/>
  <c r="L193" i="9" s="1"/>
  <c r="L192" i="9"/>
  <c r="J192" i="9"/>
  <c r="I192" i="9"/>
  <c r="G192" i="9"/>
  <c r="J191" i="9"/>
  <c r="I191" i="9"/>
  <c r="G191" i="9"/>
  <c r="L191" i="9" s="1"/>
  <c r="J190" i="9"/>
  <c r="I190" i="9"/>
  <c r="G190" i="9"/>
  <c r="L190" i="9" s="1"/>
  <c r="L189" i="9"/>
  <c r="J189" i="9"/>
  <c r="I189" i="9"/>
  <c r="L188" i="9"/>
  <c r="J188" i="9"/>
  <c r="I188" i="9"/>
  <c r="L187" i="9"/>
  <c r="J187" i="9"/>
  <c r="I187" i="9"/>
  <c r="L186" i="9"/>
  <c r="J186" i="9"/>
  <c r="I186" i="9"/>
  <c r="L185" i="9"/>
  <c r="J185" i="9"/>
  <c r="I185" i="9"/>
  <c r="J184" i="9"/>
  <c r="I184" i="9"/>
  <c r="G184" i="9"/>
  <c r="L184" i="9" s="1"/>
  <c r="J183" i="9"/>
  <c r="I183" i="9"/>
  <c r="G183" i="9"/>
  <c r="L183" i="9" s="1"/>
  <c r="J182" i="9"/>
  <c r="I182" i="9"/>
  <c r="G182" i="9"/>
  <c r="L182" i="9" s="1"/>
  <c r="J181" i="9"/>
  <c r="I181" i="9"/>
  <c r="G181" i="9"/>
  <c r="L181" i="9" s="1"/>
  <c r="J180" i="9"/>
  <c r="I180" i="9"/>
  <c r="G180" i="9"/>
  <c r="L180" i="9" s="1"/>
  <c r="J179" i="9"/>
  <c r="I179" i="9"/>
  <c r="G179" i="9"/>
  <c r="L179" i="9" s="1"/>
  <c r="J178" i="9"/>
  <c r="I178" i="9"/>
  <c r="G178" i="9"/>
  <c r="L178" i="9" s="1"/>
  <c r="J177" i="9"/>
  <c r="I177" i="9"/>
  <c r="G177" i="9"/>
  <c r="L177" i="9" s="1"/>
  <c r="J176" i="9"/>
  <c r="I176" i="9"/>
  <c r="G176" i="9"/>
  <c r="L176" i="9" s="1"/>
  <c r="J175" i="9"/>
  <c r="I175" i="9"/>
  <c r="G175" i="9"/>
  <c r="L175" i="9" s="1"/>
  <c r="J174" i="9"/>
  <c r="I174" i="9"/>
  <c r="G174" i="9"/>
  <c r="L174" i="9" s="1"/>
  <c r="I173" i="9"/>
  <c r="G173" i="9"/>
  <c r="L173" i="9" s="1"/>
  <c r="I172" i="9"/>
  <c r="G172" i="9"/>
  <c r="L172" i="9" s="1"/>
  <c r="I171" i="9"/>
  <c r="G171" i="9"/>
  <c r="L171" i="9" s="1"/>
  <c r="L170" i="9"/>
  <c r="I170" i="9"/>
  <c r="G170" i="9"/>
  <c r="M169" i="9"/>
  <c r="J169" i="9"/>
  <c r="I169" i="9"/>
  <c r="G169" i="9"/>
  <c r="L169" i="9" s="1"/>
  <c r="M168" i="9"/>
  <c r="J168" i="9"/>
  <c r="I168" i="9"/>
  <c r="G168" i="9"/>
  <c r="L168" i="9" s="1"/>
  <c r="L167" i="9"/>
  <c r="J167" i="9"/>
  <c r="I167" i="9"/>
  <c r="G167" i="9"/>
  <c r="J166" i="9"/>
  <c r="I166" i="9"/>
  <c r="G166" i="9"/>
  <c r="L166" i="9" s="1"/>
  <c r="J165" i="9"/>
  <c r="I165" i="9"/>
  <c r="G165" i="9"/>
  <c r="L165" i="9" s="1"/>
  <c r="L164" i="9"/>
  <c r="J164" i="9"/>
  <c r="I164" i="9"/>
  <c r="G164" i="9"/>
  <c r="J163" i="9"/>
  <c r="I163" i="9"/>
  <c r="G163" i="9"/>
  <c r="L163" i="9" s="1"/>
  <c r="J162" i="9"/>
  <c r="I162" i="9"/>
  <c r="G162" i="9"/>
  <c r="L162" i="9" s="1"/>
  <c r="J161" i="9"/>
  <c r="I161" i="9"/>
  <c r="G161" i="9"/>
  <c r="L161" i="9" s="1"/>
  <c r="J160" i="9"/>
  <c r="I160" i="9"/>
  <c r="G160" i="9"/>
  <c r="L160" i="9" s="1"/>
  <c r="L159" i="9"/>
  <c r="J159" i="9"/>
  <c r="I159" i="9"/>
  <c r="G159" i="9"/>
  <c r="J158" i="9"/>
  <c r="I158" i="9"/>
  <c r="G158" i="9"/>
  <c r="L158" i="9" s="1"/>
  <c r="J157" i="9"/>
  <c r="I157" i="9"/>
  <c r="G157" i="9"/>
  <c r="L157" i="9" s="1"/>
  <c r="J156" i="9"/>
  <c r="I156" i="9"/>
  <c r="G156" i="9"/>
  <c r="L156" i="9" s="1"/>
  <c r="J155" i="9"/>
  <c r="I155" i="9"/>
  <c r="G155" i="9"/>
  <c r="L155" i="9" s="1"/>
  <c r="J154" i="9"/>
  <c r="I154" i="9"/>
  <c r="G154" i="9"/>
  <c r="L154" i="9" s="1"/>
  <c r="D153" i="9"/>
  <c r="L151" i="9"/>
  <c r="J151" i="9"/>
  <c r="I151" i="9"/>
  <c r="J150" i="9"/>
  <c r="I150" i="9"/>
  <c r="G150" i="9"/>
  <c r="L150" i="9" s="1"/>
  <c r="J149" i="9"/>
  <c r="I149" i="9"/>
  <c r="G149" i="9"/>
  <c r="L149" i="9" s="1"/>
  <c r="J148" i="9"/>
  <c r="I148" i="9"/>
  <c r="G148" i="9"/>
  <c r="L148" i="9" s="1"/>
  <c r="L147" i="9"/>
  <c r="J147" i="9"/>
  <c r="I147" i="9"/>
  <c r="G147" i="9"/>
  <c r="J146" i="9"/>
  <c r="I146" i="9"/>
  <c r="G146" i="9"/>
  <c r="L146" i="9" s="1"/>
  <c r="L145" i="9"/>
  <c r="J145" i="9"/>
  <c r="I145" i="9"/>
  <c r="G145" i="9"/>
  <c r="L144" i="9"/>
  <c r="J144" i="9"/>
  <c r="I144" i="9"/>
  <c r="G144" i="9"/>
  <c r="J143" i="9"/>
  <c r="I143" i="9"/>
  <c r="G143" i="9"/>
  <c r="L143" i="9" s="1"/>
  <c r="J142" i="9"/>
  <c r="I142" i="9"/>
  <c r="G142" i="9"/>
  <c r="L142" i="9" s="1"/>
  <c r="L141" i="9"/>
  <c r="J141" i="9"/>
  <c r="I141" i="9"/>
  <c r="G141" i="9"/>
  <c r="J140" i="9"/>
  <c r="I140" i="9"/>
  <c r="G140" i="9"/>
  <c r="L140" i="9" s="1"/>
  <c r="J139" i="9"/>
  <c r="I139" i="9"/>
  <c r="G139" i="9"/>
  <c r="L139" i="9" s="1"/>
  <c r="M138" i="9"/>
  <c r="L138" i="9"/>
  <c r="J138" i="9"/>
  <c r="I138" i="9"/>
  <c r="G138" i="9"/>
  <c r="M137" i="9"/>
  <c r="J137" i="9"/>
  <c r="I137" i="9"/>
  <c r="G137" i="9"/>
  <c r="L137" i="9" s="1"/>
  <c r="L136" i="9"/>
  <c r="J136" i="9"/>
  <c r="I136" i="9"/>
  <c r="G136" i="9"/>
  <c r="J135" i="9"/>
  <c r="I135" i="9"/>
  <c r="G135" i="9"/>
  <c r="L135" i="9" s="1"/>
  <c r="J134" i="9"/>
  <c r="I134" i="9"/>
  <c r="G134" i="9"/>
  <c r="L134" i="9" s="1"/>
  <c r="J133" i="9"/>
  <c r="I133" i="9"/>
  <c r="G133" i="9"/>
  <c r="L133" i="9" s="1"/>
  <c r="M132" i="9"/>
  <c r="L132" i="9"/>
  <c r="J132" i="9"/>
  <c r="I132" i="9"/>
  <c r="G132" i="9"/>
  <c r="M131" i="9"/>
  <c r="J131" i="9"/>
  <c r="I131" i="9"/>
  <c r="G131" i="9"/>
  <c r="L131" i="9" s="1"/>
  <c r="J130" i="9"/>
  <c r="I130" i="9"/>
  <c r="G130" i="9"/>
  <c r="L130" i="9" s="1"/>
  <c r="J129" i="9"/>
  <c r="I129" i="9"/>
  <c r="G129" i="9"/>
  <c r="L129" i="9" s="1"/>
  <c r="J128" i="9"/>
  <c r="I128" i="9"/>
  <c r="G128" i="9"/>
  <c r="L128" i="9" s="1"/>
  <c r="L127" i="9"/>
  <c r="J127" i="9"/>
  <c r="I127" i="9"/>
  <c r="G127" i="9"/>
  <c r="J126" i="9"/>
  <c r="I126" i="9"/>
  <c r="G126" i="9"/>
  <c r="L126" i="9" s="1"/>
  <c r="J125" i="9"/>
  <c r="I125" i="9"/>
  <c r="G125" i="9"/>
  <c r="L125" i="9" s="1"/>
  <c r="J124" i="9"/>
  <c r="I124" i="9"/>
  <c r="G124" i="9"/>
  <c r="L124" i="9" s="1"/>
  <c r="J123" i="9"/>
  <c r="I123" i="9"/>
  <c r="G123" i="9"/>
  <c r="L123" i="9" s="1"/>
  <c r="J122" i="9"/>
  <c r="I122" i="9"/>
  <c r="G122" i="9"/>
  <c r="L122" i="9" s="1"/>
  <c r="J121" i="9"/>
  <c r="I121" i="9"/>
  <c r="G121" i="9"/>
  <c r="L121" i="9" s="1"/>
  <c r="J120" i="9"/>
  <c r="I120" i="9"/>
  <c r="G120" i="9"/>
  <c r="L120" i="9" s="1"/>
  <c r="J119" i="9"/>
  <c r="I119" i="9"/>
  <c r="G119" i="9"/>
  <c r="L119" i="9" s="1"/>
  <c r="L118" i="9"/>
  <c r="J118" i="9"/>
  <c r="I118" i="9"/>
  <c r="G118" i="9"/>
  <c r="J117" i="9"/>
  <c r="I117" i="9"/>
  <c r="G117" i="9"/>
  <c r="L117" i="9" s="1"/>
  <c r="J116" i="9"/>
  <c r="I116" i="9"/>
  <c r="G116" i="9"/>
  <c r="L116" i="9" s="1"/>
  <c r="J115" i="9"/>
  <c r="I115" i="9"/>
  <c r="G115" i="9"/>
  <c r="L115" i="9" s="1"/>
  <c r="J114" i="9"/>
  <c r="I114" i="9"/>
  <c r="G114" i="9"/>
  <c r="L114" i="9" s="1"/>
  <c r="J113" i="9"/>
  <c r="I113" i="9"/>
  <c r="G113" i="9"/>
  <c r="L113" i="9" s="1"/>
  <c r="J112" i="9"/>
  <c r="I112" i="9"/>
  <c r="G112" i="9"/>
  <c r="L112" i="9" s="1"/>
  <c r="J111" i="9"/>
  <c r="I111" i="9"/>
  <c r="G111" i="9"/>
  <c r="L111" i="9" s="1"/>
  <c r="D110" i="9"/>
  <c r="J108" i="9"/>
  <c r="I108" i="9"/>
  <c r="G108" i="9"/>
  <c r="L108" i="9" s="1"/>
  <c r="L107" i="9"/>
  <c r="J107" i="9"/>
  <c r="I107" i="9"/>
  <c r="G107" i="9"/>
  <c r="J106" i="9"/>
  <c r="I106" i="9"/>
  <c r="G106" i="9"/>
  <c r="L106" i="9" s="1"/>
  <c r="J105" i="9"/>
  <c r="I105" i="9"/>
  <c r="G105" i="9"/>
  <c r="L105" i="9" s="1"/>
  <c r="L104" i="9"/>
  <c r="J104" i="9"/>
  <c r="I104" i="9"/>
  <c r="G104" i="9"/>
  <c r="J103" i="9"/>
  <c r="I103" i="9"/>
  <c r="G103" i="9"/>
  <c r="L103" i="9" s="1"/>
  <c r="M102" i="9"/>
  <c r="J102" i="9"/>
  <c r="I102" i="9"/>
  <c r="G102" i="9"/>
  <c r="L102" i="9" s="1"/>
  <c r="M101" i="9"/>
  <c r="L101" i="9"/>
  <c r="J101" i="9"/>
  <c r="I101" i="9"/>
  <c r="G101" i="9"/>
  <c r="M100" i="9"/>
  <c r="J100" i="9"/>
  <c r="I100" i="9"/>
  <c r="G100" i="9"/>
  <c r="L100" i="9" s="1"/>
  <c r="M99" i="9"/>
  <c r="L99" i="9"/>
  <c r="J99" i="9"/>
  <c r="I99" i="9"/>
  <c r="G99" i="9"/>
  <c r="M98" i="9"/>
  <c r="J98" i="9"/>
  <c r="I98" i="9"/>
  <c r="G98" i="9"/>
  <c r="L98" i="9" s="1"/>
  <c r="M97" i="9"/>
  <c r="L97" i="9"/>
  <c r="J97" i="9"/>
  <c r="I97" i="9"/>
  <c r="G97" i="9"/>
  <c r="L96" i="9"/>
  <c r="J96" i="9"/>
  <c r="I96" i="9"/>
  <c r="G96" i="9"/>
  <c r="J95" i="9"/>
  <c r="I95" i="9"/>
  <c r="G95" i="9"/>
  <c r="L95" i="9" s="1"/>
  <c r="L94" i="9"/>
  <c r="J94" i="9"/>
  <c r="I94" i="9"/>
  <c r="G94" i="9"/>
  <c r="L93" i="9"/>
  <c r="J93" i="9"/>
  <c r="I93" i="9"/>
  <c r="G93" i="9"/>
  <c r="J92" i="9"/>
  <c r="I92" i="9"/>
  <c r="G92" i="9"/>
  <c r="L92" i="9" s="1"/>
  <c r="J91" i="9"/>
  <c r="I91" i="9"/>
  <c r="G91" i="9"/>
  <c r="L91" i="9" s="1"/>
  <c r="J90" i="9"/>
  <c r="I90" i="9"/>
  <c r="G90" i="9"/>
  <c r="L90" i="9" s="1"/>
  <c r="J89" i="9"/>
  <c r="I89" i="9"/>
  <c r="G89" i="9"/>
  <c r="L89" i="9" s="1"/>
  <c r="J88" i="9"/>
  <c r="I88" i="9"/>
  <c r="G88" i="9"/>
  <c r="L88" i="9" s="1"/>
  <c r="L87" i="9"/>
  <c r="J87" i="9"/>
  <c r="I87" i="9"/>
  <c r="G87" i="9"/>
  <c r="J86" i="9"/>
  <c r="I86" i="9"/>
  <c r="G86" i="9"/>
  <c r="L86" i="9" s="1"/>
  <c r="J85" i="9"/>
  <c r="I85" i="9"/>
  <c r="G85" i="9"/>
  <c r="L85" i="9" s="1"/>
  <c r="L84" i="9"/>
  <c r="J84" i="9"/>
  <c r="I84" i="9"/>
  <c r="G84" i="9"/>
  <c r="J83" i="9"/>
  <c r="I83" i="9"/>
  <c r="G83" i="9"/>
  <c r="L83" i="9" s="1"/>
  <c r="L82" i="9"/>
  <c r="J82" i="9"/>
  <c r="I82" i="9"/>
  <c r="G82" i="9"/>
  <c r="L81" i="9"/>
  <c r="J81" i="9"/>
  <c r="I81" i="9"/>
  <c r="G81" i="9"/>
  <c r="J80" i="9"/>
  <c r="I80" i="9"/>
  <c r="G80" i="9"/>
  <c r="L80" i="9" s="1"/>
  <c r="J79" i="9"/>
  <c r="I79" i="9"/>
  <c r="G79" i="9"/>
  <c r="L79" i="9" s="1"/>
  <c r="J78" i="9"/>
  <c r="I78" i="9"/>
  <c r="G78" i="9"/>
  <c r="L78" i="9" s="1"/>
  <c r="J77" i="9"/>
  <c r="I77" i="9"/>
  <c r="G77" i="9"/>
  <c r="L77" i="9" s="1"/>
  <c r="L76" i="9"/>
  <c r="J76" i="9"/>
  <c r="I76" i="9"/>
  <c r="G76" i="9"/>
  <c r="J75" i="9"/>
  <c r="I75" i="9"/>
  <c r="G75" i="9"/>
  <c r="L75" i="9" s="1"/>
  <c r="J74" i="9"/>
  <c r="I74" i="9"/>
  <c r="G74" i="9"/>
  <c r="L74" i="9" s="1"/>
  <c r="L73" i="9"/>
  <c r="J73" i="9"/>
  <c r="I73" i="9"/>
  <c r="G73" i="9"/>
  <c r="J72" i="9"/>
  <c r="I72" i="9"/>
  <c r="G72" i="9"/>
  <c r="L72" i="9" s="1"/>
  <c r="J71" i="9"/>
  <c r="I71" i="9"/>
  <c r="G71" i="9"/>
  <c r="L71" i="9" s="1"/>
  <c r="L70" i="9"/>
  <c r="J70" i="9"/>
  <c r="I70" i="9"/>
  <c r="G70" i="9"/>
  <c r="L69" i="9"/>
  <c r="J69" i="9"/>
  <c r="I69" i="9"/>
  <c r="G69" i="9"/>
  <c r="J68" i="9"/>
  <c r="I68" i="9"/>
  <c r="G68" i="9"/>
  <c r="L68" i="9" s="1"/>
  <c r="J67" i="9"/>
  <c r="I67" i="9"/>
  <c r="G67" i="9"/>
  <c r="L67" i="9" s="1"/>
  <c r="J66" i="9"/>
  <c r="I66" i="9"/>
  <c r="G66" i="9"/>
  <c r="L66" i="9" s="1"/>
  <c r="J65" i="9"/>
  <c r="I65" i="9"/>
  <c r="G65" i="9"/>
  <c r="L65" i="9" s="1"/>
  <c r="L64" i="9"/>
  <c r="J64" i="9"/>
  <c r="I64" i="9"/>
  <c r="G64" i="9"/>
  <c r="L63" i="9"/>
  <c r="J63" i="9"/>
  <c r="I63" i="9"/>
  <c r="G63" i="9"/>
  <c r="J62" i="9"/>
  <c r="I62" i="9"/>
  <c r="G62" i="9"/>
  <c r="L62" i="9" s="1"/>
  <c r="L61" i="9"/>
  <c r="J61" i="9"/>
  <c r="I61" i="9"/>
  <c r="G61" i="9"/>
  <c r="L60" i="9"/>
  <c r="J60" i="9"/>
  <c r="I60" i="9"/>
  <c r="G60" i="9"/>
  <c r="D59" i="9"/>
  <c r="J57" i="9"/>
  <c r="H57" i="9"/>
  <c r="I57" i="9" s="1"/>
  <c r="G57" i="9"/>
  <c r="L57" i="9" s="1"/>
  <c r="L56" i="9"/>
  <c r="J56" i="9"/>
  <c r="H56" i="9"/>
  <c r="I56" i="9" s="1"/>
  <c r="G56" i="9"/>
  <c r="J55" i="9"/>
  <c r="I55" i="9"/>
  <c r="H55" i="9"/>
  <c r="G55" i="9" s="1"/>
  <c r="L55" i="9" s="1"/>
  <c r="J54" i="9"/>
  <c r="H54" i="9"/>
  <c r="I54" i="9" s="1"/>
  <c r="G54" i="9"/>
  <c r="L54" i="9" s="1"/>
  <c r="J53" i="9"/>
  <c r="H53" i="9"/>
  <c r="I53" i="9" s="1"/>
  <c r="G53" i="9"/>
  <c r="L53" i="9" s="1"/>
  <c r="J52" i="9"/>
  <c r="H52" i="9"/>
  <c r="I52" i="9" s="1"/>
  <c r="L51" i="9"/>
  <c r="J51" i="9"/>
  <c r="I51" i="9"/>
  <c r="G51" i="9"/>
  <c r="J50" i="9"/>
  <c r="I50" i="9"/>
  <c r="G50" i="9"/>
  <c r="L50" i="9" s="1"/>
  <c r="J49" i="9"/>
  <c r="I49" i="9"/>
  <c r="G49" i="9"/>
  <c r="L49" i="9" s="1"/>
  <c r="J48" i="9"/>
  <c r="I48" i="9"/>
  <c r="G48" i="9"/>
  <c r="L48" i="9" s="1"/>
  <c r="J47" i="9"/>
  <c r="I47" i="9"/>
  <c r="G47" i="9"/>
  <c r="L47" i="9" s="1"/>
  <c r="J46" i="9"/>
  <c r="I46" i="9"/>
  <c r="G46" i="9"/>
  <c r="L46" i="9" s="1"/>
  <c r="L45" i="9"/>
  <c r="J45" i="9"/>
  <c r="I45" i="9"/>
  <c r="G45" i="9"/>
  <c r="J44" i="9"/>
  <c r="I44" i="9"/>
  <c r="G44" i="9"/>
  <c r="L44" i="9" s="1"/>
  <c r="J43" i="9"/>
  <c r="I43" i="9"/>
  <c r="G43" i="9"/>
  <c r="L43" i="9" s="1"/>
  <c r="L42" i="9"/>
  <c r="J42" i="9"/>
  <c r="I42" i="9"/>
  <c r="G42" i="9"/>
  <c r="J41" i="9"/>
  <c r="I41" i="9"/>
  <c r="G41" i="9"/>
  <c r="L41" i="9" s="1"/>
  <c r="J40" i="9"/>
  <c r="H40" i="9"/>
  <c r="J39" i="9"/>
  <c r="H39" i="9"/>
  <c r="I39" i="9" s="1"/>
  <c r="G39" i="9"/>
  <c r="L39" i="9" s="1"/>
  <c r="J38" i="9"/>
  <c r="I38" i="9"/>
  <c r="H38" i="9"/>
  <c r="G38" i="9" s="1"/>
  <c r="L38" i="9" s="1"/>
  <c r="J37" i="9"/>
  <c r="H37" i="9"/>
  <c r="G37" i="9" s="1"/>
  <c r="L37" i="9" s="1"/>
  <c r="J36" i="9"/>
  <c r="H36" i="9"/>
  <c r="L35" i="9"/>
  <c r="J35" i="9"/>
  <c r="I35" i="9"/>
  <c r="H35" i="9"/>
  <c r="G35" i="9"/>
  <c r="J34" i="9"/>
  <c r="I34" i="9"/>
  <c r="G34" i="9"/>
  <c r="L34" i="9" s="1"/>
  <c r="L33" i="9"/>
  <c r="J33" i="9"/>
  <c r="I33" i="9"/>
  <c r="G33" i="9"/>
  <c r="J32" i="9"/>
  <c r="I32" i="9"/>
  <c r="G32" i="9"/>
  <c r="L32" i="9" s="1"/>
  <c r="J31" i="9"/>
  <c r="I31" i="9"/>
  <c r="G31" i="9"/>
  <c r="L31" i="9" s="1"/>
  <c r="J30" i="9"/>
  <c r="I30" i="9"/>
  <c r="G30" i="9"/>
  <c r="L30" i="9" s="1"/>
  <c r="J29" i="9"/>
  <c r="I29" i="9"/>
  <c r="G29" i="9"/>
  <c r="L29" i="9" s="1"/>
  <c r="M27" i="9"/>
  <c r="J27" i="9"/>
  <c r="I27" i="9"/>
  <c r="G27" i="9"/>
  <c r="L27" i="9" s="1"/>
  <c r="M26" i="9"/>
  <c r="J26" i="9"/>
  <c r="I26" i="9"/>
  <c r="G26" i="9"/>
  <c r="L26" i="9" s="1"/>
  <c r="L25" i="9"/>
  <c r="J25" i="9"/>
  <c r="I25" i="9"/>
  <c r="G25" i="9"/>
  <c r="L24" i="9"/>
  <c r="J24" i="9"/>
  <c r="I24" i="9"/>
  <c r="G24" i="9"/>
  <c r="J23" i="9"/>
  <c r="I23" i="9"/>
  <c r="G23" i="9"/>
  <c r="L23" i="9" s="1"/>
  <c r="L22" i="9"/>
  <c r="J22" i="9"/>
  <c r="I22" i="9"/>
  <c r="G22" i="9"/>
  <c r="L21" i="9"/>
  <c r="J21" i="9"/>
  <c r="I21" i="9"/>
  <c r="G21" i="9"/>
  <c r="J20" i="9"/>
  <c r="I20" i="9"/>
  <c r="G20" i="9"/>
  <c r="L20" i="9" s="1"/>
  <c r="L19" i="9"/>
  <c r="J19" i="9"/>
  <c r="I19" i="9"/>
  <c r="G19" i="9"/>
  <c r="L18" i="9"/>
  <c r="J18" i="9"/>
  <c r="I18" i="9"/>
  <c r="G18" i="9"/>
  <c r="J17" i="9"/>
  <c r="I17" i="9"/>
  <c r="G17" i="9"/>
  <c r="L17" i="9" s="1"/>
  <c r="L16" i="9"/>
  <c r="J16" i="9"/>
  <c r="I16" i="9"/>
  <c r="G16" i="9"/>
  <c r="L15" i="9"/>
  <c r="J15" i="9"/>
  <c r="I15" i="9"/>
  <c r="G15" i="9"/>
  <c r="J14" i="9"/>
  <c r="I14" i="9"/>
  <c r="G14" i="9"/>
  <c r="L14" i="9" s="1"/>
  <c r="L13" i="9"/>
  <c r="J13" i="9"/>
  <c r="I13" i="9"/>
  <c r="G13" i="9"/>
  <c r="L12" i="9"/>
  <c r="J12" i="9"/>
  <c r="I12" i="9"/>
  <c r="G12" i="9"/>
  <c r="J11" i="9"/>
  <c r="I11" i="9"/>
  <c r="G11" i="9"/>
  <c r="L11" i="9" s="1"/>
  <c r="L10" i="9"/>
  <c r="J10" i="9"/>
  <c r="I10" i="9"/>
  <c r="G10" i="9"/>
  <c r="L9" i="9"/>
  <c r="J9" i="9"/>
  <c r="I9" i="9"/>
  <c r="G9" i="9"/>
  <c r="D8" i="9"/>
  <c r="K4" i="9"/>
  <c r="L54" i="8"/>
  <c r="J54" i="8"/>
  <c r="I54" i="8"/>
  <c r="L53" i="8"/>
  <c r="J53" i="8"/>
  <c r="I53" i="8"/>
  <c r="L52" i="8"/>
  <c r="J52" i="8"/>
  <c r="I52" i="8"/>
  <c r="L51" i="8"/>
  <c r="J51" i="8"/>
  <c r="I51" i="8"/>
  <c r="L50" i="8"/>
  <c r="J50" i="8"/>
  <c r="I50" i="8"/>
  <c r="L49" i="8"/>
  <c r="J49" i="8"/>
  <c r="I49" i="8"/>
  <c r="L48" i="8"/>
  <c r="J48" i="8"/>
  <c r="I48" i="8"/>
  <c r="L47" i="8"/>
  <c r="J47" i="8"/>
  <c r="I47" i="8"/>
  <c r="L46" i="8"/>
  <c r="J46" i="8"/>
  <c r="I46" i="8"/>
  <c r="L45" i="8"/>
  <c r="J45" i="8"/>
  <c r="I45" i="8"/>
  <c r="L44" i="8"/>
  <c r="J44" i="8"/>
  <c r="I44" i="8"/>
  <c r="L43" i="8"/>
  <c r="J43" i="8"/>
  <c r="I43" i="8"/>
  <c r="L42" i="8"/>
  <c r="J42" i="8"/>
  <c r="I42" i="8"/>
  <c r="L41" i="8"/>
  <c r="J41" i="8"/>
  <c r="I41" i="8"/>
  <c r="L40" i="8"/>
  <c r="J40" i="8"/>
  <c r="I40" i="8"/>
  <c r="G40" i="8"/>
  <c r="L39" i="8"/>
  <c r="J39" i="8"/>
  <c r="I39" i="8"/>
  <c r="G39" i="8"/>
  <c r="J38" i="8"/>
  <c r="I38" i="8"/>
  <c r="G38" i="8"/>
  <c r="L38" i="8" s="1"/>
  <c r="L37" i="8"/>
  <c r="J37" i="8"/>
  <c r="I37" i="8"/>
  <c r="G37" i="8"/>
  <c r="L36" i="8"/>
  <c r="J36" i="8"/>
  <c r="I36" i="8"/>
  <c r="G36" i="8"/>
  <c r="J35" i="8"/>
  <c r="I35" i="8"/>
  <c r="G35" i="8"/>
  <c r="L35" i="8" s="1"/>
  <c r="L34" i="8"/>
  <c r="J34" i="8"/>
  <c r="I34" i="8"/>
  <c r="L33" i="8"/>
  <c r="J33" i="8"/>
  <c r="I33" i="8"/>
  <c r="L32" i="8"/>
  <c r="J32" i="8"/>
  <c r="I32" i="8"/>
  <c r="L31" i="8"/>
  <c r="J31" i="8"/>
  <c r="I31" i="8"/>
  <c r="L30" i="8"/>
  <c r="J30" i="8"/>
  <c r="I30" i="8"/>
  <c r="G30" i="8"/>
  <c r="L29" i="8"/>
  <c r="J29" i="8"/>
  <c r="I29" i="8"/>
  <c r="G29" i="8"/>
  <c r="J28" i="8"/>
  <c r="I28" i="8"/>
  <c r="G28" i="8"/>
  <c r="L28" i="8" s="1"/>
  <c r="L27" i="8"/>
  <c r="J27" i="8"/>
  <c r="I27" i="8"/>
  <c r="G27" i="8"/>
  <c r="L26" i="8"/>
  <c r="J26" i="8"/>
  <c r="I26" i="8"/>
  <c r="G26" i="8"/>
  <c r="J25" i="8"/>
  <c r="I25" i="8"/>
  <c r="G25" i="8"/>
  <c r="L25" i="8" s="1"/>
  <c r="L24" i="8"/>
  <c r="J24" i="8"/>
  <c r="I24" i="8"/>
  <c r="L23" i="8"/>
  <c r="J23" i="8"/>
  <c r="I23" i="8"/>
  <c r="L22" i="8"/>
  <c r="J22" i="8"/>
  <c r="I22" i="8"/>
  <c r="L21" i="8"/>
  <c r="J21" i="8"/>
  <c r="I21" i="8"/>
  <c r="L20" i="8"/>
  <c r="J20" i="8"/>
  <c r="I20" i="8"/>
  <c r="L19" i="8"/>
  <c r="J19" i="8"/>
  <c r="I19" i="8"/>
  <c r="G19" i="8"/>
  <c r="L18" i="8"/>
  <c r="J18" i="8"/>
  <c r="I18" i="8"/>
  <c r="G18" i="8"/>
  <c r="L17" i="8"/>
  <c r="J17" i="8"/>
  <c r="I17" i="8"/>
  <c r="G17" i="8"/>
  <c r="L16" i="8"/>
  <c r="J16" i="8"/>
  <c r="I16" i="8"/>
  <c r="G16" i="8"/>
  <c r="L15" i="8"/>
  <c r="J15" i="8"/>
  <c r="I15" i="8"/>
  <c r="G15" i="8"/>
  <c r="L14" i="8"/>
  <c r="J14" i="8"/>
  <c r="I14" i="8"/>
  <c r="G14" i="8"/>
  <c r="L13" i="8"/>
  <c r="J13" i="8"/>
  <c r="I13" i="8"/>
  <c r="G13" i="8"/>
  <c r="L12" i="8"/>
  <c r="J12" i="8"/>
  <c r="I12" i="8"/>
  <c r="G12" i="8"/>
  <c r="L11" i="8"/>
  <c r="J11" i="8"/>
  <c r="I11" i="8"/>
  <c r="G11" i="8"/>
  <c r="L10" i="8"/>
  <c r="J10" i="8"/>
  <c r="I10" i="8"/>
  <c r="G10" i="8"/>
  <c r="L9" i="8"/>
  <c r="J9" i="8"/>
  <c r="I9" i="8"/>
  <c r="G9" i="8"/>
  <c r="L8" i="8"/>
  <c r="J8" i="8"/>
  <c r="I8" i="8"/>
  <c r="G8" i="8"/>
  <c r="L7" i="8"/>
  <c r="J7" i="8"/>
  <c r="I7" i="8"/>
  <c r="G7" i="8"/>
  <c r="L6" i="8"/>
  <c r="J6" i="8"/>
  <c r="I6" i="8"/>
  <c r="G6" i="8"/>
  <c r="L5" i="8"/>
  <c r="J5" i="8"/>
  <c r="I5" i="8"/>
  <c r="G5" i="8"/>
  <c r="L4" i="8"/>
  <c r="J4" i="8"/>
  <c r="I4" i="8"/>
  <c r="G4" i="8"/>
  <c r="L3" i="8"/>
  <c r="J3" i="8"/>
  <c r="I3" i="8"/>
  <c r="G3" i="8"/>
  <c r="D2" i="8"/>
  <c r="K1" i="8"/>
  <c r="J33" i="7"/>
  <c r="L32" i="7"/>
  <c r="K32" i="7"/>
  <c r="I32" i="7"/>
  <c r="L31" i="7"/>
  <c r="K31" i="7"/>
  <c r="I31" i="7"/>
  <c r="L30" i="7"/>
  <c r="K30" i="7"/>
  <c r="I30" i="7"/>
  <c r="L29" i="7"/>
  <c r="K29" i="7"/>
  <c r="I29" i="7"/>
  <c r="L28" i="7"/>
  <c r="K28" i="7"/>
  <c r="I28" i="7"/>
  <c r="L27" i="7"/>
  <c r="K27" i="7"/>
  <c r="I27" i="7"/>
  <c r="L26" i="7"/>
  <c r="K26" i="7"/>
  <c r="I26" i="7"/>
  <c r="L25" i="7"/>
  <c r="K25" i="7"/>
  <c r="I25" i="7"/>
  <c r="L24" i="7"/>
  <c r="K24" i="7"/>
  <c r="I24" i="7"/>
  <c r="L23" i="7"/>
  <c r="K23" i="7"/>
  <c r="I23" i="7"/>
  <c r="L22" i="7"/>
  <c r="K22" i="7"/>
  <c r="I22" i="7"/>
  <c r="L21" i="7"/>
  <c r="K21" i="7"/>
  <c r="I21" i="7"/>
  <c r="L20" i="7"/>
  <c r="K20" i="7"/>
  <c r="I20" i="7"/>
  <c r="L19" i="7"/>
  <c r="K19" i="7"/>
  <c r="I19" i="7"/>
  <c r="L18" i="7"/>
  <c r="K18" i="7"/>
  <c r="I18" i="7"/>
  <c r="L17" i="7"/>
  <c r="K17" i="7"/>
  <c r="I17" i="7"/>
  <c r="L16" i="7"/>
  <c r="K16" i="7"/>
  <c r="I16" i="7"/>
  <c r="L15" i="7"/>
  <c r="K15" i="7"/>
  <c r="I15" i="7"/>
  <c r="L14" i="7"/>
  <c r="K14" i="7"/>
  <c r="I14" i="7"/>
  <c r="L13" i="7"/>
  <c r="K13" i="7"/>
  <c r="I13" i="7"/>
  <c r="L12" i="7"/>
  <c r="K12" i="7"/>
  <c r="I12" i="7"/>
  <c r="L11" i="7"/>
  <c r="K11" i="7"/>
  <c r="I11" i="7"/>
  <c r="L10" i="7"/>
  <c r="K10" i="7"/>
  <c r="I10" i="7"/>
  <c r="L9" i="7"/>
  <c r="K9" i="7"/>
  <c r="I9" i="7"/>
  <c r="L8" i="7"/>
  <c r="K8" i="7"/>
  <c r="I8" i="7"/>
  <c r="L7" i="7"/>
  <c r="K7" i="7"/>
  <c r="I7" i="7"/>
  <c r="L6" i="7"/>
  <c r="K6" i="7"/>
  <c r="I6" i="7"/>
  <c r="L5" i="7"/>
  <c r="K5" i="7"/>
  <c r="I5" i="7"/>
  <c r="L4" i="7"/>
  <c r="K4" i="7"/>
  <c r="I4" i="7"/>
  <c r="L3" i="7"/>
  <c r="K3" i="7"/>
  <c r="I3" i="7"/>
  <c r="J213" i="6"/>
  <c r="L212" i="6"/>
  <c r="I212" i="6"/>
  <c r="G212" i="6"/>
  <c r="K212" i="6" s="1"/>
  <c r="L211" i="6"/>
  <c r="I211" i="6"/>
  <c r="G211" i="6"/>
  <c r="K211" i="6" s="1"/>
  <c r="L210" i="6"/>
  <c r="I210" i="6"/>
  <c r="G210" i="6"/>
  <c r="K210" i="6" s="1"/>
  <c r="L209" i="6"/>
  <c r="K209" i="6"/>
  <c r="I209" i="6"/>
  <c r="G209" i="6"/>
  <c r="L208" i="6"/>
  <c r="K208" i="6"/>
  <c r="I208" i="6"/>
  <c r="G208" i="6"/>
  <c r="L207" i="6"/>
  <c r="I207" i="6"/>
  <c r="G207" i="6"/>
  <c r="K207" i="6" s="1"/>
  <c r="L206" i="6"/>
  <c r="K206" i="6"/>
  <c r="I206" i="6"/>
  <c r="G206" i="6"/>
  <c r="L205" i="6"/>
  <c r="I205" i="6"/>
  <c r="G205" i="6"/>
  <c r="K205" i="6" s="1"/>
  <c r="L204" i="6"/>
  <c r="I204" i="6"/>
  <c r="G204" i="6"/>
  <c r="K204" i="6" s="1"/>
  <c r="L203" i="6"/>
  <c r="K203" i="6"/>
  <c r="I203" i="6"/>
  <c r="G203" i="6"/>
  <c r="L202" i="6"/>
  <c r="I202" i="6"/>
  <c r="G202" i="6"/>
  <c r="K202" i="6" s="1"/>
  <c r="L201" i="6"/>
  <c r="I201" i="6"/>
  <c r="G201" i="6"/>
  <c r="K201" i="6" s="1"/>
  <c r="L200" i="6"/>
  <c r="I200" i="6"/>
  <c r="G200" i="6"/>
  <c r="K200" i="6" s="1"/>
  <c r="L199" i="6"/>
  <c r="I199" i="6"/>
  <c r="G199" i="6"/>
  <c r="K199" i="6" s="1"/>
  <c r="L198" i="6"/>
  <c r="I198" i="6"/>
  <c r="G198" i="6"/>
  <c r="K198" i="6" s="1"/>
  <c r="L197" i="6"/>
  <c r="I197" i="6"/>
  <c r="G197" i="6"/>
  <c r="K197" i="6" s="1"/>
  <c r="L196" i="6"/>
  <c r="K196" i="6"/>
  <c r="I196" i="6"/>
  <c r="G196" i="6"/>
  <c r="L195" i="6"/>
  <c r="I195" i="6"/>
  <c r="G195" i="6"/>
  <c r="K195" i="6" s="1"/>
  <c r="L194" i="6"/>
  <c r="K194" i="6"/>
  <c r="I194" i="6"/>
  <c r="G194" i="6"/>
  <c r="L193" i="6"/>
  <c r="K193" i="6"/>
  <c r="I193" i="6"/>
  <c r="G193" i="6"/>
  <c r="L192" i="6"/>
  <c r="I192" i="6"/>
  <c r="G192" i="6"/>
  <c r="K192" i="6" s="1"/>
  <c r="L191" i="6"/>
  <c r="K191" i="6"/>
  <c r="I191" i="6"/>
  <c r="G191" i="6"/>
  <c r="L190" i="6"/>
  <c r="K190" i="6"/>
  <c r="I190" i="6"/>
  <c r="G190" i="6"/>
  <c r="L189" i="6"/>
  <c r="I189" i="6"/>
  <c r="G189" i="6"/>
  <c r="K189" i="6" s="1"/>
  <c r="L188" i="6"/>
  <c r="I188" i="6"/>
  <c r="G188" i="6"/>
  <c r="K188" i="6" s="1"/>
  <c r="L187" i="6"/>
  <c r="I187" i="6"/>
  <c r="G187" i="6"/>
  <c r="K187" i="6" s="1"/>
  <c r="L186" i="6"/>
  <c r="I186" i="6"/>
  <c r="G186" i="6"/>
  <c r="K186" i="6" s="1"/>
  <c r="L185" i="6"/>
  <c r="K185" i="6"/>
  <c r="I185" i="6"/>
  <c r="G185" i="6"/>
  <c r="L184" i="6"/>
  <c r="I184" i="6"/>
  <c r="G184" i="6"/>
  <c r="K184" i="6" s="1"/>
  <c r="L183" i="6"/>
  <c r="I183" i="6"/>
  <c r="G183" i="6"/>
  <c r="K183" i="6" s="1"/>
  <c r="L182" i="6"/>
  <c r="I182" i="6"/>
  <c r="G182" i="6"/>
  <c r="K182" i="6" s="1"/>
  <c r="L181" i="6"/>
  <c r="K181" i="6"/>
  <c r="I181" i="6"/>
  <c r="G181" i="6"/>
  <c r="L180" i="6"/>
  <c r="I180" i="6"/>
  <c r="G180" i="6"/>
  <c r="K180" i="6" s="1"/>
  <c r="L179" i="6"/>
  <c r="I179" i="6"/>
  <c r="G179" i="6"/>
  <c r="K179" i="6" s="1"/>
  <c r="L178" i="6"/>
  <c r="K178" i="6"/>
  <c r="I178" i="6"/>
  <c r="G178" i="6"/>
  <c r="L177" i="6"/>
  <c r="I177" i="6"/>
  <c r="G177" i="6"/>
  <c r="K177" i="6" s="1"/>
  <c r="L176" i="6"/>
  <c r="I176" i="6"/>
  <c r="G176" i="6"/>
  <c r="K176" i="6" s="1"/>
  <c r="L175" i="6"/>
  <c r="K175" i="6"/>
  <c r="I175" i="6"/>
  <c r="G175" i="6"/>
  <c r="L174" i="6"/>
  <c r="I174" i="6"/>
  <c r="G174" i="6"/>
  <c r="K174" i="6" s="1"/>
  <c r="L173" i="6"/>
  <c r="K173" i="6"/>
  <c r="I173" i="6"/>
  <c r="G173" i="6"/>
  <c r="L172" i="6"/>
  <c r="K172" i="6"/>
  <c r="I172" i="6"/>
  <c r="G172" i="6"/>
  <c r="L171" i="6"/>
  <c r="I171" i="6"/>
  <c r="G171" i="6"/>
  <c r="K171" i="6" s="1"/>
  <c r="L170" i="6"/>
  <c r="K170" i="6"/>
  <c r="I170" i="6"/>
  <c r="G170" i="6"/>
  <c r="L169" i="6"/>
  <c r="I169" i="6"/>
  <c r="G169" i="6"/>
  <c r="K169" i="6" s="1"/>
  <c r="L168" i="6"/>
  <c r="I168" i="6"/>
  <c r="G168" i="6"/>
  <c r="K168" i="6" s="1"/>
  <c r="L167" i="6"/>
  <c r="K167" i="6"/>
  <c r="I167" i="6"/>
  <c r="G167" i="6"/>
  <c r="L166" i="6"/>
  <c r="I166" i="6"/>
  <c r="G166" i="6"/>
  <c r="K166" i="6" s="1"/>
  <c r="L165" i="6"/>
  <c r="I165" i="6"/>
  <c r="G165" i="6"/>
  <c r="K165" i="6" s="1"/>
  <c r="L164" i="6"/>
  <c r="I164" i="6"/>
  <c r="G164" i="6"/>
  <c r="K164" i="6" s="1"/>
  <c r="L163" i="6"/>
  <c r="I163" i="6"/>
  <c r="G163" i="6"/>
  <c r="K163" i="6" s="1"/>
  <c r="L162" i="6"/>
  <c r="I162" i="6"/>
  <c r="G162" i="6"/>
  <c r="K162" i="6" s="1"/>
  <c r="L161" i="6"/>
  <c r="I161" i="6"/>
  <c r="G161" i="6"/>
  <c r="K161" i="6" s="1"/>
  <c r="L160" i="6"/>
  <c r="K160" i="6"/>
  <c r="I160" i="6"/>
  <c r="G160" i="6"/>
  <c r="L159" i="6"/>
  <c r="I159" i="6"/>
  <c r="G159" i="6"/>
  <c r="K159" i="6" s="1"/>
  <c r="L158" i="6"/>
  <c r="K158" i="6"/>
  <c r="I158" i="6"/>
  <c r="G158" i="6"/>
  <c r="L157" i="6"/>
  <c r="K157" i="6"/>
  <c r="I157" i="6"/>
  <c r="G157" i="6"/>
  <c r="L156" i="6"/>
  <c r="I156" i="6"/>
  <c r="G156" i="6"/>
  <c r="K156" i="6" s="1"/>
  <c r="L155" i="6"/>
  <c r="K155" i="6"/>
  <c r="I155" i="6"/>
  <c r="G155" i="6"/>
  <c r="L154" i="6"/>
  <c r="K154" i="6"/>
  <c r="I154" i="6"/>
  <c r="G154" i="6"/>
  <c r="L153" i="6"/>
  <c r="I153" i="6"/>
  <c r="G153" i="6"/>
  <c r="K153" i="6" s="1"/>
  <c r="L152" i="6"/>
  <c r="I152" i="6"/>
  <c r="G152" i="6"/>
  <c r="K152" i="6" s="1"/>
  <c r="L151" i="6"/>
  <c r="I151" i="6"/>
  <c r="G151" i="6"/>
  <c r="K151" i="6" s="1"/>
  <c r="L150" i="6"/>
  <c r="I150" i="6"/>
  <c r="G150" i="6"/>
  <c r="K150" i="6" s="1"/>
  <c r="L149" i="6"/>
  <c r="K149" i="6"/>
  <c r="I149" i="6"/>
  <c r="G149" i="6"/>
  <c r="L148" i="6"/>
  <c r="I148" i="6"/>
  <c r="G148" i="6"/>
  <c r="K148" i="6" s="1"/>
  <c r="L147" i="6"/>
  <c r="I147" i="6"/>
  <c r="G147" i="6"/>
  <c r="K147" i="6" s="1"/>
  <c r="L146" i="6"/>
  <c r="I146" i="6"/>
  <c r="G146" i="6"/>
  <c r="K146" i="6" s="1"/>
  <c r="L145" i="6"/>
  <c r="K145" i="6"/>
  <c r="I145" i="6"/>
  <c r="G145" i="6"/>
  <c r="L144" i="6"/>
  <c r="I144" i="6"/>
  <c r="G144" i="6"/>
  <c r="K144" i="6" s="1"/>
  <c r="L143" i="6"/>
  <c r="I143" i="6"/>
  <c r="G143" i="6"/>
  <c r="K143" i="6" s="1"/>
  <c r="L142" i="6"/>
  <c r="K142" i="6"/>
  <c r="I142" i="6"/>
  <c r="G142" i="6"/>
  <c r="L141" i="6"/>
  <c r="I141" i="6"/>
  <c r="G141" i="6"/>
  <c r="K141" i="6" s="1"/>
  <c r="L140" i="6"/>
  <c r="I140" i="6"/>
  <c r="G140" i="6"/>
  <c r="K140" i="6" s="1"/>
  <c r="L139" i="6"/>
  <c r="K139" i="6"/>
  <c r="I139" i="6"/>
  <c r="G139" i="6"/>
  <c r="L138" i="6"/>
  <c r="I138" i="6"/>
  <c r="G138" i="6"/>
  <c r="K138" i="6" s="1"/>
  <c r="L137" i="6"/>
  <c r="I137" i="6"/>
  <c r="G137" i="6"/>
  <c r="K137" i="6" s="1"/>
  <c r="L136" i="6"/>
  <c r="K136" i="6"/>
  <c r="I136" i="6"/>
  <c r="G136" i="6"/>
  <c r="L135" i="6"/>
  <c r="I135" i="6"/>
  <c r="G135" i="6"/>
  <c r="K135" i="6" s="1"/>
  <c r="L134" i="6"/>
  <c r="I134" i="6"/>
  <c r="G134" i="6"/>
  <c r="K134" i="6" s="1"/>
  <c r="L133" i="6"/>
  <c r="I133" i="6"/>
  <c r="G133" i="6"/>
  <c r="K133" i="6" s="1"/>
  <c r="L132" i="6"/>
  <c r="I132" i="6"/>
  <c r="G132" i="6"/>
  <c r="K132" i="6" s="1"/>
  <c r="L131" i="6"/>
  <c r="I131" i="6"/>
  <c r="G131" i="6"/>
  <c r="K131" i="6" s="1"/>
  <c r="L130" i="6"/>
  <c r="K130" i="6"/>
  <c r="I130" i="6"/>
  <c r="G130" i="6"/>
  <c r="L129" i="6"/>
  <c r="I129" i="6"/>
  <c r="G129" i="6"/>
  <c r="K129" i="6" s="1"/>
  <c r="L128" i="6"/>
  <c r="I128" i="6"/>
  <c r="G128" i="6"/>
  <c r="K128" i="6" s="1"/>
  <c r="L127" i="6"/>
  <c r="I127" i="6"/>
  <c r="G127" i="6"/>
  <c r="K127" i="6" s="1"/>
  <c r="L126" i="6"/>
  <c r="I126" i="6"/>
  <c r="G126" i="6"/>
  <c r="K126" i="6" s="1"/>
  <c r="L125" i="6"/>
  <c r="I125" i="6"/>
  <c r="G125" i="6"/>
  <c r="K125" i="6" s="1"/>
  <c r="L124" i="6"/>
  <c r="I124" i="6"/>
  <c r="G124" i="6"/>
  <c r="K124" i="6" s="1"/>
  <c r="L123" i="6"/>
  <c r="I123" i="6"/>
  <c r="G123" i="6"/>
  <c r="K123" i="6" s="1"/>
  <c r="L122" i="6"/>
  <c r="I122" i="6"/>
  <c r="G122" i="6"/>
  <c r="K122" i="6" s="1"/>
  <c r="L121" i="6"/>
  <c r="K121" i="6"/>
  <c r="I121" i="6"/>
  <c r="G121" i="6"/>
  <c r="L120" i="6"/>
  <c r="I120" i="6"/>
  <c r="G120" i="6"/>
  <c r="K120" i="6" s="1"/>
  <c r="L119" i="6"/>
  <c r="I119" i="6"/>
  <c r="G119" i="6"/>
  <c r="K119" i="6" s="1"/>
  <c r="L118" i="6"/>
  <c r="K118" i="6"/>
  <c r="I118" i="6"/>
  <c r="G118" i="6"/>
  <c r="L117" i="6"/>
  <c r="I117" i="6"/>
  <c r="G117" i="6"/>
  <c r="K117" i="6" s="1"/>
  <c r="L116" i="6"/>
  <c r="I116" i="6"/>
  <c r="G116" i="6"/>
  <c r="K116" i="6" s="1"/>
  <c r="L115" i="6"/>
  <c r="I115" i="6"/>
  <c r="G115" i="6"/>
  <c r="K115" i="6" s="1"/>
  <c r="L114" i="6"/>
  <c r="I114" i="6"/>
  <c r="G114" i="6"/>
  <c r="K114" i="6" s="1"/>
  <c r="L113" i="6"/>
  <c r="I113" i="6"/>
  <c r="G113" i="6"/>
  <c r="K113" i="6" s="1"/>
  <c r="L112" i="6"/>
  <c r="K112" i="6"/>
  <c r="I112" i="6"/>
  <c r="G112" i="6"/>
  <c r="L111" i="6"/>
  <c r="I111" i="6"/>
  <c r="G111" i="6"/>
  <c r="K111" i="6" s="1"/>
  <c r="L110" i="6"/>
  <c r="I110" i="6"/>
  <c r="G110" i="6"/>
  <c r="K110" i="6" s="1"/>
  <c r="L109" i="6"/>
  <c r="I109" i="6"/>
  <c r="G109" i="6"/>
  <c r="K109" i="6" s="1"/>
  <c r="L108" i="6"/>
  <c r="I108" i="6"/>
  <c r="G108" i="6"/>
  <c r="K108" i="6" s="1"/>
  <c r="L107" i="6"/>
  <c r="I107" i="6"/>
  <c r="G107" i="6"/>
  <c r="K107" i="6" s="1"/>
  <c r="L106" i="6"/>
  <c r="I106" i="6"/>
  <c r="G106" i="6"/>
  <c r="K106" i="6" s="1"/>
  <c r="L105" i="6"/>
  <c r="I105" i="6"/>
  <c r="G105" i="6"/>
  <c r="K105" i="6" s="1"/>
  <c r="L104" i="6"/>
  <c r="I104" i="6"/>
  <c r="G104" i="6"/>
  <c r="K104" i="6" s="1"/>
  <c r="L103" i="6"/>
  <c r="K103" i="6"/>
  <c r="I103" i="6"/>
  <c r="G103" i="6"/>
  <c r="L102" i="6"/>
  <c r="I102" i="6"/>
  <c r="G102" i="6"/>
  <c r="K102" i="6" s="1"/>
  <c r="L101" i="6"/>
  <c r="I101" i="6"/>
  <c r="G101" i="6"/>
  <c r="K101" i="6" s="1"/>
  <c r="L100" i="6"/>
  <c r="K100" i="6"/>
  <c r="I100" i="6"/>
  <c r="G100" i="6"/>
  <c r="L99" i="6"/>
  <c r="I99" i="6"/>
  <c r="G99" i="6"/>
  <c r="K99" i="6" s="1"/>
  <c r="L98" i="6"/>
  <c r="I98" i="6"/>
  <c r="G98" i="6"/>
  <c r="K98" i="6" s="1"/>
  <c r="L97" i="6"/>
  <c r="I97" i="6"/>
  <c r="G97" i="6"/>
  <c r="K97" i="6" s="1"/>
  <c r="L96" i="6"/>
  <c r="I96" i="6"/>
  <c r="G96" i="6"/>
  <c r="K96" i="6" s="1"/>
  <c r="L95" i="6"/>
  <c r="I95" i="6"/>
  <c r="G95" i="6"/>
  <c r="K95" i="6" s="1"/>
  <c r="L94" i="6"/>
  <c r="K94" i="6"/>
  <c r="I94" i="6"/>
  <c r="G94" i="6"/>
  <c r="L93" i="6"/>
  <c r="I93" i="6"/>
  <c r="G93" i="6"/>
  <c r="K93" i="6" s="1"/>
  <c r="L92" i="6"/>
  <c r="I92" i="6"/>
  <c r="G92" i="6"/>
  <c r="K92" i="6" s="1"/>
  <c r="L91" i="6"/>
  <c r="I91" i="6"/>
  <c r="G91" i="6"/>
  <c r="K91" i="6" s="1"/>
  <c r="L90" i="6"/>
  <c r="I90" i="6"/>
  <c r="G90" i="6"/>
  <c r="K90" i="6" s="1"/>
  <c r="L89" i="6"/>
  <c r="I89" i="6"/>
  <c r="G89" i="6"/>
  <c r="K89" i="6" s="1"/>
  <c r="L88" i="6"/>
  <c r="I88" i="6"/>
  <c r="G88" i="6"/>
  <c r="K88" i="6" s="1"/>
  <c r="L87" i="6"/>
  <c r="I87" i="6"/>
  <c r="G87" i="6"/>
  <c r="K87" i="6" s="1"/>
  <c r="L86" i="6"/>
  <c r="I86" i="6"/>
  <c r="G86" i="6"/>
  <c r="K86" i="6" s="1"/>
  <c r="L85" i="6"/>
  <c r="K85" i="6"/>
  <c r="I85" i="6"/>
  <c r="G85" i="6"/>
  <c r="L84" i="6"/>
  <c r="I84" i="6"/>
  <c r="G84" i="6"/>
  <c r="K84" i="6" s="1"/>
  <c r="L83" i="6"/>
  <c r="I83" i="6"/>
  <c r="G83" i="6"/>
  <c r="K83" i="6" s="1"/>
  <c r="L82" i="6"/>
  <c r="K82" i="6"/>
  <c r="I82" i="6"/>
  <c r="G82" i="6"/>
  <c r="L81" i="6"/>
  <c r="I81" i="6"/>
  <c r="G81" i="6"/>
  <c r="K81" i="6" s="1"/>
  <c r="L80" i="6"/>
  <c r="I80" i="6"/>
  <c r="G80" i="6"/>
  <c r="K80" i="6" s="1"/>
  <c r="L79" i="6"/>
  <c r="I79" i="6"/>
  <c r="G79" i="6"/>
  <c r="K79" i="6" s="1"/>
  <c r="L78" i="6"/>
  <c r="I78" i="6"/>
  <c r="G78" i="6"/>
  <c r="K78" i="6" s="1"/>
  <c r="L77" i="6"/>
  <c r="I77" i="6"/>
  <c r="G77" i="6"/>
  <c r="K77" i="6" s="1"/>
  <c r="L76" i="6"/>
  <c r="K76" i="6"/>
  <c r="I76" i="6"/>
  <c r="G76" i="6"/>
  <c r="L75" i="6"/>
  <c r="I75" i="6"/>
  <c r="G75" i="6"/>
  <c r="K75" i="6" s="1"/>
  <c r="L74" i="6"/>
  <c r="I74" i="6"/>
  <c r="G74" i="6"/>
  <c r="K74" i="6" s="1"/>
  <c r="L73" i="6"/>
  <c r="I73" i="6"/>
  <c r="G73" i="6"/>
  <c r="K73" i="6" s="1"/>
  <c r="L72" i="6"/>
  <c r="I72" i="6"/>
  <c r="G72" i="6"/>
  <c r="K72" i="6" s="1"/>
  <c r="L71" i="6"/>
  <c r="I71" i="6"/>
  <c r="G71" i="6"/>
  <c r="K71" i="6" s="1"/>
  <c r="L70" i="6"/>
  <c r="I70" i="6"/>
  <c r="G70" i="6"/>
  <c r="K70" i="6" s="1"/>
  <c r="L69" i="6"/>
  <c r="I69" i="6"/>
  <c r="G69" i="6"/>
  <c r="K69" i="6" s="1"/>
  <c r="L68" i="6"/>
  <c r="I68" i="6"/>
  <c r="G68" i="6"/>
  <c r="K68" i="6" s="1"/>
  <c r="L67" i="6"/>
  <c r="K67" i="6"/>
  <c r="I67" i="6"/>
  <c r="G67" i="6"/>
  <c r="L66" i="6"/>
  <c r="I66" i="6"/>
  <c r="G66" i="6"/>
  <c r="K66" i="6" s="1"/>
  <c r="L65" i="6"/>
  <c r="I65" i="6"/>
  <c r="G65" i="6"/>
  <c r="K65" i="6" s="1"/>
  <c r="L64" i="6"/>
  <c r="K64" i="6"/>
  <c r="I64" i="6"/>
  <c r="G64" i="6"/>
  <c r="L63" i="6"/>
  <c r="I63" i="6"/>
  <c r="G63" i="6"/>
  <c r="K63" i="6" s="1"/>
  <c r="L62" i="6"/>
  <c r="I62" i="6"/>
  <c r="G62" i="6"/>
  <c r="K62" i="6" s="1"/>
  <c r="L61" i="6"/>
  <c r="I61" i="6"/>
  <c r="G61" i="6"/>
  <c r="K61" i="6" s="1"/>
  <c r="L60" i="6"/>
  <c r="I60" i="6"/>
  <c r="G60" i="6"/>
  <c r="K60" i="6" s="1"/>
  <c r="L59" i="6"/>
  <c r="I59" i="6"/>
  <c r="G59" i="6"/>
  <c r="K59" i="6" s="1"/>
  <c r="L58" i="6"/>
  <c r="K58" i="6"/>
  <c r="I58" i="6"/>
  <c r="G58" i="6"/>
  <c r="L57" i="6"/>
  <c r="I57" i="6"/>
  <c r="G57" i="6"/>
  <c r="K57" i="6" s="1"/>
  <c r="L56" i="6"/>
  <c r="I56" i="6"/>
  <c r="G56" i="6"/>
  <c r="K56" i="6" s="1"/>
  <c r="L55" i="6"/>
  <c r="I55" i="6"/>
  <c r="G55" i="6"/>
  <c r="K55" i="6" s="1"/>
  <c r="L54" i="6"/>
  <c r="I54" i="6"/>
  <c r="G54" i="6"/>
  <c r="K54" i="6" s="1"/>
  <c r="L53" i="6"/>
  <c r="I53" i="6"/>
  <c r="G53" i="6"/>
  <c r="K53" i="6" s="1"/>
  <c r="L52" i="6"/>
  <c r="I52" i="6"/>
  <c r="G52" i="6"/>
  <c r="K52" i="6" s="1"/>
  <c r="L51" i="6"/>
  <c r="I51" i="6"/>
  <c r="G51" i="6"/>
  <c r="K51" i="6" s="1"/>
  <c r="L50" i="6"/>
  <c r="I50" i="6"/>
  <c r="G50" i="6"/>
  <c r="K50" i="6" s="1"/>
  <c r="L49" i="6"/>
  <c r="K49" i="6"/>
  <c r="I49" i="6"/>
  <c r="G49" i="6"/>
  <c r="L48" i="6"/>
  <c r="I48" i="6"/>
  <c r="G48" i="6"/>
  <c r="K48" i="6" s="1"/>
  <c r="L47" i="6"/>
  <c r="I47" i="6"/>
  <c r="G47" i="6"/>
  <c r="K47" i="6" s="1"/>
  <c r="L46" i="6"/>
  <c r="K46" i="6"/>
  <c r="I46" i="6"/>
  <c r="G46" i="6"/>
  <c r="L45" i="6"/>
  <c r="I45" i="6"/>
  <c r="G45" i="6"/>
  <c r="K45" i="6" s="1"/>
  <c r="L44" i="6"/>
  <c r="I44" i="6"/>
  <c r="G44" i="6"/>
  <c r="K44" i="6" s="1"/>
  <c r="L43" i="6"/>
  <c r="I43" i="6"/>
  <c r="G43" i="6"/>
  <c r="K43" i="6" s="1"/>
  <c r="L42" i="6"/>
  <c r="I42" i="6"/>
  <c r="G42" i="6"/>
  <c r="K42" i="6" s="1"/>
  <c r="L41" i="6"/>
  <c r="I41" i="6"/>
  <c r="G41" i="6"/>
  <c r="K41" i="6" s="1"/>
  <c r="L40" i="6"/>
  <c r="K40" i="6"/>
  <c r="I40" i="6"/>
  <c r="G40" i="6"/>
  <c r="L39" i="6"/>
  <c r="I39" i="6"/>
  <c r="G39" i="6"/>
  <c r="K39" i="6" s="1"/>
  <c r="L38" i="6"/>
  <c r="I38" i="6"/>
  <c r="G38" i="6"/>
  <c r="K38" i="6" s="1"/>
  <c r="L37" i="6"/>
  <c r="I37" i="6"/>
  <c r="G37" i="6"/>
  <c r="K37" i="6" s="1"/>
  <c r="L36" i="6"/>
  <c r="I36" i="6"/>
  <c r="G36" i="6"/>
  <c r="K36" i="6" s="1"/>
  <c r="L35" i="6"/>
  <c r="I35" i="6"/>
  <c r="G35" i="6"/>
  <c r="K35" i="6" s="1"/>
  <c r="L34" i="6"/>
  <c r="I34" i="6"/>
  <c r="G34" i="6"/>
  <c r="K34" i="6" s="1"/>
  <c r="L33" i="6"/>
  <c r="I33" i="6"/>
  <c r="G33" i="6"/>
  <c r="K33" i="6" s="1"/>
  <c r="L32" i="6"/>
  <c r="I32" i="6"/>
  <c r="G32" i="6"/>
  <c r="K32" i="6" s="1"/>
  <c r="L31" i="6"/>
  <c r="K31" i="6"/>
  <c r="I31" i="6"/>
  <c r="G31" i="6"/>
  <c r="L30" i="6"/>
  <c r="I30" i="6"/>
  <c r="G30" i="6"/>
  <c r="K30" i="6" s="1"/>
  <c r="L29" i="6"/>
  <c r="I29" i="6"/>
  <c r="G29" i="6"/>
  <c r="K29" i="6" s="1"/>
  <c r="L28" i="6"/>
  <c r="I28" i="6"/>
  <c r="G28" i="6"/>
  <c r="K28" i="6" s="1"/>
  <c r="L27" i="6"/>
  <c r="I27" i="6"/>
  <c r="G27" i="6"/>
  <c r="K27" i="6" s="1"/>
  <c r="L26" i="6"/>
  <c r="I26" i="6"/>
  <c r="G26" i="6"/>
  <c r="K26" i="6" s="1"/>
  <c r="L25" i="6"/>
  <c r="I25" i="6"/>
  <c r="G25" i="6"/>
  <c r="K25" i="6" s="1"/>
  <c r="L24" i="6"/>
  <c r="I24" i="6"/>
  <c r="G24" i="6"/>
  <c r="K24" i="6" s="1"/>
  <c r="L23" i="6"/>
  <c r="I23" i="6"/>
  <c r="G23" i="6"/>
  <c r="K23" i="6" s="1"/>
  <c r="L22" i="6"/>
  <c r="K22" i="6"/>
  <c r="I22" i="6"/>
  <c r="G22" i="6"/>
  <c r="L21" i="6"/>
  <c r="I21" i="6"/>
  <c r="G21" i="6"/>
  <c r="K21" i="6" s="1"/>
  <c r="L20" i="6"/>
  <c r="I20" i="6"/>
  <c r="G20" i="6"/>
  <c r="K20" i="6" s="1"/>
  <c r="L19" i="6"/>
  <c r="I19" i="6"/>
  <c r="G19" i="6"/>
  <c r="K19" i="6" s="1"/>
  <c r="L18" i="6"/>
  <c r="I18" i="6"/>
  <c r="G18" i="6"/>
  <c r="K18" i="6" s="1"/>
  <c r="L17" i="6"/>
  <c r="I17" i="6"/>
  <c r="G17" i="6"/>
  <c r="K17" i="6" s="1"/>
  <c r="L16" i="6"/>
  <c r="I16" i="6"/>
  <c r="G16" i="6"/>
  <c r="K16" i="6" s="1"/>
  <c r="L15" i="6"/>
  <c r="I15" i="6"/>
  <c r="G15" i="6"/>
  <c r="K15" i="6" s="1"/>
  <c r="L14" i="6"/>
  <c r="I14" i="6"/>
  <c r="G14" i="6"/>
  <c r="K14" i="6" s="1"/>
  <c r="L13" i="6"/>
  <c r="K13" i="6"/>
  <c r="I13" i="6"/>
  <c r="G13" i="6"/>
  <c r="L12" i="6"/>
  <c r="I12" i="6"/>
  <c r="G12" i="6"/>
  <c r="K12" i="6" s="1"/>
  <c r="L11" i="6"/>
  <c r="I11" i="6"/>
  <c r="G11" i="6"/>
  <c r="K11" i="6" s="1"/>
  <c r="L10" i="6"/>
  <c r="I10" i="6"/>
  <c r="G10" i="6"/>
  <c r="K10" i="6" s="1"/>
  <c r="L9" i="6"/>
  <c r="I9" i="6"/>
  <c r="G9" i="6"/>
  <c r="K9" i="6" s="1"/>
  <c r="L8" i="6"/>
  <c r="I8" i="6"/>
  <c r="G8" i="6"/>
  <c r="K8" i="6" s="1"/>
  <c r="L7" i="6"/>
  <c r="I7" i="6"/>
  <c r="G7" i="6"/>
  <c r="K7" i="6" s="1"/>
  <c r="L6" i="6"/>
  <c r="I6" i="6"/>
  <c r="G6" i="6"/>
  <c r="K6" i="6" s="1"/>
  <c r="L5" i="6"/>
  <c r="I5" i="6"/>
  <c r="G5" i="6"/>
  <c r="K5" i="6" s="1"/>
  <c r="L4" i="6"/>
  <c r="K4" i="6"/>
  <c r="I4" i="6"/>
  <c r="G4" i="6"/>
  <c r="L3" i="6"/>
  <c r="I3" i="6"/>
  <c r="G3" i="6"/>
  <c r="K3" i="6" s="1"/>
  <c r="L2" i="6"/>
  <c r="J60" i="5"/>
  <c r="N59" i="5"/>
  <c r="M59" i="5"/>
  <c r="K59" i="5"/>
  <c r="I59" i="5"/>
  <c r="G59" i="5"/>
  <c r="N58" i="5"/>
  <c r="M58" i="5"/>
  <c r="K58" i="5"/>
  <c r="I58" i="5"/>
  <c r="G58" i="5"/>
  <c r="N57" i="5"/>
  <c r="K57" i="5"/>
  <c r="M57" i="5" s="1"/>
  <c r="I57" i="5"/>
  <c r="G57" i="5"/>
  <c r="N56" i="5"/>
  <c r="I56" i="5"/>
  <c r="G56" i="5"/>
  <c r="K56" i="5" s="1"/>
  <c r="M56" i="5" s="1"/>
  <c r="N55" i="5"/>
  <c r="I55" i="5"/>
  <c r="G55" i="5"/>
  <c r="K55" i="5" s="1"/>
  <c r="M55" i="5" s="1"/>
  <c r="N54" i="5"/>
  <c r="K54" i="5"/>
  <c r="M54" i="5" s="1"/>
  <c r="I54" i="5"/>
  <c r="G54" i="5"/>
  <c r="N53" i="5"/>
  <c r="K53" i="5"/>
  <c r="M53" i="5" s="1"/>
  <c r="I53" i="5"/>
  <c r="G53" i="5"/>
  <c r="N52" i="5"/>
  <c r="I52" i="5"/>
  <c r="G52" i="5"/>
  <c r="K52" i="5" s="1"/>
  <c r="M52" i="5" s="1"/>
  <c r="N51" i="5"/>
  <c r="I51" i="5"/>
  <c r="G51" i="5"/>
  <c r="K51" i="5" s="1"/>
  <c r="M51" i="5" s="1"/>
  <c r="N50" i="5"/>
  <c r="I50" i="5"/>
  <c r="G50" i="5"/>
  <c r="K50" i="5" s="1"/>
  <c r="M50" i="5" s="1"/>
  <c r="N49" i="5"/>
  <c r="I49" i="5"/>
  <c r="G49" i="5"/>
  <c r="K49" i="5" s="1"/>
  <c r="M49" i="5" s="1"/>
  <c r="N48" i="5"/>
  <c r="M48" i="5"/>
  <c r="I48" i="5"/>
  <c r="G48" i="5"/>
  <c r="K48" i="5" s="1"/>
  <c r="N47" i="5"/>
  <c r="M47" i="5"/>
  <c r="K47" i="5"/>
  <c r="I47" i="5"/>
  <c r="G47" i="5"/>
  <c r="N46" i="5"/>
  <c r="K46" i="5"/>
  <c r="M46" i="5" s="1"/>
  <c r="I46" i="5"/>
  <c r="G46" i="5"/>
  <c r="N45" i="5"/>
  <c r="K45" i="5"/>
  <c r="M45" i="5" s="1"/>
  <c r="I45" i="5"/>
  <c r="G45" i="5"/>
  <c r="N44" i="5"/>
  <c r="I44" i="5"/>
  <c r="G44" i="5"/>
  <c r="K44" i="5" s="1"/>
  <c r="M44" i="5" s="1"/>
  <c r="N43" i="5"/>
  <c r="I43" i="5"/>
  <c r="G43" i="5"/>
  <c r="K43" i="5" s="1"/>
  <c r="M43" i="5" s="1"/>
  <c r="N42" i="5"/>
  <c r="K42" i="5"/>
  <c r="M42" i="5" s="1"/>
  <c r="I42" i="5"/>
  <c r="G42" i="5"/>
  <c r="N41" i="5"/>
  <c r="K41" i="5"/>
  <c r="M41" i="5" s="1"/>
  <c r="I41" i="5"/>
  <c r="G41" i="5"/>
  <c r="N40" i="5"/>
  <c r="I40" i="5"/>
  <c r="G40" i="5"/>
  <c r="K40" i="5" s="1"/>
  <c r="M40" i="5" s="1"/>
  <c r="N39" i="5"/>
  <c r="I39" i="5"/>
  <c r="G39" i="5"/>
  <c r="K39" i="5" s="1"/>
  <c r="M39" i="5" s="1"/>
  <c r="N38" i="5"/>
  <c r="I38" i="5"/>
  <c r="G38" i="5"/>
  <c r="K38" i="5" s="1"/>
  <c r="M38" i="5" s="1"/>
  <c r="N37" i="5"/>
  <c r="I37" i="5"/>
  <c r="G37" i="5"/>
  <c r="K37" i="5" s="1"/>
  <c r="M37" i="5" s="1"/>
  <c r="N36" i="5"/>
  <c r="I36" i="5"/>
  <c r="G36" i="5"/>
  <c r="K36" i="5" s="1"/>
  <c r="M36" i="5" s="1"/>
  <c r="N35" i="5"/>
  <c r="M35" i="5"/>
  <c r="K35" i="5"/>
  <c r="I35" i="5"/>
  <c r="N34" i="5"/>
  <c r="K34" i="5"/>
  <c r="M34" i="5" s="1"/>
  <c r="I34" i="5"/>
  <c r="N33" i="5"/>
  <c r="K33" i="5"/>
  <c r="M33" i="5" s="1"/>
  <c r="I33" i="5"/>
  <c r="N32" i="5"/>
  <c r="M32" i="5"/>
  <c r="K32" i="5"/>
  <c r="I32" i="5"/>
  <c r="N31" i="5"/>
  <c r="K31" i="5"/>
  <c r="M31" i="5" s="1"/>
  <c r="I31" i="5"/>
  <c r="N30" i="5"/>
  <c r="K30" i="5"/>
  <c r="M30" i="5" s="1"/>
  <c r="I30" i="5"/>
  <c r="N29" i="5"/>
  <c r="M29" i="5"/>
  <c r="K29" i="5"/>
  <c r="I29" i="5"/>
  <c r="N28" i="5"/>
  <c r="K28" i="5"/>
  <c r="M28" i="5" s="1"/>
  <c r="I28" i="5"/>
  <c r="N27" i="5"/>
  <c r="K27" i="5"/>
  <c r="M27" i="5" s="1"/>
  <c r="I27" i="5"/>
  <c r="N26" i="5"/>
  <c r="M26" i="5"/>
  <c r="K26" i="5"/>
  <c r="I26" i="5"/>
  <c r="N25" i="5"/>
  <c r="I25" i="5"/>
  <c r="G25" i="5"/>
  <c r="K25" i="5" s="1"/>
  <c r="M25" i="5" s="1"/>
  <c r="N24" i="5"/>
  <c r="M24" i="5"/>
  <c r="I24" i="5"/>
  <c r="G24" i="5"/>
  <c r="K24" i="5" s="1"/>
  <c r="N23" i="5"/>
  <c r="M23" i="5"/>
  <c r="I23" i="5"/>
  <c r="G23" i="5"/>
  <c r="K23" i="5" s="1"/>
  <c r="N22" i="5"/>
  <c r="I22" i="5"/>
  <c r="G22" i="5"/>
  <c r="K22" i="5" s="1"/>
  <c r="M22" i="5" s="1"/>
  <c r="N21" i="5"/>
  <c r="M21" i="5"/>
  <c r="K21" i="5"/>
  <c r="I21" i="5"/>
  <c r="G21" i="5"/>
  <c r="N20" i="5"/>
  <c r="M20" i="5"/>
  <c r="K20" i="5"/>
  <c r="I20" i="5"/>
  <c r="G20" i="5"/>
  <c r="N19" i="5"/>
  <c r="K19" i="5"/>
  <c r="M19" i="5" s="1"/>
  <c r="I19" i="5"/>
  <c r="G19" i="5"/>
  <c r="N18" i="5"/>
  <c r="I18" i="5"/>
  <c r="G18" i="5"/>
  <c r="K18" i="5" s="1"/>
  <c r="M18" i="5" s="1"/>
  <c r="N17" i="5"/>
  <c r="K17" i="5"/>
  <c r="M17" i="5" s="1"/>
  <c r="I17" i="5"/>
  <c r="G17" i="5"/>
  <c r="N16" i="5"/>
  <c r="K16" i="5"/>
  <c r="M16" i="5" s="1"/>
  <c r="I16" i="5"/>
  <c r="G16" i="5"/>
  <c r="N15" i="5"/>
  <c r="I15" i="5"/>
  <c r="G15" i="5"/>
  <c r="K15" i="5" s="1"/>
  <c r="M15" i="5" s="1"/>
  <c r="N14" i="5"/>
  <c r="I14" i="5"/>
  <c r="G14" i="5"/>
  <c r="K14" i="5" s="1"/>
  <c r="M14" i="5" s="1"/>
  <c r="N13" i="5"/>
  <c r="K13" i="5"/>
  <c r="M13" i="5" s="1"/>
  <c r="I13" i="5"/>
  <c r="G13" i="5"/>
  <c r="N12" i="5"/>
  <c r="I12" i="5"/>
  <c r="G12" i="5"/>
  <c r="K12" i="5" s="1"/>
  <c r="M12" i="5" s="1"/>
  <c r="N11" i="5"/>
  <c r="I11" i="5"/>
  <c r="G11" i="5"/>
  <c r="K11" i="5" s="1"/>
  <c r="M11" i="5" s="1"/>
  <c r="N10" i="5"/>
  <c r="M10" i="5"/>
  <c r="I10" i="5"/>
  <c r="G10" i="5"/>
  <c r="K10" i="5" s="1"/>
  <c r="N9" i="5"/>
  <c r="M9" i="5"/>
  <c r="K9" i="5"/>
  <c r="I9" i="5"/>
  <c r="G9" i="5"/>
  <c r="D8" i="5"/>
  <c r="N6" i="5"/>
  <c r="H86" i="4"/>
  <c r="I86" i="4" s="1"/>
  <c r="G86" i="4"/>
  <c r="F86" i="4"/>
  <c r="E86" i="4"/>
  <c r="D86" i="4"/>
  <c r="I85" i="4"/>
  <c r="H85" i="4"/>
  <c r="G85" i="4"/>
  <c r="F85" i="4"/>
  <c r="E85" i="4"/>
  <c r="D85" i="4"/>
  <c r="H83" i="4"/>
  <c r="I83" i="4" s="1"/>
  <c r="G83" i="4"/>
  <c r="F83" i="4"/>
  <c r="E83" i="4"/>
  <c r="D83" i="4"/>
  <c r="I82" i="4"/>
  <c r="H82" i="4"/>
  <c r="G82" i="4"/>
  <c r="F82" i="4"/>
  <c r="E82" i="4"/>
  <c r="D82" i="4"/>
  <c r="H81" i="4"/>
  <c r="I81" i="4" s="1"/>
  <c r="G81" i="4"/>
  <c r="F81" i="4"/>
  <c r="E81" i="4"/>
  <c r="D81" i="4"/>
  <c r="I80" i="4"/>
  <c r="H80" i="4"/>
  <c r="G80" i="4"/>
  <c r="F80" i="4"/>
  <c r="E80" i="4"/>
  <c r="D80" i="4"/>
  <c r="H79" i="4"/>
  <c r="I79" i="4" s="1"/>
  <c r="G79" i="4"/>
  <c r="F79" i="4"/>
  <c r="E79" i="4"/>
  <c r="D79" i="4"/>
  <c r="I77" i="4"/>
  <c r="H77" i="4"/>
  <c r="G77" i="4"/>
  <c r="F77" i="4"/>
  <c r="E77" i="4"/>
  <c r="D77" i="4"/>
  <c r="H76" i="4"/>
  <c r="I76" i="4" s="1"/>
  <c r="G76" i="4"/>
  <c r="F76" i="4"/>
  <c r="E76" i="4"/>
  <c r="D76" i="4"/>
  <c r="I74" i="4"/>
  <c r="H74" i="4"/>
  <c r="G74" i="4"/>
  <c r="F74" i="4"/>
  <c r="E74" i="4"/>
  <c r="H73" i="4"/>
  <c r="I73" i="4" s="1"/>
  <c r="G73" i="4"/>
  <c r="F73" i="4"/>
  <c r="E73" i="4"/>
  <c r="D73" i="4"/>
  <c r="H72" i="4"/>
  <c r="I72" i="4" s="1"/>
  <c r="G72" i="4"/>
  <c r="F72" i="4"/>
  <c r="E72" i="4"/>
  <c r="D72" i="4"/>
  <c r="H71" i="4"/>
  <c r="I71" i="4" s="1"/>
  <c r="G71" i="4"/>
  <c r="F71" i="4"/>
  <c r="E71" i="4"/>
  <c r="D71" i="4"/>
  <c r="H70" i="4"/>
  <c r="I70" i="4" s="1"/>
  <c r="G70" i="4"/>
  <c r="F70" i="4"/>
  <c r="E70" i="4"/>
  <c r="D70" i="4"/>
  <c r="H69" i="4"/>
  <c r="I69" i="4" s="1"/>
  <c r="G69" i="4"/>
  <c r="F69" i="4"/>
  <c r="E69" i="4"/>
  <c r="D69" i="4"/>
  <c r="H67" i="4"/>
  <c r="I67" i="4" s="1"/>
  <c r="G67" i="4"/>
  <c r="F67" i="4"/>
  <c r="E67" i="4"/>
  <c r="D67" i="4"/>
  <c r="H66" i="4"/>
  <c r="I66" i="4" s="1"/>
  <c r="G66" i="4"/>
  <c r="F66" i="4"/>
  <c r="E66" i="4"/>
  <c r="D66" i="4"/>
  <c r="H64" i="4"/>
  <c r="I64" i="4" s="1"/>
  <c r="G64" i="4"/>
  <c r="F64" i="4"/>
  <c r="E64" i="4"/>
  <c r="D64" i="4"/>
  <c r="H61" i="4"/>
  <c r="I61" i="4" s="1"/>
  <c r="G61" i="4"/>
  <c r="F61" i="4"/>
  <c r="E61" i="4"/>
  <c r="D61" i="4"/>
  <c r="H60" i="4"/>
  <c r="I60" i="4" s="1"/>
  <c r="G60" i="4"/>
  <c r="F60" i="4"/>
  <c r="E60" i="4"/>
  <c r="D60" i="4"/>
  <c r="H59" i="4"/>
  <c r="I59" i="4" s="1"/>
  <c r="G59" i="4"/>
  <c r="F59" i="4"/>
  <c r="E59" i="4"/>
  <c r="D59" i="4"/>
  <c r="H58" i="4"/>
  <c r="I58" i="4" s="1"/>
  <c r="G58" i="4"/>
  <c r="F58" i="4"/>
  <c r="E58" i="4"/>
  <c r="D58" i="4"/>
  <c r="H56" i="4"/>
  <c r="I56" i="4" s="1"/>
  <c r="G56" i="4"/>
  <c r="F56" i="4"/>
  <c r="E56" i="4"/>
  <c r="D56" i="4"/>
  <c r="H55" i="4"/>
  <c r="I55" i="4" s="1"/>
  <c r="G55" i="4"/>
  <c r="F55" i="4"/>
  <c r="E55" i="4"/>
  <c r="D55" i="4"/>
  <c r="H54" i="4"/>
  <c r="I54" i="4" s="1"/>
  <c r="G54" i="4"/>
  <c r="F54" i="4"/>
  <c r="E54" i="4"/>
  <c r="D54" i="4"/>
  <c r="H53" i="4"/>
  <c r="I53" i="4" s="1"/>
  <c r="G53" i="4"/>
  <c r="F53" i="4"/>
  <c r="E53" i="4"/>
  <c r="D53" i="4"/>
  <c r="H52" i="4"/>
  <c r="I52" i="4" s="1"/>
  <c r="G52" i="4"/>
  <c r="F52" i="4"/>
  <c r="E52" i="4"/>
  <c r="D52" i="4"/>
  <c r="H51" i="4"/>
  <c r="I51" i="4" s="1"/>
  <c r="G51" i="4"/>
  <c r="F51" i="4"/>
  <c r="E51" i="4"/>
  <c r="D51" i="4"/>
  <c r="H50" i="4"/>
  <c r="I50" i="4" s="1"/>
  <c r="G50" i="4"/>
  <c r="F50" i="4"/>
  <c r="E50" i="4"/>
  <c r="D50" i="4"/>
  <c r="H49" i="4"/>
  <c r="I49" i="4" s="1"/>
  <c r="G49" i="4"/>
  <c r="F49" i="4"/>
  <c r="E49" i="4"/>
  <c r="D49" i="4"/>
  <c r="H48" i="4"/>
  <c r="I48" i="4" s="1"/>
  <c r="G48" i="4"/>
  <c r="F48" i="4"/>
  <c r="E48" i="4"/>
  <c r="D48" i="4"/>
  <c r="H47" i="4"/>
  <c r="I47" i="4" s="1"/>
  <c r="G47" i="4"/>
  <c r="F47" i="4"/>
  <c r="E47" i="4"/>
  <c r="D47" i="4"/>
  <c r="H46" i="4"/>
  <c r="I46" i="4" s="1"/>
  <c r="G46" i="4"/>
  <c r="F46" i="4"/>
  <c r="E46" i="4"/>
  <c r="D46" i="4"/>
  <c r="H45" i="4"/>
  <c r="I45" i="4" s="1"/>
  <c r="G45" i="4"/>
  <c r="F45" i="4"/>
  <c r="E45" i="4"/>
  <c r="D45" i="4"/>
  <c r="H43" i="4"/>
  <c r="I43" i="4" s="1"/>
  <c r="G43" i="4"/>
  <c r="F43" i="4"/>
  <c r="E43" i="4"/>
  <c r="D43" i="4"/>
  <c r="H42" i="4"/>
  <c r="I42" i="4" s="1"/>
  <c r="G42" i="4"/>
  <c r="F42" i="4"/>
  <c r="E42" i="4"/>
  <c r="H40" i="4"/>
  <c r="I40" i="4" s="1"/>
  <c r="G40" i="4"/>
  <c r="F40" i="4"/>
  <c r="E40" i="4"/>
  <c r="D40" i="4"/>
  <c r="G39" i="4"/>
  <c r="F39" i="4"/>
  <c r="E39" i="4"/>
  <c r="D39" i="4"/>
  <c r="G38" i="4"/>
  <c r="F38" i="4"/>
  <c r="E38" i="4"/>
  <c r="D38" i="4"/>
  <c r="I37" i="4"/>
  <c r="G37" i="4"/>
  <c r="F37" i="4"/>
  <c r="E37" i="4"/>
  <c r="D37" i="4"/>
  <c r="H36" i="4"/>
  <c r="I36" i="4" s="1"/>
  <c r="G36" i="4"/>
  <c r="F36" i="4"/>
  <c r="E36" i="4"/>
  <c r="D36" i="4"/>
  <c r="H35" i="4"/>
  <c r="I35" i="4" s="1"/>
  <c r="G35" i="4"/>
  <c r="F35" i="4"/>
  <c r="E35" i="4"/>
  <c r="D35" i="4"/>
  <c r="H34" i="4"/>
  <c r="I34" i="4" s="1"/>
  <c r="G34" i="4"/>
  <c r="F34" i="4"/>
  <c r="E34" i="4"/>
  <c r="D34" i="4"/>
  <c r="G32" i="4"/>
  <c r="F32" i="4"/>
  <c r="E32" i="4"/>
  <c r="D32" i="4"/>
  <c r="H31" i="4"/>
  <c r="I31" i="4" s="1"/>
  <c r="G31" i="4"/>
  <c r="F31" i="4"/>
  <c r="E31" i="4"/>
  <c r="D31" i="4"/>
  <c r="H30" i="4"/>
  <c r="I30" i="4" s="1"/>
  <c r="G30" i="4"/>
  <c r="F30" i="4"/>
  <c r="E30" i="4"/>
  <c r="D30" i="4"/>
  <c r="H29" i="4"/>
  <c r="I29" i="4" s="1"/>
  <c r="G29" i="4"/>
  <c r="F29" i="4"/>
  <c r="E29" i="4"/>
  <c r="D29" i="4"/>
  <c r="H27" i="4"/>
  <c r="I27" i="4" s="1"/>
  <c r="G27" i="4"/>
  <c r="F27" i="4"/>
  <c r="E27" i="4"/>
  <c r="D27" i="4"/>
  <c r="H26" i="4"/>
  <c r="I26" i="4" s="1"/>
  <c r="G26" i="4"/>
  <c r="F26" i="4"/>
  <c r="E26" i="4"/>
  <c r="D26" i="4"/>
  <c r="H25" i="4"/>
  <c r="I25" i="4" s="1"/>
  <c r="G25" i="4"/>
  <c r="F25" i="4"/>
  <c r="E25" i="4"/>
  <c r="D25" i="4"/>
  <c r="H24" i="4"/>
  <c r="I24" i="4" s="1"/>
  <c r="G24" i="4"/>
  <c r="F24" i="4"/>
  <c r="E24" i="4"/>
  <c r="D24" i="4"/>
  <c r="H23" i="4"/>
  <c r="I23" i="4" s="1"/>
  <c r="G23" i="4"/>
  <c r="F23" i="4"/>
  <c r="E23" i="4"/>
  <c r="D23" i="4"/>
  <c r="H22" i="4"/>
  <c r="I22" i="4" s="1"/>
  <c r="G22" i="4"/>
  <c r="F22" i="4"/>
  <c r="E22" i="4"/>
  <c r="D22" i="4"/>
  <c r="H21" i="4"/>
  <c r="I21" i="4" s="1"/>
  <c r="G21" i="4"/>
  <c r="F21" i="4"/>
  <c r="E21" i="4"/>
  <c r="D21" i="4"/>
  <c r="H19" i="4"/>
  <c r="I19" i="4" s="1"/>
  <c r="G19" i="4"/>
  <c r="F19" i="4"/>
  <c r="E19" i="4"/>
  <c r="D19" i="4"/>
  <c r="H18" i="4"/>
  <c r="I18" i="4" s="1"/>
  <c r="G18" i="4"/>
  <c r="F18" i="4"/>
  <c r="E18" i="4"/>
  <c r="D18" i="4"/>
  <c r="I17" i="4"/>
  <c r="H17" i="4"/>
  <c r="G17" i="4"/>
  <c r="F17" i="4"/>
  <c r="E17" i="4"/>
  <c r="D17" i="4"/>
  <c r="H16" i="4"/>
  <c r="I16" i="4" s="1"/>
  <c r="G16" i="4"/>
  <c r="F16" i="4"/>
  <c r="E16" i="4"/>
  <c r="D16" i="4"/>
  <c r="H15" i="4"/>
  <c r="I15" i="4" s="1"/>
  <c r="G15" i="4"/>
  <c r="F15" i="4"/>
  <c r="E15" i="4"/>
  <c r="D15" i="4"/>
  <c r="I9" i="4"/>
  <c r="F9" i="4"/>
  <c r="E9" i="4"/>
  <c r="D9" i="4"/>
  <c r="G9" i="4" s="1"/>
  <c r="I8" i="4"/>
  <c r="G8" i="4"/>
  <c r="F8" i="4"/>
  <c r="E8" i="4"/>
  <c r="D8" i="4"/>
  <c r="I7" i="4"/>
  <c r="D7" i="4"/>
  <c r="K41" i="1"/>
  <c r="J41" i="1"/>
  <c r="K40" i="1"/>
  <c r="K39" i="1"/>
  <c r="K38" i="1"/>
  <c r="K37" i="1"/>
  <c r="K36" i="1"/>
  <c r="N35" i="1"/>
  <c r="N30" i="1" s="1"/>
  <c r="K35" i="1"/>
  <c r="J35" i="1"/>
  <c r="K34" i="1"/>
  <c r="K33" i="1"/>
  <c r="G398" i="9" l="1"/>
  <c r="L398" i="9" s="1"/>
  <c r="I674" i="9"/>
  <c r="I667" i="9"/>
  <c r="I677" i="9"/>
  <c r="G675" i="9"/>
  <c r="L675" i="9" s="1"/>
  <c r="G52" i="9"/>
  <c r="L52" i="9" s="1"/>
  <c r="I669" i="9"/>
  <c r="I689" i="9"/>
  <c r="I37" i="9"/>
  <c r="G670" i="9"/>
  <c r="L670" i="9" s="1"/>
  <c r="I678" i="9"/>
  <c r="G691" i="9"/>
  <c r="L691" i="9" s="1"/>
  <c r="K213" i="6"/>
  <c r="G52" i="11"/>
  <c r="L52" i="11" s="1"/>
  <c r="I52" i="11"/>
  <c r="L1" i="8"/>
  <c r="F7" i="4"/>
  <c r="E7" i="4"/>
  <c r="G7" i="4"/>
  <c r="I36" i="9"/>
  <c r="G36" i="9"/>
  <c r="L36" i="9" s="1"/>
  <c r="L4" i="9" s="1"/>
  <c r="J36" i="1" s="1"/>
  <c r="N36" i="1" s="1"/>
  <c r="N31" i="1" s="1"/>
  <c r="N37" i="1" s="1"/>
  <c r="N40" i="1" s="1"/>
  <c r="I659" i="11"/>
  <c r="G659" i="11"/>
  <c r="L659" i="11" s="1"/>
  <c r="K33" i="7"/>
  <c r="J34" i="1" s="1"/>
  <c r="N34" i="1" s="1"/>
  <c r="I677" i="11"/>
  <c r="G677" i="11"/>
  <c r="L677" i="11" s="1"/>
  <c r="M60" i="5"/>
  <c r="J33" i="1" s="1"/>
  <c r="N32" i="1" s="1"/>
  <c r="K60" i="5"/>
  <c r="I40" i="9"/>
  <c r="G40" i="9"/>
  <c r="L40" i="9" s="1"/>
  <c r="I679" i="9"/>
  <c r="I671" i="11"/>
  <c r="G671" i="11"/>
  <c r="L671" i="11" s="1"/>
  <c r="I683" i="9"/>
  <c r="G683" i="9"/>
  <c r="L683" i="9" s="1"/>
  <c r="I205" i="12"/>
  <c r="G205" i="12"/>
  <c r="L205" i="12" s="1"/>
  <c r="G37" i="11"/>
  <c r="L37" i="11" s="1"/>
  <c r="L4" i="11" s="1"/>
  <c r="J37" i="1" s="1"/>
  <c r="I37" i="11"/>
  <c r="I668" i="9"/>
  <c r="G668" i="9"/>
  <c r="L668" i="9" s="1"/>
  <c r="G38" i="11"/>
  <c r="L38" i="11" s="1"/>
  <c r="I665" i="9"/>
  <c r="G665" i="9"/>
  <c r="L665" i="9" s="1"/>
  <c r="L1" i="12"/>
  <c r="J38" i="1" s="1"/>
  <c r="J151" i="16"/>
  <c r="J39" i="1" s="1"/>
  <c r="I663" i="11"/>
  <c r="G663" i="11"/>
  <c r="L663" i="11" s="1"/>
  <c r="G681" i="11"/>
  <c r="L681" i="11" s="1"/>
  <c r="I681" i="11"/>
  <c r="N1" i="14"/>
  <c r="J40" i="1" s="1"/>
  <c r="N39" i="1" s="1"/>
  <c r="G657" i="11"/>
  <c r="L657" i="11" s="1"/>
  <c r="I657" i="11"/>
  <c r="I675" i="11"/>
  <c r="G675" i="11"/>
  <c r="L675" i="11" s="1"/>
  <c r="G397" i="9"/>
  <c r="L397" i="9" s="1"/>
  <c r="G53" i="11"/>
  <c r="L53" i="11" s="1"/>
  <c r="I217" i="12"/>
  <c r="G217" i="12"/>
  <c r="L217" i="12" s="1"/>
  <c r="I665" i="11"/>
  <c r="G665" i="11"/>
  <c r="L665" i="11" s="1"/>
  <c r="I683" i="11"/>
  <c r="G683" i="11"/>
  <c r="L683" i="11" s="1"/>
  <c r="I690" i="9"/>
  <c r="G669" i="11"/>
  <c r="L669" i="11" s="1"/>
  <c r="I669" i="11"/>
  <c r="G667" i="11"/>
  <c r="L667" i="11" s="1"/>
  <c r="G679" i="11"/>
  <c r="L679" i="11" s="1"/>
  <c r="G207" i="12"/>
  <c r="L207" i="12" s="1"/>
  <c r="I209" i="12"/>
  <c r="G219" i="12"/>
  <c r="L219" i="12" s="1"/>
  <c r="I221" i="12"/>
  <c r="G661" i="11"/>
  <c r="L661" i="11" s="1"/>
  <c r="G673" i="11"/>
  <c r="L673" i="11" s="1"/>
  <c r="G201" i="12"/>
  <c r="L201" i="12" s="1"/>
  <c r="G213" i="12"/>
  <c r="L213" i="12" s="1"/>
  <c r="G225" i="12"/>
  <c r="L225" i="12" s="1"/>
  <c r="G211" i="12"/>
  <c r="L211" i="12" s="1"/>
  <c r="G223" i="12"/>
  <c r="L223" i="12" s="1"/>
  <c r="N38" i="1" l="1"/>
  <c r="N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35" authorId="0" shapeId="0" xr:uid="{00000000-0006-0000-0000-000001000000}">
      <text>
        <r>
          <rPr>
            <sz val="10"/>
            <color rgb="FF000000"/>
            <rFont val="Verdana"/>
            <family val="2"/>
            <scheme val="minor"/>
          </rPr>
          <t>Insert a date to have the order shipped
======</t>
        </r>
      </text>
    </comment>
    <comment ref="H36" authorId="0" shapeId="0" xr:uid="{00000000-0006-0000-0000-000002000000}">
      <text>
        <r>
          <rPr>
            <sz val="10"/>
            <color rgb="FF000000"/>
            <rFont val="Verdana"/>
            <family val="2"/>
            <scheme val="minor"/>
          </rPr>
          <t>Insert a date to have the order shipped
======</t>
        </r>
      </text>
    </comment>
    <comment ref="H37" authorId="0" shapeId="0" xr:uid="{00000000-0006-0000-0000-000003000000}">
      <text>
        <r>
          <rPr>
            <sz val="10"/>
            <color rgb="FF000000"/>
            <rFont val="Verdana"/>
            <family val="2"/>
            <scheme val="minor"/>
          </rPr>
          <t>Insert a date to have the order shipped
======</t>
        </r>
      </text>
    </comment>
    <comment ref="H38" authorId="0" shapeId="0" xr:uid="{00000000-0006-0000-0000-000004000000}">
      <text>
        <r>
          <rPr>
            <sz val="10"/>
            <color rgb="FF000000"/>
            <rFont val="Verdana"/>
            <family val="2"/>
            <scheme val="minor"/>
          </rPr>
          <t>Insert a date to have the order shipped
======</t>
        </r>
      </text>
    </comment>
    <comment ref="H39" authorId="0" shapeId="0" xr:uid="{00000000-0006-0000-0000-000005000000}">
      <text>
        <r>
          <rPr>
            <sz val="10"/>
            <color rgb="FF000000"/>
            <rFont val="Verdana"/>
            <family val="2"/>
            <scheme val="minor"/>
          </rPr>
          <t>Insert a date to have the order shipped
======</t>
        </r>
      </text>
    </comment>
    <comment ref="H40" authorId="0" shapeId="0" xr:uid="{00000000-0006-0000-0000-000006000000}">
      <text>
        <r>
          <rPr>
            <sz val="10"/>
            <color rgb="FF000000"/>
            <rFont val="Verdana"/>
            <family val="2"/>
            <scheme val="minor"/>
          </rPr>
          <t>All Closeout must ship immediately
======</t>
        </r>
      </text>
    </comment>
    <comment ref="H41" authorId="0" shapeId="0" xr:uid="{00000000-0006-0000-0000-000007000000}">
      <text>
        <r>
          <rPr>
            <sz val="10"/>
            <color rgb="FF000000"/>
            <rFont val="Verdana"/>
            <family val="2"/>
            <scheme val="minor"/>
          </rPr>
          <t>Now or insert a date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15" authorId="0" shapeId="0" xr:uid="{00000000-0006-0000-0800-000001000000}">
      <text>
        <r>
          <rPr>
            <sz val="10"/>
            <color rgb="FF000000"/>
            <rFont val="Verdana"/>
            <family val="2"/>
            <scheme val="minor"/>
          </rPr>
          <t>======
ID#AAAAqg1OTbM
Jason Aven    (2023-02-20 17:07:28)
Fits Maya 3.0, Invader and Pace</t>
        </r>
      </text>
    </comment>
  </commentList>
  <extLst>
    <ext xmlns:r="http://schemas.openxmlformats.org/officeDocument/2006/relationships" uri="GoogleSheetsCustomDataVersion2">
      <go:sheetsCustomData xmlns:go="http://customooxmlschemas.google.com/" r:id="rId1" roundtripDataSignature="AMtx7mjblFlI0bjykpAGQeoymZzTwtN2Y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215" authorId="0" shapeId="0" xr:uid="{00000000-0006-0000-0A00-000001000000}">
      <text>
        <r>
          <rPr>
            <sz val="10"/>
            <color rgb="FF000000"/>
            <rFont val="Verdana"/>
            <family val="2"/>
            <scheme val="minor"/>
          </rPr>
          <t>======
ID#AAABPjakIjY
Jason Aven    (2023-02-20 17:07:28)
Fits Maya 3.0, Invader and Pace</t>
        </r>
      </text>
    </comment>
  </commentList>
  <extLst>
    <ext xmlns:r="http://schemas.openxmlformats.org/officeDocument/2006/relationships" uri="GoogleSheetsCustomDataVersion2">
      <go:sheetsCustomData xmlns:go="http://customooxmlschemas.google.com/" r:id="rId1" roundtripDataSignature="AMtx7mhL+Z9Gi0g3xYH9pIEXwx/xynwBzw=="/>
    </ext>
  </extLst>
</comments>
</file>

<file path=xl/sharedStrings.xml><?xml version="1.0" encoding="utf-8"?>
<sst xmlns="http://schemas.openxmlformats.org/spreadsheetml/2006/main" count="14971" uniqueCount="4366">
  <si>
    <t>KALI PROTECTIVES</t>
  </si>
  <si>
    <t>www.kaliprotectives.com</t>
  </si>
  <si>
    <t>sales@kaliprotectives.com</t>
  </si>
  <si>
    <t>375 Tennant Ave.</t>
  </si>
  <si>
    <t>Morgan Hill, CA 95037</t>
  </si>
  <si>
    <t>T. 888 PRO KALI</t>
  </si>
  <si>
    <t>T. 408 778 2700</t>
  </si>
  <si>
    <t>F. 408 516 5977</t>
  </si>
  <si>
    <t xml:space="preserve">SHOP NAME: </t>
  </si>
  <si>
    <t>CONTACT PERSON:</t>
  </si>
  <si>
    <t>EMAIL:</t>
  </si>
  <si>
    <t>Phone:</t>
  </si>
  <si>
    <t>BILL TO:</t>
  </si>
  <si>
    <t>SHIP TO:</t>
  </si>
  <si>
    <t xml:space="preserve">KALI OUTSIDE / INSIDE REP: </t>
  </si>
  <si>
    <t>All Dealers need to have a Kali Dealer App on file. New Dealers, please fill out the dealer app on the Dealer App tab</t>
  </si>
  <si>
    <t>General Terms - Mark One:</t>
  </si>
  <si>
    <t xml:space="preserve"> ___COD </t>
  </si>
  <si>
    <t xml:space="preserve">___Net 30 - Pending credit approval </t>
  </si>
  <si>
    <t xml:space="preserve"> ___CC # </t>
  </si>
  <si>
    <t>Exp. Date: ____/_____</t>
  </si>
  <si>
    <t>3 Digit Code: ___________</t>
  </si>
  <si>
    <t>_________________</t>
  </si>
  <si>
    <t>Signature</t>
  </si>
  <si>
    <t>Date</t>
  </si>
  <si>
    <t>Shipment</t>
  </si>
  <si>
    <t>Ship Date</t>
  </si>
  <si>
    <t>Total</t>
  </si>
  <si>
    <t>Units</t>
  </si>
  <si>
    <t>It's Getting Dark Sale</t>
  </si>
  <si>
    <t>CABDA Special</t>
  </si>
  <si>
    <r>
      <rPr>
        <b/>
        <sz val="12"/>
        <color theme="1"/>
        <rFont val="Verdana"/>
        <family val="2"/>
      </rPr>
      <t xml:space="preserve">Items with a </t>
    </r>
    <r>
      <rPr>
        <b/>
        <sz val="12"/>
        <color rgb="FFFF0000"/>
        <rFont val="Verdana"/>
        <family val="2"/>
      </rPr>
      <t>**</t>
    </r>
    <r>
      <rPr>
        <b/>
        <sz val="12"/>
        <color theme="1"/>
        <rFont val="Verdana"/>
        <family val="2"/>
      </rPr>
      <t xml:space="preserve"> next to them means limited availability. </t>
    </r>
  </si>
  <si>
    <t>Colors Correspond with each of the tabs.     -------&gt;</t>
  </si>
  <si>
    <t>Moto Order Form</t>
  </si>
  <si>
    <t>Moto Inline Total</t>
  </si>
  <si>
    <t>Bike Order Form</t>
  </si>
  <si>
    <t>Bike Inline Total</t>
  </si>
  <si>
    <t>Bike Order Form 2nd Ship</t>
  </si>
  <si>
    <t>Your Discounted Inline Price</t>
  </si>
  <si>
    <t>Body Armor and Clothing</t>
  </si>
  <si>
    <t>Savings</t>
  </si>
  <si>
    <t>Small Parts</t>
  </si>
  <si>
    <t>Closeout total</t>
  </si>
  <si>
    <t>Specials</t>
  </si>
  <si>
    <t>Grand Total</t>
  </si>
  <si>
    <t>POP/Softgoods</t>
  </si>
  <si>
    <t>2025 Program</t>
  </si>
  <si>
    <t>Kali's Program Year is June 1, 2024 to May 31, 2025</t>
  </si>
  <si>
    <t>Moto Program</t>
  </si>
  <si>
    <t>Non Program Moto Dealers $0-1999.99</t>
  </si>
  <si>
    <t>● Free shipping at $750.00 shippable </t>
  </si>
  <si>
    <t>● 35% Margin</t>
  </si>
  <si>
    <t>Tier 2 Program - Order $1000.00 - $1999.99: (40% margin) </t>
  </si>
  <si>
    <t>●For all dealers that do $4000.00 to $6999.99 from June 1, 2024 to May 31, 2025</t>
  </si>
  <si>
    <t>● 30 days dating On Approved Credit</t>
  </si>
  <si>
    <t>● Free shipping at $500 shippable </t>
  </si>
  <si>
    <t>● Product exchange between Feb 1st and June 1st 2023** </t>
  </si>
  <si>
    <t>● Ask us about our payment plan options</t>
  </si>
  <si>
    <t>Tier 2 Program - Order $2000.00 - $3999.99: (50% margin) </t>
  </si>
  <si>
    <t>Tier 3 Program - Order $4000.00+: (53% margin) </t>
  </si>
  <si>
    <t>Bike Program</t>
  </si>
  <si>
    <t>Non Program Bike Dealers $0-$999.99</t>
  </si>
  <si>
    <t>● Free shipping at $500.00 shippable </t>
  </si>
  <si>
    <t>● 45% Margin</t>
  </si>
  <si>
    <t>Tier 1 - Order $1000.00 - $1999.99: (50% margin) </t>
  </si>
  <si>
    <t>●50% margin available for all dealers that do $1000.00 to $1999.99 from June 1, 2024 to May 31, 2025</t>
  </si>
  <si>
    <t>Or</t>
  </si>
  <si>
    <t xml:space="preserve"> Pay now and get a 3% anticpation Discount (must be shippable $1K or more)</t>
  </si>
  <si>
    <t>● Product exchange between Feb 1st and June 1st 2025** </t>
  </si>
  <si>
    <t xml:space="preserve">         Tier 2 - Order over $2000.00 - $3499.99: (53% margin)</t>
  </si>
  <si>
    <t xml:space="preserve">● 53% margin available for all dealers that do $2000.00 to $3499.99 from June 1, 2024 to May 31, 2025 </t>
  </si>
  <si>
    <t>See digital program for more details</t>
  </si>
  <si>
    <t>● 1/2 30 Net 60 days dating for shippable orders over $2,000 On Approved Credit.</t>
  </si>
  <si>
    <t>● Free shipping at $500 shippable</t>
  </si>
  <si>
    <t>● POP (including banners, helmet displays and more) </t>
  </si>
  <si>
    <t>Tier 3 - Order over $3500 - $9999.99:  (55% margin)</t>
  </si>
  <si>
    <t>●55% margin available for all dealers that do $4000.00+ from June 1, 2024 to May 31, 2025</t>
  </si>
  <si>
    <t>OR</t>
  </si>
  <si>
    <t xml:space="preserve"> Pay now and get a 4% anticpation Discount on Shippable orders over $5K</t>
  </si>
  <si>
    <t xml:space="preserve">● Approved Dealers that write a shippable $5000 order can qualify for Split dating 1/3 30 day, 1/3 60 day 1/3 90 day							</t>
  </si>
  <si>
    <t>● Free shipping at $500</t>
  </si>
  <si>
    <t>● Ask us about our payment plan options </t>
  </si>
  <si>
    <t xml:space="preserve">  Tier 4 - Pre-Book Order $10,000+:  (57% margin)</t>
  </si>
  <si>
    <t>● 57% margin for booking orders. available for all dealers that do $10,000.00+ from June 1, 2024 to May 31, 2025</t>
  </si>
  <si>
    <r>
      <rPr>
        <b/>
        <sz val="11"/>
        <color theme="1"/>
        <rFont val="Arial"/>
        <family val="2"/>
      </rPr>
      <t>●</t>
    </r>
    <r>
      <rPr>
        <b/>
        <sz val="9"/>
        <color theme="1"/>
        <rFont val="Arial"/>
        <family val="2"/>
      </rPr>
      <t xml:space="preserve"> Approved Dealers that write a shippable $5000 order can qualify for Split dating 1/3 30 day, 1/3 60 day 1/3 90 day</t>
    </r>
  </si>
  <si>
    <t xml:space="preserve"> Pay now and get a 4% anticpation Discount on shippable orders over $5K</t>
  </si>
  <si>
    <t>Bundle Program</t>
  </si>
  <si>
    <t>Dealers That Order In Categories</t>
  </si>
  <si>
    <t>An Additional 1% Discount for dealers that order in 2+ Categories</t>
  </si>
  <si>
    <t>An Additional 4% Discount for dealers that order in 4+ Categories</t>
  </si>
  <si>
    <t>An Additional 10% Discount for dealers that order in 6+ Categories</t>
  </si>
  <si>
    <t>Must Order a minimum of 5 items in each category to qualify</t>
  </si>
  <si>
    <t>Dating****</t>
  </si>
  <si>
    <t>Dealers that Qualify for Dating Terms must have an ACH or CC on file. Dating orders</t>
  </si>
  <si>
    <t xml:space="preserve">will automatically be charged on the day(s) they are due. </t>
  </si>
  <si>
    <t>3rd Party Platforms</t>
  </si>
  <si>
    <t>Dealers are required to notify Kali Protectives if they are selling through 3rd party platforms (3PP) and must seek approval to sell Kali products on the 3PP. Any dealer selling without the confirmation from the Kali Protectives management team will result in suspension, up canceling of the resellers Kali account.</t>
  </si>
  <si>
    <t>Map Holiday</t>
  </si>
  <si>
    <t>The MAP Holidays are Black Friday Weekend, One Week in December, July 4th and one additional floating weekend</t>
  </si>
  <si>
    <t>MAP Holidays must be submitted in writing for final approval. Advertising can be done on dealers' website and through their social media platforms. Dealers are not eligible to discount on their 3rd Party platforms (Amazon, eBay, Walmart.com, ext.)</t>
  </si>
  <si>
    <t> Non Program Dealers $750 Free Freight. AK and HI dealers do not qualify for direct free freight (Free Freight to AK and HI dealers freight forwarder only)</t>
  </si>
  <si>
    <t>Change of Address Disclaimer</t>
  </si>
  <si>
    <t>Dealers must let us know if there is a change of address before their next order.  All change of addresses need to be done in writing. Failure to not send notification is subject to a fee of $20 per box.</t>
  </si>
  <si>
    <t>● Product Pricing Subject to change based on future market conditions once product is ready to ship</t>
  </si>
  <si>
    <t>* Free Shipping details: Invoices with free freight orders must be paid within 10 days of the invoice due date or shipping will be charged to the dealer. Sorry, discounts cannot be applied towards already discounted items or closeouts. </t>
  </si>
  <si>
    <t xml:space="preserve">For orders that qualify for Free Freight Allowance:
Kali Protectives, LLC will choose their preferred carrier. Any shipment over 10 boxes or 151 lbs may be shipped on a pallet via an LTL “Less Than Truckload” freight carrier. </t>
  </si>
  <si>
    <t xml:space="preserve">Any extra fees, such as a delivery liftgate and residential fees are the responsibility of the consignee. </t>
  </si>
  <si>
    <t>** Product Exchange details: Dealer pays freight in both directions. Must be current model year product, boxed and in good condition. Account must be in good standing.</t>
  </si>
  <si>
    <t>***Dating terms will be given based on an accounts' good standing.</t>
  </si>
  <si>
    <t>Retail dealers Rental Helmet Program: </t>
  </si>
  <si>
    <t>● Orders in 10 packs (Open Face) 6 packs ( Full face)</t>
  </si>
  <si>
    <t>● 20% off standard wholesale </t>
  </si>
  <si>
    <t>● Helmets must only be used for rental programs </t>
  </si>
  <si>
    <t>● Free freight on $800+ rental only orders </t>
  </si>
  <si>
    <t>● Rental helmets are not eligible for LCR (Lifetime Crash Replacement) policy </t>
  </si>
  <si>
    <t>Dropship orders</t>
  </si>
  <si>
    <t>Fee: $5 (Open Face / Body Armour) $7 ( Full Face)</t>
  </si>
  <si>
    <t>Any Dropship order entered and issued, once in pick, cannot be undone. The dealer must go through the returns process</t>
  </si>
  <si>
    <t>MAP Policy</t>
  </si>
  <si>
    <t xml:space="preserve">All items listed must be listed at the MAP or MSRP pricing. Anything lower than MAP will be considered in violation of the Kali Protectives Advertising policy. Any violation of the MAP policy can and will lead to the suspension (and possible permanent suspension) of the dealers account. </t>
  </si>
  <si>
    <t>Title</t>
  </si>
  <si>
    <t>Kali Team</t>
  </si>
  <si>
    <t>Email</t>
  </si>
  <si>
    <t>Phone Number</t>
  </si>
  <si>
    <t>USA East Territory Manager</t>
  </si>
  <si>
    <t>Jennifer Gonzalez</t>
  </si>
  <si>
    <t>jenng@kaliprotectives.com</t>
  </si>
  <si>
    <t>669-286-3503</t>
  </si>
  <si>
    <t>USA West Territory Manager</t>
  </si>
  <si>
    <t>Jason Aven</t>
  </si>
  <si>
    <t>jason@kaliprotectives.com</t>
  </si>
  <si>
    <t>669-286-3502</t>
  </si>
  <si>
    <t>Accounts Payable</t>
  </si>
  <si>
    <t>Jordan Bayer</t>
  </si>
  <si>
    <t>jordan@kaliprotectives.com</t>
  </si>
  <si>
    <t>669-286-3505</t>
  </si>
  <si>
    <t>Warranty/Customer Service /LCR</t>
  </si>
  <si>
    <t>Mike D'Apuzzo</t>
  </si>
  <si>
    <t>mike@kaliprotectives.com</t>
  </si>
  <si>
    <t>669-286-3517</t>
  </si>
  <si>
    <t>Athlete Sponsorships</t>
  </si>
  <si>
    <t>Max Waldron</t>
  </si>
  <si>
    <t>max@kaliprotectives.com</t>
  </si>
  <si>
    <t>669-286-3507</t>
  </si>
  <si>
    <t>Warehouse / Office Manager</t>
  </si>
  <si>
    <t>Andy D'Apuzzo</t>
  </si>
  <si>
    <t>andy@kaliprotectives.com</t>
  </si>
  <si>
    <t>669-286-3513</t>
  </si>
  <si>
    <t>National Sales Manager</t>
  </si>
  <si>
    <t>OUTSIDE REP</t>
  </si>
  <si>
    <t>INSIDE REP</t>
  </si>
  <si>
    <t>STATE(S)</t>
  </si>
  <si>
    <t>TELEPHONE</t>
  </si>
  <si>
    <t>EMAIL</t>
  </si>
  <si>
    <t xml:space="preserve">West </t>
  </si>
  <si>
    <t>Open</t>
  </si>
  <si>
    <t>HI</t>
  </si>
  <si>
    <t>Paul Kiehne</t>
  </si>
  <si>
    <t>AZ, Las Vegas</t>
  </si>
  <si>
    <t>602-697-2608</t>
  </si>
  <si>
    <t>bikerep@gmail.com</t>
  </si>
  <si>
    <t>Randy Weisner</t>
  </si>
  <si>
    <t>602-740-1812</t>
  </si>
  <si>
    <t>randywiesner@gmail.com</t>
  </si>
  <si>
    <t>Aidan Gould</t>
  </si>
  <si>
    <t>520-268-7700</t>
  </si>
  <si>
    <t>aidaninarizona@gmail.com</t>
  </si>
  <si>
    <t>Ben Buschbacher</t>
  </si>
  <si>
    <t>ID, MT, OR, Western WY</t>
  </si>
  <si>
    <t>208-870-4880</t>
  </si>
  <si>
    <t>ben.rockycanyonsales@gmail.com</t>
  </si>
  <si>
    <t>Scott Matual</t>
  </si>
  <si>
    <t>WA, AK</t>
  </si>
  <si>
    <t>206-617-1186</t>
  </si>
  <si>
    <t>manualsales@comcast.net</t>
  </si>
  <si>
    <t>Patrick Sasaki</t>
  </si>
  <si>
    <t>Nor CA, NV (Reno)</t>
  </si>
  <si>
    <t>510-333-3711</t>
  </si>
  <si>
    <t>psasaki@gmail.com</t>
  </si>
  <si>
    <t>Dennis Barrett</t>
  </si>
  <si>
    <t>SoCal North 605 to SLO</t>
  </si>
  <si>
    <t>661 492 4760</t>
  </si>
  <si>
    <t>Bikerbarrett@yahoo.com</t>
  </si>
  <si>
    <t>Scott Fortner</t>
  </si>
  <si>
    <t>SoCal South 605 to SD</t>
  </si>
  <si>
    <t>949 370-5555</t>
  </si>
  <si>
    <t>Scott@repstrong.com</t>
  </si>
  <si>
    <t>Alex Oleata</t>
  </si>
  <si>
    <t>619-508-2889</t>
  </si>
  <si>
    <t>socaldirtmerchants@gmail.com</t>
  </si>
  <si>
    <t>Ryan Barrett</t>
  </si>
  <si>
    <t>UT</t>
  </si>
  <si>
    <t>801-358-0108</t>
  </si>
  <si>
    <t>ryan@turbosportsllc.com</t>
  </si>
  <si>
    <t>Billy Jackson</t>
  </si>
  <si>
    <t>CO</t>
  </si>
  <si>
    <t>405-551-0066</t>
  </si>
  <si>
    <t>billy@turbosportsllc.com</t>
  </si>
  <si>
    <t>Paul Kellogg (Moto Rep)</t>
  </si>
  <si>
    <t>NorCal, OR, WA, Reno</t>
  </si>
  <si>
    <t>707-292-7961</t>
  </si>
  <si>
    <t>pkmotoaccessories@gmail.com</t>
  </si>
  <si>
    <t xml:space="preserve">East </t>
  </si>
  <si>
    <t>Derek Griggs</t>
  </si>
  <si>
    <t>Jenn Gonzalez</t>
  </si>
  <si>
    <t>ME, VT, NH, MA, CT, RI</t>
  </si>
  <si>
    <t>603-396-6322</t>
  </si>
  <si>
    <t>r.sports.nh@comcast.net</t>
  </si>
  <si>
    <t>Ed Tyler</t>
  </si>
  <si>
    <t>FL</t>
  </si>
  <si>
    <t>561-847-1874</t>
  </si>
  <si>
    <t>tylercyclesport@gmail.com</t>
  </si>
  <si>
    <t>Scott Pegram</t>
  </si>
  <si>
    <t>SC, NC, GA, Eastern TN</t>
  </si>
  <si>
    <t>865-384-6057</t>
  </si>
  <si>
    <t>velopeg@yahoo.com</t>
  </si>
  <si>
    <t>Hunter Denton</t>
  </si>
  <si>
    <t>GA, MS, AL, Western TN</t>
  </si>
  <si>
    <t>256-503-9603</t>
  </si>
  <si>
    <t>hdbikerep@yahoo.com</t>
  </si>
  <si>
    <t>WV</t>
  </si>
  <si>
    <t>Al Robertson</t>
  </si>
  <si>
    <t>IL, WI</t>
  </si>
  <si>
    <t>312-480-8802</t>
  </si>
  <si>
    <t>bigalbikes@gmail.com</t>
  </si>
  <si>
    <t xml:space="preserve">Dennis Porter </t>
  </si>
  <si>
    <t>ND,SD,NE,MN,IA,WI,KS,MO</t>
  </si>
  <si>
    <t>952-270-3656</t>
  </si>
  <si>
    <t>dporter104@comcast.net</t>
  </si>
  <si>
    <t>Dennis Burg</t>
  </si>
  <si>
    <t>MO</t>
  </si>
  <si>
    <t>847-863-8856</t>
  </si>
  <si>
    <t>dennis@forwardmotionsales.com</t>
  </si>
  <si>
    <t>Russell Nichols</t>
  </si>
  <si>
    <t>MI, IN, OH,KY</t>
  </si>
  <si>
    <t>317-289-9296</t>
  </si>
  <si>
    <t>russell@tailwindreps.com</t>
  </si>
  <si>
    <t>Alan German</t>
  </si>
  <si>
    <t xml:space="preserve">PA, NJ, VA, DC, MD, DE, </t>
  </si>
  <si>
    <t>610-766-0216</t>
  </si>
  <si>
    <t>amgerman@ptd.net</t>
  </si>
  <si>
    <t>Eric Schofield</t>
  </si>
  <si>
    <t>NY</t>
  </si>
  <si>
    <t>845-598-9887</t>
  </si>
  <si>
    <t>eric@trailheadsports.com</t>
  </si>
  <si>
    <t>Ali Tajiran</t>
  </si>
  <si>
    <t>TX, LA, OK,AR</t>
  </si>
  <si>
    <t>832-928-1549</t>
  </si>
  <si>
    <t>Atajiran@yahoo.com</t>
  </si>
  <si>
    <t>2025 Pricelist</t>
  </si>
  <si>
    <t>Moto</t>
  </si>
  <si>
    <t>All  Access</t>
  </si>
  <si>
    <t>Tier 1</t>
  </si>
  <si>
    <t>Tier 2</t>
  </si>
  <si>
    <t>7.692% Discount</t>
  </si>
  <si>
    <t>15.39% Discount</t>
  </si>
  <si>
    <t>Discipline/Model</t>
  </si>
  <si>
    <t>Dealer Cost</t>
  </si>
  <si>
    <t>35% Margin</t>
  </si>
  <si>
    <t>40% Margin</t>
  </si>
  <si>
    <t>50% Margin</t>
  </si>
  <si>
    <t>53% Margin</t>
  </si>
  <si>
    <t>MSRP</t>
  </si>
  <si>
    <t>MAP</t>
  </si>
  <si>
    <t>Moto Helmets</t>
  </si>
  <si>
    <t>Street</t>
  </si>
  <si>
    <t>Tier 3</t>
  </si>
  <si>
    <t>Tier 4</t>
  </si>
  <si>
    <t>Octane Carbon</t>
  </si>
  <si>
    <t>Rava 2.0 Carbon</t>
  </si>
  <si>
    <t>Taz 2.0 Carbon</t>
  </si>
  <si>
    <t>Bike</t>
  </si>
  <si>
    <t>9.091% Discount</t>
  </si>
  <si>
    <t>14.55% Discount</t>
  </si>
  <si>
    <t>18.18% Discount</t>
  </si>
  <si>
    <t>21.82% Discount</t>
  </si>
  <si>
    <t>55% Margin</t>
  </si>
  <si>
    <t>57% Margin</t>
  </si>
  <si>
    <t>Bike Helmets</t>
  </si>
  <si>
    <t>Road/Gravel/All Road</t>
  </si>
  <si>
    <t>Grit Carbon</t>
  </si>
  <si>
    <t>Grit 2.0</t>
  </si>
  <si>
    <t>Uno</t>
  </si>
  <si>
    <t>Therapy</t>
  </si>
  <si>
    <t>Prime 2.0</t>
  </si>
  <si>
    <t>Enduro and Enduro FF</t>
  </si>
  <si>
    <t>Cascade</t>
  </si>
  <si>
    <t>Interceptor 2.0</t>
  </si>
  <si>
    <t>Invader 2.0</t>
  </si>
  <si>
    <t>OF Invader</t>
  </si>
  <si>
    <t>Invader DH</t>
  </si>
  <si>
    <t>Maya 3.0</t>
  </si>
  <si>
    <t>Lunati 2.0</t>
  </si>
  <si>
    <t>Trail</t>
  </si>
  <si>
    <t>Alchemy</t>
  </si>
  <si>
    <t>Pace</t>
  </si>
  <si>
    <t>Chakra Solo</t>
  </si>
  <si>
    <t>Kids</t>
  </si>
  <si>
    <t>Maya FF Child</t>
  </si>
  <si>
    <t>Chakra Youth Plus</t>
  </si>
  <si>
    <t>Chakra Youth</t>
  </si>
  <si>
    <t>Chakra Child Lighted</t>
  </si>
  <si>
    <t>Chakra Child</t>
  </si>
  <si>
    <t>Chakra Child - Artist</t>
  </si>
  <si>
    <t>Saha Child - Artist</t>
  </si>
  <si>
    <t>Buckets</t>
  </si>
  <si>
    <t>Viva 2.0</t>
  </si>
  <si>
    <t>Maha 2.0</t>
  </si>
  <si>
    <t>Urban</t>
  </si>
  <si>
    <t>Central Lit</t>
  </si>
  <si>
    <t>Kali City</t>
  </si>
  <si>
    <t>Traffic Light (eBike)</t>
  </si>
  <si>
    <t>Spring 2025</t>
  </si>
  <si>
    <t>Traffic 2.0 (eBike)</t>
  </si>
  <si>
    <t>Traffic Basic (eBike)</t>
  </si>
  <si>
    <t>Traffic</t>
  </si>
  <si>
    <t>Central</t>
  </si>
  <si>
    <t>5th Ave</t>
  </si>
  <si>
    <t>Ave</t>
  </si>
  <si>
    <t>Cruz Plus</t>
  </si>
  <si>
    <t>Cruz</t>
  </si>
  <si>
    <t>Saha</t>
  </si>
  <si>
    <t>DH/BMX Full Face</t>
  </si>
  <si>
    <t>Shiva Carbon</t>
  </si>
  <si>
    <t>Trinity Carbon</t>
  </si>
  <si>
    <t>Trinity</t>
  </si>
  <si>
    <t>Zoka</t>
  </si>
  <si>
    <t>Body Armor</t>
  </si>
  <si>
    <t>Shorts</t>
  </si>
  <si>
    <t>Mission Liner Short</t>
  </si>
  <si>
    <t>Elbow</t>
  </si>
  <si>
    <t>Strike</t>
  </si>
  <si>
    <t>Mission</t>
  </si>
  <si>
    <t>Knee/Shin</t>
  </si>
  <si>
    <t>Strike HD</t>
  </si>
  <si>
    <t>Casa</t>
  </si>
  <si>
    <t>Toro</t>
  </si>
  <si>
    <t xml:space="preserve">Mission 2.0 </t>
  </si>
  <si>
    <t>Goggles</t>
  </si>
  <si>
    <t>Shasta</t>
  </si>
  <si>
    <t>Glove</t>
  </si>
  <si>
    <t>Venture</t>
  </si>
  <si>
    <t>Laguna Gloves</t>
  </si>
  <si>
    <t>Hasta</t>
  </si>
  <si>
    <t>Jersey</t>
  </si>
  <si>
    <t>Podium Jersey</t>
  </si>
  <si>
    <t>Trinity Jersey</t>
  </si>
  <si>
    <t>** Price to change June 1, 2024 to $120 retail.</t>
  </si>
  <si>
    <t>This Sales is Good through October 13, 2023</t>
  </si>
  <si>
    <t>The Bike Gear</t>
  </si>
  <si>
    <t>Inventory as of</t>
  </si>
  <si>
    <t>Item</t>
  </si>
  <si>
    <t>Color Name</t>
  </si>
  <si>
    <t>Size</t>
  </si>
  <si>
    <t>Measurement</t>
  </si>
  <si>
    <t>Part number</t>
  </si>
  <si>
    <t>UPC Code</t>
  </si>
  <si>
    <t xml:space="preserve">Qty </t>
  </si>
  <si>
    <t>Discount</t>
  </si>
  <si>
    <t>Extension</t>
  </si>
  <si>
    <t>Incoming</t>
  </si>
  <si>
    <t>Notes</t>
  </si>
  <si>
    <t>Solid Matte Black</t>
  </si>
  <si>
    <t>S/M</t>
  </si>
  <si>
    <t>55-58CM</t>
  </si>
  <si>
    <t>0250821116</t>
  </si>
  <si>
    <t>847435030642</t>
  </si>
  <si>
    <t>L/XL</t>
  </si>
  <si>
    <t>59-61CM</t>
  </si>
  <si>
    <t>0250821117</t>
  </si>
  <si>
    <t>847435030659</t>
  </si>
  <si>
    <t>Solid Matte White</t>
  </si>
  <si>
    <t>0250821126</t>
  </si>
  <si>
    <t>847435032165</t>
  </si>
  <si>
    <t>0250821127</t>
  </si>
  <si>
    <t>847435032172</t>
  </si>
  <si>
    <t>Solid Matte Hi Viz Yellow</t>
  </si>
  <si>
    <t>0250821146</t>
  </si>
  <si>
    <t>847435032189</t>
  </si>
  <si>
    <t>0250821147</t>
  </si>
  <si>
    <t>847435032196</t>
  </si>
  <si>
    <t>Solid Black</t>
  </si>
  <si>
    <t>0250721116</t>
  </si>
  <si>
    <t>0250721117</t>
  </si>
  <si>
    <t>Solid White</t>
  </si>
  <si>
    <t>0250721126</t>
  </si>
  <si>
    <t>0250721127</t>
  </si>
  <si>
    <t>Solid Grey</t>
  </si>
  <si>
    <t>0250721136</t>
  </si>
  <si>
    <t>0250721137</t>
  </si>
  <si>
    <t xml:space="preserve">Traffic 2.0 </t>
  </si>
  <si>
    <t xml:space="preserve">Solid Matte Blk </t>
  </si>
  <si>
    <t>55-61CM</t>
  </si>
  <si>
    <t>0250922116</t>
  </si>
  <si>
    <t>847435031915</t>
  </si>
  <si>
    <t>60-63CM</t>
  </si>
  <si>
    <t>0250922117</t>
  </si>
  <si>
    <t>847435031922</t>
  </si>
  <si>
    <t xml:space="preserve">Solid Matte Stn </t>
  </si>
  <si>
    <t>0250922126</t>
  </si>
  <si>
    <t>847435031939</t>
  </si>
  <si>
    <t>0250922127</t>
  </si>
  <si>
    <t>847435031946</t>
  </si>
  <si>
    <t>0250621116</t>
  </si>
  <si>
    <t xml:space="preserve">Solo Solid Blk </t>
  </si>
  <si>
    <t>52-57CM</t>
  </si>
  <si>
    <t>0221218116</t>
  </si>
  <si>
    <t>847435024948</t>
  </si>
  <si>
    <t xml:space="preserve">58-61CM </t>
  </si>
  <si>
    <t>0221218117</t>
  </si>
  <si>
    <t>847435024955</t>
  </si>
  <si>
    <t xml:space="preserve">Solo Solid Wht </t>
  </si>
  <si>
    <t>0221218126</t>
  </si>
  <si>
    <t>847435024962</t>
  </si>
  <si>
    <t>0221218127</t>
  </si>
  <si>
    <t>847435024979</t>
  </si>
  <si>
    <t xml:space="preserve">Solo Solid Blu </t>
  </si>
  <si>
    <t>0221218146</t>
  </si>
  <si>
    <t>847435024986</t>
  </si>
  <si>
    <t>0221218147</t>
  </si>
  <si>
    <t>847435024993</t>
  </si>
  <si>
    <t xml:space="preserve">Solo Solid Pastel Prp </t>
  </si>
  <si>
    <t>0221221116</t>
  </si>
  <si>
    <t>0221221117</t>
  </si>
  <si>
    <t>Solid Thunder</t>
  </si>
  <si>
    <t>0221221126</t>
  </si>
  <si>
    <t>0221221127</t>
  </si>
  <si>
    <t>Logo Black / Lime</t>
  </si>
  <si>
    <t>X-Small</t>
  </si>
  <si>
    <t>0430117214</t>
  </si>
  <si>
    <t>Small</t>
  </si>
  <si>
    <t>0430117215</t>
  </si>
  <si>
    <t>Medium</t>
  </si>
  <si>
    <t>0430117216</t>
  </si>
  <si>
    <t>Large</t>
  </si>
  <si>
    <t>0430117217</t>
  </si>
  <si>
    <t>X-Large</t>
  </si>
  <si>
    <t>0430117218</t>
  </si>
  <si>
    <t>XX-Large</t>
  </si>
  <si>
    <t>0430117219</t>
  </si>
  <si>
    <t>Logo Black / Blue</t>
  </si>
  <si>
    <t>0430117224</t>
  </si>
  <si>
    <t>0430117225</t>
  </si>
  <si>
    <t>0430117226</t>
  </si>
  <si>
    <t>0430117227</t>
  </si>
  <si>
    <t>0430117228</t>
  </si>
  <si>
    <t>0430117229</t>
  </si>
  <si>
    <t>Logo Black / Grey</t>
  </si>
  <si>
    <t>0430117234</t>
  </si>
  <si>
    <t>0430117235</t>
  </si>
  <si>
    <t>0430117236</t>
  </si>
  <si>
    <t>0430117237</t>
  </si>
  <si>
    <t>0430117238</t>
  </si>
  <si>
    <t>0430117239</t>
  </si>
  <si>
    <t>Logo Black / Red</t>
  </si>
  <si>
    <t>0430117244</t>
  </si>
  <si>
    <t>0430117245</t>
  </si>
  <si>
    <t>0430117246</t>
  </si>
  <si>
    <t>0430117247</t>
  </si>
  <si>
    <t>0430117248</t>
  </si>
  <si>
    <t>0430117249</t>
  </si>
  <si>
    <t>Cascade Glove</t>
  </si>
  <si>
    <t>Cascade Solid Black Glove</t>
  </si>
  <si>
    <t>XS</t>
  </si>
  <si>
    <t>19cm</t>
  </si>
  <si>
    <t>0430223114</t>
  </si>
  <si>
    <t>S</t>
  </si>
  <si>
    <t>19.5cm</t>
  </si>
  <si>
    <t>0430223115</t>
  </si>
  <si>
    <t>M</t>
  </si>
  <si>
    <t>20cm</t>
  </si>
  <si>
    <t>0430223116</t>
  </si>
  <si>
    <t>L</t>
  </si>
  <si>
    <t>21cm</t>
  </si>
  <si>
    <t>0430223117</t>
  </si>
  <si>
    <t>XL</t>
  </si>
  <si>
    <t>21.5cm</t>
  </si>
  <si>
    <t>0430223118</t>
  </si>
  <si>
    <t>XXL</t>
  </si>
  <si>
    <t>22.25cm</t>
  </si>
  <si>
    <t>0430223119</t>
  </si>
  <si>
    <t>Cascade Glove Checkers</t>
  </si>
  <si>
    <t>0430223214</t>
  </si>
  <si>
    <t>0430223215</t>
  </si>
  <si>
    <t>0430223216</t>
  </si>
  <si>
    <t>0430223217</t>
  </si>
  <si>
    <t>0430223218</t>
  </si>
  <si>
    <t>0430223219</t>
  </si>
  <si>
    <t>Mission Glove</t>
  </si>
  <si>
    <t>Mission Glove Race Black/ White</t>
  </si>
  <si>
    <t>0430323214</t>
  </si>
  <si>
    <t>0430323215</t>
  </si>
  <si>
    <t>0430323216</t>
  </si>
  <si>
    <t>0430323217</t>
  </si>
  <si>
    <t>0430323218</t>
  </si>
  <si>
    <t>0430323219</t>
  </si>
  <si>
    <t xml:space="preserve">Invader 2.0 LTD Tread Mat Nvy </t>
  </si>
  <si>
    <t>XS-M</t>
  </si>
  <si>
    <t>52-58 CM</t>
  </si>
  <si>
    <t>0221823216</t>
  </si>
  <si>
    <t>New 08/18/2023</t>
  </si>
  <si>
    <t>L-XXL</t>
  </si>
  <si>
    <t>59-64 CM</t>
  </si>
  <si>
    <t>0221823217</t>
  </si>
  <si>
    <t xml:space="preserve">Pace LTD Sld Mat Wht </t>
  </si>
  <si>
    <t>54-58CM</t>
  </si>
  <si>
    <t>0221723126</t>
  </si>
  <si>
    <t>0221723127</t>
  </si>
  <si>
    <t>XL/XXL</t>
  </si>
  <si>
    <t>61-65CM</t>
  </si>
  <si>
    <t>0221723128</t>
  </si>
  <si>
    <t xml:space="preserve">Cascade LTD Sld Mat Wht/Blk </t>
  </si>
  <si>
    <t>0222223126</t>
  </si>
  <si>
    <t>58-61CM</t>
  </si>
  <si>
    <t>0222223127</t>
  </si>
  <si>
    <t xml:space="preserve">Cascade LTD Afterburner Mat Mlt </t>
  </si>
  <si>
    <t>0222223316</t>
  </si>
  <si>
    <t>0222223317</t>
  </si>
  <si>
    <t xml:space="preserve">Zoka LTD Dash Gls Blk/Wht </t>
  </si>
  <si>
    <t>Y/M</t>
  </si>
  <si>
    <t>50-51CM</t>
  </si>
  <si>
    <t>0210623112</t>
  </si>
  <si>
    <t>Y/L</t>
  </si>
  <si>
    <t>52-54CM</t>
  </si>
  <si>
    <t>0210623113</t>
  </si>
  <si>
    <t>Zoka LTD Dash Gls Blk/Wht</t>
  </si>
  <si>
    <t>55-56CM</t>
  </si>
  <si>
    <t>0210623115</t>
  </si>
  <si>
    <t>57-58CM</t>
  </si>
  <si>
    <t>0210623116</t>
  </si>
  <si>
    <t>0210623117</t>
  </si>
  <si>
    <t>61-62CM</t>
  </si>
  <si>
    <t>0210623118</t>
  </si>
  <si>
    <t xml:space="preserve">Zoka LTD Dash Gls Mlt </t>
  </si>
  <si>
    <t>0210623122</t>
  </si>
  <si>
    <t>0210623123</t>
  </si>
  <si>
    <t>Zoka LTD Dash Gls Mlt</t>
  </si>
  <si>
    <t>0210623125</t>
  </si>
  <si>
    <t>0210623126</t>
  </si>
  <si>
    <t>0210623127</t>
  </si>
  <si>
    <t>0210623128</t>
  </si>
  <si>
    <t xml:space="preserve">Maya 3.0 LTD Division Mat Wht/Slv </t>
  </si>
  <si>
    <t>XS/S</t>
  </si>
  <si>
    <t>50-54CM</t>
  </si>
  <si>
    <t>0220423115</t>
  </si>
  <si>
    <t>0220423116</t>
  </si>
  <si>
    <t>0220423117</t>
  </si>
  <si>
    <t xml:space="preserve">Maya 3.0 LTD Sld Mat Brw/Cyn </t>
  </si>
  <si>
    <t>0220423215</t>
  </si>
  <si>
    <t>0220423216</t>
  </si>
  <si>
    <t>0220423217</t>
  </si>
  <si>
    <t>Maya Full Face Child LTD Race Gls Blu/Red/Wht</t>
  </si>
  <si>
    <t>OS</t>
  </si>
  <si>
    <t>0221923112</t>
  </si>
  <si>
    <t xml:space="preserve">O.F. Invader Sld Mat Blk </t>
  </si>
  <si>
    <t>0211223116</t>
  </si>
  <si>
    <t>New, Announcing Monday 8/14/2023</t>
  </si>
  <si>
    <t>0211223117</t>
  </si>
  <si>
    <t xml:space="preserve">Interceptor 2.0 Sld Mat Blk/Gls Blk </t>
  </si>
  <si>
    <t>0222323116</t>
  </si>
  <si>
    <t>New Shipping Now</t>
  </si>
  <si>
    <t>0222323117</t>
  </si>
  <si>
    <t xml:space="preserve">LTD Interceptor 2.0 Campus Mat Prp/Tpe </t>
  </si>
  <si>
    <t>0222323216</t>
  </si>
  <si>
    <t>0222323217</t>
  </si>
  <si>
    <t>Pace LTD Sld Mat Red/Wht</t>
  </si>
  <si>
    <t>0221723116</t>
  </si>
  <si>
    <t>847435033292</t>
  </si>
  <si>
    <t>0221723117</t>
  </si>
  <si>
    <t>847435033308</t>
  </si>
  <si>
    <t>0221723118</t>
  </si>
  <si>
    <t>847435033315</t>
  </si>
  <si>
    <t>Uno LTD Sld Mat Nvy/Lim</t>
  </si>
  <si>
    <t>0240923116</t>
  </si>
  <si>
    <t>847435033193</t>
  </si>
  <si>
    <t>58--61CM</t>
  </si>
  <si>
    <t>0240923117</t>
  </si>
  <si>
    <t>847435033209</t>
  </si>
  <si>
    <t>Uno Tread Mat Gry/Pnk</t>
  </si>
  <si>
    <t>0240923216</t>
  </si>
  <si>
    <t>847435033216</t>
  </si>
  <si>
    <t>0240923217</t>
  </si>
  <si>
    <t>847435033223</t>
  </si>
  <si>
    <t>DH Invader</t>
  </si>
  <si>
    <t>DH Invader Sld Mat Blk/Mat Blk</t>
  </si>
  <si>
    <t>XXS-M</t>
  </si>
  <si>
    <t>0211323116</t>
  </si>
  <si>
    <t>0211323117</t>
  </si>
  <si>
    <t>DH Invader LTD Glitch Mat Blk/Wht/Red</t>
  </si>
  <si>
    <t>0211323216</t>
  </si>
  <si>
    <t>0211323217</t>
  </si>
  <si>
    <t>DH Invader LTD Glitch Mat Nvy/Cyn</t>
  </si>
  <si>
    <t>0211323226</t>
  </si>
  <si>
    <t>0211323227</t>
  </si>
  <si>
    <t>Podium Jersey Glitch Red</t>
  </si>
  <si>
    <t>0720123115</t>
  </si>
  <si>
    <t>847435034657</t>
  </si>
  <si>
    <t>0720123116</t>
  </si>
  <si>
    <t>847435034664</t>
  </si>
  <si>
    <t>0720123117</t>
  </si>
  <si>
    <t>847435034671</t>
  </si>
  <si>
    <t>0720123118</t>
  </si>
  <si>
    <t>847435034688</t>
  </si>
  <si>
    <t>Podium Jersey Glitch Nvy</t>
  </si>
  <si>
    <t>0720123125</t>
  </si>
  <si>
    <t>847435034695</t>
  </si>
  <si>
    <t>0720123126</t>
  </si>
  <si>
    <t>847435034701</t>
  </si>
  <si>
    <t>0720123127</t>
  </si>
  <si>
    <t>847435034718</t>
  </si>
  <si>
    <t>0720123128</t>
  </si>
  <si>
    <t>847435034725</t>
  </si>
  <si>
    <t>Podium Jersey Solid Blk</t>
  </si>
  <si>
    <t>0720123315</t>
  </si>
  <si>
    <t>847435034770</t>
  </si>
  <si>
    <t>0720123316</t>
  </si>
  <si>
    <t>847435034787</t>
  </si>
  <si>
    <t>0720123317</t>
  </si>
  <si>
    <t>847435034794</t>
  </si>
  <si>
    <t>0720123318</t>
  </si>
  <si>
    <t>847435034800</t>
  </si>
  <si>
    <t>0720123319</t>
  </si>
  <si>
    <t>847435034817</t>
  </si>
  <si>
    <t>Laguna</t>
  </si>
  <si>
    <t>Laguna Glove LTD Glitch Blk/Wht</t>
  </si>
  <si>
    <t>0430424114</t>
  </si>
  <si>
    <t>0430424115</t>
  </si>
  <si>
    <t>0430424116</t>
  </si>
  <si>
    <t>0430424117</t>
  </si>
  <si>
    <t>0430424118</t>
  </si>
  <si>
    <t>0430424119</t>
  </si>
  <si>
    <t>Laguna Glove LTD Glitch Nvy</t>
  </si>
  <si>
    <t>0430424124</t>
  </si>
  <si>
    <t>0430424125</t>
  </si>
  <si>
    <t>0430424126</t>
  </si>
  <si>
    <t>0430424127</t>
  </si>
  <si>
    <t>0430424128</t>
  </si>
  <si>
    <t>0430424129</t>
  </si>
  <si>
    <t>LTD Interceptor 2.0 Campus Mat Tel/Gry</t>
  </si>
  <si>
    <t>0222323226</t>
  </si>
  <si>
    <t>Embargo to advertise until 12/1/2023</t>
  </si>
  <si>
    <t>0222323227</t>
  </si>
  <si>
    <t>Invader 2.0 LTD Glitch Mat Blk/Wht</t>
  </si>
  <si>
    <t>0221823116</t>
  </si>
  <si>
    <t>Embargo to advertise until 1/2/2024</t>
  </si>
  <si>
    <t>0221823117</t>
  </si>
  <si>
    <t>LTD Maya 3.0 Illusion Gls Mlt</t>
  </si>
  <si>
    <t>0220423315</t>
  </si>
  <si>
    <t>0220423316</t>
  </si>
  <si>
    <t>0220423317</t>
  </si>
  <si>
    <t xml:space="preserve">LTD Maya Full Face Child Race Gls Blk/Sfm </t>
  </si>
  <si>
    <t>0221923122</t>
  </si>
  <si>
    <t xml:space="preserve">LTD Maya Full Face Child Illusion Gls Mlt </t>
  </si>
  <si>
    <t>0221923212</t>
  </si>
  <si>
    <t>LTD Maya Full Face Child Blackout Sld Mat Blk</t>
  </si>
  <si>
    <t>0221924112</t>
  </si>
  <si>
    <t>Laguna Glove</t>
  </si>
  <si>
    <t>LTD Laguna Glove Illusion Mlt</t>
  </si>
  <si>
    <t>YS</t>
  </si>
  <si>
    <t>0430424211</t>
  </si>
  <si>
    <t>847435035135</t>
  </si>
  <si>
    <t>YL</t>
  </si>
  <si>
    <t>0430424213</t>
  </si>
  <si>
    <t>847435035142</t>
  </si>
  <si>
    <t>0430424214</t>
  </si>
  <si>
    <t>847435035159</t>
  </si>
  <si>
    <t>0430424215</t>
  </si>
  <si>
    <t>847435035166</t>
  </si>
  <si>
    <t>0430424216</t>
  </si>
  <si>
    <t>847435035173</t>
  </si>
  <si>
    <t>0430424217</t>
  </si>
  <si>
    <t>847435035180</t>
  </si>
  <si>
    <t>0430424218</t>
  </si>
  <si>
    <t>847435035197</t>
  </si>
  <si>
    <t>LTD Lunati 2.0 Tread Mat Nvy</t>
  </si>
  <si>
    <t>0222023116</t>
  </si>
  <si>
    <t>Embargo until 11/6/2023</t>
  </si>
  <si>
    <t>0222023117</t>
  </si>
  <si>
    <t>LTD Grit Carbon Sld Gls Holo</t>
  </si>
  <si>
    <t>0241223116</t>
  </si>
  <si>
    <t>Embargo to advertise until 10/15/2023</t>
  </si>
  <si>
    <t>0241223117</t>
  </si>
  <si>
    <t>Grit Carbon LTD Sld Mat Wht</t>
  </si>
  <si>
    <t>0241223126</t>
  </si>
  <si>
    <t>0241223127</t>
  </si>
  <si>
    <t>Grit Carbon LTD Sld Mat Org</t>
  </si>
  <si>
    <t>0241223136</t>
  </si>
  <si>
    <t>0241223137</t>
  </si>
  <si>
    <t>Grit Carbon LTD Sld Mat Khk</t>
  </si>
  <si>
    <t>0241223146</t>
  </si>
  <si>
    <t>0241223147</t>
  </si>
  <si>
    <t xml:space="preserve">Cascade Glove </t>
  </si>
  <si>
    <t>LTD Cascade Glove Tread Nvy/Mlt</t>
  </si>
  <si>
    <t>0430223314</t>
  </si>
  <si>
    <t>847435035333</t>
  </si>
  <si>
    <t>Embargo to advertise until 11/15/2023</t>
  </si>
  <si>
    <t>0430223315</t>
  </si>
  <si>
    <t>847435035340</t>
  </si>
  <si>
    <t>0430223316</t>
  </si>
  <si>
    <t>847435035357</t>
  </si>
  <si>
    <t>0430223317</t>
  </si>
  <si>
    <t>847435035364</t>
  </si>
  <si>
    <t>0430223318</t>
  </si>
  <si>
    <t>847435035371</t>
  </si>
  <si>
    <t>0430223319</t>
  </si>
  <si>
    <t>847435035388</t>
  </si>
  <si>
    <t>Mission Glove Solid Blk</t>
  </si>
  <si>
    <t>0430323114</t>
  </si>
  <si>
    <t>847435035395</t>
  </si>
  <si>
    <t>Embargo to order and release until 12/1/2023</t>
  </si>
  <si>
    <t>0430323115</t>
  </si>
  <si>
    <t>847435035401</t>
  </si>
  <si>
    <t>0430323116</t>
  </si>
  <si>
    <t>847435035418</t>
  </si>
  <si>
    <t>0430323117</t>
  </si>
  <si>
    <t>847435035425</t>
  </si>
  <si>
    <t>0430323118</t>
  </si>
  <si>
    <t>847435035432</t>
  </si>
  <si>
    <t>0430323119</t>
  </si>
  <si>
    <t>847435035449</t>
  </si>
  <si>
    <t>LTD Mission Glove Race Fluo Ylw/Blk</t>
  </si>
  <si>
    <t>0430323224</t>
  </si>
  <si>
    <t>847435035517</t>
  </si>
  <si>
    <t>0430323225</t>
  </si>
  <si>
    <t>847435035524</t>
  </si>
  <si>
    <t>0430323226</t>
  </si>
  <si>
    <t>847435035531</t>
  </si>
  <si>
    <t>0430323227</t>
  </si>
  <si>
    <t>847435035548</t>
  </si>
  <si>
    <t>0430323228</t>
  </si>
  <si>
    <t>847435035555</t>
  </si>
  <si>
    <t>0430323229</t>
  </si>
  <si>
    <t>847435035562</t>
  </si>
  <si>
    <t>LTD Mission Glove Tread Tel/Blk</t>
  </si>
  <si>
    <t>0430323314</t>
  </si>
  <si>
    <t>847435035579</t>
  </si>
  <si>
    <t>0430323315</t>
  </si>
  <si>
    <t>847435035586</t>
  </si>
  <si>
    <t>0430323316</t>
  </si>
  <si>
    <t>847435035593</t>
  </si>
  <si>
    <t>0430323317</t>
  </si>
  <si>
    <t>847435035609</t>
  </si>
  <si>
    <t>0430323318</t>
  </si>
  <si>
    <t>847435035616</t>
  </si>
  <si>
    <t>0430323319</t>
  </si>
  <si>
    <t>847435035623</t>
  </si>
  <si>
    <t>LTD Laguna Glove Race Sfm/Blk</t>
  </si>
  <si>
    <t>0430424311</t>
  </si>
  <si>
    <t>847435035111</t>
  </si>
  <si>
    <t>0430424313</t>
  </si>
  <si>
    <t>847435035128</t>
  </si>
  <si>
    <t>DH Invader LTD Tread Mat Khk/Mlt</t>
  </si>
  <si>
    <t>0211323326</t>
  </si>
  <si>
    <t>0211323327</t>
  </si>
  <si>
    <t>DH Invader LTD Tread Mat Nvy/Mlt</t>
  </si>
  <si>
    <t>0211323316</t>
  </si>
  <si>
    <t>0211323317</t>
  </si>
  <si>
    <t>Trinity Jersey Block Red</t>
  </si>
  <si>
    <t>0720223115</t>
  </si>
  <si>
    <t>Embargo until February 2024</t>
  </si>
  <si>
    <t>0720223116</t>
  </si>
  <si>
    <t>0720223117</t>
  </si>
  <si>
    <t>0720223118</t>
  </si>
  <si>
    <t>Trinity Jersey Tread Nvy/Mlt</t>
  </si>
  <si>
    <t>0720223315</t>
  </si>
  <si>
    <t>0720223316</t>
  </si>
  <si>
    <t>0720223317</t>
  </si>
  <si>
    <t>0720223318</t>
  </si>
  <si>
    <t>Trinity Jersey Tread Lime</t>
  </si>
  <si>
    <t>0720223125</t>
  </si>
  <si>
    <t>0720223126</t>
  </si>
  <si>
    <t>0720223127</t>
  </si>
  <si>
    <t>0720223128</t>
  </si>
  <si>
    <t>Trinity Jersey Tread Blackout</t>
  </si>
  <si>
    <t>0720223215</t>
  </si>
  <si>
    <t>0720223216</t>
  </si>
  <si>
    <t>0720223217</t>
  </si>
  <si>
    <t>0720223218</t>
  </si>
  <si>
    <t>0720223219</t>
  </si>
  <si>
    <t>Trinity Carbon Solid Gloss</t>
  </si>
  <si>
    <t>0211423114</t>
  </si>
  <si>
    <t>0211423115</t>
  </si>
  <si>
    <t>0211423116</t>
  </si>
  <si>
    <t>0211423117</t>
  </si>
  <si>
    <t>0211423118</t>
  </si>
  <si>
    <t>0211423119</t>
  </si>
  <si>
    <t>Trinity Carbon Quake Gls Blk/Red/Wht</t>
  </si>
  <si>
    <t>0211423214</t>
  </si>
  <si>
    <t>0211423215</t>
  </si>
  <si>
    <t>0211423216</t>
  </si>
  <si>
    <t>0211423217</t>
  </si>
  <si>
    <t>0211423218</t>
  </si>
  <si>
    <t>0211423219</t>
  </si>
  <si>
    <t>Trinity Carbon Quake Gls Blk/Fluo Ylw</t>
  </si>
  <si>
    <t>0211423224</t>
  </si>
  <si>
    <t>0211423225</t>
  </si>
  <si>
    <t>0211423226</t>
  </si>
  <si>
    <t>0211423227</t>
  </si>
  <si>
    <t>0211423228</t>
  </si>
  <si>
    <t>0211423229</t>
  </si>
  <si>
    <t>Trinity Panel Mat Gry/Blk</t>
  </si>
  <si>
    <t>0211523114</t>
  </si>
  <si>
    <t>0211523115</t>
  </si>
  <si>
    <t>0211523116</t>
  </si>
  <si>
    <t>0211523117</t>
  </si>
  <si>
    <t>0211523118</t>
  </si>
  <si>
    <t>0211523119</t>
  </si>
  <si>
    <t>Trinity Panel Gls Red/Wht/Blu</t>
  </si>
  <si>
    <t>0211523124</t>
  </si>
  <si>
    <t>0211523125</t>
  </si>
  <si>
    <t>0211523126</t>
  </si>
  <si>
    <t>0211523127</t>
  </si>
  <si>
    <t>0211523128</t>
  </si>
  <si>
    <t>0211523129</t>
  </si>
  <si>
    <t>Trinity Panel Mat Blk/Sfm</t>
  </si>
  <si>
    <t>0211523134</t>
  </si>
  <si>
    <t>0211523135</t>
  </si>
  <si>
    <t>0211523136</t>
  </si>
  <si>
    <t>0211523137</t>
  </si>
  <si>
    <t>0211523138</t>
  </si>
  <si>
    <t>0211523139</t>
  </si>
  <si>
    <t>Shiva Tremor Carbon Blackout Mat Carbon/Gls Blk</t>
  </si>
  <si>
    <t>0211122114</t>
  </si>
  <si>
    <t>ETA March/April 2024</t>
  </si>
  <si>
    <t>0211122115</t>
  </si>
  <si>
    <t>0211122116</t>
  </si>
  <si>
    <t>0211122117</t>
  </si>
  <si>
    <t>0211122118</t>
  </si>
  <si>
    <t>Shiva Tremor Carbon Mod Gls Carbon/Wh</t>
  </si>
  <si>
    <t>0211122214</t>
  </si>
  <si>
    <t>0211122215</t>
  </si>
  <si>
    <t>0211122216</t>
  </si>
  <si>
    <t>0211122217</t>
  </si>
  <si>
    <t>0211122218</t>
  </si>
  <si>
    <t xml:space="preserve">Incoming </t>
  </si>
  <si>
    <t>Sprinkles Pink</t>
  </si>
  <si>
    <t>44-50CM</t>
  </si>
  <si>
    <t>0221020114</t>
  </si>
  <si>
    <t>847435026874</t>
  </si>
  <si>
    <t>48-54CM</t>
  </si>
  <si>
    <t>0221020115</t>
  </si>
  <si>
    <t>847435026881</t>
  </si>
  <si>
    <t>Sprinkles Mint</t>
  </si>
  <si>
    <t>0221020214</t>
  </si>
  <si>
    <t>847435027086</t>
  </si>
  <si>
    <t>0221020215</t>
  </si>
  <si>
    <t>847435026898</t>
  </si>
  <si>
    <t>Unicorn Blue</t>
  </si>
  <si>
    <t>0221020315</t>
  </si>
  <si>
    <t>847435026904</t>
  </si>
  <si>
    <t>Monster Blue</t>
  </si>
  <si>
    <t>0221020414</t>
  </si>
  <si>
    <t>847435026911</t>
  </si>
  <si>
    <t>Monster Blk</t>
  </si>
  <si>
    <t>0221020425</t>
  </si>
  <si>
    <t>847435026935</t>
  </si>
  <si>
    <t>Monster Orange</t>
  </si>
  <si>
    <t>0221020434</t>
  </si>
  <si>
    <t>847435027482</t>
  </si>
  <si>
    <t>0221020435</t>
  </si>
  <si>
    <t>847435027499</t>
  </si>
  <si>
    <t>Solid Blue</t>
  </si>
  <si>
    <t>0221021114</t>
  </si>
  <si>
    <t>847435030215</t>
  </si>
  <si>
    <t>0221021115</t>
  </si>
  <si>
    <t>847435030222</t>
  </si>
  <si>
    <t>Solid Pink</t>
  </si>
  <si>
    <t>0221021124</t>
  </si>
  <si>
    <t>847435030239</t>
  </si>
  <si>
    <t>0221021125</t>
  </si>
  <si>
    <t>847435030246</t>
  </si>
  <si>
    <t xml:space="preserve">Camo Matte Gry </t>
  </si>
  <si>
    <t>0221721215</t>
  </si>
  <si>
    <t>0221721216</t>
  </si>
  <si>
    <t>0221721217</t>
  </si>
  <si>
    <t>0221721218</t>
  </si>
  <si>
    <t>Camo Matte Thunder</t>
  </si>
  <si>
    <t>0221721225</t>
  </si>
  <si>
    <t>0221721226</t>
  </si>
  <si>
    <t>0221721227</t>
  </si>
  <si>
    <t>0221721228</t>
  </si>
  <si>
    <t>Special is good through 2/23/2024</t>
  </si>
  <si>
    <t>Solid Matte Blk/Gloss Blk</t>
  </si>
  <si>
    <t>0222223116</t>
  </si>
  <si>
    <t>0222223117</t>
  </si>
  <si>
    <t>Feather Gloss Green</t>
  </si>
  <si>
    <t>0222223216</t>
  </si>
  <si>
    <t>0222223217</t>
  </si>
  <si>
    <t xml:space="preserve"> LTD Sld Mat Wht/Blk </t>
  </si>
  <si>
    <t xml:space="preserve"> LTD Afterburner Mat Mlt </t>
  </si>
  <si>
    <t xml:space="preserve"> LTD Electrify Mat Tan/Blk </t>
  </si>
  <si>
    <t>0222224116</t>
  </si>
  <si>
    <t>847435035937</t>
  </si>
  <si>
    <t xml:space="preserve"> LTD Electrify Mat Tan/Blk  </t>
  </si>
  <si>
    <t>0222224117</t>
  </si>
  <si>
    <t>847435035944</t>
  </si>
  <si>
    <t xml:space="preserve"> LTD Astro Mat Lim/Prp </t>
  </si>
  <si>
    <t>0222224216</t>
  </si>
  <si>
    <t>847435035951</t>
  </si>
  <si>
    <t xml:space="preserve"> LTD Astro Mat Lim/Prp  </t>
  </si>
  <si>
    <t>0222224217</t>
  </si>
  <si>
    <t>847435035968</t>
  </si>
  <si>
    <t xml:space="preserve"> LTD Flash Gls Pnk/Blk  </t>
  </si>
  <si>
    <t>0222224316</t>
  </si>
  <si>
    <t>847435035975</t>
  </si>
  <si>
    <t>0222224317</t>
  </si>
  <si>
    <t>847435035982</t>
  </si>
  <si>
    <t xml:space="preserve">Solid Matte Blk/Blk </t>
  </si>
  <si>
    <t>0220421115</t>
  </si>
  <si>
    <t>0220421116</t>
  </si>
  <si>
    <t>0220421117</t>
  </si>
  <si>
    <t>Solid Matte Thunder/Navy</t>
  </si>
  <si>
    <t>0220421126</t>
  </si>
  <si>
    <t>0220421127</t>
  </si>
  <si>
    <t xml:space="preserve">Solid Matte Mos/Slv </t>
  </si>
  <si>
    <t>0220421136</t>
  </si>
  <si>
    <t>0220421137</t>
  </si>
  <si>
    <t>Topo Camo Matte Khaki</t>
  </si>
  <si>
    <t>0220421355</t>
  </si>
  <si>
    <t xml:space="preserve">Camo Matte Bon/Gry </t>
  </si>
  <si>
    <t>0220422116</t>
  </si>
  <si>
    <t>847435031182</t>
  </si>
  <si>
    <t>0220422117</t>
  </si>
  <si>
    <t>847435031199</t>
  </si>
  <si>
    <t xml:space="preserve">Solid Gls Midnight </t>
  </si>
  <si>
    <t>0220422216</t>
  </si>
  <si>
    <t>847435031205</t>
  </si>
  <si>
    <t>0220422217</t>
  </si>
  <si>
    <t>847435031212</t>
  </si>
  <si>
    <t xml:space="preserve">Solid Gls Blu/Wht </t>
  </si>
  <si>
    <t>0220422226</t>
  </si>
  <si>
    <t>847435031229</t>
  </si>
  <si>
    <t>0220422227</t>
  </si>
  <si>
    <t>847435031236</t>
  </si>
  <si>
    <t>Maya 3.0 *Artist Series*</t>
  </si>
  <si>
    <t>Blk Forrest Matte</t>
  </si>
  <si>
    <t>0220421427</t>
  </si>
  <si>
    <t>Dandelion Matte</t>
  </si>
  <si>
    <t>0220421515</t>
  </si>
  <si>
    <t>0220421516</t>
  </si>
  <si>
    <t>0220421517</t>
  </si>
  <si>
    <t xml:space="preserve"> LTD Division Mat Wht/Slv </t>
  </si>
  <si>
    <t xml:space="preserve"> LTD Sld Mat Brw/Cyn </t>
  </si>
  <si>
    <t>LTD  Illusion Gls Mlt</t>
  </si>
  <si>
    <t xml:space="preserve"> LTD Podium Mat Gry </t>
  </si>
  <si>
    <t>0220424116</t>
  </si>
  <si>
    <t>847435036118</t>
  </si>
  <si>
    <t>0220424117</t>
  </si>
  <si>
    <t>847435036125</t>
  </si>
  <si>
    <t xml:space="preserve">Solo Solid Gls Red </t>
  </si>
  <si>
    <t>0221222116</t>
  </si>
  <si>
    <t>847435031632</t>
  </si>
  <si>
    <t>0221222117</t>
  </si>
  <si>
    <t>847435031649</t>
  </si>
  <si>
    <t xml:space="preserve">Solo Solid Gls Gry </t>
  </si>
  <si>
    <t>0221222126</t>
  </si>
  <si>
    <t>847435031656</t>
  </si>
  <si>
    <t>0221222127</t>
  </si>
  <si>
    <t>847435031663</t>
  </si>
  <si>
    <t>Road / Gravel</t>
  </si>
  <si>
    <t>Qty</t>
  </si>
  <si>
    <t>LTD Sld Gls Holo</t>
  </si>
  <si>
    <t>LTD Sld Mat Org</t>
  </si>
  <si>
    <t>LTD Sld Mat Khk</t>
  </si>
  <si>
    <t>0241323116</t>
  </si>
  <si>
    <t>847435032967</t>
  </si>
  <si>
    <t>0241323117</t>
  </si>
  <si>
    <t>847435032974</t>
  </si>
  <si>
    <t xml:space="preserve">Solid Matte Wht </t>
  </si>
  <si>
    <t>0241323126</t>
  </si>
  <si>
    <t>847435032981</t>
  </si>
  <si>
    <t>0241323127</t>
  </si>
  <si>
    <t>847435032998</t>
  </si>
  <si>
    <t xml:space="preserve">Solid Gls Red </t>
  </si>
  <si>
    <t>0241323136</t>
  </si>
  <si>
    <t>847435033001</t>
  </si>
  <si>
    <t>0241323137</t>
  </si>
  <si>
    <t>847435033018</t>
  </si>
  <si>
    <t xml:space="preserve">Topo Matte Tel </t>
  </si>
  <si>
    <t>0241323216</t>
  </si>
  <si>
    <t>847435033025</t>
  </si>
  <si>
    <t>0241323217</t>
  </si>
  <si>
    <t>847435033032</t>
  </si>
  <si>
    <t xml:space="preserve"> LTD Race Gls Blu  </t>
  </si>
  <si>
    <t>0241324216</t>
  </si>
  <si>
    <t>847435036279</t>
  </si>
  <si>
    <t xml:space="preserve"> LTD Race Gls Blu </t>
  </si>
  <si>
    <t>0241324217</t>
  </si>
  <si>
    <t>847435036286</t>
  </si>
  <si>
    <t xml:space="preserve"> LTD Astro Mat Lim  </t>
  </si>
  <si>
    <t>0241324316</t>
  </si>
  <si>
    <t>847435036293</t>
  </si>
  <si>
    <t xml:space="preserve"> LTD Astro Mat Lim </t>
  </si>
  <si>
    <t>0241324317</t>
  </si>
  <si>
    <t>847435036309</t>
  </si>
  <si>
    <t>Sld Mat Tel/Tan</t>
  </si>
  <si>
    <t>0241325116</t>
  </si>
  <si>
    <t>ETA March 2025</t>
  </si>
  <si>
    <t>0241325117</t>
  </si>
  <si>
    <t>Grit 1.0</t>
  </si>
  <si>
    <t>See Closeout Tab</t>
  </si>
  <si>
    <t>0240921116</t>
  </si>
  <si>
    <t>0240921117</t>
  </si>
  <si>
    <t>Solid Matte Black/Red</t>
  </si>
  <si>
    <t>0240921126</t>
  </si>
  <si>
    <t>0240921127</t>
  </si>
  <si>
    <t>Solid Matte Wht/Blk</t>
  </si>
  <si>
    <t>0240921136</t>
  </si>
  <si>
    <t>0240921137</t>
  </si>
  <si>
    <t>Solid Gloss Blue/White</t>
  </si>
  <si>
    <t>0240921146</t>
  </si>
  <si>
    <t>0240921147</t>
  </si>
  <si>
    <t>Solid Matte Pastel Purple</t>
  </si>
  <si>
    <t>0240921156</t>
  </si>
  <si>
    <t>0240921157</t>
  </si>
  <si>
    <t>0240921216</t>
  </si>
  <si>
    <t>0240921217</t>
  </si>
  <si>
    <t>0240922116</t>
  </si>
  <si>
    <t>847435031731</t>
  </si>
  <si>
    <t>0240922117</t>
  </si>
  <si>
    <t>847435031748</t>
  </si>
  <si>
    <t xml:space="preserve">LTD Astro Mat Lim/Prp  </t>
  </si>
  <si>
    <t>0240924116</t>
  </si>
  <si>
    <t>847435036316</t>
  </si>
  <si>
    <t xml:space="preserve">LTD Astro Mat Lim/Prp </t>
  </si>
  <si>
    <t>0240924117</t>
  </si>
  <si>
    <t>847435036323</t>
  </si>
  <si>
    <t xml:space="preserve">LTD Zolt Mat Wht/Blk/Pnk  </t>
  </si>
  <si>
    <t>0240924216</t>
  </si>
  <si>
    <t>847435036330</t>
  </si>
  <si>
    <t xml:space="preserve">LTD Zolt Mat Wht/Blk/Pnk </t>
  </si>
  <si>
    <t>0240924217</t>
  </si>
  <si>
    <t>847435036347</t>
  </si>
  <si>
    <t>LTD Sld Mat Nvy/Lim</t>
  </si>
  <si>
    <t>Tread Mat Gry/Pnk</t>
  </si>
  <si>
    <t>Therapy**</t>
  </si>
  <si>
    <t>52-58CM</t>
  </si>
  <si>
    <t>0240621126</t>
  </si>
  <si>
    <t>58-62CM</t>
  </si>
  <si>
    <t>0240621127</t>
  </si>
  <si>
    <t xml:space="preserve">Prime 2.0 </t>
  </si>
  <si>
    <t xml:space="preserve">Solid Gls Blk </t>
  </si>
  <si>
    <t>0241122116</t>
  </si>
  <si>
    <t>847435031670</t>
  </si>
  <si>
    <t>0241122117</t>
  </si>
  <si>
    <t>847435031687</t>
  </si>
  <si>
    <t xml:space="preserve">Solid Gls Wht </t>
  </si>
  <si>
    <t>0241122126</t>
  </si>
  <si>
    <t>847435031694</t>
  </si>
  <si>
    <t>0241122127</t>
  </si>
  <si>
    <t>847435031700</t>
  </si>
  <si>
    <t xml:space="preserve">Fade Gls Mlt </t>
  </si>
  <si>
    <t>0241122216</t>
  </si>
  <si>
    <t>847435031717</t>
  </si>
  <si>
    <t>0241122217</t>
  </si>
  <si>
    <t>847435031724</t>
  </si>
  <si>
    <t>Mountain Bike / Downhill/BMX Full Face</t>
  </si>
  <si>
    <t>Shiva 3.0 Carbon</t>
  </si>
  <si>
    <t>Tremor Blackout Mat Carbon/Gls Blk</t>
  </si>
  <si>
    <t>53-54</t>
  </si>
  <si>
    <t>55-56</t>
  </si>
  <si>
    <t>57-58</t>
  </si>
  <si>
    <t>59-60</t>
  </si>
  <si>
    <t>61-62</t>
  </si>
  <si>
    <t>LTD Mod Gls Fluo</t>
  </si>
  <si>
    <t>0211125114</t>
  </si>
  <si>
    <t>847435036620</t>
  </si>
  <si>
    <t>ETA June 2025</t>
  </si>
  <si>
    <t>0211125115</t>
  </si>
  <si>
    <t>847435036637</t>
  </si>
  <si>
    <t>0211125116</t>
  </si>
  <si>
    <t>847435036644</t>
  </si>
  <si>
    <t>0211125117</t>
  </si>
  <si>
    <t>847435036651</t>
  </si>
  <si>
    <t>0211125118</t>
  </si>
  <si>
    <t>847435036668</t>
  </si>
  <si>
    <t>LTD Mod Gls Wht/Blk</t>
  </si>
  <si>
    <t>0211125124</t>
  </si>
  <si>
    <t>847435036767</t>
  </si>
  <si>
    <t>ETA July 2025</t>
  </si>
  <si>
    <t>0211125125</t>
  </si>
  <si>
    <t>847435036774</t>
  </si>
  <si>
    <t>0211125126</t>
  </si>
  <si>
    <t>847435036781</t>
  </si>
  <si>
    <t>0211125127</t>
  </si>
  <si>
    <t>847435036798</t>
  </si>
  <si>
    <t>0211125128</t>
  </si>
  <si>
    <t>847435036804</t>
  </si>
  <si>
    <t>Solid Gloss</t>
  </si>
  <si>
    <t>63-64</t>
  </si>
  <si>
    <t>Quake Gls Blk/Red/Wht</t>
  </si>
  <si>
    <t>Quake Gls Blk/Fluo Ylw</t>
  </si>
  <si>
    <t>Panel Mat Gry/Blk</t>
  </si>
  <si>
    <t>Panel Gls Red/Wht/Blu</t>
  </si>
  <si>
    <t>LTD Swirl Mat Org</t>
  </si>
  <si>
    <t>0211425114</t>
  </si>
  <si>
    <t>847435036873</t>
  </si>
  <si>
    <t>ETA May 2025</t>
  </si>
  <si>
    <t>0211425115</t>
  </si>
  <si>
    <t>847435036880</t>
  </si>
  <si>
    <t>0211425116</t>
  </si>
  <si>
    <t>847435036897</t>
  </si>
  <si>
    <t>0211425117</t>
  </si>
  <si>
    <t>847435036903</t>
  </si>
  <si>
    <t>0211425118</t>
  </si>
  <si>
    <t>847435036910</t>
  </si>
  <si>
    <t>0211425119</t>
  </si>
  <si>
    <t>847435036927</t>
  </si>
  <si>
    <t>LTD Lightspeed</t>
  </si>
  <si>
    <t>0211425214</t>
  </si>
  <si>
    <t>847435036811</t>
  </si>
  <si>
    <t>ETA April 2025</t>
  </si>
  <si>
    <t>0211425215</t>
  </si>
  <si>
    <t>847435036828</t>
  </si>
  <si>
    <t>0211425216</t>
  </si>
  <si>
    <t>847435036835</t>
  </si>
  <si>
    <t>0211425217</t>
  </si>
  <si>
    <t>847435036842</t>
  </si>
  <si>
    <t>0211425218</t>
  </si>
  <si>
    <t>847435036859</t>
  </si>
  <si>
    <t>0211425219</t>
  </si>
  <si>
    <t>847435036866</t>
  </si>
  <si>
    <t>Mountain Bike / Enduro Full Face</t>
  </si>
  <si>
    <t>0221821116</t>
  </si>
  <si>
    <t>58-63CM</t>
  </si>
  <si>
    <t>0221821117</t>
  </si>
  <si>
    <t xml:space="preserve">Solid Matte Khk </t>
  </si>
  <si>
    <t>0221822126</t>
  </si>
  <si>
    <t>847435032059</t>
  </si>
  <si>
    <t>0221822127</t>
  </si>
  <si>
    <t>847435032066</t>
  </si>
  <si>
    <t xml:space="preserve">Camo Matte Khk </t>
  </si>
  <si>
    <t>0221822226</t>
  </si>
  <si>
    <t>847435032097</t>
  </si>
  <si>
    <t>0221822227</t>
  </si>
  <si>
    <t>847435032103</t>
  </si>
  <si>
    <t xml:space="preserve"> LTD Glitch Mat Blk/Wht</t>
  </si>
  <si>
    <t xml:space="preserve"> LTD Astro Mat Lim XS-M</t>
  </si>
  <si>
    <t>0221824216</t>
  </si>
  <si>
    <t>847435036019</t>
  </si>
  <si>
    <t xml:space="preserve"> LTD Astro Mat Lim L-XXL</t>
  </si>
  <si>
    <t>0221824217</t>
  </si>
  <si>
    <t>847435036026</t>
  </si>
  <si>
    <t xml:space="preserve"> LTD Flash Mat Pnk/Blk</t>
  </si>
  <si>
    <t>0221824316</t>
  </si>
  <si>
    <t>847435036033</t>
  </si>
  <si>
    <t>0221824317</t>
  </si>
  <si>
    <t>847435036040</t>
  </si>
  <si>
    <t>Matte Solid White</t>
  </si>
  <si>
    <t>0221824116</t>
  </si>
  <si>
    <t>0221824117</t>
  </si>
  <si>
    <t>Force Matte White/Blue</t>
  </si>
  <si>
    <t>0221824416</t>
  </si>
  <si>
    <t>0221824417</t>
  </si>
  <si>
    <t>Force Matte White/Red</t>
  </si>
  <si>
    <t>0221824426</t>
  </si>
  <si>
    <t>0221824427</t>
  </si>
  <si>
    <t>0221825116</t>
  </si>
  <si>
    <t>847435037191</t>
  </si>
  <si>
    <t>April 2025 / Sea Otter Launch</t>
  </si>
  <si>
    <t>0221825117</t>
  </si>
  <si>
    <t>847435037207</t>
  </si>
  <si>
    <t xml:space="preserve"> Sld Mat Blk/Mat Blk</t>
  </si>
  <si>
    <t xml:space="preserve"> LTD Glitch Mat Nvy/Cyn</t>
  </si>
  <si>
    <t xml:space="preserve"> LTD Tread Mat Khk/Mlt</t>
  </si>
  <si>
    <t xml:space="preserve"> LTD Zolt Mat Brw/Blu XS-M </t>
  </si>
  <si>
    <t>0211324226</t>
  </si>
  <si>
    <t>847435035913</t>
  </si>
  <si>
    <t xml:space="preserve"> LTD Zolt Mat Brw/Blu L-XXL </t>
  </si>
  <si>
    <t>0211324227</t>
  </si>
  <si>
    <t>847435035920</t>
  </si>
  <si>
    <t>0211325216</t>
  </si>
  <si>
    <t>847435036934</t>
  </si>
  <si>
    <t>0211325217</t>
  </si>
  <si>
    <t>Zolt Holo Black</t>
  </si>
  <si>
    <t>0211325218</t>
  </si>
  <si>
    <t>0211325219</t>
  </si>
  <si>
    <t>LTD Punk Gls Org</t>
  </si>
  <si>
    <t>0211325220</t>
  </si>
  <si>
    <t>0211325221</t>
  </si>
  <si>
    <t>Sld Mat Blk</t>
  </si>
  <si>
    <t xml:space="preserve"> LTD Sld Mat Blu</t>
  </si>
  <si>
    <t>0211223126</t>
  </si>
  <si>
    <t>847435035753</t>
  </si>
  <si>
    <t>0211223127</t>
  </si>
  <si>
    <t>847435035760</t>
  </si>
  <si>
    <t xml:space="preserve"> LTD Sld Mat Grn</t>
  </si>
  <si>
    <t>0211223136</t>
  </si>
  <si>
    <t>0211223137</t>
  </si>
  <si>
    <t xml:space="preserve">LTD Sld Mat Fluo Org/Blk </t>
  </si>
  <si>
    <t>0211225116</t>
  </si>
  <si>
    <t>847435037214</t>
  </si>
  <si>
    <t>0211225117</t>
  </si>
  <si>
    <t>847435037221</t>
  </si>
  <si>
    <t>Accessory Mount</t>
  </si>
  <si>
    <t>Light/Cam Mount Kit</t>
  </si>
  <si>
    <t>0521821310</t>
  </si>
  <si>
    <t>Mountain Bike / Enduro</t>
  </si>
  <si>
    <t>0222225116</t>
  </si>
  <si>
    <t>847435037177</t>
  </si>
  <si>
    <t>0222225117</t>
  </si>
  <si>
    <t>847435037184</t>
  </si>
  <si>
    <t xml:space="preserve"> Sld Mat Blk/Gls Blk </t>
  </si>
  <si>
    <t xml:space="preserve">LTD  Campus Mat Prp/Tpe </t>
  </si>
  <si>
    <t xml:space="preserve"> LTD Sld Mat Pnk/Blk </t>
  </si>
  <si>
    <t>0222324216</t>
  </si>
  <si>
    <t>847435036071</t>
  </si>
  <si>
    <t xml:space="preserve"> LTD Sld Mat Pnk/Blk  </t>
  </si>
  <si>
    <t>0222324217</t>
  </si>
  <si>
    <t>847435036088</t>
  </si>
  <si>
    <t xml:space="preserve"> LTD Zolt Mat Wht/Blk </t>
  </si>
  <si>
    <t>0222324316</t>
  </si>
  <si>
    <t>847435036095</t>
  </si>
  <si>
    <t xml:space="preserve"> LTD Zolt Mat Wht/Blk  </t>
  </si>
  <si>
    <t>0222324317</t>
  </si>
  <si>
    <t>847435036101</t>
  </si>
  <si>
    <t>Sld Mat Grey</t>
  </si>
  <si>
    <t>0222324116</t>
  </si>
  <si>
    <t>0222324117</t>
  </si>
  <si>
    <t xml:space="preserve">LTD Sld Mat Wht </t>
  </si>
  <si>
    <t>0222325116</t>
  </si>
  <si>
    <t>847435037238</t>
  </si>
  <si>
    <t>0222325117</t>
  </si>
  <si>
    <t>847435037245</t>
  </si>
  <si>
    <t xml:space="preserve"> LTD Grid Mat Vintage Blu </t>
  </si>
  <si>
    <t>0220424216</t>
  </si>
  <si>
    <t>847435036132</t>
  </si>
  <si>
    <t>0220424217</t>
  </si>
  <si>
    <t>847435036149</t>
  </si>
  <si>
    <t xml:space="preserve"> LTD Race Mat Gry/Lim/Blu </t>
  </si>
  <si>
    <t>0220424316</t>
  </si>
  <si>
    <t>847435036156</t>
  </si>
  <si>
    <t>0220424317</t>
  </si>
  <si>
    <t>847435036163</t>
  </si>
  <si>
    <t>LTD Lightspeed Gls Mlt</t>
  </si>
  <si>
    <t>0220425115</t>
  </si>
  <si>
    <t>847435037252</t>
  </si>
  <si>
    <t>ETA April 2025 / Sea Otter Launch</t>
  </si>
  <si>
    <t>0220425116</t>
  </si>
  <si>
    <t>847435037269</t>
  </si>
  <si>
    <t>0220425117</t>
  </si>
  <si>
    <t>847435037276</t>
  </si>
  <si>
    <t>LTD Sld Mat Terra/Nvy</t>
  </si>
  <si>
    <t>0220425216</t>
  </si>
  <si>
    <t>847435037283</t>
  </si>
  <si>
    <t>ETA June Launch</t>
  </si>
  <si>
    <t>0220425217</t>
  </si>
  <si>
    <t>847435037290</t>
  </si>
  <si>
    <t xml:space="preserve">Solid Matte Blk/Gls </t>
  </si>
  <si>
    <t>0222022116</t>
  </si>
  <si>
    <t>847435031328</t>
  </si>
  <si>
    <t>0222022117</t>
  </si>
  <si>
    <t>847435031335</t>
  </si>
  <si>
    <t>Solid Matte Pastel Blue</t>
  </si>
  <si>
    <t>0222022126</t>
  </si>
  <si>
    <t>847435031304</t>
  </si>
  <si>
    <t>0222022127</t>
  </si>
  <si>
    <t>847435031311</t>
  </si>
  <si>
    <t xml:space="preserve">Fade Matte Blk/Red </t>
  </si>
  <si>
    <t>0222022216</t>
  </si>
  <si>
    <t>847435031342</t>
  </si>
  <si>
    <t>0222022217</t>
  </si>
  <si>
    <t>847435031359</t>
  </si>
  <si>
    <t xml:space="preserve">Curve Matte Khk/Stn </t>
  </si>
  <si>
    <t>0222022316</t>
  </si>
  <si>
    <t>847435031366</t>
  </si>
  <si>
    <t>0222022317</t>
  </si>
  <si>
    <t>847435031373</t>
  </si>
  <si>
    <t>LTD  Tread Mat Nvy</t>
  </si>
  <si>
    <t>0222024216</t>
  </si>
  <si>
    <t>847435036194</t>
  </si>
  <si>
    <t>0222024217</t>
  </si>
  <si>
    <t>847435036200</t>
  </si>
  <si>
    <t>Mountain Bike / Trail</t>
  </si>
  <si>
    <t>Fade Matte Black/Burgandy</t>
  </si>
  <si>
    <t>0221421126</t>
  </si>
  <si>
    <t>0221421127</t>
  </si>
  <si>
    <t>0221422116</t>
  </si>
  <si>
    <t>847435031427</t>
  </si>
  <si>
    <t xml:space="preserve">Solid Matte Blk/Gry </t>
  </si>
  <si>
    <t>0221721115</t>
  </si>
  <si>
    <t>847435034602</t>
  </si>
  <si>
    <t>0221721116</t>
  </si>
  <si>
    <t>0221721117</t>
  </si>
  <si>
    <t>0221721118</t>
  </si>
  <si>
    <t>Solid Matte Pastel Purple/Black</t>
  </si>
  <si>
    <t>0221721126</t>
  </si>
  <si>
    <t>0221721127</t>
  </si>
  <si>
    <t>Matte Moss/White</t>
  </si>
  <si>
    <t>0221721136</t>
  </si>
  <si>
    <t>0221721137</t>
  </si>
  <si>
    <t xml:space="preserve">Fade Matte Blk/Gry/Gls Fluo Ylw </t>
  </si>
  <si>
    <t>0221722115</t>
  </si>
  <si>
    <t>0221722116</t>
  </si>
  <si>
    <t>847435031380</t>
  </si>
  <si>
    <t>0221722117</t>
  </si>
  <si>
    <t>847435031397</t>
  </si>
  <si>
    <t>0221722118</t>
  </si>
  <si>
    <t>847435032318</t>
  </si>
  <si>
    <t xml:space="preserve">Afterburner Matte Mlt </t>
  </si>
  <si>
    <t>0221722216</t>
  </si>
  <si>
    <t>847435031403</t>
  </si>
  <si>
    <t>0221722217</t>
  </si>
  <si>
    <t>847435031410</t>
  </si>
  <si>
    <t xml:space="preserve">Sld Mat Wht/Gls Tel </t>
  </si>
  <si>
    <t>0221724115</t>
  </si>
  <si>
    <t>847435036675</t>
  </si>
  <si>
    <t>ETA Spring 2025</t>
  </si>
  <si>
    <t>0221724116</t>
  </si>
  <si>
    <t>847435036682</t>
  </si>
  <si>
    <t>Kids / Youth</t>
  </si>
  <si>
    <t xml:space="preserve">Race Gls Wht/Red/Blk </t>
  </si>
  <si>
    <t>50-54cm</t>
  </si>
  <si>
    <t>0221922112</t>
  </si>
  <si>
    <t>847435032110</t>
  </si>
  <si>
    <t xml:space="preserve">Maya Full Face Child LTD Electrify Mat Blk/Lim </t>
  </si>
  <si>
    <t>0221924212</t>
  </si>
  <si>
    <t>847435036217</t>
  </si>
  <si>
    <t xml:space="preserve">Maya Full Face Child LTD Zolt Mat Wht/Blk </t>
  </si>
  <si>
    <t>0221924312</t>
  </si>
  <si>
    <t>847435036224</t>
  </si>
  <si>
    <t xml:space="preserve">Maya Full Face Child LTD Race Gls Blu/Wht/Orange </t>
  </si>
  <si>
    <t>0221924412</t>
  </si>
  <si>
    <t>847435036231</t>
  </si>
  <si>
    <t>Maya Full Face Child LTD Race Mat Gry/Lim/Blu</t>
  </si>
  <si>
    <t>0221924422</t>
  </si>
  <si>
    <t>847435036248</t>
  </si>
  <si>
    <t>0221925112</t>
  </si>
  <si>
    <t>847435037313</t>
  </si>
  <si>
    <t>Punk Gls Red</t>
  </si>
  <si>
    <t>0221925212</t>
  </si>
  <si>
    <t>847435037320</t>
  </si>
  <si>
    <t>Race Gls Tel</t>
  </si>
  <si>
    <t>0221925312</t>
  </si>
  <si>
    <t>847435037337</t>
  </si>
  <si>
    <t>Pyramid Matte Black</t>
  </si>
  <si>
    <t>0221421112</t>
  </si>
  <si>
    <t>Pyramid Matte Teal</t>
  </si>
  <si>
    <t>0221421122</t>
  </si>
  <si>
    <t>Zwiggles Matte Teal/White</t>
  </si>
  <si>
    <t>0221421222</t>
  </si>
  <si>
    <t>LTD Punk Gls Red</t>
  </si>
  <si>
    <t>0221425112</t>
  </si>
  <si>
    <t>847435037344</t>
  </si>
  <si>
    <t>LTD Punk Gls Blue</t>
  </si>
  <si>
    <t>0221425122</t>
  </si>
  <si>
    <t>847435037351</t>
  </si>
  <si>
    <t>Chakra Youth *Artist Series*</t>
  </si>
  <si>
    <t>Ninja</t>
  </si>
  <si>
    <t>0220921112</t>
  </si>
  <si>
    <t>Youth Solid Gls Black</t>
  </si>
  <si>
    <t>0220922112</t>
  </si>
  <si>
    <t>Youth Solid Gls Neon Yellow</t>
  </si>
  <si>
    <t>0220922122</t>
  </si>
  <si>
    <t>Youth Solid Gls Pastel Seafoam</t>
  </si>
  <si>
    <t>0220922132</t>
  </si>
  <si>
    <t>Youth Solid Gls Blue</t>
  </si>
  <si>
    <t>0220922142</t>
  </si>
  <si>
    <t>Youth Solid Gls Rasberry</t>
  </si>
  <si>
    <t>0220922152</t>
  </si>
  <si>
    <t>Confetti Gls Ylw</t>
  </si>
  <si>
    <t>0221022114</t>
  </si>
  <si>
    <t>847435031489</t>
  </si>
  <si>
    <t>0221022115</t>
  </si>
  <si>
    <t>847435031496</t>
  </si>
  <si>
    <t>Confetti Gls Pnk</t>
  </si>
  <si>
    <t>0221022124</t>
  </si>
  <si>
    <t>847435031502</t>
  </si>
  <si>
    <t>0221022125</t>
  </si>
  <si>
    <t>847435031519</t>
  </si>
  <si>
    <t>Confetti Gls Tel</t>
  </si>
  <si>
    <t>0221022134</t>
  </si>
  <si>
    <t>847435031526</t>
  </si>
  <si>
    <t>0221022135</t>
  </si>
  <si>
    <t>847435031533</t>
  </si>
  <si>
    <t>Jungle Gls Grn</t>
  </si>
  <si>
    <t>0221022214</t>
  </si>
  <si>
    <t>847435031540</t>
  </si>
  <si>
    <t>0221022215</t>
  </si>
  <si>
    <t>847435031557</t>
  </si>
  <si>
    <t>Jungle Gls Blu</t>
  </si>
  <si>
    <t>0221022224</t>
  </si>
  <si>
    <t>847435031564</t>
  </si>
  <si>
    <t>0221022225</t>
  </si>
  <si>
    <t>847435031571</t>
  </si>
  <si>
    <t>BMX/Bucket</t>
  </si>
  <si>
    <t xml:space="preserve"> </t>
  </si>
  <si>
    <t>0230322116</t>
  </si>
  <si>
    <t>847435031984</t>
  </si>
  <si>
    <t>0230322117</t>
  </si>
  <si>
    <t>847435031991</t>
  </si>
  <si>
    <t>Viva 1.0</t>
  </si>
  <si>
    <t>0230422116</t>
  </si>
  <si>
    <t>847435032011</t>
  </si>
  <si>
    <t>0230422117</t>
  </si>
  <si>
    <t>847435032028</t>
  </si>
  <si>
    <t>Solid Red</t>
  </si>
  <si>
    <t>0230422126</t>
  </si>
  <si>
    <t>847435032127</t>
  </si>
  <si>
    <t>0230422127</t>
  </si>
  <si>
    <t>847435032134</t>
  </si>
  <si>
    <t>0230422136</t>
  </si>
  <si>
    <t>847435032332</t>
  </si>
  <si>
    <t>0230422137</t>
  </si>
  <si>
    <t>847435032349</t>
  </si>
  <si>
    <t>0230422146</t>
  </si>
  <si>
    <t>847435032356</t>
  </si>
  <si>
    <t>0230422147</t>
  </si>
  <si>
    <t>847435032363</t>
  </si>
  <si>
    <t>Maha 1.0</t>
  </si>
  <si>
    <t>Urban / eBike</t>
  </si>
  <si>
    <t xml:space="preserve">Traffic Light </t>
  </si>
  <si>
    <t>LTD Sld Mat Rse Gld</t>
  </si>
  <si>
    <t>0251225146</t>
  </si>
  <si>
    <t>847435037481</t>
  </si>
  <si>
    <t>ETA April/May 2025</t>
  </si>
  <si>
    <t>0251225147</t>
  </si>
  <si>
    <t>847435037498</t>
  </si>
  <si>
    <t xml:space="preserve">Sld Mat Mnt </t>
  </si>
  <si>
    <t>0251225136</t>
  </si>
  <si>
    <t>847435037467</t>
  </si>
  <si>
    <t>0251225137</t>
  </si>
  <si>
    <t>847435037474</t>
  </si>
  <si>
    <t xml:space="preserve">Sld Mat Blk </t>
  </si>
  <si>
    <t>0251225116</t>
  </si>
  <si>
    <t>847435036705</t>
  </si>
  <si>
    <t>0251225117</t>
  </si>
  <si>
    <t>847435036712</t>
  </si>
  <si>
    <t xml:space="preserve"> LTD Sld Gls Org/Blu  </t>
  </si>
  <si>
    <t>0250924126</t>
  </si>
  <si>
    <t>847435036354</t>
  </si>
  <si>
    <t xml:space="preserve"> LTD Sld Gls Org/Blu </t>
  </si>
  <si>
    <t>0250924127</t>
  </si>
  <si>
    <t>847435036361</t>
  </si>
  <si>
    <t>Traffic Basic</t>
  </si>
  <si>
    <t xml:space="preserve">Sld Mat Tel </t>
  </si>
  <si>
    <t>0251325116</t>
  </si>
  <si>
    <t>847435036729</t>
  </si>
  <si>
    <t>0251325117</t>
  </si>
  <si>
    <t>847435036736</t>
  </si>
  <si>
    <t>Sld Mat Wht/Blk</t>
  </si>
  <si>
    <t>0251325126</t>
  </si>
  <si>
    <t>847435036743</t>
  </si>
  <si>
    <t>0251325127</t>
  </si>
  <si>
    <t>847435036750</t>
  </si>
  <si>
    <t>0250521216</t>
  </si>
  <si>
    <t>847435030628</t>
  </si>
  <si>
    <t>0250521217</t>
  </si>
  <si>
    <t>847435030635</t>
  </si>
  <si>
    <t xml:space="preserve">Solid Matte Nvy </t>
  </si>
  <si>
    <t>0250521226</t>
  </si>
  <si>
    <t>847435032264</t>
  </si>
  <si>
    <t>0250521227</t>
  </si>
  <si>
    <t>847435032271</t>
  </si>
  <si>
    <t xml:space="preserve"> Reflective Solid Matte Nvy </t>
  </si>
  <si>
    <t>0250222126</t>
  </si>
  <si>
    <t>847435031816</t>
  </si>
  <si>
    <t xml:space="preserve">Reflective Solid Matte Nvy </t>
  </si>
  <si>
    <t>0250222127</t>
  </si>
  <si>
    <t>847435031823</t>
  </si>
  <si>
    <t xml:space="preserve">Relective Solid Gls Prp </t>
  </si>
  <si>
    <t>0250222136</t>
  </si>
  <si>
    <t>847435031830</t>
  </si>
  <si>
    <t xml:space="preserve">Reflective Solid Gls Prp </t>
  </si>
  <si>
    <t>0250222137</t>
  </si>
  <si>
    <t>847435031847</t>
  </si>
  <si>
    <t>0250519146</t>
  </si>
  <si>
    <t>847435026386</t>
  </si>
  <si>
    <t>0250519147</t>
  </si>
  <si>
    <t>847435026393</t>
  </si>
  <si>
    <t>0250522126</t>
  </si>
  <si>
    <t>847435031878</t>
  </si>
  <si>
    <t>0250522127</t>
  </si>
  <si>
    <t>847435031885</t>
  </si>
  <si>
    <t>0250522136</t>
  </si>
  <si>
    <t>847435031854</t>
  </si>
  <si>
    <t>0250522137</t>
  </si>
  <si>
    <t>847435031861</t>
  </si>
  <si>
    <t>Solid Matte Yellow</t>
  </si>
  <si>
    <t>0250519136</t>
  </si>
  <si>
    <t>0250519137</t>
  </si>
  <si>
    <t>847435026355</t>
  </si>
  <si>
    <t xml:space="preserve"> LTD Zolt Mat Blk/Gry  </t>
  </si>
  <si>
    <t>0250524116</t>
  </si>
  <si>
    <t>847435036378</t>
  </si>
  <si>
    <t xml:space="preserve"> LTD Zolt Mat Blk/Gry </t>
  </si>
  <si>
    <t>0250524117</t>
  </si>
  <si>
    <t>847435036385</t>
  </si>
  <si>
    <t>Sld Mat Org</t>
  </si>
  <si>
    <t>0250525116</t>
  </si>
  <si>
    <t>847435037504</t>
  </si>
  <si>
    <t>0250525117</t>
  </si>
  <si>
    <t>847435037511</t>
  </si>
  <si>
    <t xml:space="preserve">Mat Blk </t>
  </si>
  <si>
    <t>0251425116</t>
  </si>
  <si>
    <t>847435037382</t>
  </si>
  <si>
    <t>0251425117</t>
  </si>
  <si>
    <t>847435037399</t>
  </si>
  <si>
    <t>Sld Mat Lil/Wht</t>
  </si>
  <si>
    <t>0251425126</t>
  </si>
  <si>
    <t>847435037405</t>
  </si>
  <si>
    <t>0251425127</t>
  </si>
  <si>
    <t>847435037412</t>
  </si>
  <si>
    <t>Sld Mat Terra</t>
  </si>
  <si>
    <t>0251425146</t>
  </si>
  <si>
    <t>847435037443</t>
  </si>
  <si>
    <t>0251425147</t>
  </si>
  <si>
    <t>847435037450</t>
  </si>
  <si>
    <t>0251023116</t>
  </si>
  <si>
    <t>847435033117</t>
  </si>
  <si>
    <t>0251023117</t>
  </si>
  <si>
    <t>847435033124</t>
  </si>
  <si>
    <t xml:space="preserve"> Sld Mat Wht/Ros Gld </t>
  </si>
  <si>
    <t>0251023127</t>
  </si>
  <si>
    <t>847435033148</t>
  </si>
  <si>
    <t xml:space="preserve"> LTD Sld Mat Vintage Blu </t>
  </si>
  <si>
    <t>0251024117</t>
  </si>
  <si>
    <t>847435036408</t>
  </si>
  <si>
    <t>Sld Mat Fog</t>
  </si>
  <si>
    <t>0251025116</t>
  </si>
  <si>
    <t>847435037528</t>
  </si>
  <si>
    <t>0251025117</t>
  </si>
  <si>
    <t>847435037535</t>
  </si>
  <si>
    <t xml:space="preserve">Sld Mat Org/Blu </t>
  </si>
  <si>
    <t>0251025126</t>
  </si>
  <si>
    <t>847435037542</t>
  </si>
  <si>
    <t>0251025127</t>
  </si>
  <si>
    <t>847435037559</t>
  </si>
  <si>
    <t>Saha Luxe**</t>
  </si>
  <si>
    <t>Denim Black</t>
  </si>
  <si>
    <t>0250120116</t>
  </si>
  <si>
    <t>847435027666</t>
  </si>
  <si>
    <t>0250120117</t>
  </si>
  <si>
    <t>847435027673</t>
  </si>
  <si>
    <t xml:space="preserve">Cruise Matte Blk </t>
  </si>
  <si>
    <t>0250121126</t>
  </si>
  <si>
    <t>0250121127</t>
  </si>
  <si>
    <t xml:space="preserve">Cruise Matte Mos </t>
  </si>
  <si>
    <t>0250121136</t>
  </si>
  <si>
    <t>0250121137</t>
  </si>
  <si>
    <t>Cozy Mat Gry/Blk</t>
  </si>
  <si>
    <t>0250121216</t>
  </si>
  <si>
    <t>847435031953</t>
  </si>
  <si>
    <t>0250121217</t>
  </si>
  <si>
    <t>847435031960</t>
  </si>
  <si>
    <t>LTD Sld Mat Vintage Blu</t>
  </si>
  <si>
    <t>0250124116</t>
  </si>
  <si>
    <t>847435036415</t>
  </si>
  <si>
    <t>0250124117</t>
  </si>
  <si>
    <t>847435036422</t>
  </si>
  <si>
    <t>LTD Range Mat Sge</t>
  </si>
  <si>
    <t>0250125216</t>
  </si>
  <si>
    <t>847435037580</t>
  </si>
  <si>
    <t>ETA August 2025</t>
  </si>
  <si>
    <t>0250125217</t>
  </si>
  <si>
    <t>847435037597</t>
  </si>
  <si>
    <t>LTD Meadow Mat Crm</t>
  </si>
  <si>
    <t>0250125116</t>
  </si>
  <si>
    <t>847435037566</t>
  </si>
  <si>
    <t>0250125117</t>
  </si>
  <si>
    <t>847435037573</t>
  </si>
  <si>
    <t>Saha Accessory</t>
  </si>
  <si>
    <t>Ear Pads</t>
  </si>
  <si>
    <t>0550116111</t>
  </si>
  <si>
    <t>847435020292</t>
  </si>
  <si>
    <t>Full Face</t>
  </si>
  <si>
    <t>YM</t>
  </si>
  <si>
    <t>50-51</t>
  </si>
  <si>
    <t>0210625212</t>
  </si>
  <si>
    <t>847435037115</t>
  </si>
  <si>
    <t>52-53</t>
  </si>
  <si>
    <t>0210625213</t>
  </si>
  <si>
    <t>847435037122</t>
  </si>
  <si>
    <t>54-56</t>
  </si>
  <si>
    <t>0210625215</t>
  </si>
  <si>
    <t>847435037139</t>
  </si>
  <si>
    <t>56-57</t>
  </si>
  <si>
    <t>0210625216</t>
  </si>
  <si>
    <t>847435037146</t>
  </si>
  <si>
    <t>58-60</t>
  </si>
  <si>
    <t>0210625217</t>
  </si>
  <si>
    <t>847435037153</t>
  </si>
  <si>
    <t>60-62</t>
  </si>
  <si>
    <t>0210625218</t>
  </si>
  <si>
    <t>847435037160</t>
  </si>
  <si>
    <t>0210625112</t>
  </si>
  <si>
    <t>847435036996</t>
  </si>
  <si>
    <t>0210625113</t>
  </si>
  <si>
    <t>847435037009</t>
  </si>
  <si>
    <t>0210625115</t>
  </si>
  <si>
    <t>847435037016</t>
  </si>
  <si>
    <t>0210625116</t>
  </si>
  <si>
    <t>847435037023</t>
  </si>
  <si>
    <t>0210625117</t>
  </si>
  <si>
    <t>847435037030</t>
  </si>
  <si>
    <t>0210625118</t>
  </si>
  <si>
    <t>847435037047</t>
  </si>
  <si>
    <t>Sld Mat Wht</t>
  </si>
  <si>
    <t>0210625122</t>
  </si>
  <si>
    <t>847435037054</t>
  </si>
  <si>
    <t>0210625123</t>
  </si>
  <si>
    <t>847435037061</t>
  </si>
  <si>
    <t>0210625125</t>
  </si>
  <si>
    <t>847435037078</t>
  </si>
  <si>
    <t>0210625126</t>
  </si>
  <si>
    <t>847435037085</t>
  </si>
  <si>
    <t>0210625127</t>
  </si>
  <si>
    <t>847435037092</t>
  </si>
  <si>
    <t>0210625128</t>
  </si>
  <si>
    <t>847435037108</t>
  </si>
  <si>
    <t>Zoka LTD Dash Gls Mlt XL</t>
  </si>
  <si>
    <t>Stripe Matte Black/Grey</t>
  </si>
  <si>
    <t>0210621112</t>
  </si>
  <si>
    <t>0210621113</t>
  </si>
  <si>
    <t>0210621115</t>
  </si>
  <si>
    <t>0210621116</t>
  </si>
  <si>
    <t>0210621117</t>
  </si>
  <si>
    <t>0210621118</t>
  </si>
  <si>
    <t>Stripe Matte Black/Bronze</t>
  </si>
  <si>
    <t>0210621122</t>
  </si>
  <si>
    <t>0210621123</t>
  </si>
  <si>
    <t>0210621125</t>
  </si>
  <si>
    <t>0210621126</t>
  </si>
  <si>
    <t>0210621127</t>
  </si>
  <si>
    <t>0210621128</t>
  </si>
  <si>
    <t>Dash Matte Red/Burgandy</t>
  </si>
  <si>
    <t>0210621212</t>
  </si>
  <si>
    <t>0210621213</t>
  </si>
  <si>
    <t>0210621215</t>
  </si>
  <si>
    <t>0210621216</t>
  </si>
  <si>
    <t>0210621217</t>
  </si>
  <si>
    <t>0210621218</t>
  </si>
  <si>
    <t>Dash Matte Seafoam/Grey</t>
  </si>
  <si>
    <t>0210621222</t>
  </si>
  <si>
    <t>0210621223</t>
  </si>
  <si>
    <t>0210621225</t>
  </si>
  <si>
    <t>0210621226</t>
  </si>
  <si>
    <t>0210621227</t>
  </si>
  <si>
    <t>0210621228</t>
  </si>
  <si>
    <t>Goggle</t>
  </si>
  <si>
    <t>Goggle Blk O/S</t>
  </si>
  <si>
    <t>O/S</t>
  </si>
  <si>
    <t>0740121111</t>
  </si>
  <si>
    <t>Shasta Goggle Blk O/S</t>
  </si>
  <si>
    <t>0740121211</t>
  </si>
  <si>
    <t>Goggle Lens</t>
  </si>
  <si>
    <t>Trinity Clear</t>
  </si>
  <si>
    <t>0750121111</t>
  </si>
  <si>
    <t>Trinity Mirrored Blue</t>
  </si>
  <si>
    <t>0750121121</t>
  </si>
  <si>
    <t>Trinity Lens Mirrored Rally Orange</t>
  </si>
  <si>
    <t>0750122111</t>
  </si>
  <si>
    <t>Shasta Clear Lens</t>
  </si>
  <si>
    <t>0750121231</t>
  </si>
  <si>
    <t>Shasta Mirrored Ralley Orange Lens</t>
  </si>
  <si>
    <t>0750121221</t>
  </si>
  <si>
    <t>Sunglasses</t>
  </si>
  <si>
    <t>Solaris Sunglasses Black</t>
  </si>
  <si>
    <t>0760124110</t>
  </si>
  <si>
    <t>Solaris Sunglasses White</t>
  </si>
  <si>
    <t>0760124120</t>
  </si>
  <si>
    <t>Sunglasses Accessory</t>
  </si>
  <si>
    <t>Solaris Nose Bridge Black</t>
  </si>
  <si>
    <t>0760224110</t>
  </si>
  <si>
    <t>Solaris Nose Bridge White</t>
  </si>
  <si>
    <t>0760224120</t>
  </si>
  <si>
    <t>Jersey's</t>
  </si>
  <si>
    <t>Jersey Block Red</t>
  </si>
  <si>
    <t>Jersey Tread Nvy/Mlt</t>
  </si>
  <si>
    <t>Jersey Tread Lime</t>
  </si>
  <si>
    <t>Jersey Tread Blackout</t>
  </si>
  <si>
    <t>Body Armor / Shorts</t>
  </si>
  <si>
    <t>Black</t>
  </si>
  <si>
    <t>31-33</t>
  </si>
  <si>
    <t>0450121115</t>
  </si>
  <si>
    <t>33-36</t>
  </si>
  <si>
    <t>0450121116</t>
  </si>
  <si>
    <t>36-39</t>
  </si>
  <si>
    <t>0450121117</t>
  </si>
  <si>
    <t>39-43</t>
  </si>
  <si>
    <t>0450121118</t>
  </si>
  <si>
    <t>Body Armor / Elbow Pads</t>
  </si>
  <si>
    <t>Strike Elbow Guard</t>
  </si>
  <si>
    <t>Black / Grey</t>
  </si>
  <si>
    <t>0420218115</t>
  </si>
  <si>
    <t>0420218116</t>
  </si>
  <si>
    <t>0420218117</t>
  </si>
  <si>
    <t>0420218118</t>
  </si>
  <si>
    <t>Mission Elbow Guard</t>
  </si>
  <si>
    <t>0420118125</t>
  </si>
  <si>
    <t>0420118126</t>
  </si>
  <si>
    <t>0420118127</t>
  </si>
  <si>
    <t>0420118128</t>
  </si>
  <si>
    <t>Mission 2.0 Elbow Guard</t>
  </si>
  <si>
    <t>0420122115</t>
  </si>
  <si>
    <t>0420122116</t>
  </si>
  <si>
    <t>0420122117</t>
  </si>
  <si>
    <t>0420122118</t>
  </si>
  <si>
    <t>Body Armor / Knee Pads</t>
  </si>
  <si>
    <t>Strike Knee/Shin Guard</t>
  </si>
  <si>
    <t>39-42CM</t>
  </si>
  <si>
    <t>0440217115</t>
  </si>
  <si>
    <t>42-45CM</t>
  </si>
  <si>
    <t>0440217116</t>
  </si>
  <si>
    <t>45-48CM</t>
  </si>
  <si>
    <t>0440217117</t>
  </si>
  <si>
    <t>48-50CM</t>
  </si>
  <si>
    <t>0440217118</t>
  </si>
  <si>
    <t>Sld Black</t>
  </si>
  <si>
    <t>0440324115</t>
  </si>
  <si>
    <t>847435035647</t>
  </si>
  <si>
    <t>0440324116</t>
  </si>
  <si>
    <t>847435035654</t>
  </si>
  <si>
    <t>0440324117</t>
  </si>
  <si>
    <t>847435035661</t>
  </si>
  <si>
    <t>0440324118</t>
  </si>
  <si>
    <t>847435035678</t>
  </si>
  <si>
    <t>Mission 2.0 Knee Guard</t>
  </si>
  <si>
    <t>Blk</t>
  </si>
  <si>
    <t>0410221111</t>
  </si>
  <si>
    <t>0410221112</t>
  </si>
  <si>
    <t>0410221113</t>
  </si>
  <si>
    <t>0410221115</t>
  </si>
  <si>
    <t>847435030178</t>
  </si>
  <si>
    <t>0410221116</t>
  </si>
  <si>
    <t>847435030185</t>
  </si>
  <si>
    <t>0410221117</t>
  </si>
  <si>
    <t>847435030192</t>
  </si>
  <si>
    <t>0410221118</t>
  </si>
  <si>
    <t>847435030208</t>
  </si>
  <si>
    <t>0410321116</t>
  </si>
  <si>
    <t>847435031021</t>
  </si>
  <si>
    <t>0410321117</t>
  </si>
  <si>
    <t>847435031038</t>
  </si>
  <si>
    <t>0440424115</t>
  </si>
  <si>
    <t>847435035685</t>
  </si>
  <si>
    <t>0440424116</t>
  </si>
  <si>
    <t>847435035692</t>
  </si>
  <si>
    <t>0440424117</t>
  </si>
  <si>
    <t>847435035708</t>
  </si>
  <si>
    <t>0440424118</t>
  </si>
  <si>
    <t>847435035715</t>
  </si>
  <si>
    <t>Body Armor / Gloves</t>
  </si>
  <si>
    <t>Classic Black</t>
  </si>
  <si>
    <t>0430221116</t>
  </si>
  <si>
    <t>Camo Thunder</t>
  </si>
  <si>
    <t>0430221225</t>
  </si>
  <si>
    <t xml:space="preserve"> Solid Black Glove</t>
  </si>
  <si>
    <t xml:space="preserve"> Glove Checkers</t>
  </si>
  <si>
    <t>LTD  Glove Tread Nvy/Mlt</t>
  </si>
  <si>
    <t>0430321114</t>
  </si>
  <si>
    <t>0430321115</t>
  </si>
  <si>
    <t>0430321116</t>
  </si>
  <si>
    <t>0430321117</t>
  </si>
  <si>
    <t>0430321118</t>
  </si>
  <si>
    <t>0430321119</t>
  </si>
  <si>
    <t>Camo Grey</t>
  </si>
  <si>
    <t>0430321234</t>
  </si>
  <si>
    <t>0430321235</t>
  </si>
  <si>
    <t>0430321236</t>
  </si>
  <si>
    <t>0430321237</t>
  </si>
  <si>
    <t>0430321238</t>
  </si>
  <si>
    <t>0430321239</t>
  </si>
  <si>
    <t>Race Black/Red</t>
  </si>
  <si>
    <t>0430321344</t>
  </si>
  <si>
    <t>0430321445</t>
  </si>
  <si>
    <t>0430321546</t>
  </si>
  <si>
    <t>0430321647</t>
  </si>
  <si>
    <t>0430321748</t>
  </si>
  <si>
    <t>0430321849</t>
  </si>
  <si>
    <t>Solid Blk</t>
  </si>
  <si>
    <t>0430422114</t>
  </si>
  <si>
    <t>0430422115</t>
  </si>
  <si>
    <t>0430422116</t>
  </si>
  <si>
    <t>0430422117</t>
  </si>
  <si>
    <t>0430422118</t>
  </si>
  <si>
    <t>0430422119</t>
  </si>
  <si>
    <t>Camo Blk/Gry</t>
  </si>
  <si>
    <t>0430422215</t>
  </si>
  <si>
    <t>0430422216</t>
  </si>
  <si>
    <t>0430422217</t>
  </si>
  <si>
    <t>0430422218</t>
  </si>
  <si>
    <t>0430422219</t>
  </si>
  <si>
    <t>Glitch Mos/Red</t>
  </si>
  <si>
    <t>0430422314</t>
  </si>
  <si>
    <t>0430422315</t>
  </si>
  <si>
    <t>0430422316</t>
  </si>
  <si>
    <t>0430422317</t>
  </si>
  <si>
    <t>0430422318</t>
  </si>
  <si>
    <t>0430422319</t>
  </si>
  <si>
    <t xml:space="preserve">Glitch Sfm/Blk </t>
  </si>
  <si>
    <t>0430422325</t>
  </si>
  <si>
    <t>0430422326</t>
  </si>
  <si>
    <t>0430422327</t>
  </si>
  <si>
    <t>0430422328</t>
  </si>
  <si>
    <t>0430422329</t>
  </si>
  <si>
    <t xml:space="preserve">Afterburner Mlt </t>
  </si>
  <si>
    <t>0430422414</t>
  </si>
  <si>
    <t>0430422415</t>
  </si>
  <si>
    <t>0430422416</t>
  </si>
  <si>
    <t>0430422417</t>
  </si>
  <si>
    <t>0430422418</t>
  </si>
  <si>
    <t>Afterburner Mlt</t>
  </si>
  <si>
    <t>0430422419</t>
  </si>
  <si>
    <t>Laguna Youth Glove</t>
  </si>
  <si>
    <t>Lizard</t>
  </si>
  <si>
    <t>Y/S</t>
  </si>
  <si>
    <t>0430423111</t>
  </si>
  <si>
    <t>0430423113</t>
  </si>
  <si>
    <t>Race Red/White/Black</t>
  </si>
  <si>
    <t>0430423211</t>
  </si>
  <si>
    <t>0430423213</t>
  </si>
  <si>
    <t>Race Seafoam/Black</t>
  </si>
  <si>
    <t>Logo Black</t>
  </si>
  <si>
    <t>58010104</t>
  </si>
  <si>
    <t>58010105</t>
  </si>
  <si>
    <t>58010106</t>
  </si>
  <si>
    <t>58010108</t>
  </si>
  <si>
    <t>ITEM NO</t>
  </si>
  <si>
    <t>0221724117</t>
  </si>
  <si>
    <t>0221724118</t>
  </si>
  <si>
    <t>0221824516</t>
  </si>
  <si>
    <t>0221824517</t>
  </si>
  <si>
    <t>0250122216</t>
  </si>
  <si>
    <t>0250122217</t>
  </si>
  <si>
    <t>Saha Child *Artist Series*</t>
  </si>
  <si>
    <t>0250122116</t>
  </si>
  <si>
    <t xml:space="preserve"> LTD Sld Mat Vintage Blu  </t>
  </si>
  <si>
    <t>0251024116</t>
  </si>
  <si>
    <t>847435036392</t>
  </si>
  <si>
    <t>Eyewear</t>
  </si>
  <si>
    <t>Available December 1</t>
  </si>
  <si>
    <t>was  $22 Each</t>
  </si>
  <si>
    <t>was $16.50 each</t>
  </si>
  <si>
    <t>The Moto Gear</t>
  </si>
  <si>
    <t>Qty Total</t>
  </si>
  <si>
    <t>Street Full Face</t>
  </si>
  <si>
    <t>Octane</t>
  </si>
  <si>
    <t>Sld Mat Carbon</t>
  </si>
  <si>
    <t>55-56 CM</t>
  </si>
  <si>
    <t>0110622115</t>
  </si>
  <si>
    <t>847435030758</t>
  </si>
  <si>
    <t>57-58 CM</t>
  </si>
  <si>
    <t>0110622116</t>
  </si>
  <si>
    <t>847435030765</t>
  </si>
  <si>
    <t>59-60 CM</t>
  </si>
  <si>
    <t>0110622117</t>
  </si>
  <si>
    <t>847435030772</t>
  </si>
  <si>
    <t>61-62 CM</t>
  </si>
  <si>
    <t>0110622118</t>
  </si>
  <si>
    <t>847435030789</t>
  </si>
  <si>
    <t>63-64 CM</t>
  </si>
  <si>
    <t>0110622119</t>
  </si>
  <si>
    <t>847435030796</t>
  </si>
  <si>
    <t>Street 3/4 Shell</t>
  </si>
  <si>
    <t xml:space="preserve">Rava 2.0 </t>
  </si>
  <si>
    <t>0120222115</t>
  </si>
  <si>
    <t>847435030857</t>
  </si>
  <si>
    <t>0120222116</t>
  </si>
  <si>
    <t>847435030864</t>
  </si>
  <si>
    <t>Rava 2.0</t>
  </si>
  <si>
    <t>0120222117</t>
  </si>
  <si>
    <t>847435030871</t>
  </si>
  <si>
    <t>0120222118</t>
  </si>
  <si>
    <t>847435030888</t>
  </si>
  <si>
    <t>0120222119</t>
  </si>
  <si>
    <t>847435030895</t>
  </si>
  <si>
    <t>Street 1/2 Shell</t>
  </si>
  <si>
    <t>Taz 2.0</t>
  </si>
  <si>
    <t>0120322115</t>
  </si>
  <si>
    <t>847435030802</t>
  </si>
  <si>
    <t>0120322116</t>
  </si>
  <si>
    <t>847435030819</t>
  </si>
  <si>
    <t>0120322117</t>
  </si>
  <si>
    <t>847435030826</t>
  </si>
  <si>
    <t>0120322118</t>
  </si>
  <si>
    <t>847435030833</t>
  </si>
  <si>
    <t>0120322119</t>
  </si>
  <si>
    <t>847435030840</t>
  </si>
  <si>
    <t>See Moto Small Parts Tab</t>
  </si>
  <si>
    <t>Description</t>
  </si>
  <si>
    <t>Part #</t>
  </si>
  <si>
    <t>UPC</t>
  </si>
  <si>
    <t>Wholesale</t>
  </si>
  <si>
    <t>Original MSRP</t>
  </si>
  <si>
    <t>Online Sale Price</t>
  </si>
  <si>
    <t>Closeout
Price*</t>
  </si>
  <si>
    <t>Warehouse sale price</t>
  </si>
  <si>
    <t>Units Ordered</t>
  </si>
  <si>
    <t>Available Qty</t>
  </si>
  <si>
    <t>Recently Added or Reduced</t>
  </si>
  <si>
    <t>Lunati</t>
  </si>
  <si>
    <t>Sld Mat Thd/Nvy</t>
  </si>
  <si>
    <t>0221121136</t>
  </si>
  <si>
    <t>0221121137</t>
  </si>
  <si>
    <t>Topo Camo Mat Prp</t>
  </si>
  <si>
    <t>0221121246</t>
  </si>
  <si>
    <t>0221121247</t>
  </si>
  <si>
    <t>Grit Sld Mat Blk S/M</t>
  </si>
  <si>
    <t>0240821116</t>
  </si>
  <si>
    <t>847435028922</t>
  </si>
  <si>
    <t>Grit Sld Mat Wht L/XL</t>
  </si>
  <si>
    <t>0240821127</t>
  </si>
  <si>
    <t>847435028953</t>
  </si>
  <si>
    <t>Grit Sld Gls Red L/XL</t>
  </si>
  <si>
    <t>0240821137</t>
  </si>
  <si>
    <t>847435028977</t>
  </si>
  <si>
    <t>Grit Topo Mat Tel L/XL</t>
  </si>
  <si>
    <t>0240821247</t>
  </si>
  <si>
    <t>847435028991</t>
  </si>
  <si>
    <t>Viva</t>
  </si>
  <si>
    <t>Viva Sld Blk M</t>
  </si>
  <si>
    <t>57150106</t>
  </si>
  <si>
    <t>847435014116</t>
  </si>
  <si>
    <t>Viva Sld Wht S</t>
  </si>
  <si>
    <t>57150205</t>
  </si>
  <si>
    <t>Viva Sld Grn S</t>
  </si>
  <si>
    <t>57150805</t>
  </si>
  <si>
    <t>Mission Knee</t>
  </si>
  <si>
    <t>Mission Knee Guard Blk/Red XL</t>
  </si>
  <si>
    <t>0410117118</t>
  </si>
  <si>
    <t>Mission Knee Guard Blu S</t>
  </si>
  <si>
    <t>0410120115</t>
  </si>
  <si>
    <t>Mission Knee Guard Blu M</t>
  </si>
  <si>
    <t>0410120116</t>
  </si>
  <si>
    <t>Mission Knee Guard Blu XL</t>
  </si>
  <si>
    <t>0410120118</t>
  </si>
  <si>
    <t>Mission Knee Guard Red S</t>
  </si>
  <si>
    <t>0410120125</t>
  </si>
  <si>
    <t>Mission Knee Guard Red M</t>
  </si>
  <si>
    <t>0410120126</t>
  </si>
  <si>
    <t>Mission Knee Guard Red L</t>
  </si>
  <si>
    <t>0410120127</t>
  </si>
  <si>
    <t>Mission Knee Guard Red XL</t>
  </si>
  <si>
    <t>0410120128</t>
  </si>
  <si>
    <t>Kula</t>
  </si>
  <si>
    <t>Kula Hard Elbow Guard Blk S</t>
  </si>
  <si>
    <t>18010105</t>
  </si>
  <si>
    <t>Kula Hard Elbow Guard Blk M</t>
  </si>
  <si>
    <t>18010106</t>
  </si>
  <si>
    <t>Kula Hard Elbow Guard Blk L</t>
  </si>
  <si>
    <t>18010107</t>
  </si>
  <si>
    <t>Tava</t>
  </si>
  <si>
    <t>Tava Flow Mat Wht/Blk S/M</t>
  </si>
  <si>
    <t>0240518216</t>
  </si>
  <si>
    <t>Tava Flow Mat Fluo Ylw/Blk S/M</t>
  </si>
  <si>
    <t>0240519216</t>
  </si>
  <si>
    <t>Hoodoo</t>
  </si>
  <si>
    <t>Sonic Gls Red/Blk</t>
  </si>
  <si>
    <t>0241021126</t>
  </si>
  <si>
    <t>Sonic Matte Mos Blk</t>
  </si>
  <si>
    <t>0241021136</t>
  </si>
  <si>
    <t>Sonic Matte Wht/Sil</t>
  </si>
  <si>
    <t>0241021146</t>
  </si>
  <si>
    <t>Veda</t>
  </si>
  <si>
    <t>Veda Elbow Guard Rasta S</t>
  </si>
  <si>
    <t>09241505</t>
  </si>
  <si>
    <t>Veda Elbow Guard Rasta XL</t>
  </si>
  <si>
    <t>09241508</t>
  </si>
  <si>
    <t>Veda Elbow Guard Rasta XS</t>
  </si>
  <si>
    <t>09241504</t>
  </si>
  <si>
    <t>Veda Elbow Guard Tape Blk XL</t>
  </si>
  <si>
    <t>09800108</t>
  </si>
  <si>
    <t>Veda Elbow Guard Torn Blk/Gry S</t>
  </si>
  <si>
    <t>09682205</t>
  </si>
  <si>
    <t>Veda Elbow Guard Torn Blk/Gry XL</t>
  </si>
  <si>
    <t>09682208</t>
  </si>
  <si>
    <t>Veda Elbow Guard Torn Blk/Gry XS</t>
  </si>
  <si>
    <t>09682204</t>
  </si>
  <si>
    <t>*No additional  discounts on closeout pricing</t>
  </si>
  <si>
    <t>*Closeout orders do not qualify for free freight.</t>
  </si>
  <si>
    <t>Moto Small Parts</t>
  </si>
  <si>
    <t>Still a Work in Progress</t>
  </si>
  <si>
    <t>Clear Face Shield</t>
  </si>
  <si>
    <t>0810723210</t>
  </si>
  <si>
    <t>Dark Smoke Face Shield</t>
  </si>
  <si>
    <t>0810723220</t>
  </si>
  <si>
    <t>Pivot Kit</t>
  </si>
  <si>
    <t>0810723310</t>
  </si>
  <si>
    <t>Vent Kit</t>
  </si>
  <si>
    <t>0810723410</t>
  </si>
  <si>
    <t>Liner and Cheek Pad Set</t>
  </si>
  <si>
    <t>0810723114</t>
  </si>
  <si>
    <t>SM</t>
  </si>
  <si>
    <t>0810723115</t>
  </si>
  <si>
    <t>MD</t>
  </si>
  <si>
    <t>0810723116</t>
  </si>
  <si>
    <t>LG</t>
  </si>
  <si>
    <t>0810723117</t>
  </si>
  <si>
    <t>0810723118</t>
  </si>
  <si>
    <t>0810723119</t>
  </si>
  <si>
    <t>Catalyst. 2.0</t>
  </si>
  <si>
    <t>0810623210</t>
  </si>
  <si>
    <t>0810623220</t>
  </si>
  <si>
    <t>0810623310</t>
  </si>
  <si>
    <t>0810623410</t>
  </si>
  <si>
    <t>0810623114</t>
  </si>
  <si>
    <t>0810623115</t>
  </si>
  <si>
    <t>0810623116</t>
  </si>
  <si>
    <t>0810623117</t>
  </si>
  <si>
    <t>0810623118</t>
  </si>
  <si>
    <t>0810623119</t>
  </si>
  <si>
    <t>Three Snap Visor</t>
  </si>
  <si>
    <t>0820118110</t>
  </si>
  <si>
    <t xml:space="preserve">Liner </t>
  </si>
  <si>
    <t>0820323114</t>
  </si>
  <si>
    <t>0820323115</t>
  </si>
  <si>
    <t>0820323116</t>
  </si>
  <si>
    <t>0820323117</t>
  </si>
  <si>
    <t>0820323118</t>
  </si>
  <si>
    <t>0820323119</t>
  </si>
  <si>
    <t>0820423114</t>
  </si>
  <si>
    <t>0820423115</t>
  </si>
  <si>
    <t>0820423116</t>
  </si>
  <si>
    <t>0820423117</t>
  </si>
  <si>
    <t>0820423118</t>
  </si>
  <si>
    <t>0820423119</t>
  </si>
  <si>
    <t>T-Shirts</t>
  </si>
  <si>
    <t>Inventory</t>
  </si>
  <si>
    <t>T-Shirt</t>
  </si>
  <si>
    <t>Kali Motorsports Blk/Wht</t>
  </si>
  <si>
    <t>0720219119</t>
  </si>
  <si>
    <t>Kali Motorsports Gry/Blk</t>
  </si>
  <si>
    <t>0720219127</t>
  </si>
  <si>
    <t>0720219128</t>
  </si>
  <si>
    <t>0720219129</t>
  </si>
  <si>
    <t>Kali Protectives Black Logo</t>
  </si>
  <si>
    <t>0720224115</t>
  </si>
  <si>
    <t>0720224116</t>
  </si>
  <si>
    <t>0720224117</t>
  </si>
  <si>
    <t>0720224118</t>
  </si>
  <si>
    <t>0720224119</t>
  </si>
  <si>
    <t>Women's T-Shirt</t>
  </si>
  <si>
    <t>Womens Kali State Red/White</t>
  </si>
  <si>
    <t>0720318117</t>
  </si>
  <si>
    <t>Women's Tank</t>
  </si>
  <si>
    <t>Kali Protectives Multi</t>
  </si>
  <si>
    <t>0710519114</t>
  </si>
  <si>
    <t>0720519115</t>
  </si>
  <si>
    <t>0720519116</t>
  </si>
  <si>
    <t>0720519117</t>
  </si>
  <si>
    <t>Kali Motorsports</t>
  </si>
  <si>
    <t>0720317318</t>
  </si>
  <si>
    <t>POP</t>
  </si>
  <si>
    <t>Bicycle Helmet Hanger</t>
  </si>
  <si>
    <t>00000011</t>
  </si>
  <si>
    <t>Full Face Helmet Hanger</t>
  </si>
  <si>
    <t>00000111</t>
  </si>
  <si>
    <t>Extra Large Kali Logo Decal Blk</t>
  </si>
  <si>
    <t>00010111</t>
  </si>
  <si>
    <t>Kali Banner 1m x 1m POP</t>
  </si>
  <si>
    <t>00010112</t>
  </si>
  <si>
    <t>Kali Banner 1m x 3m POP</t>
  </si>
  <si>
    <t>00010113</t>
  </si>
  <si>
    <t>Authorized Dealer Sticker</t>
  </si>
  <si>
    <t>Kali Protectives Wordmark Sticker Wht 20 in</t>
  </si>
  <si>
    <t>POP - Rolling Display Cart</t>
  </si>
  <si>
    <t>0610116111</t>
  </si>
  <si>
    <t>LDL/Conehead POP Set</t>
  </si>
  <si>
    <t>0610217111</t>
  </si>
  <si>
    <t>POP - Kali Measuring Tape</t>
  </si>
  <si>
    <t>0610918111</t>
  </si>
  <si>
    <t>Part</t>
  </si>
  <si>
    <t>Available
to Pick</t>
  </si>
  <si>
    <t>0110217115</t>
  </si>
  <si>
    <t>Catalyst Sld Mat Carbon w. Logo S</t>
  </si>
  <si>
    <t>0110217116</t>
  </si>
  <si>
    <t>Catalyst Sld Mat Carbon w. Logo M</t>
  </si>
  <si>
    <t>0110222115</t>
  </si>
  <si>
    <t>Catalyst 2.0 Sld Mat Carbon S</t>
  </si>
  <si>
    <t>0110222116</t>
  </si>
  <si>
    <t>Catalyst 2.0 Sld Mat Carbon M</t>
  </si>
  <si>
    <t>0110222117</t>
  </si>
  <si>
    <t>Catalyst 2.0 Sld Mat Carbon L</t>
  </si>
  <si>
    <t>0110222118</t>
  </si>
  <si>
    <t>Catalyst 2.0 Sld Mat Carbon XL</t>
  </si>
  <si>
    <t>0110222119</t>
  </si>
  <si>
    <t>Catalyst 2.0 Sld Mat Carbon XXL</t>
  </si>
  <si>
    <t>Octane Sld Mat Carbon S</t>
  </si>
  <si>
    <t>Octane Sld Mat Carbon M</t>
  </si>
  <si>
    <t>Octane Sld Mat Carbon L</t>
  </si>
  <si>
    <t>Octane Sld Mat Carbon XL</t>
  </si>
  <si>
    <t>Octane Sld Mat Carbon XXL</t>
  </si>
  <si>
    <t>Rava 2.0 Sld Mat Carbon S</t>
  </si>
  <si>
    <t>Rava 2.0 Sld Mat Carbon M</t>
  </si>
  <si>
    <t>Rava 2.0 Sld Mat Carbon L</t>
  </si>
  <si>
    <t>Rava 2.0 Sld Mat Carbon XL</t>
  </si>
  <si>
    <t>Rava 2.0 Sld Mat Carbon XXL</t>
  </si>
  <si>
    <t>Taz 2.0 Sld Mat Carbon S</t>
  </si>
  <si>
    <t>Taz 2.0 Sld Mat Carbon M</t>
  </si>
  <si>
    <t>Taz 2.0 Sld Mat Carbon L</t>
  </si>
  <si>
    <t>Taz 2.0 Sld Mat Carbon XL</t>
  </si>
  <si>
    <t>Taz 2.0 Sld Mat Carbon XXL</t>
  </si>
  <si>
    <t>Zoka Stripe Mat Blk/Gry YM</t>
  </si>
  <si>
    <t>Zoka Stripe Mat Blk/Gry YL</t>
  </si>
  <si>
    <t>Zoka Stripe Mat Blk/Gry S</t>
  </si>
  <si>
    <t>Zoka Stripe Mat Blk/Gry M</t>
  </si>
  <si>
    <t>Zoka Stripe Mat Blk/Gry L</t>
  </si>
  <si>
    <t>Zoka Stripe Mat Blk/Gry XL</t>
  </si>
  <si>
    <t>Zoka Stripe Mat Blk/Brz YM</t>
  </si>
  <si>
    <t>Zoka Stripe Mat Blk/Brz YL</t>
  </si>
  <si>
    <t>Zoka Stripe Mat Blk/Brz S</t>
  </si>
  <si>
    <t>Zoka Stripe Mat Blk/Brz M</t>
  </si>
  <si>
    <t>Zoka Stripe Mat Blk/Brz L</t>
  </si>
  <si>
    <t>Zoka Stripe Mat Blk/Brz XL</t>
  </si>
  <si>
    <t>Zoka Dash Mat Red/Bur YM</t>
  </si>
  <si>
    <t>Zoka Dash Mat Red/Bur YL</t>
  </si>
  <si>
    <t>Zoka Dash Mat Red/Bur S</t>
  </si>
  <si>
    <t>Zoka Dash Mat Red/Bur M</t>
  </si>
  <si>
    <t>Zoka Dash Mat Red/Bur L</t>
  </si>
  <si>
    <t>Zoka Dash Mat Red/Bur XL</t>
  </si>
  <si>
    <t>Zoka Dash Mat Sfm/Gry YM</t>
  </si>
  <si>
    <t>Zoka Dash Mat Sfm/Gry YL</t>
  </si>
  <si>
    <t>Zoka Dash Mat Sfm/Gry S</t>
  </si>
  <si>
    <t>Zoka Dash Mat Sfm/Gry M</t>
  </si>
  <si>
    <t>Zoka Dash Mat Sfm/Gry L</t>
  </si>
  <si>
    <t>Zoka Dash Mat Sfm/Gry XL</t>
  </si>
  <si>
    <t>Zoka LTD Dash Gls Blk/Wht Y/M</t>
  </si>
  <si>
    <t>Zoka LTD Dash Gls Blk/Wht Y/L</t>
  </si>
  <si>
    <t>Zoka LTD Dash Gls Blk/Wht S</t>
  </si>
  <si>
    <t>Zoka LTD Dash Gls Blk/Wht M</t>
  </si>
  <si>
    <t>Zoka LTD Dash Gls Blk/Wht L</t>
  </si>
  <si>
    <t>Zoka LTD Dash Gls Blk/Wht XL</t>
  </si>
  <si>
    <t>Zoka LTD Dash Gls Mlt Y/M</t>
  </si>
  <si>
    <t>Zoka LTD Dash Gls Mlt Y/L</t>
  </si>
  <si>
    <t>Zoka LTD Dash Gls Mlt S</t>
  </si>
  <si>
    <t>Zoka LTD Dash Gls Mlt M</t>
  </si>
  <si>
    <t>Zoka LTD Dash Gls Mlt L</t>
  </si>
  <si>
    <t>Zoka Sld Mat Blk YM</t>
  </si>
  <si>
    <t>Zoka Sld Mat Blk YL</t>
  </si>
  <si>
    <t>Zoka Sld Mat Blk S</t>
  </si>
  <si>
    <t>Zoka Sld Mat Blk M</t>
  </si>
  <si>
    <t>Zoka Sld Mat Blk L</t>
  </si>
  <si>
    <t>Zoka Sld Mat Blk XL</t>
  </si>
  <si>
    <t>Zoka Sld Mat Wht YM</t>
  </si>
  <si>
    <t>Zoka Sld Mat Wht YL</t>
  </si>
  <si>
    <t>Zoka Sld Mat Wht S</t>
  </si>
  <si>
    <t>Zoka Sld Mat Wht M</t>
  </si>
  <si>
    <t>Zoka Sld Mat Wht L</t>
  </si>
  <si>
    <t>Zoka Sld Mat Wht XL</t>
  </si>
  <si>
    <t>Zoka LTD Lightspeed Gls Mlt YM</t>
  </si>
  <si>
    <t>Zoka LTD Lightspeed Gls Mlt YL</t>
  </si>
  <si>
    <t>Zoka LTD Lightspeed Gls Mlt S</t>
  </si>
  <si>
    <t>Zoka LTD Lightspeed Gls Mlt M</t>
  </si>
  <si>
    <t>Zoka LTD Lightspeed Gls Mlt L</t>
  </si>
  <si>
    <t>Zoka LTD Lightspeed Gls Mlt XL</t>
  </si>
  <si>
    <t>0210919124</t>
  </si>
  <si>
    <t>Alpine Rage Mat Gry/Fluo Ylw XS</t>
  </si>
  <si>
    <t>0210919125</t>
  </si>
  <si>
    <t>Alpine Rage Mat Gry/Fluo Ylw S</t>
  </si>
  <si>
    <t>0210919134</t>
  </si>
  <si>
    <t>Alpine Rage Mat Gry/Slv XS</t>
  </si>
  <si>
    <t>Shiva 3.0 Carbon Blackout Mat Carbon/Gls Blk XS</t>
  </si>
  <si>
    <t>Shiva 3.0 Carbon Blackout Mat Carbon/Gls Blk S</t>
  </si>
  <si>
    <t>Shiva 3.0 Carbon Blackout Mat Carbon/Gls Blk M</t>
  </si>
  <si>
    <t>Shiva 3.0 Carbon Blackout Mat Carbon/Gls Blk L</t>
  </si>
  <si>
    <t>Shiva 3.0 Carbon Blackout Mat Carbon/Gls Blk XL</t>
  </si>
  <si>
    <t>Shiva 3.0 Carbon LTD Mod Gls Fluo XS</t>
  </si>
  <si>
    <t>Shiva 3.0 Carbon LTD Mod Gls Fluo S</t>
  </si>
  <si>
    <t>Shiva 3.0 Carbon LTD Mod Gls Fluo M</t>
  </si>
  <si>
    <t>Shiva 3.0 Carbon LTD Mod Gls Fluo L</t>
  </si>
  <si>
    <t>Shiva 3.0 Carbon LTD Mod Gls Fluo XL</t>
  </si>
  <si>
    <t>Shiva 3.0 Carbon LTD Mod Gls Wht/Blk XS</t>
  </si>
  <si>
    <t>Shiva 3.0 Carbon LTD Mod Gls Wht/Blk S</t>
  </si>
  <si>
    <t>Shiva 3.0 Carbon LTD Mod Gls Wht/Blk M</t>
  </si>
  <si>
    <t>Shiva 3.0 Carbon LTD Mod Gls Wht/Blk L</t>
  </si>
  <si>
    <t>Shiva 3.0 Carbon LTD Mod Gls Wht/Blk XL</t>
  </si>
  <si>
    <t>OF Invader Sld Mat Blk XS-M</t>
  </si>
  <si>
    <t>OF Invader Sld Mat Blk L-XXL</t>
  </si>
  <si>
    <t>OF Invader LTD Sld Mat Blu XS-M</t>
  </si>
  <si>
    <t>OF Invader LTD Sld Mat Blu L-XXL</t>
  </si>
  <si>
    <t>OF Invader LTD Sld Mat Grn XS-M</t>
  </si>
  <si>
    <t>OF Invader LTD Sld Mat Grn L-XXL</t>
  </si>
  <si>
    <t>OF Invader LTD Sld Mat Fluo Org/Blk XS-M</t>
  </si>
  <si>
    <t>OF Invader LTD Sld Mat Fluo Org/Blk L-XXL</t>
  </si>
  <si>
    <t>DH Invader Sld Mat Blk/Mat Blk XS-M</t>
  </si>
  <si>
    <t>DH Invader Sld Mat Blk/Mat Blk L-XXL</t>
  </si>
  <si>
    <t>DH Invader LTD Glitch Mat Blk/Wht/Red XS-M</t>
  </si>
  <si>
    <t>DH Invader LTD Glitch Mat Blk/Wht/Red L-XXL</t>
  </si>
  <si>
    <t>DH Invader LTD Glitch Mat Nvy/Cyn XS-M</t>
  </si>
  <si>
    <t>DH Invader LTD Glitch Mat Nvy/Cyn L-XXL</t>
  </si>
  <si>
    <t>DH Invader LTD Tread Mat Nvy/Mlt XS-M</t>
  </si>
  <si>
    <t>DH Invader LTD Tread Mat Nvy/Mlt L-XXL</t>
  </si>
  <si>
    <t>DH Invader LTD Tread Mat Khk/Mlt XS-M</t>
  </si>
  <si>
    <t>DH Invader LTD Tread Mat Khk/Mlt L-XXL</t>
  </si>
  <si>
    <t>0211324116</t>
  </si>
  <si>
    <t>DH Invader LTD Astro Mat Lim XS-M</t>
  </si>
  <si>
    <t>0211324117</t>
  </si>
  <si>
    <t>DH Invader LTD Astro Mat Lim L-XXL</t>
  </si>
  <si>
    <t>DH Invader LTD Zolt Mat Brw/Blu XS-M</t>
  </si>
  <si>
    <t>DH Invader LTD Zolt Mat Brw/Blu L-XXL</t>
  </si>
  <si>
    <t>0211324236</t>
  </si>
  <si>
    <t>DH Invader LTD Zolt Gls Holo XS-M</t>
  </si>
  <si>
    <t>0211324237</t>
  </si>
  <si>
    <t>DH Invader LTD Zolt Gls Holo L-XXL</t>
  </si>
  <si>
    <t>0211325116</t>
  </si>
  <si>
    <t>DH Invader LTD Zolt Holo Blk XS-M</t>
  </si>
  <si>
    <t>0211325117</t>
  </si>
  <si>
    <t>DH Invader LTD Zolt Holo Blk L-XXL</t>
  </si>
  <si>
    <t>DH Invader LTD Lightspeed Gls Mlt XS-M</t>
  </si>
  <si>
    <t>DH Invader LTD Lightspeed Gls Mlt L-XXL</t>
  </si>
  <si>
    <t>0211325316</t>
  </si>
  <si>
    <t>DH Invader LTD Punk Gls Org XS-M</t>
  </si>
  <si>
    <t>0211325317</t>
  </si>
  <si>
    <t>DH Invader LTD Punk Gls Org L-XXL</t>
  </si>
  <si>
    <t>Trinity Carbon Sld Gls XS</t>
  </si>
  <si>
    <t>Trinity Carbon Sld Gls S</t>
  </si>
  <si>
    <t>Trinity Carbon Sld Gls M</t>
  </si>
  <si>
    <t>Trinity Carbon Sld Gls L</t>
  </si>
  <si>
    <t>Trinity Carbon Sld Gls XL</t>
  </si>
  <si>
    <t>Trinity Carbon Sld Gls XXL</t>
  </si>
  <si>
    <t>Trinity Carbon Quake Gls Blk/Red/Wht XS</t>
  </si>
  <si>
    <t>Trinity Carbon Quake Gls Blk/Red/Wht S</t>
  </si>
  <si>
    <t>Trinity Carbon Quake Gls Blk/Red/Wht M</t>
  </si>
  <si>
    <t>Trinity Carbon Quake Gls Blk/Red/Wht L</t>
  </si>
  <si>
    <t>Trinity Carbon Quake Gls Blk/Red/Wht XL</t>
  </si>
  <si>
    <t>Trinity Carbon Quake Gls Blk/Red/Wht XXL</t>
  </si>
  <si>
    <t>Trinity Carbon Quake Gls Blk/Fluo Ylw XS</t>
  </si>
  <si>
    <t>Trinity Carbon Quake Gls Blk/Fluo Ylw S</t>
  </si>
  <si>
    <t>Trinity Carbon Quake Gls Blk/Fluo Ylw M</t>
  </si>
  <si>
    <t>Trinity Carbon Quake Gls Blk/Fluo Ylw L</t>
  </si>
  <si>
    <t>Trinity Carbon Quake Gls Blk/Fluo Ylw XL</t>
  </si>
  <si>
    <t>Trinity Carbon Quake Gls Blk/Fluo Ylw XXL</t>
  </si>
  <si>
    <t>0211424114</t>
  </si>
  <si>
    <t>Trinity Carbon LTD Quake Gls Blu XS</t>
  </si>
  <si>
    <t>0211424115</t>
  </si>
  <si>
    <t>Trinity Carbon LTD Quake Gls Blu S</t>
  </si>
  <si>
    <t>0211424116</t>
  </si>
  <si>
    <t>Trinity Carbon LTD Quake Gls Blu M</t>
  </si>
  <si>
    <t>0211424117</t>
  </si>
  <si>
    <t>Trinity Carbon LTD Quake Gls Blu L</t>
  </si>
  <si>
    <t>0211424118</t>
  </si>
  <si>
    <t>Trinity Carbon LTD Quake Gls Blu XL</t>
  </si>
  <si>
    <t>0211424119</t>
  </si>
  <si>
    <t>Trinity Carbon LTD Quake Gls Blu XXL</t>
  </si>
  <si>
    <t>Trinity Carbon LTD Swirl Mat Org XS</t>
  </si>
  <si>
    <t>Trinity Carbon LTD Swirl Mat Org S</t>
  </si>
  <si>
    <t>Trinity Carbon LTD Swirl Mat Org M</t>
  </si>
  <si>
    <t>Trinity Carbon LTD Swirl Mat Org L</t>
  </si>
  <si>
    <t>Trinity Carbon LTD Swirl Mat Org XL</t>
  </si>
  <si>
    <t>Trinity Carbon LTD Swirl Mat Org XXL</t>
  </si>
  <si>
    <t>Trinity Carbon LTD Lightspeed Gls Mlt XS</t>
  </si>
  <si>
    <t>Trinity Carbon LTD Lightspeed Gls Mlt S</t>
  </si>
  <si>
    <t>Trinity Carbon LTD Lightspeed Gls Mlt M</t>
  </si>
  <si>
    <t>Trinity Carbon LTD Lightspeed Gls Mlt L</t>
  </si>
  <si>
    <t>Trinity Carbon LTD Lightspeed Gls Mlt XL</t>
  </si>
  <si>
    <t>Trinity Carbon LTD Lightspeed Gls Mlt XXL</t>
  </si>
  <si>
    <t>Trinity Panel Mat Gry/Blk XS</t>
  </si>
  <si>
    <t>Trinity Panel Mat Gry/Blk S</t>
  </si>
  <si>
    <t>Trinity Panel Mat Gry/Blk M</t>
  </si>
  <si>
    <t>Trinity Panel Mat Gry/Blk L</t>
  </si>
  <si>
    <t>Trinity Panel Mat Gry/Blk XL</t>
  </si>
  <si>
    <t>Trinity Panel Mat Gry/Blk XXL</t>
  </si>
  <si>
    <t>Trinity Panel Gls Red/Wht/Blu XS</t>
  </si>
  <si>
    <t>Trinity Panel Gls Red/Wht/Blu S</t>
  </si>
  <si>
    <t>Trinity Panel Gls Red/Wht/Blu M</t>
  </si>
  <si>
    <t>Trinity Panel Gls Red/Wht/Blu L</t>
  </si>
  <si>
    <t>Trinity Panel Gls Red/Wht/Blu XL</t>
  </si>
  <si>
    <t>Trinity Panel Gls Red/Wht/Blu XXL</t>
  </si>
  <si>
    <t>Trinity Panel Mat Blk/Sfm XS</t>
  </si>
  <si>
    <t>Trinity Panel Mat Blk/Sfm S</t>
  </si>
  <si>
    <t>Trinity Panel Mat Blk/Sfm M</t>
  </si>
  <si>
    <t>Trinity Panel Mat Blk/Sfm L</t>
  </si>
  <si>
    <t>Trinity Panel Mat Blk/Sfm XL</t>
  </si>
  <si>
    <t>Trinity Panel Mat Blk/Sfm XXL</t>
  </si>
  <si>
    <t>Maya 3.0 Sld Mat Blk/Blk XS/S</t>
  </si>
  <si>
    <t>Maya 3.0 Sld Mat Blk/Blk S/M</t>
  </si>
  <si>
    <t>Maya 3.0 Sld Mat Blk/Blk L/XL</t>
  </si>
  <si>
    <t>Maya 3.0 Sld Mat Thd/Nvy S/M</t>
  </si>
  <si>
    <t>Maya 3.0 Sld Mat Thd/Nvy L/XL</t>
  </si>
  <si>
    <t>Maya 3.0 Sld Mat Mos/Slv S/M</t>
  </si>
  <si>
    <t>Maya 3.0 Sld Mat Mos/Slv L/XL</t>
  </si>
  <si>
    <t>0220421246</t>
  </si>
  <si>
    <t>Maya 3.0 Camo Mat Red/Bur S/M</t>
  </si>
  <si>
    <t>0220421247</t>
  </si>
  <si>
    <t>Maya 3.0 Camo Mat Red/Bur L/XL</t>
  </si>
  <si>
    <t>Maya 3.0 Topo Camo Mat Khk XS/S</t>
  </si>
  <si>
    <t>0220421425</t>
  </si>
  <si>
    <t>Maya 3.0 Blk Forrest Mat XS/S</t>
  </si>
  <si>
    <t>0220421426</t>
  </si>
  <si>
    <t>Maya 3.0 Blk Forrest Mat S/M</t>
  </si>
  <si>
    <t>Maya 3.0 Blk Forrest Mat L/XL</t>
  </si>
  <si>
    <t>Maya 3.0 Dandelion Mat XS/S</t>
  </si>
  <si>
    <t>Maya 3.0 Dandelion Mat S/M</t>
  </si>
  <si>
    <t>Maya 3.0 Dandelion Mat L/XL</t>
  </si>
  <si>
    <t>Maya 3.0 Camo Mat Bon/Gry S/M</t>
  </si>
  <si>
    <t>Maya 3.0 Camo Mat Bon/Gry L/XL</t>
  </si>
  <si>
    <t>Maya 3.0 Sld Gls Midnight Blu S/M</t>
  </si>
  <si>
    <t>Maya 3.0 Sld Gls Midnight Blu L/XL</t>
  </si>
  <si>
    <t>Maya 3.0 Sld Gls Blu/Wht S/M</t>
  </si>
  <si>
    <t>Maya 3.0 Sld Gls Blu/Wht L/XL</t>
  </si>
  <si>
    <t>Maya 3.0 LTD Division Mat Wht/Slv XS/S</t>
  </si>
  <si>
    <t>Maya 3.0 LTD Division Mat Wht/Slv S/M</t>
  </si>
  <si>
    <t>Maya 3.0 LTD Division Mat Wht/Slv L/XL</t>
  </si>
  <si>
    <t>Maya 3.0 LTD Sld Mat Brw/Cyn XS/S</t>
  </si>
  <si>
    <t>Maya 3.0 LTD Sld Mat Brw/Cyn S/M</t>
  </si>
  <si>
    <t>Maya 3.0 LTD Sld Mat Brw/Cyn L/XL</t>
  </si>
  <si>
    <t>Maya 3.0 LTD Illusion Gls Mlt XS/S</t>
  </si>
  <si>
    <t>Maya 3.0 LTD Illusion Gls Mlt S/M</t>
  </si>
  <si>
    <t>Maya 3.0 LTD Illusion Gls Mlt L/XL</t>
  </si>
  <si>
    <t>Maya 3.0 LTD Podium Mat Gry S/M</t>
  </si>
  <si>
    <t>Maya 3.0 LTD Podium Mat Gry L/XL</t>
  </si>
  <si>
    <t>Maya 3.0 LTD Grid Mat Vintage Blu S/M</t>
  </si>
  <si>
    <t>Maya 3.0 LTD Grid Mat Vintage Blu L/XL</t>
  </si>
  <si>
    <t>Maya 3.0 LTD Race Mat Gry/Lim/Blu S/M</t>
  </si>
  <si>
    <t>Maya 3.0 LTD Race Mat Gry/Lim/Blu L/XL</t>
  </si>
  <si>
    <t>Maya 3.0 LTD Lightspeed Gls Mlt XS/S</t>
  </si>
  <si>
    <t>Maya 3.0 LTD Lightspeed Gls Mlt S/M</t>
  </si>
  <si>
    <t>Maya 3.0 LTD Lightspeed Gls Mlt L/XL</t>
  </si>
  <si>
    <t>Maya 3.0 LTD Sld Mat Terra/Nvy S/M</t>
  </si>
  <si>
    <t>Maya 3.0 LTD Sld Mat Terra/Nvy L/XL</t>
  </si>
  <si>
    <t>0220920122</t>
  </si>
  <si>
    <t>Chakra Youth Flora Gls Blu</t>
  </si>
  <si>
    <t>0220920232</t>
  </si>
  <si>
    <t>Chakra Youth Pixel Gls Grn</t>
  </si>
  <si>
    <t>Chakra Youth Ninja</t>
  </si>
  <si>
    <t>Chakra Youth Sld Gls Blk</t>
  </si>
  <si>
    <t>Chakra Youth Sld Gls Neon Ylw</t>
  </si>
  <si>
    <t>Chakra Youth Sld Gls Pastel Sfm</t>
  </si>
  <si>
    <t>Chakra Youth Sld Gls Blu</t>
  </si>
  <si>
    <t>Chakra Youth Sld Gls Rsb</t>
  </si>
  <si>
    <t>Chakra Child Sprinkles Pnk XS</t>
  </si>
  <si>
    <t>Chakra Child Sprinkles Pnk S</t>
  </si>
  <si>
    <t>Chakra Child Sprinkles Mnt XS</t>
  </si>
  <si>
    <t>Chakra Child Sprinkles Mnt S</t>
  </si>
  <si>
    <t>Chakra Child Unicorn Blu S</t>
  </si>
  <si>
    <t>Chakra Child Monsters Blu XS</t>
  </si>
  <si>
    <t>0221020415</t>
  </si>
  <si>
    <t>Chakra Child Monsters Blu S</t>
  </si>
  <si>
    <t>Chakra Child Monsters Blk S</t>
  </si>
  <si>
    <t>Chakra Child Monsters Org XS</t>
  </si>
  <si>
    <t>Chakra Child Monsters Org S</t>
  </si>
  <si>
    <t>Chakra Child Sld Blu XS</t>
  </si>
  <si>
    <t>Chakra Child Sld Blu S</t>
  </si>
  <si>
    <t>Chakra Child Sld Pnk XS</t>
  </si>
  <si>
    <t>Chakra Child Sld Pnk S</t>
  </si>
  <si>
    <t>0221021214</t>
  </si>
  <si>
    <t>Chakra Child Ninja XS</t>
  </si>
  <si>
    <t>0221021215</t>
  </si>
  <si>
    <t>Chakra Child Ninja S</t>
  </si>
  <si>
    <t>Chakra Child Lighted Confetti Gls Ylw XS</t>
  </si>
  <si>
    <t>Chakra Child Lighted Confetti Gls Ylw S</t>
  </si>
  <si>
    <t>Chakra Child Lighted Confetti Gls Pnk XS</t>
  </si>
  <si>
    <t>Chakra Child Lighted Confetti Gls Pnk S</t>
  </si>
  <si>
    <t>Chakra Child Lighted Confetti Gls Tel XS</t>
  </si>
  <si>
    <t>Chakra Child Lighted Confetti Gls Tel S</t>
  </si>
  <si>
    <t>Chakra Child Lighted Jungle Gls Grn XS</t>
  </si>
  <si>
    <t>Chakra Child Lighted Jungle Gls Grn S</t>
  </si>
  <si>
    <t>Chakra Child Lighted Jungle Gls Blu XS</t>
  </si>
  <si>
    <t>Chakra Child Lighted Jungle Gls Blu S</t>
  </si>
  <si>
    <t>0221121116</t>
  </si>
  <si>
    <t>Lunati Sld Mat Blk/Blk S/M</t>
  </si>
  <si>
    <t>0221121117</t>
  </si>
  <si>
    <t>Lunati Sld Mat Blk/Blk L/XL</t>
  </si>
  <si>
    <t>0221121126</t>
  </si>
  <si>
    <t>Lunati Sld Mat Mos/Wht S/M</t>
  </si>
  <si>
    <t>0221121127</t>
  </si>
  <si>
    <t>Lunati Sld Mat Mos/Wht L/XL</t>
  </si>
  <si>
    <t>Lunati Sld Mat Thd/Nvy S/M</t>
  </si>
  <si>
    <t>Lunati Sld Mat Thd/Nvy L/XL</t>
  </si>
  <si>
    <t>Lunati Topo Camo Mat Prp S/M</t>
  </si>
  <si>
    <t>Lunati Topo Camo Mat Prp L/XL</t>
  </si>
  <si>
    <t>Chakra Solo Sld Blk S/M</t>
  </si>
  <si>
    <t>Chakra Solo Sld Blk L/XL</t>
  </si>
  <si>
    <t>Chakra Solo Sld Wht S/M</t>
  </si>
  <si>
    <t>Chakra Solo Sld Wht L/XL</t>
  </si>
  <si>
    <t>Chakra Solo Sld Blu S/M</t>
  </si>
  <si>
    <t>Chakra Solo Sld Blu L/XL</t>
  </si>
  <si>
    <t>0221220116</t>
  </si>
  <si>
    <t>Chakra Solo Sld Brk S/M</t>
  </si>
  <si>
    <t>0221220117</t>
  </si>
  <si>
    <t>Chakra Solo Sld Brk L/XL</t>
  </si>
  <si>
    <t>Chakra Solo Sld Pastel Prp S/M</t>
  </si>
  <si>
    <t>Chakra Solo Sld Pastel Prp L/XL</t>
  </si>
  <si>
    <t>Chakra Solo Sld Thd S/M</t>
  </si>
  <si>
    <t>Chakra Solo Sld Thd L/XL</t>
  </si>
  <si>
    <t>Chakra Solo Sld Gls Red S/M</t>
  </si>
  <si>
    <t>Chakra Solo Sld Gls Red L/XL</t>
  </si>
  <si>
    <t>Chakra Solo Sld Gls Gry S/M</t>
  </si>
  <si>
    <t>Chakra Solo Sld Gls Gry L/XL</t>
  </si>
  <si>
    <t>0221419127</t>
  </si>
  <si>
    <t>Alchemy Sld Mat Wht L/XL</t>
  </si>
  <si>
    <t>Chakra Youth Plus Pyramid Mat Blk</t>
  </si>
  <si>
    <t>Chakra Youth Plus Pyramid Mat Tel</t>
  </si>
  <si>
    <t>Alchemy Fade Mat Blk/Bur S/M</t>
  </si>
  <si>
    <t>Alchemy Fade Mat Blk/Bur L/XL</t>
  </si>
  <si>
    <t>0221421136</t>
  </si>
  <si>
    <t>Alchemy Fade Mat Thd/Nvy S/M</t>
  </si>
  <si>
    <t>0221421137</t>
  </si>
  <si>
    <t>Alchemy Fade Mat Thd/Nvy L/XL</t>
  </si>
  <si>
    <t>0221421212</t>
  </si>
  <si>
    <t>Chakra Youth Plus Zwiggles Mat Sfm/Slm</t>
  </si>
  <si>
    <t>Chakra Youth Plus Zwiggles Mat Tel/Wht</t>
  </si>
  <si>
    <t>Alchemy Sld Mat Blk/Gls Blk S/M</t>
  </si>
  <si>
    <t>0221422117</t>
  </si>
  <si>
    <t>Alchemy Sld Mat Blk/Gls Blk L/XL</t>
  </si>
  <si>
    <t>0221422126</t>
  </si>
  <si>
    <t>Alchemy Sld Mat Khk/Stn S/M</t>
  </si>
  <si>
    <t>0221422127</t>
  </si>
  <si>
    <t>Alchemy Sld Mat Khk/Stn L/XL</t>
  </si>
  <si>
    <t>0221422216</t>
  </si>
  <si>
    <t>Alchemy Fade Mat Mlt S/M</t>
  </si>
  <si>
    <t>0221422217</t>
  </si>
  <si>
    <t>Alchemy Fade Mat Mlt L/XL</t>
  </si>
  <si>
    <t>Chakra Youth Plus LTD Punk Gls Red</t>
  </si>
  <si>
    <t>Chakra Youth Plus LTD Punk Gls Blu</t>
  </si>
  <si>
    <t>0221619111</t>
  </si>
  <si>
    <t>Kali Tot Sld Gls Pnk</t>
  </si>
  <si>
    <t>0221619121</t>
  </si>
  <si>
    <t>Kali Tot Sld Gls Blu</t>
  </si>
  <si>
    <t>Pace Sld Mat Blk/Gry XS/S</t>
  </si>
  <si>
    <t>Pace Sld Mat Blk/Gry S/M</t>
  </si>
  <si>
    <t>Pace Sld Mat Blk/Gry L/XL</t>
  </si>
  <si>
    <t>Pace Sld Mat Blk/Gry XL/XXL</t>
  </si>
  <si>
    <t>Pace Sld Mat Pastel Prp/Blk S/M</t>
  </si>
  <si>
    <t>Pace Sld Mat Pastel Prp/Blk L/XL</t>
  </si>
  <si>
    <t>Pace Sld Mat Mos/Wht S/M</t>
  </si>
  <si>
    <t>Pace Sld Mat Mos/Wht L/XL</t>
  </si>
  <si>
    <t>Pace Camo Mat Gry XS/S</t>
  </si>
  <si>
    <t>Pace Camo Mat Gry S/M</t>
  </si>
  <si>
    <t>Pace Camo Mat Gry L/XL</t>
  </si>
  <si>
    <t>Pace Camo Mat Gry XL/XXL</t>
  </si>
  <si>
    <t>Pace Camo Mat Thd XS/S</t>
  </si>
  <si>
    <t>Pace Camo Mat Thd S/M</t>
  </si>
  <si>
    <t>Pace Camo Mat Thd L/XL</t>
  </si>
  <si>
    <t>Pace Camo Mat Thd XL/XXL</t>
  </si>
  <si>
    <t>Pace Fade Mat Blk/Gry/Gls Fluo Ylw XS/S</t>
  </si>
  <si>
    <t>Pace Fade Mat Blk/Gry/Gls Fluo Ylw S/M</t>
  </si>
  <si>
    <t>Pace Fade Mat Blk/Gry/Gls Fluo Ylw L/XL</t>
  </si>
  <si>
    <t>Pace Fade Mat Blk/Gry/Gls Fluo Ylw XL/XXL</t>
  </si>
  <si>
    <t>0221722215</t>
  </si>
  <si>
    <t>Pace Afterburner Mat Mlt XS/S</t>
  </si>
  <si>
    <t>Pace Afterburner Mat Mlt S/M</t>
  </si>
  <si>
    <t>Pace Afterburner Mat Mlt L/XL</t>
  </si>
  <si>
    <t>Pace LTD Sld Mat Red/Wht S/M</t>
  </si>
  <si>
    <t>Pace LTD Sld Mat Red/Wht L/XL</t>
  </si>
  <si>
    <t>Pace LTD Sld Mat Red/Wht XL/XXL</t>
  </si>
  <si>
    <t>Pace LTD Sld Mat Wht S/M</t>
  </si>
  <si>
    <t>Pace LTD Sld Mat Wht L/XL</t>
  </si>
  <si>
    <t>Pace LTD Sld Mat Wht XL/XXL</t>
  </si>
  <si>
    <t>Pace Sld Mat Wht/Gls Tel XS/S</t>
  </si>
  <si>
    <t>Pace Sld Mat Wht/Gls Tel S/M</t>
  </si>
  <si>
    <t>Pace Sld Mat Wht/Gls Tel L/XL</t>
  </si>
  <si>
    <t>Pace Sld Mat Wht/Gls Tel XL/XXL</t>
  </si>
  <si>
    <t>Invader 2.0 Sld Mat Blk XS-M</t>
  </si>
  <si>
    <t>Invader 2.0 Sld Mat Blk L-XXL</t>
  </si>
  <si>
    <t>0221821216</t>
  </si>
  <si>
    <t>Invader 2.0 Camo Mat Gry/Blk XS-M</t>
  </si>
  <si>
    <t>0221821217</t>
  </si>
  <si>
    <t>Invader 2.0 Camo Mat Gry/Blk L-XXL</t>
  </si>
  <si>
    <t>Invader 2.0 Sld Mat Khk XS-M</t>
  </si>
  <si>
    <t>Invader 2.0 Sld Mat Khk L-XXL</t>
  </si>
  <si>
    <t>Invader 2.0 Camo Mat Khk XS-M</t>
  </si>
  <si>
    <t>Invader 2.0 Camo Mat Khk L-XXL</t>
  </si>
  <si>
    <t>Invader 2.0 LTD Glitch Mat Blk/Wht XS-M</t>
  </si>
  <si>
    <t>Invader 2.0 LTD Glitch Mat Blk/Wht L-XXL</t>
  </si>
  <si>
    <t>Invader 2.0 LTD Tread Mat Nvy XS-M</t>
  </si>
  <si>
    <t>Invader 2.0 LTD Tread Mat Nvy L-XXL</t>
  </si>
  <si>
    <t>Invader 2.0 Sld Mat Wht XS-M</t>
  </si>
  <si>
    <t>Invader 2.0 Sld Mat Wht L-XXL</t>
  </si>
  <si>
    <t>Invader 2.0 LTD Astro Mat Lim XS-M</t>
  </si>
  <si>
    <t>Invader 2.0 LTD Astro Mat Lim L-XXL</t>
  </si>
  <si>
    <t>Invader 2.0 LTD Flash Mat Pnk/Blk XS-M</t>
  </si>
  <si>
    <t>Invader 2.0 LTD Flash Mat Pnk/Blk L-XXL</t>
  </si>
  <si>
    <t>Invader 2.0 LTD Force Mat Wht/Blu XS-M</t>
  </si>
  <si>
    <t>Invader 2.0 LTD Force Mat Wht/Blu L-XXL</t>
  </si>
  <si>
    <t>Invader 2.0 LTD Force Mat Wht/Red XS-M</t>
  </si>
  <si>
    <t>Invader 2.0 LTD Force Mat Wht/Red L-XXL</t>
  </si>
  <si>
    <t>Invader 2.0 LTD Lightspeed Gls Mlt XS-M</t>
  </si>
  <si>
    <t>Invader 2.0 LTD Lightspeed Gls Mlt L-XXL</t>
  </si>
  <si>
    <t>0221825216</t>
  </si>
  <si>
    <t>Invader 2.0 Golden XS-M</t>
  </si>
  <si>
    <t>0221825217</t>
  </si>
  <si>
    <t>Invader 2.0 Golden L-XXL</t>
  </si>
  <si>
    <t>Maya Full Face Child Race Gls Wht/Red/Blk</t>
  </si>
  <si>
    <t>Maya Full Face Child LTD Race Gls Blk/Sfm</t>
  </si>
  <si>
    <t>Maya Full Face Child LTD Illusion Gls Mlt</t>
  </si>
  <si>
    <t>0221923312</t>
  </si>
  <si>
    <t>Maya Full Face Child Race Gls Org/Gry/Blk</t>
  </si>
  <si>
    <t>0221923322</t>
  </si>
  <si>
    <t>Maya Full Face Child Race Gls Lim/Wht/Blk</t>
  </si>
  <si>
    <t>Maya Full Face Child Blackout Sld Mat Blk</t>
  </si>
  <si>
    <t>Maya Full Face Child LTD Electrify Mat Blk/Lim</t>
  </si>
  <si>
    <t>Maya Full Face Child LTD Zolt Mat Wht/Blk</t>
  </si>
  <si>
    <t>Maya Full Face Child LTD Race Gls Blu/Wht/Org</t>
  </si>
  <si>
    <t>Maya Full Face Child LTD Lightspeed Gls Mlt</t>
  </si>
  <si>
    <t>Maya Full Face Child Punk Gls Red</t>
  </si>
  <si>
    <t>Maya Full Face Child Race Gls Tel</t>
  </si>
  <si>
    <t>Lunati 2.0 Sld Mat Blk/Gls Blk S/M</t>
  </si>
  <si>
    <t>Lunati 2.0 Sld Mat Blk/Gls Blk L/XL</t>
  </si>
  <si>
    <t>Lunati 2.0 Sld Mat Pastel Blu S/M</t>
  </si>
  <si>
    <t>Lunati 2.0 Sld Mat Pastel Blu L/XL</t>
  </si>
  <si>
    <t>Lunati 2.0 Fade Mat Blk/Red S/M</t>
  </si>
  <si>
    <t>Lunati 2.0 Fade Mat Blk/Red L/XL</t>
  </si>
  <si>
    <t>Lunati 2.0 Curve Mat Khk/Stn S/M</t>
  </si>
  <si>
    <t>Lunati 2.0 Curve Mat Khk/Stn L/XL</t>
  </si>
  <si>
    <t>Lunati 2.0 LTD Tread Mat Nvy S/M</t>
  </si>
  <si>
    <t>Lunati 2.0 LTD Tread Mat Nvy L/XL</t>
  </si>
  <si>
    <t>0222024116</t>
  </si>
  <si>
    <t>Lunati 2.0 LTD Storm Mat Blk/Gry S/M</t>
  </si>
  <si>
    <t>0222024117</t>
  </si>
  <si>
    <t>Lunati 2.0 LTD Storm Mat Blk/Gry L/XL</t>
  </si>
  <si>
    <t>Lunati 2.0 LTD Astro Mat Lim/Prp S/M</t>
  </si>
  <si>
    <t>Lunati 2.0 LTD Astro Mat Lim/Prp L/XL</t>
  </si>
  <si>
    <t>Cascade Sld Mat Blk/Gls Blk S/M</t>
  </si>
  <si>
    <t>Cascade Sld Mat Blk/Gls Blk L/XL</t>
  </si>
  <si>
    <t>Cascade LTD Sld Mat Wht/Blk S/M</t>
  </si>
  <si>
    <t>Cascade LTD Sld Mat Wht/Blk L/XL</t>
  </si>
  <si>
    <t>Cascade Feather Gls Grn S/M</t>
  </si>
  <si>
    <t>Cascade Feather Gls Grn L/XL</t>
  </si>
  <si>
    <t>Cascade LTD Afterburner Mat Mlt S/M</t>
  </si>
  <si>
    <t>Cascade LTD Afterburner Mat Mlt L/XL</t>
  </si>
  <si>
    <t>0222223416</t>
  </si>
  <si>
    <t>Cascade PIW Mat Blk/Mlt S/M</t>
  </si>
  <si>
    <t>0222223417</t>
  </si>
  <si>
    <t>Cascade PIW Mat Blk/Mlt L/XL</t>
  </si>
  <si>
    <t>Cascade LTD Electrify Mat Tan/Blk S/M</t>
  </si>
  <si>
    <t>Cascade LTD Electrify Mat Tan/Blk L/XL</t>
  </si>
  <si>
    <t>Cascade LTD Astro Mat Lim/Prp S/M</t>
  </si>
  <si>
    <t>Cascade LTD Astro Mat Lim/Prp L/XL</t>
  </si>
  <si>
    <t>Cascade LTD Flash Gls Pnk/Blk S/M</t>
  </si>
  <si>
    <t>Cascade LTD Flash Gls Pnk/Blk L/XL</t>
  </si>
  <si>
    <t>Cascade LTD Lightspeed Gls Mlt S/M</t>
  </si>
  <si>
    <t>Cascade LTD Lightspeed Gls Mlt L/XL</t>
  </si>
  <si>
    <t>Interceptor 2.0 Sld Mat Blk/Gls Blk S/M</t>
  </si>
  <si>
    <t>Interceptor 2.0 Sld Mat Blk/Gls Blk L/XL</t>
  </si>
  <si>
    <t>Interceptor 2.0 LTD Campus Mat Prp/Tpe S/M</t>
  </si>
  <si>
    <t>Interceptor 2.0 LTD Campus Mat Prp/Tpe L/XL</t>
  </si>
  <si>
    <t>Interceptor 2.0 LTD Campus Mat Tel/Gry S/M</t>
  </si>
  <si>
    <t>Interceptor 2.0 LTD Campus Mat Tel/Gry L/XL</t>
  </si>
  <si>
    <t>Interceptor 2.0 Sld Mat Gry S/M</t>
  </si>
  <si>
    <t>Interceptor 2.0 Sld Mat Gry L/XL</t>
  </si>
  <si>
    <t>Interceptor 2.0 LTD Sld Mat Pnk/Blk S/M</t>
  </si>
  <si>
    <t>Interceptor 2.0 LTD Sld Mat Pnk/Blk L/XL</t>
  </si>
  <si>
    <t>Interceptor 2.0 LTD Zolt Mat Wht/Blk S/M</t>
  </si>
  <si>
    <t>Interceptor 2.0 LTD Zolt Mat Wht/Blk L/XL</t>
  </si>
  <si>
    <t>Interceptor 2.0 LTD Sld Mat Wht S/M</t>
  </si>
  <si>
    <t>Interceptor 2.0 LTD Sld Mat Wht L/XL</t>
  </si>
  <si>
    <t>0230218115</t>
  </si>
  <si>
    <t>Maha Mat Red S</t>
  </si>
  <si>
    <t>0230218116</t>
  </si>
  <si>
    <t>Maha Mat Red M</t>
  </si>
  <si>
    <t>0230218117</t>
  </si>
  <si>
    <t>Maha Mat Red L</t>
  </si>
  <si>
    <t>0230218125</t>
  </si>
  <si>
    <t>Maha Mat Blu S</t>
  </si>
  <si>
    <t>0230218126</t>
  </si>
  <si>
    <t>Maha Mat Blu M</t>
  </si>
  <si>
    <t>0230218127</t>
  </si>
  <si>
    <t>Maha Mat Blu L</t>
  </si>
  <si>
    <t>0230219115</t>
  </si>
  <si>
    <t>Maha Sld Mat Hi Viz Org S</t>
  </si>
  <si>
    <t>0230219116</t>
  </si>
  <si>
    <t>Maha Sld Mat Hi Viz Org M</t>
  </si>
  <si>
    <t>0230219126</t>
  </si>
  <si>
    <t>Maha Sld Mat Hi Viz Grn M</t>
  </si>
  <si>
    <t>Viva 2.0 Sld Mat Blk S/M</t>
  </si>
  <si>
    <t>Viva 2.0 Sld Mat Blk L/XL</t>
  </si>
  <si>
    <t>Maha 2.0 Sld Mat Blk S/M</t>
  </si>
  <si>
    <t>Maha 2.0 Sld Mat Blk L/XL</t>
  </si>
  <si>
    <t>Maha 2.0 Sld Mat Red S/M</t>
  </si>
  <si>
    <t>Maha 2.0 Sld Mat Red L/XL</t>
  </si>
  <si>
    <t>Maha 2.0 Sld Mat Wht S/M</t>
  </si>
  <si>
    <t>Maha 2.0 Sld Mat Wht L/XL</t>
  </si>
  <si>
    <t>Maha 2.0 Sld Mat Blu S/M</t>
  </si>
  <si>
    <t>Maha 2.0 Sld Mat Blu L/XL</t>
  </si>
  <si>
    <t>0240518116</t>
  </si>
  <si>
    <t>Tava Team Mat Blk/Wht S/M</t>
  </si>
  <si>
    <t>0240619136</t>
  </si>
  <si>
    <t>Therapy Century Mat Fluo Ylw/Blk S/M</t>
  </si>
  <si>
    <t>Therapy Sld Mat Blk S/M</t>
  </si>
  <si>
    <t>Therapy Sld Mat Blk L/XL</t>
  </si>
  <si>
    <t>0240621226</t>
  </si>
  <si>
    <t>Therapy CB Wht/Blk/Brz S/M</t>
  </si>
  <si>
    <t>0240621227</t>
  </si>
  <si>
    <t>Therapy CB Wht/Blk/Brz L/XL</t>
  </si>
  <si>
    <t>0240719216</t>
  </si>
  <si>
    <t>Prime Sld Mat Blk S/M</t>
  </si>
  <si>
    <t>0240719217</t>
  </si>
  <si>
    <t>Prime Sld Mat Blk L/XL</t>
  </si>
  <si>
    <t>0240719226</t>
  </si>
  <si>
    <t>Prime Sld Mat Red S/M</t>
  </si>
  <si>
    <t>0240719227</t>
  </si>
  <si>
    <t>Prime Sld Mat Red L/XL</t>
  </si>
  <si>
    <t>0240719236</t>
  </si>
  <si>
    <t>Prime Sld Mat Blu S/M</t>
  </si>
  <si>
    <t>0240719237</t>
  </si>
  <si>
    <t>Prime Sld Mat Blu L/XL</t>
  </si>
  <si>
    <t>0240719246</t>
  </si>
  <si>
    <t>Prime Sld Mat Fluo Ylw S/M</t>
  </si>
  <si>
    <t>0240719247</t>
  </si>
  <si>
    <t>Prime Sld Mat Fluo Ylw L/XL</t>
  </si>
  <si>
    <t>0240721116</t>
  </si>
  <si>
    <t>Prime Sld Mat Thd S/M</t>
  </si>
  <si>
    <t>0240721117</t>
  </si>
  <si>
    <t>Prime Sld Mat Thd L/XL</t>
  </si>
  <si>
    <t>0240821117</t>
  </si>
  <si>
    <t>Grit Sld Mat Blk L/XL</t>
  </si>
  <si>
    <t>0240821126</t>
  </si>
  <si>
    <t>Grit Sld Mat Wht S/M</t>
  </si>
  <si>
    <t>0240821136</t>
  </si>
  <si>
    <t>Grit Sld Gls Red S/M</t>
  </si>
  <si>
    <t>0240821246</t>
  </si>
  <si>
    <t>Grit Topo Mat Tel S/M</t>
  </si>
  <si>
    <t>Uno Sld Mat Blk S/M</t>
  </si>
  <si>
    <t>Uno Sld Mat Blk L/XL</t>
  </si>
  <si>
    <t>Uno Sld Mat Blk/Red S/M</t>
  </si>
  <si>
    <t>Uno Sld Mat Blk/Red L/XL</t>
  </si>
  <si>
    <t>Uno Sld Mat Wht/Blk S/M</t>
  </si>
  <si>
    <t>Uno Sld Mat Wht/Blk L/XL</t>
  </si>
  <si>
    <t>Uno Sld Gls Blu/Wht S/M</t>
  </si>
  <si>
    <t>Uno Sld Gls Blu/Wht L/XL</t>
  </si>
  <si>
    <t>Uno Sld Mat Pst Prp/Blk S/M</t>
  </si>
  <si>
    <t>Uno Sld Mat Pst Prp/Blk L/XL</t>
  </si>
  <si>
    <t>Uno Camo Mat Thd S/M</t>
  </si>
  <si>
    <t>Uno Camo Mat Thd L/XL</t>
  </si>
  <si>
    <t>Uno Camo Mat Bon/Gry S/M</t>
  </si>
  <si>
    <t>Uno Camo Mat Bon/Gry L/XL</t>
  </si>
  <si>
    <t>Uno LTD Sld Mat Nvy/Lim S/M</t>
  </si>
  <si>
    <t>Uno LTD Sld Mat Nvy/Lim L/XL</t>
  </si>
  <si>
    <t>Uno LTD Tread Mat Gry/Pnk S/M</t>
  </si>
  <si>
    <t>Uno LTD Tread Mat Gry/Pnk L/XL</t>
  </si>
  <si>
    <t>Uno LTD Astro Mat Lim/Prp S/M</t>
  </si>
  <si>
    <t>Uno LTD Astro Mat Lim/Prp L/XL</t>
  </si>
  <si>
    <t>Uno LTD Zolt Mat Wht/Blk/Pnk S/M</t>
  </si>
  <si>
    <t>Uno LTD Zolt Mat Wht/Blk/Pnk L/XL</t>
  </si>
  <si>
    <t>0241021116</t>
  </si>
  <si>
    <t>Hoodoo Sonic Mat Blk/Chm S/M</t>
  </si>
  <si>
    <t>Hoodoo Sonic Gls Red/Blk S/M</t>
  </si>
  <si>
    <t>Hoodoo Sonic Mat Mos/Blk S/M</t>
  </si>
  <si>
    <t>Hoodoo Sonic Mat Wht/Slv S/M</t>
  </si>
  <si>
    <t>0241021156</t>
  </si>
  <si>
    <t>Hoodoo Sonic Gls Blu/Wht S/M</t>
  </si>
  <si>
    <t>Prime 2.0 Sld Gls Blk S/M</t>
  </si>
  <si>
    <t>Prime 2.0 Sld Gls Blk L/XL</t>
  </si>
  <si>
    <t>Prime 2.0 Sld Gls Wht S/M</t>
  </si>
  <si>
    <t>Prime 2.0 Sld Gls Wht L/XL</t>
  </si>
  <si>
    <t>Prime 2.0 Fade Gls Mlt S/M</t>
  </si>
  <si>
    <t>Prime 2.0 Fade Gls Mlt L/XL</t>
  </si>
  <si>
    <t>0241122316</t>
  </si>
  <si>
    <t>Prime 2.0 Race Gls Blu/Wht S/M</t>
  </si>
  <si>
    <t>0241122317</t>
  </si>
  <si>
    <t>Prime 2.0 Race Gls Blu/Wht L/XL</t>
  </si>
  <si>
    <t>0241122326</t>
  </si>
  <si>
    <t>Prime 2.0 Race Gls Red/Wht S/M</t>
  </si>
  <si>
    <t>0241122327</t>
  </si>
  <si>
    <t>Prime 2.0 Race Gls Red/Wht L/XL</t>
  </si>
  <si>
    <t>Grit Carbon LTD Sld Gls Holo S/M</t>
  </si>
  <si>
    <t>Grit Carbon LTD Sld Gls Holo L/XL</t>
  </si>
  <si>
    <t>Grit Carbon LTD Sld Mat Wht S/M</t>
  </si>
  <si>
    <t>Grit Carbon LTD Sld Mat Wht L/XL</t>
  </si>
  <si>
    <t>Grit Carbon LTD Sld Mat Org S/M</t>
  </si>
  <si>
    <t>Grit Carbon LTD Sld Mat Org L/XL</t>
  </si>
  <si>
    <t>Grit Carbon LTD Sld Mat Khk S/M</t>
  </si>
  <si>
    <t>Grit Carbon LTD Sld Mat Khk L/XL</t>
  </si>
  <si>
    <t>Grit 2.0 Sld Mat Blk S/M</t>
  </si>
  <si>
    <t>Grit 2.0 Sld Mat Blk L/XL</t>
  </si>
  <si>
    <t>Grit 2.0 Sld Mat Wht S/M</t>
  </si>
  <si>
    <t>Grit 2.0 Sld Mat Wht L/XL</t>
  </si>
  <si>
    <t>Grit 2.0 Sld Gls Red S/M</t>
  </si>
  <si>
    <t>Grit 2.0 Sld Gls Red L/XL</t>
  </si>
  <si>
    <t>Grit 2.0 Topo Mat Tel S/M</t>
  </si>
  <si>
    <t>Grit 2.0 Topo Mat Tel L/XL</t>
  </si>
  <si>
    <t>0241324116</t>
  </si>
  <si>
    <t>0241324117</t>
  </si>
  <si>
    <t>Grit 2.0 LTD Race Gls Blu S/M</t>
  </si>
  <si>
    <t>Grit 2.0 LTD Race Gls Blu L/XL</t>
  </si>
  <si>
    <t>Grit 2.0 LTD Astro Mat Lim S/M</t>
  </si>
  <si>
    <t>Grit 2.0 LTD Astro Mat Lim L/XL</t>
  </si>
  <si>
    <t>Grit 2.0 LTD Sld Mat Tel/Tan S/M</t>
  </si>
  <si>
    <t>Grit 2.0 LTD Sld Mat Tel/Tan L/XL</t>
  </si>
  <si>
    <t>Saha Luxe Dnm S/M</t>
  </si>
  <si>
    <t>Saha Luxe Dnm L/XL</t>
  </si>
  <si>
    <t>Saha Cruise Mat Blk S/M</t>
  </si>
  <si>
    <t>Saha Cruise Mat Blk L/XL</t>
  </si>
  <si>
    <t>Saha Cruise Mat Mos S/M</t>
  </si>
  <si>
    <t>Saha Cruise Mat Mos L/XL</t>
  </si>
  <si>
    <t>Saha Cozy Mat Gry/Blk S/M</t>
  </si>
  <si>
    <t>Saha Cozy Mat Gry/Blk L/XL</t>
  </si>
  <si>
    <t>Saha Child Mat Ninja S</t>
  </si>
  <si>
    <t>0250122117</t>
  </si>
  <si>
    <t>Saha Child Mat Ninja M</t>
  </si>
  <si>
    <t>Saha Cozy Mat Stn S/M</t>
  </si>
  <si>
    <t>Saha Cozy Mat Stn L/XL</t>
  </si>
  <si>
    <t>Saha LTD Sld Mat Vintage Blu S/M</t>
  </si>
  <si>
    <t>Saha LTD Sld Mat Vintage Blu L/XL</t>
  </si>
  <si>
    <t>Saha LTD Meadow Mat Crm S/M</t>
  </si>
  <si>
    <t>Saha LTD Meadow Mat Crm L/XL</t>
  </si>
  <si>
    <t>Saha LTD Range Mat Sge S/M</t>
  </si>
  <si>
    <t>Saha LTD Range Mat Sge L/XL</t>
  </si>
  <si>
    <t>0250218136</t>
  </si>
  <si>
    <t>Kali City Sld Mat Blk S/M</t>
  </si>
  <si>
    <t>0250218137</t>
  </si>
  <si>
    <t>Kali City Sld Mat Blk L/XL</t>
  </si>
  <si>
    <t>0250221116</t>
  </si>
  <si>
    <t>Kali City Sld Mat Thd/Blk S/M</t>
  </si>
  <si>
    <t>0250221117</t>
  </si>
  <si>
    <t>Kali City Sld Mat Thd/Blk L/XL</t>
  </si>
  <si>
    <t>0250222116</t>
  </si>
  <si>
    <t>Kali City Reflective Sld Mat Blk S/M</t>
  </si>
  <si>
    <t>0250222117</t>
  </si>
  <si>
    <t>Kali City Reflective Sld Mat Blk L/XL</t>
  </si>
  <si>
    <t>Kali City Reflective Sld Mat Nvy S/M</t>
  </si>
  <si>
    <t>Kali City Reflective Sld Mat Nvy L/XL</t>
  </si>
  <si>
    <t>Kali City Reflective Sld Gls Prp S/M</t>
  </si>
  <si>
    <t>Kali City Reflective Sld Gls Prp L/XL</t>
  </si>
  <si>
    <t>Central Sld Mat Fluo Ylw S/M</t>
  </si>
  <si>
    <t>Central Sld Mat Fluo Ylw L/XL</t>
  </si>
  <si>
    <t>Central Sld Mat Blk S/M</t>
  </si>
  <si>
    <t>Central Sld Mat Blk L/XL</t>
  </si>
  <si>
    <t>0250521116</t>
  </si>
  <si>
    <t>Central Sld Mat Mos S/M</t>
  </si>
  <si>
    <t>0250521117</t>
  </si>
  <si>
    <t>Central Sld Mat Mos L/XL</t>
  </si>
  <si>
    <t>0250521126</t>
  </si>
  <si>
    <t>Central Sld Mat Prp S/M</t>
  </si>
  <si>
    <t>0250521127</t>
  </si>
  <si>
    <t>Central Sld Mat Prp L/XL</t>
  </si>
  <si>
    <t>0250521136</t>
  </si>
  <si>
    <t>Central Sld Mat Thd S/M</t>
  </si>
  <si>
    <t>0250521137</t>
  </si>
  <si>
    <t>Central Sld Mat Thd L/XL</t>
  </si>
  <si>
    <t>Central Lit Sld Mat Blk S/M</t>
  </si>
  <si>
    <t>Central Lit Sld Mat Blk L/XL</t>
  </si>
  <si>
    <t>Central Lit Sld Mat Nvy S/M</t>
  </si>
  <si>
    <t>Central Lit Sld Mat Nvy L/XL</t>
  </si>
  <si>
    <t>Central Sld Mat Pastel Blu S/M</t>
  </si>
  <si>
    <t>Central Sld Mat Pastel Blu L/XL</t>
  </si>
  <si>
    <t>Central Sld Mat Stn S/M</t>
  </si>
  <si>
    <t>Central Sld Mat Stn L/XL</t>
  </si>
  <si>
    <t>Central LTD Zolt Mat Blk/Gry S/M</t>
  </si>
  <si>
    <t>Central LTD Zolt Mat Blk/Gry L/XL</t>
  </si>
  <si>
    <t>Central Sld Mat Org S/M</t>
  </si>
  <si>
    <t>Central Sld Mat Org L/XL</t>
  </si>
  <si>
    <t>0250620116</t>
  </si>
  <si>
    <t>Traffic Sld Mat Ylw S/M</t>
  </si>
  <si>
    <t>0250620117</t>
  </si>
  <si>
    <t>Traffic Sld Mat Ylw L/XL</t>
  </si>
  <si>
    <t>0250620136</t>
  </si>
  <si>
    <t>Traffic Sld Mat Gry S/M</t>
  </si>
  <si>
    <t>0250620137</t>
  </si>
  <si>
    <t>Traffic Sld Mat Gry L/XL</t>
  </si>
  <si>
    <t>Traffic Sld Mat Blk S/M</t>
  </si>
  <si>
    <t>0250621117</t>
  </si>
  <si>
    <t>Traffic Sld Mat Blk L/XL</t>
  </si>
  <si>
    <t>0250621126</t>
  </si>
  <si>
    <t>Traffic Sld Mat Tnm S/M</t>
  </si>
  <si>
    <t>0250621127</t>
  </si>
  <si>
    <t>Traffic Sld Mat Tnm L/XL</t>
  </si>
  <si>
    <t>0250621136</t>
  </si>
  <si>
    <t>Traffic Sld Fluo Ylw S/M</t>
  </si>
  <si>
    <t>0250621137</t>
  </si>
  <si>
    <t>Traffic Sld Fluo Ylw L/XL</t>
  </si>
  <si>
    <t>Cruz Sld Blk S/M</t>
  </si>
  <si>
    <t>Cruz Sld Blk L/XL</t>
  </si>
  <si>
    <t>Cruz Sld Wht S/M</t>
  </si>
  <si>
    <t>Cruz Sld Wht L/XL</t>
  </si>
  <si>
    <t>Cruz Sld Gry S/M</t>
  </si>
  <si>
    <t>Cruz Sld Gry L/XL</t>
  </si>
  <si>
    <t>Cruz Plus Sld Mat Blk S/M</t>
  </si>
  <si>
    <t>Cruz Plus Sld Mat Blk L/XL</t>
  </si>
  <si>
    <t>Cruz Plus Sld Mat Wht S/M</t>
  </si>
  <si>
    <t>Cruz Plus Sld Mat Wht L/XL</t>
  </si>
  <si>
    <t>Cruz Plus Sld Mat Hi Viz Ylw S/M</t>
  </si>
  <si>
    <t>Cruz Plus Sld Mat Hi Viz Ylw L/XL</t>
  </si>
  <si>
    <t>Traffic 2.0 Sld Mat Blk S/M</t>
  </si>
  <si>
    <t>Traffic 2.0 Sld Mat Blk L/XL</t>
  </si>
  <si>
    <t>Traffic 2.0 Sld Mat Stn S/M</t>
  </si>
  <si>
    <t>Traffic 2.0 Sld Mat Stn L/XL</t>
  </si>
  <si>
    <t>Traffic 2.0 LTD Sld Gls Org/Blu S/M</t>
  </si>
  <si>
    <t>Traffic 2.0 LTD Sld Gls Org/Blu L/XL</t>
  </si>
  <si>
    <t>Ave Sld Mat Blk/Gls Blk S/M</t>
  </si>
  <si>
    <t>Ave Sld Mat Blk/Gls Blk L/XL</t>
  </si>
  <si>
    <t>0251023126</t>
  </si>
  <si>
    <t>Ave Sld Mat Wht/Ros Gld S/M</t>
  </si>
  <si>
    <t>Ave Sld Mat Wht/Ros Gld L/XL</t>
  </si>
  <si>
    <t>Ave LTD Sld Mat Vintage Blu S/M</t>
  </si>
  <si>
    <t>Ave LTD Sld Mat Vintage Blu L/XL</t>
  </si>
  <si>
    <t>Ave Sld Mat Fog S/M</t>
  </si>
  <si>
    <t>Ave Sld Mat Fog L/XL</t>
  </si>
  <si>
    <t>Ave Sld Mat Org/Blu S/M</t>
  </si>
  <si>
    <t>Ave Sld Mat Org/Blu L/XL</t>
  </si>
  <si>
    <t>Traffic Light Sld Mat Blk S/M</t>
  </si>
  <si>
    <t>Traffic Light Sld Mat Blk L/XL</t>
  </si>
  <si>
    <t>Traffic Light Sld Mat Mnt S/M</t>
  </si>
  <si>
    <t>Traffic Light Sld Mat Mnt L/XL</t>
  </si>
  <si>
    <t>Traffic Light LTD Sld Mat Rse Gld S/M</t>
  </si>
  <si>
    <t>Traffic Light LTD Sld Mat Rse Gld L/XL</t>
  </si>
  <si>
    <t>Traffic Basic Sld Mat Tel S/M</t>
  </si>
  <si>
    <t>Traffic Basic Sld Mat Tel L/XL</t>
  </si>
  <si>
    <t>Traffic Basic Sld Mat Wht/Blk S/M</t>
  </si>
  <si>
    <t>Traffic Basic Sld Mat Wht/Blk L/XL</t>
  </si>
  <si>
    <t>5th Ave Sld Mat Blk S/M</t>
  </si>
  <si>
    <t>5th Ave Sld Mat Blk L/XL</t>
  </si>
  <si>
    <t>5th Ave Sld Mat Lil/Wht S/M</t>
  </si>
  <si>
    <t>5th Ave Sld Mat Lil/Wht L/XL</t>
  </si>
  <si>
    <t>5th Ave Sld Mat Terra S/M</t>
  </si>
  <si>
    <t>5th Ave Sld Mat Terra L/XL</t>
  </si>
  <si>
    <t>0310715114</t>
  </si>
  <si>
    <t>Akala Seven Blk/Blu XS</t>
  </si>
  <si>
    <t>0310715115</t>
  </si>
  <si>
    <t>Akala Seven Blk/Blu S</t>
  </si>
  <si>
    <t>0410117115</t>
  </si>
  <si>
    <t>Mission Knee Guard Blk/Red S</t>
  </si>
  <si>
    <t>0410117116</t>
  </si>
  <si>
    <t>Mission Knee Guard Blk/Red M</t>
  </si>
  <si>
    <t>0410117117</t>
  </si>
  <si>
    <t>Mission Knee Guard Blk/Red L</t>
  </si>
  <si>
    <t>0410117125</t>
  </si>
  <si>
    <t>Mission Knee Guard Blk/Gry S</t>
  </si>
  <si>
    <t>0410117126</t>
  </si>
  <si>
    <t>Mission Knee Guard Blk/Gry M</t>
  </si>
  <si>
    <t>0410117127</t>
  </si>
  <si>
    <t>Mission Knee Guard Blk/Gry L</t>
  </si>
  <si>
    <t>0410117128</t>
  </si>
  <si>
    <t>Mission Knee Guard Blk/Gry XL</t>
  </si>
  <si>
    <t>0410120117</t>
  </si>
  <si>
    <t>Mission Knee Guard Blu L</t>
  </si>
  <si>
    <t>Mission 2.0 Knee Guard Blk YS</t>
  </si>
  <si>
    <t>Mission 2.0 Knee Guard Blk YM</t>
  </si>
  <si>
    <t>Mission 2.0 Knee Guard Blk YL</t>
  </si>
  <si>
    <t>Mission 2.0 Knee Guard Blk S</t>
  </si>
  <si>
    <t>Mission 2.0 Knee Guard Blk M</t>
  </si>
  <si>
    <t>Mission 2.0 Knee Guard Blk L</t>
  </si>
  <si>
    <t>Mission 2.0 Knee Guard Blk XL</t>
  </si>
  <si>
    <t>Casa Shin Guard Blk S/M</t>
  </si>
  <si>
    <t>Casa Shin Guard Blk L/XL</t>
  </si>
  <si>
    <t>Mission Elbow Guard Blk/Gry S</t>
  </si>
  <si>
    <t>Mission Elbow Guard Blk/Gry M</t>
  </si>
  <si>
    <t>Mission Elbow Guard Blk/Gry L</t>
  </si>
  <si>
    <t>Mission Elbow Guard Blk/Gry XL</t>
  </si>
  <si>
    <t>Mission 2.0 Elbow Guard Blk/Gry S</t>
  </si>
  <si>
    <t>Mission 2.0 Elbow Guard Blk/Gry M</t>
  </si>
  <si>
    <t>Mission 2.0 Elbow Guard Blk/Gry L</t>
  </si>
  <si>
    <t>Mission 2.0 Elbow Guard Blk/Gry XL</t>
  </si>
  <si>
    <t>Strike Elbow Guard Blk/Gry S</t>
  </si>
  <si>
    <t>Strike Elbow Guard Blk/Gry M</t>
  </si>
  <si>
    <t>Strike Elbow Guard Blk/Gry L</t>
  </si>
  <si>
    <t>Strike Elbow Guard Blk/Gry XL</t>
  </si>
  <si>
    <t>Venture Glove Logo Blk/Lim XS</t>
  </si>
  <si>
    <t>Venture Glove Logo Blk/Lim S</t>
  </si>
  <si>
    <t>Venture Glove Logo Blk/Lim M</t>
  </si>
  <si>
    <t>Venture Glove Logo Blk/Lim L</t>
  </si>
  <si>
    <t>Venture Glove Logo Blk/Lim XL</t>
  </si>
  <si>
    <t>Venture Glove Logo Blk/Lim XXL</t>
  </si>
  <si>
    <t>Venture Glove Logo Blk/Blu XS</t>
  </si>
  <si>
    <t>Venture Glove Logo Blk/Blu S</t>
  </si>
  <si>
    <t>Venture Glove Logo Blk/Blu M</t>
  </si>
  <si>
    <t>Venture Glove Logo Blk/Blu L</t>
  </si>
  <si>
    <t>Venture Glove Logo Blk/Blu XL</t>
  </si>
  <si>
    <t>Venture Glove Logo Blk/Blu XXL</t>
  </si>
  <si>
    <t>Venture Glove Logo Blk/Gry XS</t>
  </si>
  <si>
    <t>Venture Glove Logo Blk/Gry S</t>
  </si>
  <si>
    <t>Venture Glove Logo Blk/Gry M</t>
  </si>
  <si>
    <t>Venture Glove Logo Blk/Gry L</t>
  </si>
  <si>
    <t>Venture Glove Logo Blk/Gry XL</t>
  </si>
  <si>
    <t>Venture Glove Logo Blk/Gry XXL</t>
  </si>
  <si>
    <t>Venture Glove Logo Blk/Red XS</t>
  </si>
  <si>
    <t>Venture Glove Logo Blk/Red S</t>
  </si>
  <si>
    <t>Venture Glove Logo Blk/Red M</t>
  </si>
  <si>
    <t>Venture Glove Logo Blk/Red L</t>
  </si>
  <si>
    <t>Venture Glove Logo Blk/Red XL</t>
  </si>
  <si>
    <t>Venture Glove Logo Blk/Red XXL</t>
  </si>
  <si>
    <t>0430221114</t>
  </si>
  <si>
    <t>Cascade Glove Classic Blk XS</t>
  </si>
  <si>
    <t>0430221115</t>
  </si>
  <si>
    <t>Cascade Glove Classic Blk S</t>
  </si>
  <si>
    <t>Cascade Glove Classic Blk M</t>
  </si>
  <si>
    <t>0430221117</t>
  </si>
  <si>
    <t>Cascade Glove Classic Blk L</t>
  </si>
  <si>
    <t>0430221118</t>
  </si>
  <si>
    <t>Cascade Glove Classic Blk XL</t>
  </si>
  <si>
    <t>0430221119</t>
  </si>
  <si>
    <t>Cascade Glove Classic Blk XXL</t>
  </si>
  <si>
    <t>0430221224</t>
  </si>
  <si>
    <t>Cascade Glove Camo Thd XS</t>
  </si>
  <si>
    <t>Cascade Glove Camo Thd S</t>
  </si>
  <si>
    <t>0430221226</t>
  </si>
  <si>
    <t>Cascade Glove Camo Thd M</t>
  </si>
  <si>
    <t>0430221227</t>
  </si>
  <si>
    <t>Cascade Glove Camo Thd L</t>
  </si>
  <si>
    <t>0430221228</t>
  </si>
  <si>
    <t>Cascade Glove Camo Thd XL</t>
  </si>
  <si>
    <t>0430221229</t>
  </si>
  <si>
    <t>Cascade Glove Camo Thd XXL</t>
  </si>
  <si>
    <t>Cascade Glove Solid Blk XS</t>
  </si>
  <si>
    <t>Cascade Glove Solid Blk S</t>
  </si>
  <si>
    <t>Cascade Glove Solid Blk M</t>
  </si>
  <si>
    <t>Cascade Glove Solid Blk L</t>
  </si>
  <si>
    <t>Cascade Glove Solid Blk XL</t>
  </si>
  <si>
    <t>Cascade Glove Solid Blk XXL</t>
  </si>
  <si>
    <t>Cascade Glove Checkers Blk XS</t>
  </si>
  <si>
    <t>Cascade Glove Checkers Blk S</t>
  </si>
  <si>
    <t>Cascade Glove Checkers Blk M</t>
  </si>
  <si>
    <t>Cascade Glove Checkers Blk L</t>
  </si>
  <si>
    <t>Cascade Glove Checkers Blk XL</t>
  </si>
  <si>
    <t>Cascade Glove Checkers Blk XXL</t>
  </si>
  <si>
    <t>Cascade Glove LTD Tread Nvy/Mlt XS</t>
  </si>
  <si>
    <t>Cascade Glove LTD Tread Nvy/Mlt S</t>
  </si>
  <si>
    <t>Cascade Glove LTD Tread Nvy/Mlt M</t>
  </si>
  <si>
    <t>Cascade Glove LTD Tread Nvy/Mlt L</t>
  </si>
  <si>
    <t>Cascade Glove LTD Tread Nvy/Mlt XL</t>
  </si>
  <si>
    <t>Cascade Glove LTD Tread Nvy/Mlt XXL</t>
  </si>
  <si>
    <t>Mission Glove Classic Blk XS</t>
  </si>
  <si>
    <t>Mission Glove Classic Blk S</t>
  </si>
  <si>
    <t>Mission Glove Classic Blk M</t>
  </si>
  <si>
    <t>Mission Glove Classic Blk L</t>
  </si>
  <si>
    <t>Mission Glove Camo Gry XS</t>
  </si>
  <si>
    <t>Mission Glove Camo Gry S</t>
  </si>
  <si>
    <t>Mission Glove Camo Gry M</t>
  </si>
  <si>
    <t>Mission Glove Camo Gry L</t>
  </si>
  <si>
    <t>Mission Glove Camo Gry XL</t>
  </si>
  <si>
    <t>Mission Glove Camo Gry XXL</t>
  </si>
  <si>
    <t>Mission Glove Race Blk/Red XS</t>
  </si>
  <si>
    <t>Mission Glove Race Blk/Red S</t>
  </si>
  <si>
    <t>Mission Glove Race Blk/Red M</t>
  </si>
  <si>
    <t>Mission Glove Race Blk/Red L</t>
  </si>
  <si>
    <t>Mission Glove Race Blk/Red XL</t>
  </si>
  <si>
    <t>Mission Glove Race Blk/Red XXL</t>
  </si>
  <si>
    <t>Mission Glove Solid Blk XS</t>
  </si>
  <si>
    <t>Mission Glove Solid Blk S</t>
  </si>
  <si>
    <t>Mission Glove Solid Blk M</t>
  </si>
  <si>
    <t>Mission Glove Solid Blk L</t>
  </si>
  <si>
    <t>Mission Glove Solid Blk XL</t>
  </si>
  <si>
    <t>Mission Glove Solid Blk XXL</t>
  </si>
  <si>
    <t>Mission Glove Race Blk/Wht XS</t>
  </si>
  <si>
    <t>Mission Glove Race Blk/Wht S</t>
  </si>
  <si>
    <t>Mission Glove Race Blk/Wht M</t>
  </si>
  <si>
    <t>Mission Glove Race Blk/Wht L</t>
  </si>
  <si>
    <t>Mission Glove Race Blk/Wht XL</t>
  </si>
  <si>
    <t>Mission Glove Race Blk/Wht XXL</t>
  </si>
  <si>
    <t>Mission Glove LTD Race Fluo Ylw/Blk XS</t>
  </si>
  <si>
    <t>Mission Glove LTD Race Fluo Ylw/Blk S</t>
  </si>
  <si>
    <t>Mission Glove LTD Race Fluo Ylw/Blk M</t>
  </si>
  <si>
    <t>Mission Glove LTD Race Fluo Ylw/Blk L</t>
  </si>
  <si>
    <t>Mission Glove LTD Race Fluo Ylw/Blk XL</t>
  </si>
  <si>
    <t>Mission Glove LTD Race Fluo Ylw/Blk XXL</t>
  </si>
  <si>
    <t>Mission Glove LTD Tread Tel/Blk XS</t>
  </si>
  <si>
    <t>Mission Glove LTD Tread Tel/Blk S</t>
  </si>
  <si>
    <t>Mission Glove LTD Tread Tel/Blk M</t>
  </si>
  <si>
    <t>Mission Glove LTD Tread Tel/Blk L</t>
  </si>
  <si>
    <t>Mission Glove LTD Tread Tel/Blk XL</t>
  </si>
  <si>
    <t>Mission Glove LTD Tread Tel/Blk XXL</t>
  </si>
  <si>
    <t>Laguna Glove Sld Blk XS</t>
  </si>
  <si>
    <t>Laguna Glove Sld Blk S</t>
  </si>
  <si>
    <t>Laguna Glove Sld Blk M</t>
  </si>
  <si>
    <t>Laguna Glove Sld Blk L</t>
  </si>
  <si>
    <t>Laguna Glove Sld Blk XL</t>
  </si>
  <si>
    <t>Laguna Glove Sld Blk XXL</t>
  </si>
  <si>
    <t>0430422214</t>
  </si>
  <si>
    <t>Laguna Glove Camo Blk/Gry XS</t>
  </si>
  <si>
    <t>Laguna Glove Camo Blk/Gry S</t>
  </si>
  <si>
    <t>Laguna Glove Camo Blk/Gry M</t>
  </si>
  <si>
    <t>Laguna Glove Camo Blk/Gry L</t>
  </si>
  <si>
    <t>Laguna Glove Camo Blk/Gry XL</t>
  </si>
  <si>
    <t>Laguna Glove Camo Blk/Gry XXL</t>
  </si>
  <si>
    <t>Laguna Glove Glitch Mos/Red XS</t>
  </si>
  <si>
    <t>Laguna Glove Glitch Mos/Red S</t>
  </si>
  <si>
    <t>Laguna Glove Glitch Mos/Red M</t>
  </si>
  <si>
    <t>Laguna Glove Glitch Mos/Red L</t>
  </si>
  <si>
    <t>Laguna Glove Glitch Mos/Red XL</t>
  </si>
  <si>
    <t>Laguna Glove Glitch Mos/Red XXL</t>
  </si>
  <si>
    <t>0430422324</t>
  </si>
  <si>
    <t>Laguna Glove Glitch Sfm/Blk XS</t>
  </si>
  <si>
    <t>Laguna Glove Glitch Sfm/Blk S</t>
  </si>
  <si>
    <t>Laguna Glove Glitch Sfm/Blk M</t>
  </si>
  <si>
    <t>Laguna Glove Glitch Sfm/Blk L</t>
  </si>
  <si>
    <t>Laguna Glove Glitch Sfm/Blk XL</t>
  </si>
  <si>
    <t>Laguna Glove Glitch Sfm/Blk XXL</t>
  </si>
  <si>
    <t>Laguna Glove Afterburner Mlt XS</t>
  </si>
  <si>
    <t>Laguna Glove Afterburner Mlt S</t>
  </si>
  <si>
    <t>Laguna Glove Afterburner Mlt M</t>
  </si>
  <si>
    <t>Laguna Glove Afterburner Mlt L</t>
  </si>
  <si>
    <t>Laguna Glove Afterburner Mlt XL</t>
  </si>
  <si>
    <t>Laguna Glove Afterburner Mlt XXL</t>
  </si>
  <si>
    <t>Laguna Glove Lizard Y/S</t>
  </si>
  <si>
    <t>Laguna Glove Lizard Y/L</t>
  </si>
  <si>
    <t>Laguna Glove Race Wht/Red/Blk Y/S</t>
  </si>
  <si>
    <t>Laguna Glove Race Wht/Red/Blk Y/L</t>
  </si>
  <si>
    <t>Laguna Glove LTD Glitch Blk/Wht XS</t>
  </si>
  <si>
    <t>Laguna Glove LTD Glitch Blk/Wht S</t>
  </si>
  <si>
    <t>Laguna Glove LTD Glitch Blk/Wht M</t>
  </si>
  <si>
    <t>Laguna Glove LTD Glitch Blk/Wht L</t>
  </si>
  <si>
    <t>Laguna Glove LTD Glitch Blk/Wht XL</t>
  </si>
  <si>
    <t>Laguna Glove LTD Glitch Blk/Wht XXL</t>
  </si>
  <si>
    <t>Laguna Glove LTD Glitch Nvy XS</t>
  </si>
  <si>
    <t>Laguna Glove LTD Glitch Nvy S</t>
  </si>
  <si>
    <t>Laguna Glove LTD Glitch Nvy M</t>
  </si>
  <si>
    <t>Laguna Glove LTD Glitch Nvy L</t>
  </si>
  <si>
    <t>Laguna Glove LTD Glitch Nvy XL</t>
  </si>
  <si>
    <t>Laguna Glove LTD Glitch Nvy XXL</t>
  </si>
  <si>
    <t>Laguna Glove LTD Illusion Mlt YS</t>
  </si>
  <si>
    <t>Laguna Glove LTD Illusion Mlt YL</t>
  </si>
  <si>
    <t>Laguna Glove LTD Illusion Mlt XS</t>
  </si>
  <si>
    <t>Laguna Glove LTD Illusion Mlt S</t>
  </si>
  <si>
    <t>Laguna Glove LTD Illusion Mlt M</t>
  </si>
  <si>
    <t>Laguna Glove LTD Illusion Mlt L</t>
  </si>
  <si>
    <t>Laguna Glove LTD Illusion Mlt XL</t>
  </si>
  <si>
    <t>0430424219</t>
  </si>
  <si>
    <t>Laguna Glove LTD Illusion Mlt XXL</t>
  </si>
  <si>
    <t>Laguna Glove LTD Race Sfm/Blk YS</t>
  </si>
  <si>
    <t>Laguna Glove LTD Race Sfm/Blk YL</t>
  </si>
  <si>
    <t>Strike Knee/Shin Guard Blk/Gry S</t>
  </si>
  <si>
    <t>Strike Knee/Shin Guard Blk/Gry M</t>
  </si>
  <si>
    <t>Strike Knee/Shin Guard Blk/Gry L</t>
  </si>
  <si>
    <t>Strike Knee/Shin Guard Blk/Gry XL</t>
  </si>
  <si>
    <t>Strike HD Knee Sld Blk S</t>
  </si>
  <si>
    <t>Strike HD Knee Sld Blk M</t>
  </si>
  <si>
    <t>Strike HD Knee Sld Blk L</t>
  </si>
  <si>
    <t>Strike HD Knee Sld Blk XL</t>
  </si>
  <si>
    <t>Toro Knee Sld Blk S</t>
  </si>
  <si>
    <t>Toro Knee Sld Blk M</t>
  </si>
  <si>
    <t>Toro Knee Sld Blk L</t>
  </si>
  <si>
    <t>Toro Knee Sld Blk XL</t>
  </si>
  <si>
    <t>Mission Liner Short Blk S</t>
  </si>
  <si>
    <t>Mission Liner Short Blk M</t>
  </si>
  <si>
    <t>Mission Liner Short Blk L</t>
  </si>
  <si>
    <t>Mission Liner Short Blk XL</t>
  </si>
  <si>
    <t>0510516117</t>
  </si>
  <si>
    <t>Shiva Conversion Liner &amp; Pad Set Blk L</t>
  </si>
  <si>
    <t>0510617311</t>
  </si>
  <si>
    <t>Zoka Liner Gry Y/S</t>
  </si>
  <si>
    <t>0510617312</t>
  </si>
  <si>
    <t>Zoka Liner Gry Y/M</t>
  </si>
  <si>
    <t>0510617313</t>
  </si>
  <si>
    <t>Zoka Liner Gry Y/L</t>
  </si>
  <si>
    <t>0510617315</t>
  </si>
  <si>
    <t>Zoka Liner Blk S</t>
  </si>
  <si>
    <t>0510617316</t>
  </si>
  <si>
    <t>Zoka Liner Blk M</t>
  </si>
  <si>
    <t>0510617317</t>
  </si>
  <si>
    <t>Zoka Liner Blk L</t>
  </si>
  <si>
    <t>0510617318</t>
  </si>
  <si>
    <t>Zoka Liner Blk XL</t>
  </si>
  <si>
    <t>0510617411</t>
  </si>
  <si>
    <t>Zoka Cheekpad Gry Y/S</t>
  </si>
  <si>
    <t>0510617412</t>
  </si>
  <si>
    <t>Zoka Cheekpad Gry Y/M</t>
  </si>
  <si>
    <t>0510617413</t>
  </si>
  <si>
    <t>Zoka Cheekpad Gry Y/L</t>
  </si>
  <si>
    <t>0510617415</t>
  </si>
  <si>
    <t>Zoka Cheekpad Blk S</t>
  </si>
  <si>
    <t>0510617416</t>
  </si>
  <si>
    <t>Zoka Cheekpad Blk M</t>
  </si>
  <si>
    <t>0510617417</t>
  </si>
  <si>
    <t>Zoka Cheekpad Blk L</t>
  </si>
  <si>
    <t>0510617418</t>
  </si>
  <si>
    <t>Zoka Cheekpad Blk XL</t>
  </si>
  <si>
    <t>0510617511</t>
  </si>
  <si>
    <t>Bolt Kit Full Face-Fits Zoka, Alpine, and Prana</t>
  </si>
  <si>
    <t>0510617512</t>
  </si>
  <si>
    <t>Zoka Replacement Cheekpad (40 mm) Blk Y/M</t>
  </si>
  <si>
    <t>0510618211</t>
  </si>
  <si>
    <t>Zoka Visor Sld Gls Blk OS</t>
  </si>
  <si>
    <t>0510619331</t>
  </si>
  <si>
    <t>Zoka Visor Switchback Gls Red/Wht/Blu OS</t>
  </si>
  <si>
    <t>0510620111</t>
  </si>
  <si>
    <t>Zoka Visor Eon Mat Blk/Gry OS</t>
  </si>
  <si>
    <t>0510620121</t>
  </si>
  <si>
    <t>Zoka Visor Eon Mat Blk/Red/Gry OS</t>
  </si>
  <si>
    <t>0510620131</t>
  </si>
  <si>
    <t>Zoka Visor Eon Mat Blk/Fluo Ylw/Tel OS</t>
  </si>
  <si>
    <t>0510620141</t>
  </si>
  <si>
    <t>Zoka Visor Eon Wht/Blu/Nvy OS</t>
  </si>
  <si>
    <t>0510622111</t>
  </si>
  <si>
    <t>Zoka Visor Stripe Blk/Gry O/S</t>
  </si>
  <si>
    <t>0510622121</t>
  </si>
  <si>
    <t>Zoka Visor Stripe Blk/Brz O/S</t>
  </si>
  <si>
    <t>0510622231</t>
  </si>
  <si>
    <t>Zoka Visor Dash Red/Bur O/S</t>
  </si>
  <si>
    <t>0510622241</t>
  </si>
  <si>
    <t>Zoka Visor Dash Sfm/Gry O/S</t>
  </si>
  <si>
    <t>0510624111</t>
  </si>
  <si>
    <t>Zoka Buckle (Male Side)</t>
  </si>
  <si>
    <t>0510717111</t>
  </si>
  <si>
    <t>Shiva Dual Mat Blk/Lim Visor OS</t>
  </si>
  <si>
    <t>0510818121</t>
  </si>
  <si>
    <t>Shiva 2.0 Carbon Visor M1 Gls Blu OS</t>
  </si>
  <si>
    <t>0510818131</t>
  </si>
  <si>
    <t>Shiva 2.0 Carbon Visor M1 Mat Org OS</t>
  </si>
  <si>
    <t>0510818214</t>
  </si>
  <si>
    <t>Shiva 2.0 Cheek Pad &amp; Liner Set Blk XS (35mm)</t>
  </si>
  <si>
    <t>0510818215</t>
  </si>
  <si>
    <t>Shiva 2.0 Cheek Pad &amp; Liner Set Blk S (30mm)</t>
  </si>
  <si>
    <t>0510818216</t>
  </si>
  <si>
    <t>Shiva 2.0 Cheek Pad &amp; Liner Set Blk M (25mm)</t>
  </si>
  <si>
    <t>0510818217</t>
  </si>
  <si>
    <t>Shiva 2.0 Cheek Pad &amp; Liner Set Blk L (25mm)</t>
  </si>
  <si>
    <t>0510818218</t>
  </si>
  <si>
    <t>Shiva 2.0 Cheek Pad &amp; Liner Set Blk XL (20mm)</t>
  </si>
  <si>
    <t>0510818311</t>
  </si>
  <si>
    <t>Shiva Visor Sld Gls Blk O/S</t>
  </si>
  <si>
    <t>0510819111</t>
  </si>
  <si>
    <t>Shiva 2.0 Carbon Visor Sld Mat Blk O/S</t>
  </si>
  <si>
    <t>0510919111</t>
  </si>
  <si>
    <t>Alpine Padding and Liner Set Blk Y/S</t>
  </si>
  <si>
    <t>0510919112</t>
  </si>
  <si>
    <t>Alpine Padding and Liner Set Blk Y/M</t>
  </si>
  <si>
    <t>0510919113</t>
  </si>
  <si>
    <t>Alpine Padding and Liner Set Blk Y/L</t>
  </si>
  <si>
    <t>0510919114</t>
  </si>
  <si>
    <t>Alpine Padding and Liner Set Blk XS</t>
  </si>
  <si>
    <t>0510919115</t>
  </si>
  <si>
    <t>Alpine Padding and Liner Set Blk S</t>
  </si>
  <si>
    <t>0510919116</t>
  </si>
  <si>
    <t>Alpine Padding and Liner Blk M</t>
  </si>
  <si>
    <t>0510919117</t>
  </si>
  <si>
    <t>Alpine Padding and Liner Set Blk L</t>
  </si>
  <si>
    <t>0510919118</t>
  </si>
  <si>
    <t>Alpine Padding and Liner Set Blk XL</t>
  </si>
  <si>
    <t>0510919210</t>
  </si>
  <si>
    <t>Alpine Visor Rage Mat Blk/Blu OS</t>
  </si>
  <si>
    <t>0510919220</t>
  </si>
  <si>
    <t>Alpine Visor Rage Mat Gry/Fluo Ylw OS</t>
  </si>
  <si>
    <t>0510920120</t>
  </si>
  <si>
    <t>Alpine Visor Pulse Mat Blk/Wht O/S</t>
  </si>
  <si>
    <t>0510920130</t>
  </si>
  <si>
    <t>Alpine Visor Pulse Mat Blk/Grn O/S</t>
  </si>
  <si>
    <t>0510920140</t>
  </si>
  <si>
    <t>Alpine Visor PulseMat Blk/Red O/S</t>
  </si>
  <si>
    <t>0510921111</t>
  </si>
  <si>
    <t>Bolt Kit w. Bezel Blk O/S Retail</t>
  </si>
  <si>
    <t>0511122114</t>
  </si>
  <si>
    <t>Shiva 3.0 Cheek Pad &amp; Liner Set Blk XS</t>
  </si>
  <si>
    <t>0511122115</t>
  </si>
  <si>
    <t>Shiva 3.0 Cheek Pad &amp; Liner Set Blk S</t>
  </si>
  <si>
    <t>0511122116</t>
  </si>
  <si>
    <t>Shiva 3.0 Cheek Pad &amp; Liner Set Blk M</t>
  </si>
  <si>
    <t>0511122117</t>
  </si>
  <si>
    <t>Shiva 3.0 Cheek Pad &amp; Liner Set Blk L</t>
  </si>
  <si>
    <t>0511122118</t>
  </si>
  <si>
    <t>Shiva 3.0 Cheek Pad &amp; Liner Set Blk XL</t>
  </si>
  <si>
    <t>0511122211</t>
  </si>
  <si>
    <t>Shiva 3.0 Visor Sld Gls Blk</t>
  </si>
  <si>
    <t>0511122311</t>
  </si>
  <si>
    <t>Shiva 3.0 Screw Kit (2 Visor Screws, 2 Washers, 1 Center Screw)</t>
  </si>
  <si>
    <t>0511223216</t>
  </si>
  <si>
    <t>OF Invader Cheek Pad &amp; Liner Set Blk XS-M</t>
  </si>
  <si>
    <t>0511223217</t>
  </si>
  <si>
    <t>OF Invader Cheek Pad &amp; Liner Set Blk L-XXL</t>
  </si>
  <si>
    <t>0511223310</t>
  </si>
  <si>
    <t>OF Invader Visor Gls Blk O/S</t>
  </si>
  <si>
    <t>0511323111</t>
  </si>
  <si>
    <t>DH Invader  Visor Blk O/S</t>
  </si>
  <si>
    <t>0511323116</t>
  </si>
  <si>
    <t>DH Invader Top &amp; Rear Liner Set (13 mm) Blk XS-M</t>
  </si>
  <si>
    <t>0511323117</t>
  </si>
  <si>
    <t>DH Invader Top &amp; Rear Liner Set (13 mm) Blk L-XXL</t>
  </si>
  <si>
    <t>0511323311</t>
  </si>
  <si>
    <t>Invader DH, OF Invader Screw Kit (2 Screws with washers)</t>
  </si>
  <si>
    <t>0511324116</t>
  </si>
  <si>
    <t>DH Invader Top &amp; Rear Liner Set (7 mm) Blk XS-M</t>
  </si>
  <si>
    <t>0511324117</t>
  </si>
  <si>
    <t>DH Invader Top &amp; Rear Liner Set (7 mm) Blk L-XXL</t>
  </si>
  <si>
    <t>0511422311</t>
  </si>
  <si>
    <t>Trinity Screw Kit (2 Visor Screws, 2 Washers, 1 Center Bolt)</t>
  </si>
  <si>
    <t>0511423114</t>
  </si>
  <si>
    <t>Trinity Cheek Pad &amp; Liner Set Blk XS</t>
  </si>
  <si>
    <t>0511423115</t>
  </si>
  <si>
    <t>Trinity Cheek Pad &amp; Liner Set Blk S</t>
  </si>
  <si>
    <t>0511423116</t>
  </si>
  <si>
    <t>Trinity Cheek Pad &amp; Liner Set Blk M</t>
  </si>
  <si>
    <t>0511423117</t>
  </si>
  <si>
    <t>Trinity Cheek Pad &amp; Liner Set Blk L</t>
  </si>
  <si>
    <t>0511423118</t>
  </si>
  <si>
    <t>Trinity Cheek Pad &amp; Liner Set Blk XL</t>
  </si>
  <si>
    <t>0511423119</t>
  </si>
  <si>
    <t>Trinity Cheek Pad &amp; Liner Set Blk XXL</t>
  </si>
  <si>
    <t>0511423211</t>
  </si>
  <si>
    <t>Trinity Visor Sld Gls Blk O/S</t>
  </si>
  <si>
    <t>0511424111</t>
  </si>
  <si>
    <t>Trinity Visor Quake Gls Blk /Red/Wht O/S</t>
  </si>
  <si>
    <t>0511424121</t>
  </si>
  <si>
    <t>Trinity Visor Quake Gls Blk /Fluo Ylw O/S</t>
  </si>
  <si>
    <t>0511424211</t>
  </si>
  <si>
    <t>Trinity Visor Panel Mat Gry/Blk O/S</t>
  </si>
  <si>
    <t>0511424221</t>
  </si>
  <si>
    <t>Trinity Visor Panel Gls Red/Wht/Blu O/S</t>
  </si>
  <si>
    <t>0520415116</t>
  </si>
  <si>
    <t>Maya Sld Mat Blk Visor w/ mount</t>
  </si>
  <si>
    <t>0520415126</t>
  </si>
  <si>
    <t>Maya Sld Mat Blu Visor</t>
  </si>
  <si>
    <t>0520415211</t>
  </si>
  <si>
    <t>Lunati &amp; Maya Cam &amp; Light Mounts</t>
  </si>
  <si>
    <t>0520415311</t>
  </si>
  <si>
    <t>Maya Padding Blk S/M - L/XL</t>
  </si>
  <si>
    <t>0520415411</t>
  </si>
  <si>
    <t>Maya Visor Screws Blk</t>
  </si>
  <si>
    <t>0520415512</t>
  </si>
  <si>
    <t>Maya Retention System S/M L/XL</t>
  </si>
  <si>
    <t>0520418111</t>
  </si>
  <si>
    <t>Maya Sld Mat Blk Short Visor (No Mount)</t>
  </si>
  <si>
    <t>0520418121</t>
  </si>
  <si>
    <t>Maya Sld Mat Gnm Short Visor (No Mount)</t>
  </si>
  <si>
    <t>0520418131</t>
  </si>
  <si>
    <t>Maya Sld Mat Gry Short Visor (No Mount)</t>
  </si>
  <si>
    <t>0520419111</t>
  </si>
  <si>
    <t>Maya 2.0 Padding Blk OS</t>
  </si>
  <si>
    <t>0520419211</t>
  </si>
  <si>
    <t>Maya 2.0 Visor Sld Mat Tnm OS</t>
  </si>
  <si>
    <t>0520419221</t>
  </si>
  <si>
    <t>Maya 2.0 Visor Sld Mat Wht OS</t>
  </si>
  <si>
    <t>0520419231</t>
  </si>
  <si>
    <t>Maya 2.0 Visor Sld Mat Nvy OS</t>
  </si>
  <si>
    <t>0520419241</t>
  </si>
  <si>
    <t>Maya 2.0 Visor Sld Mat Fluo Ylw OS</t>
  </si>
  <si>
    <t>0520420111</t>
  </si>
  <si>
    <t>Maya 2.0 Visor Sld Mat Khk OS</t>
  </si>
  <si>
    <t>0520420121</t>
  </si>
  <si>
    <t>Maya 2.0 Visor Sld Mat Pixel OS</t>
  </si>
  <si>
    <t>0520421111</t>
  </si>
  <si>
    <t>Maya 3.0 Visor Solid Mat Blk O/S</t>
  </si>
  <si>
    <t>0520421121</t>
  </si>
  <si>
    <t>Maya 3.0 Visor Solid Mat Thd O/S</t>
  </si>
  <si>
    <t>0520421131</t>
  </si>
  <si>
    <t>Maya 3.0 Visor Solid Mat Mos O/S</t>
  </si>
  <si>
    <t>0520421141</t>
  </si>
  <si>
    <t>Maya 3.0 Visor Solid Mat Bur O/S</t>
  </si>
  <si>
    <t>0520421151</t>
  </si>
  <si>
    <t>Maya 3.0 Visor Solid Mat Khk O/S</t>
  </si>
  <si>
    <t>0520421211</t>
  </si>
  <si>
    <t>Maya 3.0 Padding Blk O/S (3-Piece)</t>
  </si>
  <si>
    <t>0520421311</t>
  </si>
  <si>
    <t>HB-102 Retention System (Cascade, Maya 3.0, Maya FF Child, Invader 2.0, Grit)</t>
  </si>
  <si>
    <t>0520421312</t>
  </si>
  <si>
    <t>Maya 3.0 Retention System Blk XS/S</t>
  </si>
  <si>
    <t>0520421410</t>
  </si>
  <si>
    <t>Maya 3.0 Bolt Kit</t>
  </si>
  <si>
    <t>0520422111</t>
  </si>
  <si>
    <t>Maya 3.0 Visor Sld Bon O/S</t>
  </si>
  <si>
    <t>0520422121</t>
  </si>
  <si>
    <t>Maya 3.0 Visor Sld Midnight Blu O/S</t>
  </si>
  <si>
    <t>0520422131</t>
  </si>
  <si>
    <t>Maya 3.0 Visor Sld Blu O/S</t>
  </si>
  <si>
    <t>0520423215</t>
  </si>
  <si>
    <t>Maya 3.0 Padding Blk XS/S (1-Piece)</t>
  </si>
  <si>
    <t>0520423216</t>
  </si>
  <si>
    <t>Maya 3.0 Padding Blk S/M (1-Piece)</t>
  </si>
  <si>
    <t>0520423217</t>
  </si>
  <si>
    <t>Maya 3.0 Padding Blk L/XL (1-Piece)</t>
  </si>
  <si>
    <t>0520719111</t>
  </si>
  <si>
    <t>Chakra Plus Visor Reflex Blu OS</t>
  </si>
  <si>
    <t>0520921115</t>
  </si>
  <si>
    <t>Chakra Youth Plus Visor Blk</t>
  </si>
  <si>
    <t>0520921125</t>
  </si>
  <si>
    <t>Chakra Youth Plus Visor Tel</t>
  </si>
  <si>
    <t>0520921135</t>
  </si>
  <si>
    <t>Chakra Youth Plus Visor Sfm</t>
  </si>
  <si>
    <t>0520922115</t>
  </si>
  <si>
    <t>Chakra Youth Visor Blu</t>
  </si>
  <si>
    <t>0520922125</t>
  </si>
  <si>
    <t>Chakra Youth Visor Neon Ylw</t>
  </si>
  <si>
    <t>0520922135</t>
  </si>
  <si>
    <t>Chakra Youth Visor Sfm</t>
  </si>
  <si>
    <t>0520922145</t>
  </si>
  <si>
    <t>Chakra Youth Visor Rsb</t>
  </si>
  <si>
    <t>0521019111</t>
  </si>
  <si>
    <t>FidLock Buckle</t>
  </si>
  <si>
    <t>0521019211</t>
  </si>
  <si>
    <t>Standard Slider Blk</t>
  </si>
  <si>
    <t>0521019311</t>
  </si>
  <si>
    <t>Standard Blk Buckle</t>
  </si>
  <si>
    <t>0521020114</t>
  </si>
  <si>
    <t>Chakra Child XS Padding</t>
  </si>
  <si>
    <t>0521021114</t>
  </si>
  <si>
    <t>Chakra Child XS Retention System</t>
  </si>
  <si>
    <t>0521022114</t>
  </si>
  <si>
    <t>Chakra Child Lighted Retention System XS</t>
  </si>
  <si>
    <t>0521022115</t>
  </si>
  <si>
    <t>Chakra Child Lighted Retention System S</t>
  </si>
  <si>
    <t>0521117111</t>
  </si>
  <si>
    <t>Lunati Padding Blk O/S</t>
  </si>
  <si>
    <t>0521118111</t>
  </si>
  <si>
    <t>Lunati Visor Blk O/S</t>
  </si>
  <si>
    <t>0521119111</t>
  </si>
  <si>
    <t>Lunati Visor Frenzy Mat Blu OS</t>
  </si>
  <si>
    <t>0521120111</t>
  </si>
  <si>
    <t>Lunati Visor Sync Mat Fluo Ylw OS</t>
  </si>
  <si>
    <t>0521218111</t>
  </si>
  <si>
    <t>Chakra Solo Padding Blk O/S</t>
  </si>
  <si>
    <t>0521219220</t>
  </si>
  <si>
    <t>Chakra Solo Visor Red O/S</t>
  </si>
  <si>
    <t>0521219230</t>
  </si>
  <si>
    <t>Chakra Solo Visor Blu O/S</t>
  </si>
  <si>
    <t>0521219240</t>
  </si>
  <si>
    <t>Chakra Solo Visor Fluo Ylw O/S</t>
  </si>
  <si>
    <t>0521220110</t>
  </si>
  <si>
    <t>Chakra Solo Visor Brk OS</t>
  </si>
  <si>
    <t>0521221110</t>
  </si>
  <si>
    <t>Chakra Solo Visor Pastel Prp OS</t>
  </si>
  <si>
    <t>0521221120</t>
  </si>
  <si>
    <t>Chakra Solo Visor Thd OS</t>
  </si>
  <si>
    <t>0521222120</t>
  </si>
  <si>
    <t>Chakra Solo Visor Sld Gry O/S</t>
  </si>
  <si>
    <t>0521317116</t>
  </si>
  <si>
    <t>Interceptor Padding Blk S/M</t>
  </si>
  <si>
    <t>0521317117</t>
  </si>
  <si>
    <t>Interceptor Padding Blk L/XL</t>
  </si>
  <si>
    <t>0521317211</t>
  </si>
  <si>
    <t>Interceptor BOA Retention System O/S</t>
  </si>
  <si>
    <t>0521318116</t>
  </si>
  <si>
    <t>Interceptor Bug Liner Blk S/M</t>
  </si>
  <si>
    <t>0521318117</t>
  </si>
  <si>
    <t>Interceptor Bug Liner Blk L/XL</t>
  </si>
  <si>
    <t>0521318311</t>
  </si>
  <si>
    <t>Interceptor/Invader Mount Kit O/S</t>
  </si>
  <si>
    <t>0521318411</t>
  </si>
  <si>
    <t>Interceptor Visor Blk O/S</t>
  </si>
  <si>
    <t>0521320116</t>
  </si>
  <si>
    <t>Interceptor Visor Patriot Red/Wht/Blu OS</t>
  </si>
  <si>
    <t>0521422110</t>
  </si>
  <si>
    <t>Alchemy Visor Sld Blk O/S</t>
  </si>
  <si>
    <t>0521422120</t>
  </si>
  <si>
    <t>Alchemy Visor Sld Khk O/S</t>
  </si>
  <si>
    <t>0521720110</t>
  </si>
  <si>
    <t>Pace Visor Sld Prp OS</t>
  </si>
  <si>
    <t>0521720120</t>
  </si>
  <si>
    <t>Pace Visor Sld Gry OS</t>
  </si>
  <si>
    <t>0521720130</t>
  </si>
  <si>
    <t>Pace Visor Sld Blk OS</t>
  </si>
  <si>
    <t>0521720210</t>
  </si>
  <si>
    <t>Pace Padding Blk OS</t>
  </si>
  <si>
    <t>0521722110</t>
  </si>
  <si>
    <t>Pace Retention System O/S</t>
  </si>
  <si>
    <t>0521722210</t>
  </si>
  <si>
    <t>Pace Visor Sld Thd O/S</t>
  </si>
  <si>
    <t>0521723110</t>
  </si>
  <si>
    <t>Pace Short Arm Retention System (HB-87) O/S</t>
  </si>
  <si>
    <t>0521820114</t>
  </si>
  <si>
    <t>Invader Padding Set Blk XS-M</t>
  </si>
  <si>
    <t>0521820119</t>
  </si>
  <si>
    <t>Invader Padding Set Blk L-XXL</t>
  </si>
  <si>
    <t>0521820210</t>
  </si>
  <si>
    <t>Invader Visor Blk O/S</t>
  </si>
  <si>
    <t>0521821116</t>
  </si>
  <si>
    <t>Invader 2.0 Cheek Pad Set Blk XS-M</t>
  </si>
  <si>
    <t>0521821117</t>
  </si>
  <si>
    <t>Invader 2.0 Cheek Pad Set Blk L-XXL</t>
  </si>
  <si>
    <t>0521821216</t>
  </si>
  <si>
    <t>Invader 2.0 Liner Set Blk (1 Bug Liner, 1 Thin Liner) XS-M</t>
  </si>
  <si>
    <t>0521821217</t>
  </si>
  <si>
    <t>Invader 2.0 Liner Set Blk (1 Bug Liner, 1 Thin Liner) L-XXL</t>
  </si>
  <si>
    <t>0521821220</t>
  </si>
  <si>
    <t>Bolt Kit: Cascade, Invader 2.0 O/S</t>
  </si>
  <si>
    <t>Kali Accessory Mount Kit</t>
  </si>
  <si>
    <t>0521822110</t>
  </si>
  <si>
    <t>Invader 2.0 Visor Blk O/S</t>
  </si>
  <si>
    <t>0521822120</t>
  </si>
  <si>
    <t>Invader 2.0 Visor Khk O/S</t>
  </si>
  <si>
    <t>0521922110</t>
  </si>
  <si>
    <t>Maya Full Face Child Retention System O/S</t>
  </si>
  <si>
    <t>0521922210</t>
  </si>
  <si>
    <t>Maya Full Face Child Visor Race Wht/Red/Red O/S</t>
  </si>
  <si>
    <t>0521922310</t>
  </si>
  <si>
    <t>Maya Full Face Child Bolt Kit</t>
  </si>
  <si>
    <t>0521922410</t>
  </si>
  <si>
    <t>Maya Full Face Child Cheek Pad &amp; Liner Set Blk O/S</t>
  </si>
  <si>
    <t>0522022110</t>
  </si>
  <si>
    <t>Lunati 2.0 Visor Sld Blk O/S</t>
  </si>
  <si>
    <t>0522022120</t>
  </si>
  <si>
    <t>Lunati 2.0 Visor Sld Pastel Blu O/S</t>
  </si>
  <si>
    <t>0522222116</t>
  </si>
  <si>
    <t>Cascade Visor Sld Blk S/M</t>
  </si>
  <si>
    <t>0522222117</t>
  </si>
  <si>
    <t>Cascade Visor Sld Blk L/XL</t>
  </si>
  <si>
    <t>0522222211</t>
  </si>
  <si>
    <t>Cascade Padding Blk O/S</t>
  </si>
  <si>
    <t>0522323116</t>
  </si>
  <si>
    <t>Interceptor 2.0 Visor Blk S</t>
  </si>
  <si>
    <t>0522323117</t>
  </si>
  <si>
    <t>Interceptor 2.0 Visor Blk L</t>
  </si>
  <si>
    <t>0522323216</t>
  </si>
  <si>
    <t>Interceptor 2.0 Padding Blk S/M w/ bug liner</t>
  </si>
  <si>
    <t>0522323217</t>
  </si>
  <si>
    <t>Interceptor 2.0 Padding Blk L/XL w/ bug liner</t>
  </si>
  <si>
    <t>0530322116</t>
  </si>
  <si>
    <t>Viva 2.0 Padding Blk S/M</t>
  </si>
  <si>
    <t>0530322117</t>
  </si>
  <si>
    <t>Viva 2.0 Padding Blk L/XL</t>
  </si>
  <si>
    <t>0530322216</t>
  </si>
  <si>
    <t>Viva 2.0 Retention System S/M</t>
  </si>
  <si>
    <t>0530322217</t>
  </si>
  <si>
    <t>Viva 2.0 Retention System L/XL</t>
  </si>
  <si>
    <t>0530422116</t>
  </si>
  <si>
    <t>Maha 2.0 Padding Blk S/M</t>
  </si>
  <si>
    <t>0530422117</t>
  </si>
  <si>
    <t>Maha 2.0 Padding Blk L/XL</t>
  </si>
  <si>
    <t>0530422216</t>
  </si>
  <si>
    <t>Maha 2.0 Retention System S/M</t>
  </si>
  <si>
    <t>0530422217</t>
  </si>
  <si>
    <t>Maha 2.0 Retention System L/XL</t>
  </si>
  <si>
    <t>0540116211</t>
  </si>
  <si>
    <t>Loka Retention System Blk OS</t>
  </si>
  <si>
    <t>0540116311</t>
  </si>
  <si>
    <t>Phenom Boa Closure System</t>
  </si>
  <si>
    <t>0540216111</t>
  </si>
  <si>
    <t>Loka Padding Blk S/M</t>
  </si>
  <si>
    <t>0540216112</t>
  </si>
  <si>
    <t>Loka Padding Blk M/L</t>
  </si>
  <si>
    <t>0540418116</t>
  </si>
  <si>
    <t>Ropa Padding Blk S/M</t>
  </si>
  <si>
    <t>0540418117</t>
  </si>
  <si>
    <t>Ropa Padding Blk L/XL</t>
  </si>
  <si>
    <t>0540518116</t>
  </si>
  <si>
    <t>Tava Padding Blk S/M</t>
  </si>
  <si>
    <t>0540518117</t>
  </si>
  <si>
    <t>Tava Padding Blk L/XL</t>
  </si>
  <si>
    <t>0540618116</t>
  </si>
  <si>
    <t>Therapy/Alchemy Padding Blk S/M</t>
  </si>
  <si>
    <t>0540618117</t>
  </si>
  <si>
    <t>Therapy/Alchemy Padding Blk L/XL</t>
  </si>
  <si>
    <t>0540618217</t>
  </si>
  <si>
    <t>HB-87 Retention OS (Therapy, Alchemy, Lunati, Prime, Uno)</t>
  </si>
  <si>
    <t>0540719116</t>
  </si>
  <si>
    <t>Prime Padding Blk S/M</t>
  </si>
  <si>
    <t>0540719117</t>
  </si>
  <si>
    <t>Prime Padding Blk L/XL</t>
  </si>
  <si>
    <t>0540822110</t>
  </si>
  <si>
    <t>Grit Padding Blk O/S</t>
  </si>
  <si>
    <t>0540921210</t>
  </si>
  <si>
    <t>Uno Padding Blk O/S</t>
  </si>
  <si>
    <t>0550025000</t>
  </si>
  <si>
    <t>Micro USB Charging Cable</t>
  </si>
  <si>
    <t>Saha Ear Guard Blk OS</t>
  </si>
  <si>
    <t>0550117216</t>
  </si>
  <si>
    <t>Saha Padding Blk S/M</t>
  </si>
  <si>
    <t>0550117217</t>
  </si>
  <si>
    <t>Saha Padding Blk L/XL</t>
  </si>
  <si>
    <t>0550119116</t>
  </si>
  <si>
    <t>Saha Visor Blk S/M</t>
  </si>
  <si>
    <t>0550119117</t>
  </si>
  <si>
    <t>Saha Visor Blk L/XL</t>
  </si>
  <si>
    <t>0550119216</t>
  </si>
  <si>
    <t>Saha Retention S/M</t>
  </si>
  <si>
    <t>0550119217</t>
  </si>
  <si>
    <t>Saha Retention L/XL</t>
  </si>
  <si>
    <t>0550217111</t>
  </si>
  <si>
    <t>Kali City Padding Blk O/S</t>
  </si>
  <si>
    <t>0550217211</t>
  </si>
  <si>
    <t>Kali City Faceshield Clear OS</t>
  </si>
  <si>
    <t>0550217221</t>
  </si>
  <si>
    <t>Kali City Faceshield Smoke OS</t>
  </si>
  <si>
    <t>0550218111</t>
  </si>
  <si>
    <t>Kali City Ear Guard Blk O/S</t>
  </si>
  <si>
    <t>0550218216</t>
  </si>
  <si>
    <t>Kali City Retention S/M</t>
  </si>
  <si>
    <t>0550218217</t>
  </si>
  <si>
    <t>Kali City Retention L/XL</t>
  </si>
  <si>
    <t>0550219111</t>
  </si>
  <si>
    <t>Kali City Face Shield Clips</t>
  </si>
  <si>
    <t>0550219211</t>
  </si>
  <si>
    <t>Kali City USB Light</t>
  </si>
  <si>
    <t>0550222111</t>
  </si>
  <si>
    <t>FidLoc Buckle (Saha, Cruz, Central, Traffic)</t>
  </si>
  <si>
    <t>0550224116</t>
  </si>
  <si>
    <t>Kali City Ear Guard Blk S/M</t>
  </si>
  <si>
    <t>0550224117</t>
  </si>
  <si>
    <t>Kali City Ear Guard Blk L/XL</t>
  </si>
  <si>
    <t>0550417111</t>
  </si>
  <si>
    <t>Danu Visor Sld Blk OS</t>
  </si>
  <si>
    <t>0550418111</t>
  </si>
  <si>
    <t>Danu Retention O/S</t>
  </si>
  <si>
    <t>0550418216</t>
  </si>
  <si>
    <t>Danu Padding Blk S/M</t>
  </si>
  <si>
    <t>0550418217</t>
  </si>
  <si>
    <t>Danu Padding Blk L/XL</t>
  </si>
  <si>
    <t>0550519210</t>
  </si>
  <si>
    <t>HB-96 Retention System (Traffic, Central, Ave)</t>
  </si>
  <si>
    <t>0550519310</t>
  </si>
  <si>
    <t>KALight</t>
  </si>
  <si>
    <t>0550520310</t>
  </si>
  <si>
    <t>KALight USB</t>
  </si>
  <si>
    <t>0550523110</t>
  </si>
  <si>
    <t>Central Lit USB Light w/ Micro-USB Cable</t>
  </si>
  <si>
    <t>0550524116</t>
  </si>
  <si>
    <t>Central Padding Blk S/M</t>
  </si>
  <si>
    <t>0550524117</t>
  </si>
  <si>
    <t>Central Padding Blk L/XL</t>
  </si>
  <si>
    <t>0550620110</t>
  </si>
  <si>
    <t>Traffic Padding Set O/S</t>
  </si>
  <si>
    <t>0550620310</t>
  </si>
  <si>
    <t>Traffic Visor Blk O/S</t>
  </si>
  <si>
    <t>0550721110</t>
  </si>
  <si>
    <t>Cruz Retention System Blk O/S</t>
  </si>
  <si>
    <t>0550721210</t>
  </si>
  <si>
    <t>Cruz Padding Blk S/M</t>
  </si>
  <si>
    <t>0550721211</t>
  </si>
  <si>
    <t>Cruz Padding Blk L/XL</t>
  </si>
  <si>
    <t>0550721310</t>
  </si>
  <si>
    <t>Cruz Visor Blk O/S</t>
  </si>
  <si>
    <t>0550822110</t>
  </si>
  <si>
    <t>Cruz Plus Faceshield Clear</t>
  </si>
  <si>
    <t>0550822120</t>
  </si>
  <si>
    <t>Cruz Plus Faceshield Smoke</t>
  </si>
  <si>
    <t>0550822210</t>
  </si>
  <si>
    <t>Cruz Plus Screw Kit</t>
  </si>
  <si>
    <t>0551023111</t>
  </si>
  <si>
    <t>Ave Padding Blk O/S</t>
  </si>
  <si>
    <t>0610317111</t>
  </si>
  <si>
    <t>Kali Easy Up Tent</t>
  </si>
  <si>
    <t>0610417111</t>
  </si>
  <si>
    <t>Kali Easy Up Tent w. Walls</t>
  </si>
  <si>
    <t>0610517111</t>
  </si>
  <si>
    <t>Kali Easy up Table w. Covers</t>
  </si>
  <si>
    <t>0610617111</t>
  </si>
  <si>
    <t>Kali Easy Up Flag</t>
  </si>
  <si>
    <t>0611219111</t>
  </si>
  <si>
    <t>POP Board English (3 Panels)</t>
  </si>
  <si>
    <t>0611319111</t>
  </si>
  <si>
    <t>POP Board French (3 Panels)</t>
  </si>
  <si>
    <t>0611419111</t>
  </si>
  <si>
    <t>Rep Sample Bag</t>
  </si>
  <si>
    <t>0611819111</t>
  </si>
  <si>
    <t>Kali POP Wall (3 Pieces)</t>
  </si>
  <si>
    <t>0611919111</t>
  </si>
  <si>
    <t>Barrier Tape Kali Logo Wht/Blk</t>
  </si>
  <si>
    <t>0612120111</t>
  </si>
  <si>
    <t>MY2021 Product Matrix</t>
  </si>
  <si>
    <t>0612220111</t>
  </si>
  <si>
    <t>MY20 Dealer Brochures</t>
  </si>
  <si>
    <t>0612320111</t>
  </si>
  <si>
    <t>Pace POP Display</t>
  </si>
  <si>
    <t>0620117111</t>
  </si>
  <si>
    <t>Kali LDL Keychain</t>
  </si>
  <si>
    <t>0630119110</t>
  </si>
  <si>
    <t>Kali Protectives Mask 5.5 IN Decal Blk</t>
  </si>
  <si>
    <t>0630120110</t>
  </si>
  <si>
    <t>Kali Wordmark Logo Decal Blk XL (20in)</t>
  </si>
  <si>
    <t>0630121110</t>
  </si>
  <si>
    <t>Kali Mask Logo Decal Blk (6 in)</t>
  </si>
  <si>
    <t>0630121120</t>
  </si>
  <si>
    <t>Kali Mask Logo Decal Wht (6 in)</t>
  </si>
  <si>
    <t>0630121210</t>
  </si>
  <si>
    <t>Kali State Logo Decal Blk (6 in)</t>
  </si>
  <si>
    <t>0630121220</t>
  </si>
  <si>
    <t>Kali State Logo Decal Wht (6 in)</t>
  </si>
  <si>
    <t>0630122110</t>
  </si>
  <si>
    <t>Kali Logo Decal Blk (40mm)</t>
  </si>
  <si>
    <t>0630122120</t>
  </si>
  <si>
    <t>Kali Logo Decal Wht (40mm)</t>
  </si>
  <si>
    <t>0630122210</t>
  </si>
  <si>
    <t>Kali Logo Decal Blk (80mm)</t>
  </si>
  <si>
    <t>0630122220</t>
  </si>
  <si>
    <t>Kali Logo Decal Wht (80mm)</t>
  </si>
  <si>
    <t>0630122310</t>
  </si>
  <si>
    <t>Kali Logo Decal Blk (117mm)</t>
  </si>
  <si>
    <t>0630122320</t>
  </si>
  <si>
    <t>Kali Logo Decal Wht (117mm)</t>
  </si>
  <si>
    <t>0630123110</t>
  </si>
  <si>
    <t>Kali Logo Decal Blk (6 in x 2 in)</t>
  </si>
  <si>
    <t>07010105</t>
  </si>
  <si>
    <t>Vaza Hard Knee/Shin Guard Blk S</t>
  </si>
  <si>
    <t>07010106</t>
  </si>
  <si>
    <t>Vaza Hard Knee/Shin Guard Blk M</t>
  </si>
  <si>
    <t>07010107</t>
  </si>
  <si>
    <t>Vaza Hard Knee/Shin Guard Blk L</t>
  </si>
  <si>
    <t>0710118111</t>
  </si>
  <si>
    <t>Kali State Flat Bill Hat Blk/Slv OS</t>
  </si>
  <si>
    <t>0710118115</t>
  </si>
  <si>
    <t>Zip Hoodie Kali Motorsports Blk/Wht S</t>
  </si>
  <si>
    <t>0710118116</t>
  </si>
  <si>
    <t>Zip Hoodie Kali Motorsports Blk/Wht M</t>
  </si>
  <si>
    <t>0710118117</t>
  </si>
  <si>
    <t>Zip Hoodie Kali Motorsports Blk/Wht L</t>
  </si>
  <si>
    <t>0710118118</t>
  </si>
  <si>
    <t>Zip Hoodie Kali Motorsports Blk/Wht XL</t>
  </si>
  <si>
    <t>0710118119</t>
  </si>
  <si>
    <t>Zip Hoodie Kali Motorsports Blk/Wht XXL</t>
  </si>
  <si>
    <t>0710118121</t>
  </si>
  <si>
    <t>Kali State Flat Bill Hat Gry/Blk OS</t>
  </si>
  <si>
    <t>0710118131</t>
  </si>
  <si>
    <t>Kali State Flat Bill Hat Khk/Blk OS</t>
  </si>
  <si>
    <t>0710118141</t>
  </si>
  <si>
    <t>Kali State Flat Bill Hat Nvy/Red OS</t>
  </si>
  <si>
    <t>0710118151</t>
  </si>
  <si>
    <t>Kali State Flat Bill Hat Red/Wht OS</t>
  </si>
  <si>
    <t>0710118161</t>
  </si>
  <si>
    <t>Kali State Flat Bill Hat Camo/Wht OS</t>
  </si>
  <si>
    <t>07101182110</t>
  </si>
  <si>
    <t>Zip Hoodie Kali Protectives Blk/Wht XXXL</t>
  </si>
  <si>
    <t>0710118215</t>
  </si>
  <si>
    <t>Zip Hoodie Kali Protectives Blk/Wht S</t>
  </si>
  <si>
    <t>0710118216</t>
  </si>
  <si>
    <t>Zip Hoodie Kali Protectives Blk/Wht M</t>
  </si>
  <si>
    <t>0710118217</t>
  </si>
  <si>
    <t>Zip Hoodie Kali Protectives Blk/Wht L</t>
  </si>
  <si>
    <t>0710118218</t>
  </si>
  <si>
    <t>Zip Hoodie Kali Protectives Blk/Wht XL</t>
  </si>
  <si>
    <t>0710118219</t>
  </si>
  <si>
    <t>Zip Hoodie Kali Protectives Blk/Wht XXL</t>
  </si>
  <si>
    <t>Women's Tank Kali Protectives Multi XS</t>
  </si>
  <si>
    <t>Podium Jersey Glitch Red S</t>
  </si>
  <si>
    <t>Podium Jersey Glitch Red M</t>
  </si>
  <si>
    <t>Podium Jersey Glitch Red L</t>
  </si>
  <si>
    <t>Podium Jersey Glitch Red XL</t>
  </si>
  <si>
    <t>Podium Jersey Glitch Nvy S</t>
  </si>
  <si>
    <t>Podium Jersey Glitch Nvy M</t>
  </si>
  <si>
    <t>Podium Jersey Glitch Nvy L</t>
  </si>
  <si>
    <t>Podium Jersey Glitch Nvy XL</t>
  </si>
  <si>
    <t>0720123215</t>
  </si>
  <si>
    <t>Podium Jersey Retro Sfm S</t>
  </si>
  <si>
    <t>0720123216</t>
  </si>
  <si>
    <t>Podium Jersey Retro Sfm M</t>
  </si>
  <si>
    <t>0720123217</t>
  </si>
  <si>
    <t>Podium Jersey Retro Sfm L</t>
  </si>
  <si>
    <t>0720123218</t>
  </si>
  <si>
    <t>Podium Jersey Retro Sfm XL</t>
  </si>
  <si>
    <t>Podium Jersey Solid Blk S</t>
  </si>
  <si>
    <t>Podium Jersey Solid Blk M</t>
  </si>
  <si>
    <t>Podium Jersey Solid Blk L</t>
  </si>
  <si>
    <t>Podium Jersey Solid Blk XL</t>
  </si>
  <si>
    <t>Podium Jersey Solid Blk XXL</t>
  </si>
  <si>
    <t>0720219118</t>
  </si>
  <si>
    <t>T-shirt Kali Motorsports Blk/Wht XL</t>
  </si>
  <si>
    <t>T-shirt Kali Motorsports Blk/Wht XXL</t>
  </si>
  <si>
    <t>T-shirt Kali Motorsports Gry/Blk L</t>
  </si>
  <si>
    <t>T-shirt Kali Motorsports Gry/Blk XL</t>
  </si>
  <si>
    <t>T-shirt Kali Motorsports Gry/Blk XXL</t>
  </si>
  <si>
    <t>Trinity Jersey Block Red S</t>
  </si>
  <si>
    <t>Trinity Jersey Block Red M</t>
  </si>
  <si>
    <t>Trinity Jersey Block Red L</t>
  </si>
  <si>
    <t>Trinity Jersey Block Red XL</t>
  </si>
  <si>
    <t>Trinity Jersey Block Lim S</t>
  </si>
  <si>
    <t>Trinity Jersey Block Lim M</t>
  </si>
  <si>
    <t>Trinity Jersey Block Lim L</t>
  </si>
  <si>
    <t>Trinity Jersey Block Lim XL</t>
  </si>
  <si>
    <t>Trinity Jersey Blackout S</t>
  </si>
  <si>
    <t>Trinity Jersey Blackout M</t>
  </si>
  <si>
    <t>Trinity Jersey Blackout L</t>
  </si>
  <si>
    <t>Trinity Jersey Blackout XL</t>
  </si>
  <si>
    <t>Trinity Jersey Blackout XXL</t>
  </si>
  <si>
    <t>Trinity Jersey Tread Nvy/Mlt S</t>
  </si>
  <si>
    <t>Trinity Jersey Tread Nvy/Mlt M</t>
  </si>
  <si>
    <t>Trinity Jersey Tread Nvy/Mlt L</t>
  </si>
  <si>
    <t>Trinity Jersey Tread Nvy/Mlt XL</t>
  </si>
  <si>
    <t>0720224110</t>
  </si>
  <si>
    <t>T-shirt Kali Logo Blk/Wht 8XL</t>
  </si>
  <si>
    <t>T-shirt Kali Logo Blk/Wht S</t>
  </si>
  <si>
    <t>T-shirt Kali Logo Blk/Wht M</t>
  </si>
  <si>
    <t>T-shirt Kali Logo Blk/Wht L</t>
  </si>
  <si>
    <t>T-shirt Kali Logo Blk/Wht XL</t>
  </si>
  <si>
    <t>T-shirt Kali Logo Blk/Wht XXL</t>
  </si>
  <si>
    <t>0720317315</t>
  </si>
  <si>
    <t>Women's Tank Kali Motorsports Blk S</t>
  </si>
  <si>
    <t>0720317316</t>
  </si>
  <si>
    <t>Women's Tank Kali Motorsports Blk M</t>
  </si>
  <si>
    <t>0720317317</t>
  </si>
  <si>
    <t>Women's Tank Kali Motorsports Blk L</t>
  </si>
  <si>
    <t>Women's Tank Kali Motorsports Blk XL</t>
  </si>
  <si>
    <t>Women's T-shirt Kali State Red/Wht L</t>
  </si>
  <si>
    <t>Women's Tank Kali Protectives Multi S</t>
  </si>
  <si>
    <t>Women's Tank Kali Protectives Multi M</t>
  </si>
  <si>
    <t>Women's Tank Kali Protectives Multi L</t>
  </si>
  <si>
    <t>0720519118</t>
  </si>
  <si>
    <t>Women's Tank Kali Protectives Multi XL</t>
  </si>
  <si>
    <t>0720620111</t>
  </si>
  <si>
    <t>Kali Flag Flat Brim Hat Blk O/S</t>
  </si>
  <si>
    <t>0720720111</t>
  </si>
  <si>
    <t>Kali Flag Curved Brim Hat Blk O/S</t>
  </si>
  <si>
    <t>0720822111</t>
  </si>
  <si>
    <t>Kali Logo Drawstring Helmet Bag Blk</t>
  </si>
  <si>
    <t>Trinity Goggle Blk O/S</t>
  </si>
  <si>
    <t>Trinity Lens Clear</t>
  </si>
  <si>
    <t>Trinity Lens Mirrored Blu</t>
  </si>
  <si>
    <t>Shasta Lens Mirrored Rally Org</t>
  </si>
  <si>
    <t>Shasta Lens Clear</t>
  </si>
  <si>
    <t>Trinity Lens Mirrored Rally Org</t>
  </si>
  <si>
    <t>Solaris Sunglasses Blk</t>
  </si>
  <si>
    <t>Solaris Sunglasses Wht</t>
  </si>
  <si>
    <t>Solaris Nose Bridge Blk</t>
  </si>
  <si>
    <t>Solaris Nose Bridge Wht</t>
  </si>
  <si>
    <t>0770124110</t>
  </si>
  <si>
    <t>Premium Full Face Helmet Bag</t>
  </si>
  <si>
    <t>0810116115</t>
  </si>
  <si>
    <t>Naza Cheekpad and Liner Set Blk S</t>
  </si>
  <si>
    <t>0810116116</t>
  </si>
  <si>
    <t>Naza Cheekpad and Liner Set Blk M</t>
  </si>
  <si>
    <t>0810116117</t>
  </si>
  <si>
    <t>Naza Cheekpad and Liner Set Blk L</t>
  </si>
  <si>
    <t>0810116118</t>
  </si>
  <si>
    <t>Naza Cheekpad and Liner Set Blk XL</t>
  </si>
  <si>
    <t>0810217114</t>
  </si>
  <si>
    <t>Catalyst Liner &amp; Cheek Pad Set Blk XS</t>
  </si>
  <si>
    <t>0810217115</t>
  </si>
  <si>
    <t>Catalyst Liner &amp; Cheek Pad Set Blk S</t>
  </si>
  <si>
    <t>0810217116</t>
  </si>
  <si>
    <t>Catalyst Liner &amp; Cheek Pad Set Blk M</t>
  </si>
  <si>
    <t>0810217117</t>
  </si>
  <si>
    <t>Catalyst Liner &amp; Cheek Pad Set Blk L</t>
  </si>
  <si>
    <t>0810217118</t>
  </si>
  <si>
    <t>Catalyst Liner &amp; Cheek Pad Set Blk XL</t>
  </si>
  <si>
    <t>0810217119</t>
  </si>
  <si>
    <t>Catalyst Liner &amp; Cheek Pad Set Blk XXL</t>
  </si>
  <si>
    <t>0810217210</t>
  </si>
  <si>
    <t>Catalyst Face Shield Iridium OS</t>
  </si>
  <si>
    <t>0810217310</t>
  </si>
  <si>
    <t>Catalyst Face Shield Button</t>
  </si>
  <si>
    <t>0810217410</t>
  </si>
  <si>
    <t>Catalyst Pivot Kit Blk</t>
  </si>
  <si>
    <t>0810218110</t>
  </si>
  <si>
    <t>Catalyst Vent Kit Blk</t>
  </si>
  <si>
    <t>0810517114</t>
  </si>
  <si>
    <t>Apex Liner &amp; Cheek Pad Set Blk XS</t>
  </si>
  <si>
    <t>0810517115</t>
  </si>
  <si>
    <t>Apex Liner &amp; Cheek Pad Set Blk S</t>
  </si>
  <si>
    <t>0810517116</t>
  </si>
  <si>
    <t>Apex Liner &amp; Cheek Pad Set Blk M</t>
  </si>
  <si>
    <t>0810517117</t>
  </si>
  <si>
    <t>Apex Liner &amp; Cheek Pad Set Blk L</t>
  </si>
  <si>
    <t>0810517118</t>
  </si>
  <si>
    <t>Apex Liner &amp; Cheek Pad Set Blk XL</t>
  </si>
  <si>
    <t>0810517119</t>
  </si>
  <si>
    <t>Apex Liner &amp; Cheek Pad Set Blk XXL</t>
  </si>
  <si>
    <t>0810517210</t>
  </si>
  <si>
    <t>Apex Face Shield Dark Smoke OS</t>
  </si>
  <si>
    <t>0810517220</t>
  </si>
  <si>
    <t>Apex Face Shield Iridium OS</t>
  </si>
  <si>
    <t>Catalyst 2.0 Liner &amp; Cheek Pad Set Blk XS</t>
  </si>
  <si>
    <t>Catalyst 2.0 Liner &amp; Cheek Pad Set Blk S</t>
  </si>
  <si>
    <t>Catalyst 2.0 Liner &amp; Cheek Pad Set Blk M</t>
  </si>
  <si>
    <t>Catalyst 2.0 Liner &amp; Cheek Pad Set Blk L</t>
  </si>
  <si>
    <t>Catalyst 2.0 Liner &amp; Cheek Pad Set Blk XL</t>
  </si>
  <si>
    <t>Catalyst 2.0 Liner &amp; Cheek Pad Set Blk XXL</t>
  </si>
  <si>
    <t>Catalyst 2.0 Face Shield Clear</t>
  </si>
  <si>
    <t>Catalyst 2.0 Face Shield Dark Smoke</t>
  </si>
  <si>
    <t>Catalyst 2.0 Pivot Kit</t>
  </si>
  <si>
    <t>Catalyst 2.0 Vent Kit</t>
  </si>
  <si>
    <t>Octane Liner &amp; Cheek Pad Set Blk XS</t>
  </si>
  <si>
    <t>Octane Liner &amp; Cheek Pad Set Blk S</t>
  </si>
  <si>
    <t>Octane Liner &amp; Cheek Pad Set Blk M</t>
  </si>
  <si>
    <t>Octane Liner &amp; Cheek Pad Set Blk L</t>
  </si>
  <si>
    <t>Octane Liner &amp; Cheek Pad Set Blk XL</t>
  </si>
  <si>
    <t>Octane Liner &amp; Cheek Pad Set Blk XXL</t>
  </si>
  <si>
    <t>Octane Face Shield Clear</t>
  </si>
  <si>
    <t>Octane Face Shield Dark Smoke</t>
  </si>
  <si>
    <t>Octane Pivot Kit</t>
  </si>
  <si>
    <t>Octane Vent Kit</t>
  </si>
  <si>
    <t>Rava, Rava 2.0 Three Snap Visor OS</t>
  </si>
  <si>
    <t>0820118214</t>
  </si>
  <si>
    <t>Rava Liner Gry XS</t>
  </si>
  <si>
    <t>0820118215</t>
  </si>
  <si>
    <t>Rava Liner Gry S</t>
  </si>
  <si>
    <t>0820118216</t>
  </si>
  <si>
    <t>Rava Liner Gry M</t>
  </si>
  <si>
    <t>0820118217</t>
  </si>
  <si>
    <t>Rava Liner Gry L</t>
  </si>
  <si>
    <t>0820118218</t>
  </si>
  <si>
    <t>Rava Liner Gry XL</t>
  </si>
  <si>
    <t>0820118219</t>
  </si>
  <si>
    <t>Rava Liner Gry XXL</t>
  </si>
  <si>
    <t>0820218110</t>
  </si>
  <si>
    <t>Taz Visor Blk OS</t>
  </si>
  <si>
    <t>0820218215</t>
  </si>
  <si>
    <t>Taz Pad Set Blk S</t>
  </si>
  <si>
    <t>0820218216</t>
  </si>
  <si>
    <t>Taz Pad Set Blk M</t>
  </si>
  <si>
    <t>0820218217</t>
  </si>
  <si>
    <t>Taz Pad Set Blk L</t>
  </si>
  <si>
    <t>0820218218</t>
  </si>
  <si>
    <t>Taz Pad Set Blk XL</t>
  </si>
  <si>
    <t>0820218219</t>
  </si>
  <si>
    <t>Taz Pad Set Blk XXL</t>
  </si>
  <si>
    <t>Rava 2.0 Liner Blk XS</t>
  </si>
  <si>
    <t>Rava 2.0 Liner Blk S</t>
  </si>
  <si>
    <t>Rava 2.0 Liner Blk M</t>
  </si>
  <si>
    <t>Rava 2.0 Liner Blk L</t>
  </si>
  <si>
    <t>Rava 2.0 Liner Blk XL</t>
  </si>
  <si>
    <t>Rava 2.0 Liner Blk XXL</t>
  </si>
  <si>
    <t>Taz 2.0 Liner Blk XS</t>
  </si>
  <si>
    <t>Taz 2.0 Liner Blk S</t>
  </si>
  <si>
    <t>Taz 2.0 Liner Blk M</t>
  </si>
  <si>
    <t>Taz 2.0 Liner Blk L</t>
  </si>
  <si>
    <t>Taz 2.0 Liner Blk XL</t>
  </si>
  <si>
    <t>Taz 2.0 Liner Blk XXL</t>
  </si>
  <si>
    <t>0830117110</t>
  </si>
  <si>
    <t>Prana Holeshot Mat Blk/Wht Visor OS</t>
  </si>
  <si>
    <t>0830117120</t>
  </si>
  <si>
    <t>Prana Holeshot Gls Wht/Blk Visor OS</t>
  </si>
  <si>
    <t>0830117130</t>
  </si>
  <si>
    <t>Prana Holeshot Gls Red/Wht/Blu Visor OS</t>
  </si>
  <si>
    <t>0830117214</t>
  </si>
  <si>
    <t>Prana Cheek Pad Set Blk XS</t>
  </si>
  <si>
    <t>0830117215</t>
  </si>
  <si>
    <t>Prana Cheek Pad Set Blk S</t>
  </si>
  <si>
    <t>0830117216</t>
  </si>
  <si>
    <t>Prana Cheek Pad Set Blk M</t>
  </si>
  <si>
    <t>0830117217</t>
  </si>
  <si>
    <t>Prana Cheek Pad Set Blk L</t>
  </si>
  <si>
    <t>0830117218</t>
  </si>
  <si>
    <t>Prana Cheek Pad Set Blk XL</t>
  </si>
  <si>
    <t>0830117219</t>
  </si>
  <si>
    <t>Prana Cheek Pad Set Blk XXL</t>
  </si>
  <si>
    <t>0830117314</t>
  </si>
  <si>
    <t>Prana Liner Blk XS</t>
  </si>
  <si>
    <t>0830117315</t>
  </si>
  <si>
    <t>Prana Liner Blk S</t>
  </si>
  <si>
    <t>0830117316</t>
  </si>
  <si>
    <t>Prana Liner Blk M</t>
  </si>
  <si>
    <t>0830117317</t>
  </si>
  <si>
    <t>Prana Liner Blk L</t>
  </si>
  <si>
    <t>0830117318</t>
  </si>
  <si>
    <t>Prana Liner Blk XL</t>
  </si>
  <si>
    <t>0830117319</t>
  </si>
  <si>
    <t>Prana Liner Blk XXL</t>
  </si>
  <si>
    <t>0830217110</t>
  </si>
  <si>
    <t>Prana Powerband Mat Blk Visor OS</t>
  </si>
  <si>
    <t>0830217120</t>
  </si>
  <si>
    <t>Prana Powerband Gls Blu/Wht/Blk Visor OS</t>
  </si>
  <si>
    <t>0830217130</t>
  </si>
  <si>
    <t>Prana Powerband Gls Org/Wht/Blk Visor OS</t>
  </si>
  <si>
    <t>0830217140</t>
  </si>
  <si>
    <t>Prana Powerband Gls Grn/Wht/Blk Visor OS</t>
  </si>
  <si>
    <t>0830217150</t>
  </si>
  <si>
    <t>Prana Powerband Gls Red/Wht/Blk Visor OS</t>
  </si>
  <si>
    <t>09010104</t>
  </si>
  <si>
    <t>Veda Elbow Guard Blk XS</t>
  </si>
  <si>
    <t>09010108</t>
  </si>
  <si>
    <t>Veda Elbow Guard Blk XL</t>
  </si>
  <si>
    <t>09010204</t>
  </si>
  <si>
    <t>Veda Elbow Guard Olive Grn XS</t>
  </si>
  <si>
    <t>09241506</t>
  </si>
  <si>
    <t>Veda Elbow Guard Rasta M</t>
  </si>
  <si>
    <t>09241507</t>
  </si>
  <si>
    <t>Veda Elbow Guard Rasta L</t>
  </si>
  <si>
    <t>09682207</t>
  </si>
  <si>
    <t>Veda Elbow Guard Torn Blk/Gry L</t>
  </si>
  <si>
    <t>09800104</t>
  </si>
  <si>
    <t>Veda Elbow Guard Tape Blk XS</t>
  </si>
  <si>
    <t>09800105</t>
  </si>
  <si>
    <t>Veda Elbow Guard Tape Blk S</t>
  </si>
  <si>
    <t>1040125115</t>
  </si>
  <si>
    <t>SAR606 Sld Mat Olv S/M</t>
  </si>
  <si>
    <t>1040125116</t>
  </si>
  <si>
    <t>SAR606 Sld Mat Olv L/XL</t>
  </si>
  <si>
    <t>1040125125</t>
  </si>
  <si>
    <t>SAR606 Sld Mat Blk S/M</t>
  </si>
  <si>
    <t>1040125126</t>
  </si>
  <si>
    <t>SAR606 Sld Mat Blk L/XL</t>
  </si>
  <si>
    <t>1040225115</t>
  </si>
  <si>
    <t>SAR617 Sld Mat Ylw S/M</t>
  </si>
  <si>
    <t>1040225116</t>
  </si>
  <si>
    <t>SAR617 Sld Mat Org L/XL</t>
  </si>
  <si>
    <t>1050125115</t>
  </si>
  <si>
    <t>BMP-606 Sld Mat Olv S/M</t>
  </si>
  <si>
    <t>1050125116</t>
  </si>
  <si>
    <t>BMP-606 Sld Mat Olv L/XL</t>
  </si>
  <si>
    <t>1050125125</t>
  </si>
  <si>
    <t>BMP-606 Sld Mat Blk S/M</t>
  </si>
  <si>
    <t>1050125126</t>
  </si>
  <si>
    <t>BMP-606 Sld Mat Blk L/XL</t>
  </si>
  <si>
    <t>1060125115</t>
  </si>
  <si>
    <t>WRK605 Sld Mat Wht S/M</t>
  </si>
  <si>
    <t>1060125116</t>
  </si>
  <si>
    <t>WRK605 Sld Mat Wht L/XL</t>
  </si>
  <si>
    <t>1060125125</t>
  </si>
  <si>
    <t>WRK605 Sld Mat Ylw S/M</t>
  </si>
  <si>
    <t>1060125126</t>
  </si>
  <si>
    <t>WRK606 Sld Mat Ylw L/XL</t>
  </si>
  <si>
    <t>1080002010906</t>
  </si>
  <si>
    <t>Ride Shorts Team Blk M</t>
  </si>
  <si>
    <t>1090003020906</t>
  </si>
  <si>
    <t>Ride Jersey Rat Wht M</t>
  </si>
  <si>
    <t>11000199</t>
  </si>
  <si>
    <t>Tantra Pivot Kit</t>
  </si>
  <si>
    <t>11150111</t>
  </si>
  <si>
    <t>Apex Clear Face Shield</t>
  </si>
  <si>
    <t>11990104</t>
  </si>
  <si>
    <t>Tantra XS liner (black stitching)</t>
  </si>
  <si>
    <t>11990105</t>
  </si>
  <si>
    <t>Tantra S liner (black stitching)</t>
  </si>
  <si>
    <t>11990106</t>
  </si>
  <si>
    <t>Tantra M liner (black stitching)</t>
  </si>
  <si>
    <t>11990107</t>
  </si>
  <si>
    <t>Tantra L liner (black stitching)</t>
  </si>
  <si>
    <t>11990108</t>
  </si>
  <si>
    <t>Tantra XL liner (black stitching)</t>
  </si>
  <si>
    <t>11990109</t>
  </si>
  <si>
    <t>Tantra XXL liner (black stitching)</t>
  </si>
  <si>
    <t>11990111</t>
  </si>
  <si>
    <t>Tantra Dark Smoke Internal Sun Visor</t>
  </si>
  <si>
    <t>11990304</t>
  </si>
  <si>
    <t>Tantra XS (black) cheek pad set</t>
  </si>
  <si>
    <t>12312293572702</t>
  </si>
  <si>
    <t>DH Invader Bundle - Glitch Black/White/Red</t>
  </si>
  <si>
    <t>143908</t>
  </si>
  <si>
    <t>La Strada Psycho Black XL</t>
  </si>
  <si>
    <t>15000199</t>
  </si>
  <si>
    <t>Naza Pivot Kit</t>
  </si>
  <si>
    <t>15330506</t>
  </si>
  <si>
    <t>Naza Carbon Curve Red M</t>
  </si>
  <si>
    <t>15990111</t>
  </si>
  <si>
    <t>Naza Smoke Face Shield</t>
  </si>
  <si>
    <t>15990199</t>
  </si>
  <si>
    <t>Naza Vent Kit Blk</t>
  </si>
  <si>
    <t>15990299</t>
  </si>
  <si>
    <t>Naza Vent Kit Wht</t>
  </si>
  <si>
    <t>15999911</t>
  </si>
  <si>
    <t>Naza Clear Face Shield</t>
  </si>
  <si>
    <t>19000199</t>
  </si>
  <si>
    <t>Standard Buckle Wht</t>
  </si>
  <si>
    <t>19150105</t>
  </si>
  <si>
    <t>Maha Kali Sld Blk S</t>
  </si>
  <si>
    <t>19150106</t>
  </si>
  <si>
    <t>Maha Kali Sld Blk M</t>
  </si>
  <si>
    <t>19150107</t>
  </si>
  <si>
    <t>Maha Kali Sld Blk L</t>
  </si>
  <si>
    <t>19150205</t>
  </si>
  <si>
    <t>Maha Kali Sld Wht S</t>
  </si>
  <si>
    <t>19150206</t>
  </si>
  <si>
    <t>Maha Kali Sld Wht M</t>
  </si>
  <si>
    <t>19150207</t>
  </si>
  <si>
    <t>Maha Kali Sld Wht L</t>
  </si>
  <si>
    <t>2024-DH507-0011</t>
  </si>
  <si>
    <t>Zoka Sld Mat Blk</t>
  </si>
  <si>
    <t>2024-DH507-0012</t>
  </si>
  <si>
    <t>Zoka Sld Gls Gry</t>
  </si>
  <si>
    <t>2024-S242-0011</t>
  </si>
  <si>
    <t>Maya 3.0 Sld Mat Warm Gry</t>
  </si>
  <si>
    <t>2024-S242FF-0033</t>
  </si>
  <si>
    <t>Maya Full Face Child Race Mat Burgundy</t>
  </si>
  <si>
    <t>2024-S244-0012</t>
  </si>
  <si>
    <t>Interceptor 2.0 Sld Mat Warm Gry</t>
  </si>
  <si>
    <t>2024-S305-0011</t>
  </si>
  <si>
    <t>Invader 2.0 Sld Mat Wht</t>
  </si>
  <si>
    <t>2024-S330-0012</t>
  </si>
  <si>
    <t>Pace Sld Gls Blk/Mat Blk</t>
  </si>
  <si>
    <t>2024-S387-0011</t>
  </si>
  <si>
    <t>Grit 2.0 Sld Mat Wht</t>
  </si>
  <si>
    <t>2024-S406-0011</t>
  </si>
  <si>
    <t>Cascade Electrify Mat Kraft</t>
  </si>
  <si>
    <t>2024-S430-0011</t>
  </si>
  <si>
    <t>Invader DH Electrify Mat Kraft</t>
  </si>
  <si>
    <t>2024-S430-0041</t>
  </si>
  <si>
    <t>Invader DH Black Out Mat Blk/Gls Blk</t>
  </si>
  <si>
    <t>2025-AVE-0011</t>
  </si>
  <si>
    <t>Ave Sld Mat Org/Blu</t>
  </si>
  <si>
    <t>2025-AVE-0012</t>
  </si>
  <si>
    <t>Ave Sld Mat Blu-Gry</t>
  </si>
  <si>
    <t>2025-DH507-0011</t>
  </si>
  <si>
    <t>2025-DH507-0012</t>
  </si>
  <si>
    <t>Zoka Sld Gls Gry/Wht</t>
  </si>
  <si>
    <t>2025-DH507-0021</t>
  </si>
  <si>
    <t>Zoka LTD Lightspeed Gls Mlt</t>
  </si>
  <si>
    <t>2025-DH507-0061</t>
  </si>
  <si>
    <t>Zoka Basic Sld Mat Blk</t>
  </si>
  <si>
    <t>2025-DH508-0021</t>
  </si>
  <si>
    <t>Shiva 3.0 Carbon LTD Lightspeed Gls Mlt</t>
  </si>
  <si>
    <t>2025-DH621-0011</t>
  </si>
  <si>
    <t>Trinity Carbon LTD Quake Gls Cor/Prp</t>
  </si>
  <si>
    <t>2025-DH621-0021</t>
  </si>
  <si>
    <t>Trinity Carbon LTD Lightspeed Gls Mlt</t>
  </si>
  <si>
    <t>2025-S219-0011</t>
  </si>
  <si>
    <t>Chakra Youth Plus PunK Mat Red</t>
  </si>
  <si>
    <t>2025-S219-0012</t>
  </si>
  <si>
    <t>Chakra Youth Plus PunK Mat Prp</t>
  </si>
  <si>
    <t>2025-S219-0013</t>
  </si>
  <si>
    <t>Chakra Youth Plus PunK Mat Blu</t>
  </si>
  <si>
    <t>2025-S219-0014</t>
  </si>
  <si>
    <t>Chakra Youth Plus PunK Mat Gry/Blk</t>
  </si>
  <si>
    <t>2025-S242-0031</t>
  </si>
  <si>
    <t>Maya 3.0 LTD Lightspeed Gls Mlt</t>
  </si>
  <si>
    <t>2025-S242-0041</t>
  </si>
  <si>
    <t>Maya 3.0 LTD Sld Mat Ter/Nvy</t>
  </si>
  <si>
    <t>2025-S242FF-0011</t>
  </si>
  <si>
    <t>Maya Full Face Child Lightspeed Gls Mlt</t>
  </si>
  <si>
    <t>2025-S242FF-0041</t>
  </si>
  <si>
    <t>Maya Full Face Child PunK Gls Red</t>
  </si>
  <si>
    <t>2025-S242FF-0051</t>
  </si>
  <si>
    <t>2025-S244-0021</t>
  </si>
  <si>
    <t>Interceptor 2.0 Watercolor Mat Mlt</t>
  </si>
  <si>
    <t>2025-S244-0041</t>
  </si>
  <si>
    <t>Interceptor 2.0 Sld Mat Wht</t>
  </si>
  <si>
    <t>2025-S305-0021</t>
  </si>
  <si>
    <t>Invader 2.0 LTD Watercolor Mat Mlt</t>
  </si>
  <si>
    <t>2025-S305-0031</t>
  </si>
  <si>
    <t>Invader 2.0 LTD Lightspeed Gls Mlt</t>
  </si>
  <si>
    <t>2025-S305A-0011</t>
  </si>
  <si>
    <t>OF Invader LTD Sld Mat Brw</t>
  </si>
  <si>
    <t>2025-S305A-0012</t>
  </si>
  <si>
    <t>OF Invader LTD Sld Gls Cor/Prp</t>
  </si>
  <si>
    <t>2025-S305A-0013</t>
  </si>
  <si>
    <t>OF Invader LTD Sld Gls Blu</t>
  </si>
  <si>
    <t>2025-S305A-0014</t>
  </si>
  <si>
    <t>OF Invader Sld Mat Fluo Org/Blk</t>
  </si>
  <si>
    <t>2025-S305A-0021</t>
  </si>
  <si>
    <t>OF Invader LTD Lightspeed Gls Mlt</t>
  </si>
  <si>
    <t>2025-S330-0011</t>
  </si>
  <si>
    <t>Pace Sld Mat Wht/Gls Tel</t>
  </si>
  <si>
    <t>2025-S349-0017</t>
  </si>
  <si>
    <t>Traffic Basic Sld Mat Wht/Blk</t>
  </si>
  <si>
    <t>2025-S349-0018</t>
  </si>
  <si>
    <t>Traffic Basic Sld Mat Tel</t>
  </si>
  <si>
    <t>2025-S363-0011</t>
  </si>
  <si>
    <t>Central Sld Mat Org</t>
  </si>
  <si>
    <t>2025-S370-0014</t>
  </si>
  <si>
    <t>Uno Sld Mat Crm</t>
  </si>
  <si>
    <t>2025-S370-0015</t>
  </si>
  <si>
    <t>Uno Sld Mat Blk</t>
  </si>
  <si>
    <t>2025-S370-0016</t>
  </si>
  <si>
    <t>Uno Sld Mat Rse Gld</t>
  </si>
  <si>
    <t>2025-S370-0017</t>
  </si>
  <si>
    <t>2025-S387-0011</t>
  </si>
  <si>
    <t>Grit 2.0 Watercolor Mat Mlt</t>
  </si>
  <si>
    <t>2025-S387-0032</t>
  </si>
  <si>
    <t>Grit 2.0 Sld Mat Tel/Tan</t>
  </si>
  <si>
    <t>2025-S387-0033</t>
  </si>
  <si>
    <t>Grit 2.0 Sld Mat Tan/Brw</t>
  </si>
  <si>
    <t>2025-S406-0021</t>
  </si>
  <si>
    <t>Cascade Watercolor Mat Mlt</t>
  </si>
  <si>
    <t>2025-S406-0031</t>
  </si>
  <si>
    <t>Cascade Lightspeed Gls Mlt</t>
  </si>
  <si>
    <t>2025-S430-0011</t>
  </si>
  <si>
    <t>DH Invader LTD Watercolor Mat Wht</t>
  </si>
  <si>
    <t>2025-S430-0021</t>
  </si>
  <si>
    <t>DH Invader LTD Lightspeed Mat Mlt</t>
  </si>
  <si>
    <t>2025-S430-0031</t>
  </si>
  <si>
    <t>DH Invader LTD PunK Mat Org</t>
  </si>
  <si>
    <t>2025-S430-0051</t>
  </si>
  <si>
    <t>DH Invader Mat Blk/Blu/Wht</t>
  </si>
  <si>
    <t>2025-S430-0052</t>
  </si>
  <si>
    <t>DH Invader Mat Blk/Red/Wht</t>
  </si>
  <si>
    <t>2025-SK564-0011</t>
  </si>
  <si>
    <t>Saha Leaf Mat Blu Gry</t>
  </si>
  <si>
    <t>2025-SK564-0012</t>
  </si>
  <si>
    <t>Saha Leaf Mat Ter</t>
  </si>
  <si>
    <t>2025-SK564-0021</t>
  </si>
  <si>
    <t>Saha Shell Mat Crm</t>
  </si>
  <si>
    <t>2025-SK564-0022</t>
  </si>
  <si>
    <t>Saha Shell Mat Tel</t>
  </si>
  <si>
    <t>2025-SK564-0031</t>
  </si>
  <si>
    <t>Saha Range Mat Sge</t>
  </si>
  <si>
    <t>2025-SK564-0041</t>
  </si>
  <si>
    <t>Saha View Mat Tan</t>
  </si>
  <si>
    <t>2025-SK564-0051</t>
  </si>
  <si>
    <t>Saha Meadow Mat Crm</t>
  </si>
  <si>
    <t>2025-SK564-0061</t>
  </si>
  <si>
    <t>Saha Wave Mat Wht</t>
  </si>
  <si>
    <t>2026-DH507-0011</t>
  </si>
  <si>
    <t>Zoka Bokeh Mat Mlt</t>
  </si>
  <si>
    <t>2026-DH507-0021</t>
  </si>
  <si>
    <t>Zoka Mesh Gls Tur</t>
  </si>
  <si>
    <t>2026-DH508-0011</t>
  </si>
  <si>
    <t>Shiva 3.0 Carbon Bokeh Gls Mlt</t>
  </si>
  <si>
    <t>2026-DH508-0021</t>
  </si>
  <si>
    <t>Shiva 3.0 Carbon Mod Gls Tur</t>
  </si>
  <si>
    <t>2026-DH508-0031</t>
  </si>
  <si>
    <t>Shiva 3.0 Carbon Super Mesh Mat Prp</t>
  </si>
  <si>
    <t>2026-DH621-0011</t>
  </si>
  <si>
    <t>Trinity Carbon Pinstripe Gls Holo</t>
  </si>
  <si>
    <t>2026-DH621-0021</t>
  </si>
  <si>
    <t>Trinity Carbon Race Gls Red/Wht/Blu</t>
  </si>
  <si>
    <t>2026-DH621-0022</t>
  </si>
  <si>
    <t>Trinity Carbon Race Gls Slv</t>
  </si>
  <si>
    <t>2026-DH621-0031</t>
  </si>
  <si>
    <t>Trinity Carbon Type O Mat Red/Wht/Blu</t>
  </si>
  <si>
    <t>2026-S167-0011</t>
  </si>
  <si>
    <t>Chakra Youth Blok Gls Blk</t>
  </si>
  <si>
    <t>2026-S167-0012</t>
  </si>
  <si>
    <t>Chakra Youth Blok Gls Tur</t>
  </si>
  <si>
    <t>2026-S167-0013</t>
  </si>
  <si>
    <t>Chakra Youth Blok Gls Org</t>
  </si>
  <si>
    <t>2026-S167-0014</t>
  </si>
  <si>
    <t>Chakra Youth Blok Gls Putty</t>
  </si>
  <si>
    <t>2026-S167-0015</t>
  </si>
  <si>
    <t>Chakra Youth Blok Gls Slv</t>
  </si>
  <si>
    <t>2026-S167S-0011</t>
  </si>
  <si>
    <t>Chakra Child Lighted Crosscut Gls Blu</t>
  </si>
  <si>
    <t>2026-S167S-0012</t>
  </si>
  <si>
    <t>Chakra Child Lighted Crosscut Gls Red</t>
  </si>
  <si>
    <t>2026-S167S-0021</t>
  </si>
  <si>
    <t>Chakra Child Lighted Digi Wave Gls Prp</t>
  </si>
  <si>
    <t>2026-S167S-0031</t>
  </si>
  <si>
    <t>Chakra Child Lighted Mirage Gls Blu</t>
  </si>
  <si>
    <t>2026-S167S-0032</t>
  </si>
  <si>
    <t>Chakra Child Lighted Mirage Gls Cyn/Org</t>
  </si>
  <si>
    <t>2026-S167S-0033</t>
  </si>
  <si>
    <t>Chakra Child Lighted Mirage Gls Pnk/Ylw</t>
  </si>
  <si>
    <t>2026-S242FF-0011</t>
  </si>
  <si>
    <t>Maya Full Face Child Fast Track Gls Red/Wht/Blu</t>
  </si>
  <si>
    <t>2026-S242FF-0021</t>
  </si>
  <si>
    <t>Maya Full Face Child Geo Gls Dove Gry</t>
  </si>
  <si>
    <t>2026-S242FF-0022</t>
  </si>
  <si>
    <t>Maya Full Face Child Geo Gls Blk</t>
  </si>
  <si>
    <t>2026-S242FF-0031</t>
  </si>
  <si>
    <t>Maya Full Face Spray Gls Mlt</t>
  </si>
  <si>
    <t>2026-S270-0011</t>
  </si>
  <si>
    <t>Lunati 2.0 Fade Mat Blk</t>
  </si>
  <si>
    <t>2026-S270-0021</t>
  </si>
  <si>
    <t>Lunati 2.0 Fragment Mat Grn</t>
  </si>
  <si>
    <t>2026-S270-0031</t>
  </si>
  <si>
    <t>Lunati 2.0 Space Mat Blk</t>
  </si>
  <si>
    <t>2026-S293-0011</t>
  </si>
  <si>
    <t>Prime 2.0 Nightfall Gls Mlt</t>
  </si>
  <si>
    <t>2026-S305-0011</t>
  </si>
  <si>
    <t>Invader 2.0 Bokeh Mat Mlt</t>
  </si>
  <si>
    <t>2026-S305-0021</t>
  </si>
  <si>
    <t>Invader 2.0 Blur Mat Sunset</t>
  </si>
  <si>
    <t>2026-S305-0031</t>
  </si>
  <si>
    <t>Invader 2.0 Superdigital Mat Tur</t>
  </si>
  <si>
    <t>2026-S305A-0011</t>
  </si>
  <si>
    <t>OF Invader Blur Mat Sunset</t>
  </si>
  <si>
    <t>2026-S305A-0021</t>
  </si>
  <si>
    <t>OF Invader Superdigital Mat Tur</t>
  </si>
  <si>
    <t>2026-S330-0011</t>
  </si>
  <si>
    <t>Pace Bend Mat Blk</t>
  </si>
  <si>
    <t>2026-S330-0012</t>
  </si>
  <si>
    <t>Pace Bend Mat Gld</t>
  </si>
  <si>
    <t>2026-S330-0013</t>
  </si>
  <si>
    <t>Pace Bend Mat Sge</t>
  </si>
  <si>
    <t>2026-S330-0014</t>
  </si>
  <si>
    <t>Pace Bend Mat Wht</t>
  </si>
  <si>
    <t>2026-S330YOUTH -0011</t>
  </si>
  <si>
    <t>Pace Youth Digi Wave Mat Prp</t>
  </si>
  <si>
    <t>2026-S330YOUTH -0022</t>
  </si>
  <si>
    <t>Pace Youth Linear Gls Dove Gry</t>
  </si>
  <si>
    <t>2026-S330YOUTH-0033</t>
  </si>
  <si>
    <t>Pace Youth Space Mat Blk</t>
  </si>
  <si>
    <t>2026-S349BASIC-0011</t>
  </si>
  <si>
    <t>Traffic Basic Sld Mat Earth</t>
  </si>
  <si>
    <t>2026-S349BASIC-0012</t>
  </si>
  <si>
    <t>Traffic Basic Sld Mat Lava</t>
  </si>
  <si>
    <t>2026-S349BASIC-0013</t>
  </si>
  <si>
    <t>Traffic Basic Sld Mat Mus</t>
  </si>
  <si>
    <t>2026-S349BASIC-0014</t>
  </si>
  <si>
    <t>Traffic Basic Sld Mat Slv</t>
  </si>
  <si>
    <t>2026-S349LIGHT-0011</t>
  </si>
  <si>
    <t>Traffic Light Sld Mat Alg</t>
  </si>
  <si>
    <t>2026-S349LIGHT-0012</t>
  </si>
  <si>
    <t>Traffic Light Sld Mat Blu-Gry</t>
  </si>
  <si>
    <t>2026-S349LIGHT-0013</t>
  </si>
  <si>
    <t>Traffic Light Sld Mat Cyn</t>
  </si>
  <si>
    <t>2026-S349LIGHT-0014</t>
  </si>
  <si>
    <t>Traffic Light Sld Mat Dark Blu</t>
  </si>
  <si>
    <t>2026-S363-0011</t>
  </si>
  <si>
    <t>Central Sld Mat Oak Grn</t>
  </si>
  <si>
    <t>2026-S363-0012</t>
  </si>
  <si>
    <t>Central Sld Mat Powder Grn</t>
  </si>
  <si>
    <t>2026-S370-0011</t>
  </si>
  <si>
    <t>Uno Gradient Mat Lava</t>
  </si>
  <si>
    <t>2026-S370-0021</t>
  </si>
  <si>
    <t>Uno Speed Mat Brw</t>
  </si>
  <si>
    <t>2026-S370-0022</t>
  </si>
  <si>
    <t>Uno Speed Mat Wht</t>
  </si>
  <si>
    <t>2026-S387-0011</t>
  </si>
  <si>
    <t>Grit 2.0 Fragment Mat Mlt</t>
  </si>
  <si>
    <t>2026-S387-0021</t>
  </si>
  <si>
    <t>Grit 2.0 Nightfall Mat Mlt</t>
  </si>
  <si>
    <t>2026-S398-011</t>
  </si>
  <si>
    <t>Ave Sld Mat Dove Gry</t>
  </si>
  <si>
    <t>2026-S398-012</t>
  </si>
  <si>
    <t>Ave Sld Mat Powder Grn</t>
  </si>
  <si>
    <t>2026-S406-011</t>
  </si>
  <si>
    <t>Cascade Mesh Gls Tur/Prp</t>
  </si>
  <si>
    <t>2026-S406-012</t>
  </si>
  <si>
    <t>Cascade Mesh Gls Tur</t>
  </si>
  <si>
    <t>2026-S406-014</t>
  </si>
  <si>
    <t>Cascade Space Gls Blk</t>
  </si>
  <si>
    <t>2026-S430-0011</t>
  </si>
  <si>
    <t>DH Invader Load Mat Blk/Holo</t>
  </si>
  <si>
    <t>2026-S430-0021</t>
  </si>
  <si>
    <t>DH Invader Superdigital Mat Tur</t>
  </si>
  <si>
    <t>2026-S430-0031</t>
  </si>
  <si>
    <t>DH Invader Space Gls Blk/Holo</t>
  </si>
  <si>
    <t>2026-SK564-0011</t>
  </si>
  <si>
    <t>Saha Blok Mat Brw</t>
  </si>
  <si>
    <t>2026-SK564-0012</t>
  </si>
  <si>
    <t>Saha Blok Mat Steel Blu</t>
  </si>
  <si>
    <t>2026-SK564-0021</t>
  </si>
  <si>
    <t>Saha Stripe Mat Burnt</t>
  </si>
  <si>
    <t>2026-SK564-0022</t>
  </si>
  <si>
    <t>Saha Stripe Mat Cor</t>
  </si>
  <si>
    <t>20990302</t>
  </si>
  <si>
    <t>Chakra Child/Youth Padding</t>
  </si>
  <si>
    <t>26990105</t>
  </si>
  <si>
    <t>Amara Retention System S</t>
  </si>
  <si>
    <t>26990107</t>
  </si>
  <si>
    <t>Amara Retention System L</t>
  </si>
  <si>
    <t>28990101</t>
  </si>
  <si>
    <t>Chakra Youth Retention System</t>
  </si>
  <si>
    <t>29150199</t>
  </si>
  <si>
    <t>Catalyst Face Shield Lock</t>
  </si>
  <si>
    <t>29990011</t>
  </si>
  <si>
    <t>Naza II Dual Face Shield Clr</t>
  </si>
  <si>
    <t>29990111</t>
  </si>
  <si>
    <t>Catalyst Dark Smoke Face Shield</t>
  </si>
  <si>
    <t>29999911</t>
  </si>
  <si>
    <t>Catalyst Clear Face Shield</t>
  </si>
  <si>
    <t>30990199</t>
  </si>
  <si>
    <t>Avatar PopLoc Blk</t>
  </si>
  <si>
    <t>30990299</t>
  </si>
  <si>
    <t>Avatar PopLoc Wht</t>
  </si>
  <si>
    <t>32000221</t>
  </si>
  <si>
    <t>Prana Sld Wht Visor</t>
  </si>
  <si>
    <t>33000199</t>
  </si>
  <si>
    <t>Prana Vent Kit Blk</t>
  </si>
  <si>
    <t>33000299</t>
  </si>
  <si>
    <t>Prana Vent Kit Wht</t>
  </si>
  <si>
    <t>33060114</t>
  </si>
  <si>
    <t>Prana Breath Box Kit with XS (black) cheek pad set</t>
  </si>
  <si>
    <t>33060115</t>
  </si>
  <si>
    <t>Prana Breath Box Kit with S (black) cheek pad set</t>
  </si>
  <si>
    <t>33060116</t>
  </si>
  <si>
    <t>Prana Breath Box Kit with M (black) cheek pad set</t>
  </si>
  <si>
    <t>33060117</t>
  </si>
  <si>
    <t>Prana Breath Box Kit with L (black) cheek pad set</t>
  </si>
  <si>
    <t>33060118</t>
  </si>
  <si>
    <t>Prana Breath Box Kit with XL (black) cheek pad set</t>
  </si>
  <si>
    <t>33060119</t>
  </si>
  <si>
    <t>Prana Breath Box Kit with XXL (black) cheek pad set</t>
  </si>
  <si>
    <t>33990099</t>
  </si>
  <si>
    <t>Prana Bolt Kit</t>
  </si>
  <si>
    <t>33990140</t>
  </si>
  <si>
    <t>Prana Breath Box (black) XS-M</t>
  </si>
  <si>
    <t>33990141</t>
  </si>
  <si>
    <t>Prana Breath Box (black) L-XXL</t>
  </si>
  <si>
    <t>33990199</t>
  </si>
  <si>
    <t>Prana PopLoc Blk w. Aluminum Bolt w/o mounts</t>
  </si>
  <si>
    <t>33990299</t>
  </si>
  <si>
    <t>Prana PopLoc Wht w. Aluminum Bolt</t>
  </si>
  <si>
    <t>33990399</t>
  </si>
  <si>
    <t>Prana/Shiva PopLoc Blk w/ mounts</t>
  </si>
  <si>
    <t>35991811</t>
  </si>
  <si>
    <t>Nira Mirrored Face Shield</t>
  </si>
  <si>
    <t>38571306</t>
  </si>
  <si>
    <t>US Savara Celebrity Pnk M</t>
  </si>
  <si>
    <t>38571307</t>
  </si>
  <si>
    <t>US Savara Celebrity Pnk L</t>
  </si>
  <si>
    <t>38980299</t>
  </si>
  <si>
    <t>US Savara Psycko Wht visor XS-XL</t>
  </si>
  <si>
    <t>4171999010920</t>
  </si>
  <si>
    <t>Maha M top + front + rear padding blk</t>
  </si>
  <si>
    <t>4171999010925</t>
  </si>
  <si>
    <t>Maha XS top + front + rear padding Blk</t>
  </si>
  <si>
    <t>4171999010926</t>
  </si>
  <si>
    <t>Maha L top + front + rear padding Blk</t>
  </si>
  <si>
    <t>4171999010927</t>
  </si>
  <si>
    <t>Maha S top + front + rear padding Blk</t>
  </si>
  <si>
    <t>42200299</t>
  </si>
  <si>
    <t>Chakra PLUS Stripes Wht Visor</t>
  </si>
  <si>
    <t>42990105</t>
  </si>
  <si>
    <t>Chakra Solo Retention System XS (Fits Child S, Youth, and S/M) S-219</t>
  </si>
  <si>
    <t>42990107</t>
  </si>
  <si>
    <t>Chakra Solo Retention System S (L/XL Helmet) S-219</t>
  </si>
  <si>
    <t>43210199</t>
  </si>
  <si>
    <t>Chakra Blk Visor</t>
  </si>
  <si>
    <t>43210299</t>
  </si>
  <si>
    <t>Chakra Wht Visor</t>
  </si>
  <si>
    <t>49010199</t>
  </si>
  <si>
    <t>Maraka XC Blk Visor</t>
  </si>
  <si>
    <t>491070399</t>
  </si>
  <si>
    <t>Maraka XC Edge Col Visor</t>
  </si>
  <si>
    <t>491070599</t>
  </si>
  <si>
    <t>Maraka XC Edge Red Visor</t>
  </si>
  <si>
    <t>491070899</t>
  </si>
  <si>
    <t>Maraka XC Edge Lim Visor</t>
  </si>
  <si>
    <t>491171099</t>
  </si>
  <si>
    <t>Maraka XC Core Blk/Rd Visor</t>
  </si>
  <si>
    <t>49120299</t>
  </si>
  <si>
    <t>Maraka XC Zone Wht Visor</t>
  </si>
  <si>
    <t>500121110</t>
  </si>
  <si>
    <t>Mud Guard Camo Nvy</t>
  </si>
  <si>
    <t>500121210</t>
  </si>
  <si>
    <t>Mud Guard Topo Mlt</t>
  </si>
  <si>
    <t>500121220</t>
  </si>
  <si>
    <t>Mud Guard Topo Blk</t>
  </si>
  <si>
    <t>511210207</t>
  </si>
  <si>
    <t>Phenom Vanilla Wht M/L</t>
  </si>
  <si>
    <t>51990312</t>
  </si>
  <si>
    <t>Phenom S/M (1 front, 2 side, 1 top) padding</t>
  </si>
  <si>
    <t>51990313</t>
  </si>
  <si>
    <t>Phenom M/L (1 front, 2 side, 1 top) padding</t>
  </si>
  <si>
    <t>52990105</t>
  </si>
  <si>
    <t>Maraka S Retention System</t>
  </si>
  <si>
    <t>52990106</t>
  </si>
  <si>
    <t>Maraka M Retention System</t>
  </si>
  <si>
    <t>52990107</t>
  </si>
  <si>
    <t>Maraka L Retention System</t>
  </si>
  <si>
    <t>52990332</t>
  </si>
  <si>
    <t>Maraka Padding S (Bug Liner Only)</t>
  </si>
  <si>
    <t>52990333</t>
  </si>
  <si>
    <t>Maraka Padding M</t>
  </si>
  <si>
    <t>52990334</t>
  </si>
  <si>
    <t>Maraka Padding L</t>
  </si>
  <si>
    <t>57150107</t>
  </si>
  <si>
    <t>Viva Sld Blk L</t>
  </si>
  <si>
    <t>57150807</t>
  </si>
  <si>
    <t>Viva Sld Grn L</t>
  </si>
  <si>
    <t>57990125</t>
  </si>
  <si>
    <t>Viva Padding Blk S</t>
  </si>
  <si>
    <t>57990126</t>
  </si>
  <si>
    <t>Viva Padding Blk M</t>
  </si>
  <si>
    <t>57990127</t>
  </si>
  <si>
    <t>Viva Padding Blk L</t>
  </si>
  <si>
    <t>Hasta Glove Kali Logo Blk XS</t>
  </si>
  <si>
    <t>Hasta Glove Kali Logo Blk S</t>
  </si>
  <si>
    <t>Hasta Glove Kali Logo Blk M</t>
  </si>
  <si>
    <t>58010107</t>
  </si>
  <si>
    <t>Hasta Glove Kali Logo Blk L</t>
  </si>
  <si>
    <t>Hasta Glove Kali Logo Blk XL</t>
  </si>
  <si>
    <t>58212404</t>
  </si>
  <si>
    <t>Hasta Glove Tam XS</t>
  </si>
  <si>
    <t>58212406</t>
  </si>
  <si>
    <t>Hasta Glove Tam M</t>
  </si>
  <si>
    <t>62150008</t>
  </si>
  <si>
    <t>Shiva Sld Carbon XL</t>
  </si>
  <si>
    <t>62150199</t>
  </si>
  <si>
    <t>Prana/Shiva Sld Blk Visor XS-XL</t>
  </si>
  <si>
    <t>62300104</t>
  </si>
  <si>
    <t>Shiva Stripes Blk XS</t>
  </si>
  <si>
    <t>62921004</t>
  </si>
  <si>
    <t>Shiva Speed Machine Blk/Red XS</t>
  </si>
  <si>
    <t>62921005</t>
  </si>
  <si>
    <t>Shiva Speed Machine Blk/Red S</t>
  </si>
  <si>
    <t>62921007</t>
  </si>
  <si>
    <t>Shiva Speed Machine Blk/Red L</t>
  </si>
  <si>
    <t>62921008</t>
  </si>
  <si>
    <t>Shiva Speed Machine Blk/Red XL</t>
  </si>
  <si>
    <t>62921099</t>
  </si>
  <si>
    <t>Shiva Speed Machine Blk/Red Visor XS-XL</t>
  </si>
  <si>
    <t>62990004</t>
  </si>
  <si>
    <t>Shiva Cheek Pad &amp; Liner Set XS</t>
  </si>
  <si>
    <t>62990005</t>
  </si>
  <si>
    <t>Shiva Cheek Pad &amp; Liner Set S</t>
  </si>
  <si>
    <t>62990006</t>
  </si>
  <si>
    <t>Shiva Cheek Pad &amp; Liner Set M</t>
  </si>
  <si>
    <t>62990007</t>
  </si>
  <si>
    <t>Shiva Cheek Pad &amp; Liner Set L</t>
  </si>
  <si>
    <t>62990008</t>
  </si>
  <si>
    <t>Shiva Cheek Pad &amp; Liner Set XL</t>
  </si>
  <si>
    <t>62999999</t>
  </si>
  <si>
    <t>Shiva Bolt Kit</t>
  </si>
  <si>
    <t>67990312</t>
  </si>
  <si>
    <t>Loka S/M Gry Padding</t>
  </si>
  <si>
    <t>67990313</t>
  </si>
  <si>
    <t>Loka M/L Gry Padding</t>
  </si>
  <si>
    <t>FullFaceZipperBag</t>
  </si>
  <si>
    <t>Premium Full Face Zipper Bag (Shiva, Shiva 2.0, Alpine)</t>
  </si>
  <si>
    <t>Interceptor POP</t>
  </si>
  <si>
    <t>Kali City Rear Red Light</t>
  </si>
  <si>
    <t>Kali Mask Keychain</t>
  </si>
  <si>
    <t>Kali Protectives Foam Board Sign POP</t>
  </si>
  <si>
    <t>Kali Protectives Foam Board Sign</t>
  </si>
  <si>
    <t>Kali Protectives Wordmark Sticker Blk 20 in</t>
  </si>
  <si>
    <t>Kali Protectives Wordmark Sticker Blk 4 in</t>
  </si>
  <si>
    <t>Kali Protectives Wordmark Sticker Blk 6 in</t>
  </si>
  <si>
    <t>Kali Protectives Wordmark Sticker Wht 6 in</t>
  </si>
  <si>
    <t>Kali Sock Helmet bag</t>
  </si>
  <si>
    <t>Kali State Logo Sticker Blk 20 in</t>
  </si>
  <si>
    <t>Kali State Logo Sticker Blk 6 in</t>
  </si>
  <si>
    <t>Kali State Logo Sticker Wht 20 in</t>
  </si>
  <si>
    <t>Kali State Logo Sticker Wht 6 in</t>
  </si>
  <si>
    <t>Kali Tech Card Deck</t>
  </si>
  <si>
    <t>POP - Display Rack Kit</t>
  </si>
  <si>
    <t>POP - Kali Cardboard Tower</t>
  </si>
  <si>
    <t>Rubber Mouth Guard</t>
  </si>
  <si>
    <t>Shop PPE masks (box of 50)</t>
  </si>
  <si>
    <t>Short 6" Micro USB Cable</t>
  </si>
  <si>
    <t>Micro-USB Charging Cable for City, Central, and Traffic Light</t>
  </si>
  <si>
    <t>Slider</t>
  </si>
  <si>
    <t>Locking Cam Slider Set Blk</t>
  </si>
  <si>
    <t>TankPad1</t>
  </si>
  <si>
    <t>Tank Pad Skull Blk/Wht</t>
  </si>
  <si>
    <t>Tankpad2</t>
  </si>
  <si>
    <t>Tank Pad Kali Logo Red</t>
  </si>
  <si>
    <t>Tent Top</t>
  </si>
  <si>
    <t>Kali Tent 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</si>
</sst>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quot;$&quot;#,##0.00"/>
    <numFmt numFmtId="165" formatCode="0.0%"/>
    <numFmt numFmtId="166" formatCode="00000"/>
    <numFmt numFmtId="167" formatCode="\$0.00"/>
    <numFmt numFmtId="168" formatCode="0000000000"/>
  </numFmts>
  <fonts count="90" x14ac:knownFonts="1">
    <font>
      <sz val="10"/>
      <color rgb="FF000000"/>
      <name val="Verdana"/>
      <scheme val="minor"/>
    </font>
    <font>
      <sz val="10"/>
      <color theme="1"/>
      <name val="Verdana"/>
      <family val="2"/>
    </font>
    <font>
      <b/>
      <sz val="12"/>
      <color theme="1"/>
      <name val="Helvetica Neue"/>
      <family val="2"/>
    </font>
    <font>
      <sz val="10"/>
      <name val="Verdana"/>
      <family val="2"/>
    </font>
    <font>
      <b/>
      <sz val="80"/>
      <color theme="1"/>
      <name val="Verdana"/>
      <family val="2"/>
    </font>
    <font>
      <sz val="12"/>
      <color theme="1"/>
      <name val="Helvetica Neue"/>
      <family val="2"/>
    </font>
    <font>
      <sz val="10"/>
      <color theme="1"/>
      <name val="Helvetica Neue"/>
      <family val="2"/>
    </font>
    <font>
      <u/>
      <sz val="10"/>
      <color theme="1"/>
      <name val="Helvetica Neue"/>
      <family val="2"/>
    </font>
    <font>
      <sz val="8"/>
      <color theme="1"/>
      <name val="Helvetica Neue"/>
      <family val="2"/>
    </font>
    <font>
      <sz val="12"/>
      <color theme="1"/>
      <name val="Verdana"/>
      <family val="2"/>
    </font>
    <font>
      <b/>
      <u/>
      <sz val="16"/>
      <color rgb="FF000000"/>
      <name val="Calibri"/>
      <family val="2"/>
    </font>
    <font>
      <b/>
      <u/>
      <sz val="12"/>
      <color rgb="FF000000"/>
      <name val="Calibri"/>
      <family val="2"/>
    </font>
    <font>
      <u/>
      <sz val="8"/>
      <color theme="1"/>
      <name val="Helvetica Neue"/>
      <family val="2"/>
    </font>
    <font>
      <u/>
      <sz val="8"/>
      <color theme="1"/>
      <name val="Helvetica Neue"/>
      <family val="2"/>
    </font>
    <font>
      <sz val="8"/>
      <color rgb="FF000000"/>
      <name val="Helvetica Neue"/>
      <family val="2"/>
    </font>
    <font>
      <u/>
      <sz val="11"/>
      <color theme="1"/>
      <name val="Helvetica Neue"/>
      <family val="2"/>
    </font>
    <font>
      <sz val="11"/>
      <color theme="1"/>
      <name val="Helvetica Neue"/>
      <family val="2"/>
    </font>
    <font>
      <sz val="8"/>
      <color rgb="FFFF0000"/>
      <name val="Helvetica Neue"/>
      <family val="2"/>
    </font>
    <font>
      <sz val="10"/>
      <color rgb="FFFF0000"/>
      <name val="Verdana"/>
      <family val="2"/>
    </font>
    <font>
      <sz val="11"/>
      <color rgb="FFFF0000"/>
      <name val="Helvetica Neue"/>
      <family val="2"/>
    </font>
    <font>
      <sz val="10"/>
      <color theme="0"/>
      <name val="Verdana"/>
      <family val="2"/>
    </font>
    <font>
      <b/>
      <sz val="11"/>
      <color theme="1"/>
      <name val="Helvetica Neue"/>
      <family val="2"/>
    </font>
    <font>
      <b/>
      <u/>
      <sz val="16"/>
      <color theme="1"/>
      <name val="Verdana"/>
      <family val="2"/>
    </font>
    <font>
      <i/>
      <sz val="11"/>
      <color theme="1"/>
      <name val="Verdana"/>
      <family val="2"/>
    </font>
    <font>
      <i/>
      <sz val="7"/>
      <color rgb="FFFF0000"/>
      <name val="Helvetica Neue"/>
      <family val="2"/>
    </font>
    <font>
      <b/>
      <sz val="12"/>
      <color theme="1"/>
      <name val="Verdana"/>
      <family val="2"/>
    </font>
    <font>
      <b/>
      <sz val="11"/>
      <color theme="1"/>
      <name val="Verdana"/>
      <family val="2"/>
    </font>
    <font>
      <sz val="11"/>
      <color theme="1"/>
      <name val="Verdana"/>
      <family val="2"/>
    </font>
    <font>
      <b/>
      <sz val="11"/>
      <color rgb="FF000000"/>
      <name val="Helvetica Neue"/>
      <family val="2"/>
    </font>
    <font>
      <b/>
      <sz val="10"/>
      <color theme="1"/>
      <name val="Verdana"/>
      <family val="2"/>
    </font>
    <font>
      <b/>
      <sz val="24"/>
      <color theme="1"/>
      <name val="Verdana"/>
      <family val="2"/>
    </font>
    <font>
      <b/>
      <sz val="11"/>
      <color rgb="FF000000"/>
      <name val="Verdana"/>
      <family val="2"/>
    </font>
    <font>
      <b/>
      <sz val="22"/>
      <color theme="1"/>
      <name val="Verdana"/>
      <family val="2"/>
    </font>
    <font>
      <b/>
      <sz val="10"/>
      <color rgb="FF000000"/>
      <name val="Verdana"/>
      <family val="2"/>
    </font>
    <font>
      <b/>
      <sz val="11"/>
      <color rgb="FFFFFFFF"/>
      <name val="Verdana"/>
      <family val="2"/>
    </font>
    <font>
      <sz val="10"/>
      <color rgb="FF000000"/>
      <name val="Verdana"/>
      <family val="2"/>
    </font>
    <font>
      <b/>
      <sz val="48"/>
      <color rgb="FF000000"/>
      <name val="Verdana"/>
      <family val="2"/>
    </font>
    <font>
      <b/>
      <sz val="16"/>
      <color rgb="FF000000"/>
      <name val="Verdana"/>
      <family val="2"/>
    </font>
    <font>
      <b/>
      <sz val="12"/>
      <color rgb="FF000000"/>
      <name val="Verdana"/>
      <family val="2"/>
    </font>
    <font>
      <sz val="11"/>
      <color theme="1"/>
      <name val="Arial"/>
      <family val="2"/>
    </font>
    <font>
      <b/>
      <sz val="11"/>
      <color theme="1"/>
      <name val="Arial"/>
      <family val="2"/>
    </font>
    <font>
      <sz val="9"/>
      <color theme="1"/>
      <name val="Arial"/>
      <family val="2"/>
    </font>
    <font>
      <sz val="11"/>
      <color theme="0"/>
      <name val="Arial"/>
      <family val="2"/>
    </font>
    <font>
      <b/>
      <sz val="10"/>
      <color rgb="FFFF0000"/>
      <name val="Verdana"/>
      <family val="2"/>
    </font>
    <font>
      <sz val="11"/>
      <color rgb="FF000000"/>
      <name val="Arial"/>
      <family val="2"/>
    </font>
    <font>
      <b/>
      <sz val="11"/>
      <color rgb="FFFF0000"/>
      <name val="Arial"/>
      <family val="2"/>
    </font>
    <font>
      <b/>
      <sz val="11"/>
      <color rgb="FF000000"/>
      <name val="Arial"/>
      <family val="2"/>
    </font>
    <font>
      <sz val="11"/>
      <color theme="0"/>
      <name val="Verdana"/>
      <family val="2"/>
    </font>
    <font>
      <sz val="11"/>
      <color rgb="FF0000FF"/>
      <name val="Arial"/>
      <family val="2"/>
    </font>
    <font>
      <sz val="11"/>
      <color rgb="FFFF0000"/>
      <name val="Verdana"/>
      <family val="2"/>
    </font>
    <font>
      <sz val="12"/>
      <color rgb="FF000000"/>
      <name val="Calibri"/>
      <family val="2"/>
    </font>
    <font>
      <b/>
      <sz val="26"/>
      <color rgb="FF000000"/>
      <name val="Verdana"/>
      <family val="2"/>
    </font>
    <font>
      <b/>
      <sz val="10"/>
      <color rgb="FFFFFF00"/>
      <name val="Arial"/>
      <family val="2"/>
    </font>
    <font>
      <b/>
      <sz val="11"/>
      <color rgb="FF000000"/>
      <name val="Calibri"/>
      <family val="2"/>
    </font>
    <font>
      <b/>
      <sz val="11"/>
      <color rgb="FFFFFF00"/>
      <name val="Calibri"/>
      <family val="2"/>
    </font>
    <font>
      <b/>
      <sz val="10"/>
      <color rgb="FFFFFF00"/>
      <name val="Calibri"/>
      <family val="2"/>
    </font>
    <font>
      <sz val="11"/>
      <color rgb="FFFFFF00"/>
      <name val="Calibri"/>
      <family val="2"/>
    </font>
    <font>
      <sz val="11"/>
      <color theme="1"/>
      <name val="Calibri"/>
      <family val="2"/>
    </font>
    <font>
      <sz val="10"/>
      <color theme="1"/>
      <name val="Arial"/>
      <family val="2"/>
    </font>
    <font>
      <sz val="9"/>
      <color rgb="FF000000"/>
      <name val="Arial"/>
      <family val="2"/>
    </font>
    <font>
      <b/>
      <sz val="9"/>
      <color rgb="FF000000"/>
      <name val="Arial"/>
      <family val="2"/>
    </font>
    <font>
      <b/>
      <sz val="9"/>
      <color rgb="FFE069CF"/>
      <name val="Arial"/>
      <family val="2"/>
    </font>
    <font>
      <b/>
      <sz val="9"/>
      <color rgb="FF92D050"/>
      <name val="Arial"/>
      <family val="2"/>
    </font>
    <font>
      <b/>
      <sz val="9"/>
      <color rgb="FFC5E0B3"/>
      <name val="Arial"/>
      <family val="2"/>
    </font>
    <font>
      <b/>
      <sz val="9"/>
      <color theme="1"/>
      <name val="Arial"/>
      <family val="2"/>
    </font>
    <font>
      <sz val="10"/>
      <color rgb="FF000000"/>
      <name val="Calibri"/>
      <family val="2"/>
    </font>
    <font>
      <b/>
      <sz val="18"/>
      <color rgb="FFFF0000"/>
      <name val="Verdana"/>
      <family val="2"/>
    </font>
    <font>
      <b/>
      <sz val="8"/>
      <color rgb="FFA6F7B7"/>
      <name val="Arial"/>
      <family val="2"/>
    </font>
    <font>
      <b/>
      <sz val="9"/>
      <color rgb="FFB4C6E7"/>
      <name val="Arial"/>
      <family val="2"/>
    </font>
    <font>
      <b/>
      <sz val="9"/>
      <color rgb="FFFFC000"/>
      <name val="Arial"/>
      <family val="2"/>
    </font>
    <font>
      <b/>
      <sz val="9"/>
      <color rgb="FFF7CAAC"/>
      <name val="Arial"/>
      <family val="2"/>
    </font>
    <font>
      <b/>
      <sz val="9"/>
      <color rgb="FF00B0F0"/>
      <name val="Arial"/>
      <family val="2"/>
    </font>
    <font>
      <b/>
      <sz val="9"/>
      <color rgb="FFFFFF00"/>
      <name val="Arial"/>
      <family val="2"/>
    </font>
    <font>
      <b/>
      <sz val="9"/>
      <color rgb="FF9999FF"/>
      <name val="Arial"/>
      <family val="2"/>
    </font>
    <font>
      <b/>
      <sz val="9"/>
      <color rgb="FF98F0AA"/>
      <name val="Arial"/>
      <family val="2"/>
    </font>
    <font>
      <sz val="10"/>
      <color theme="1"/>
      <name val="Calibri"/>
      <family val="2"/>
    </font>
    <font>
      <b/>
      <sz val="9"/>
      <color rgb="FF9966FF"/>
      <name val="Arial"/>
      <family val="2"/>
    </font>
    <font>
      <b/>
      <sz val="9"/>
      <color rgb="FFFF0000"/>
      <name val="Arial"/>
      <family val="2"/>
    </font>
    <font>
      <sz val="6"/>
      <color rgb="FF000000"/>
      <name val="Arial"/>
      <family val="2"/>
    </font>
    <font>
      <sz val="9"/>
      <color rgb="FFC5E0B3"/>
      <name val="Arial"/>
      <family val="2"/>
    </font>
    <font>
      <i/>
      <sz val="9"/>
      <color theme="1"/>
      <name val="Arial"/>
      <family val="2"/>
    </font>
    <font>
      <b/>
      <sz val="20"/>
      <color rgb="FF000000"/>
      <name val="Verdana"/>
      <family val="2"/>
    </font>
    <font>
      <b/>
      <sz val="12"/>
      <color rgb="FFFFFF00"/>
      <name val="Calibri"/>
      <family val="2"/>
    </font>
    <font>
      <b/>
      <sz val="8"/>
      <color rgb="FFFFFF00"/>
      <name val="Verdana"/>
      <family val="2"/>
    </font>
    <font>
      <sz val="8"/>
      <color rgb="FF000000"/>
      <name val="Verdana"/>
      <family val="2"/>
    </font>
    <font>
      <sz val="8"/>
      <color rgb="FF000000"/>
      <name val="Calibri"/>
      <family val="2"/>
    </font>
    <font>
      <b/>
      <sz val="8"/>
      <color rgb="FFFFFF00"/>
      <name val="Calibri"/>
      <family val="2"/>
    </font>
    <font>
      <b/>
      <sz val="12"/>
      <color rgb="FFFF0000"/>
      <name val="Verdana"/>
      <family val="2"/>
    </font>
    <font>
      <b/>
      <sz val="9"/>
      <color rgb="FFFFFF00"/>
      <name val="Arial"/>
      <family val="2"/>
    </font>
    <font>
      <sz val="10"/>
      <color rgb="FF000000"/>
      <name val="Verdana"/>
      <family val="2"/>
      <scheme val="minor"/>
    </font>
  </fonts>
  <fills count="32">
    <fill>
      <patternFill patternType="none"/>
    </fill>
    <fill>
      <patternFill patternType="gray125"/>
    </fill>
    <fill>
      <patternFill patternType="solid">
        <fgColor rgb="FFFFFFFF"/>
        <bgColor rgb="FFFFFFFF"/>
      </patternFill>
    </fill>
    <fill>
      <patternFill patternType="solid">
        <fgColor rgb="FFDEEAF6"/>
        <bgColor rgb="FFDEEAF6"/>
      </patternFill>
    </fill>
    <fill>
      <patternFill patternType="solid">
        <fgColor theme="1"/>
        <bgColor theme="1"/>
      </patternFill>
    </fill>
    <fill>
      <patternFill patternType="solid">
        <fgColor rgb="FFB1A8FF"/>
        <bgColor rgb="FFB1A8FF"/>
      </patternFill>
    </fill>
    <fill>
      <patternFill patternType="solid">
        <fgColor rgb="FFE195F8"/>
        <bgColor rgb="FFE195F8"/>
      </patternFill>
    </fill>
    <fill>
      <patternFill patternType="solid">
        <fgColor rgb="FF8EAADB"/>
        <bgColor rgb="FF8EAADB"/>
      </patternFill>
    </fill>
    <fill>
      <patternFill patternType="solid">
        <fgColor rgb="FFA8D08D"/>
        <bgColor rgb="FFA8D08D"/>
      </patternFill>
    </fill>
    <fill>
      <patternFill patternType="solid">
        <fgColor theme="0"/>
        <bgColor theme="0"/>
      </patternFill>
    </fill>
    <fill>
      <patternFill patternType="solid">
        <fgColor rgb="FF000000"/>
        <bgColor rgb="FF000000"/>
      </patternFill>
    </fill>
    <fill>
      <patternFill patternType="solid">
        <fgColor rgb="FF0070C0"/>
        <bgColor rgb="FF0070C0"/>
      </patternFill>
    </fill>
    <fill>
      <patternFill patternType="solid">
        <fgColor theme="5"/>
        <bgColor theme="5"/>
      </patternFill>
    </fill>
    <fill>
      <patternFill patternType="solid">
        <fgColor rgb="FFFFD965"/>
        <bgColor rgb="FFFFD965"/>
      </patternFill>
    </fill>
    <fill>
      <patternFill patternType="solid">
        <fgColor rgb="FFFFFF00"/>
        <bgColor rgb="FFFFFF00"/>
      </patternFill>
    </fill>
    <fill>
      <patternFill patternType="solid">
        <fgColor rgb="FF5BD4FF"/>
        <bgColor rgb="FF5BD4FF"/>
      </patternFill>
    </fill>
    <fill>
      <patternFill patternType="solid">
        <fgColor rgb="FFD9E2F3"/>
        <bgColor rgb="FFD9E2F3"/>
      </patternFill>
    </fill>
    <fill>
      <patternFill patternType="solid">
        <fgColor rgb="FFCFE2F3"/>
        <bgColor rgb="FFCFE2F3"/>
      </patternFill>
    </fill>
    <fill>
      <patternFill patternType="solid">
        <fgColor rgb="FFFFC000"/>
        <bgColor rgb="FFFFC000"/>
      </patternFill>
    </fill>
    <fill>
      <patternFill patternType="solid">
        <fgColor rgb="FF9CC2E5"/>
        <bgColor rgb="FF9CC2E5"/>
      </patternFill>
    </fill>
    <fill>
      <patternFill patternType="solid">
        <fgColor rgb="FF7B7B7B"/>
        <bgColor rgb="FF7B7B7B"/>
      </patternFill>
    </fill>
    <fill>
      <patternFill patternType="solid">
        <fgColor rgb="FFD8D8D8"/>
        <bgColor rgb="FFD8D8D8"/>
      </patternFill>
    </fill>
    <fill>
      <patternFill patternType="solid">
        <fgColor rgb="FF98F0AA"/>
        <bgColor rgb="FF98F0AA"/>
      </patternFill>
    </fill>
    <fill>
      <patternFill patternType="solid">
        <fgColor rgb="FFC5E0B3"/>
        <bgColor rgb="FFC5E0B3"/>
      </patternFill>
    </fill>
    <fill>
      <patternFill patternType="solid">
        <fgColor rgb="FFFF9CF2"/>
        <bgColor rgb="FFFF9CF2"/>
      </patternFill>
    </fill>
    <fill>
      <patternFill patternType="solid">
        <fgColor rgb="FFA6F7B7"/>
        <bgColor rgb="FFA6F7B7"/>
      </patternFill>
    </fill>
    <fill>
      <patternFill patternType="solid">
        <fgColor rgb="FFE2EFD9"/>
        <bgColor rgb="FFE2EFD9"/>
      </patternFill>
    </fill>
    <fill>
      <patternFill patternType="solid">
        <fgColor rgb="FFFFE598"/>
        <bgColor rgb="FFFFE598"/>
      </patternFill>
    </fill>
    <fill>
      <patternFill patternType="solid">
        <fgColor rgb="FFD0CECE"/>
        <bgColor rgb="FFD0CECE"/>
      </patternFill>
    </fill>
    <fill>
      <patternFill patternType="solid">
        <fgColor theme="3"/>
        <bgColor indexed="64"/>
      </patternFill>
    </fill>
    <fill>
      <patternFill patternType="solid">
        <fgColor theme="3"/>
        <bgColor rgb="FFFFFF00"/>
      </patternFill>
    </fill>
    <fill>
      <patternFill patternType="solid">
        <fgColor theme="3"/>
        <bgColor rgb="FF5BD4FF"/>
      </patternFill>
    </fill>
  </fills>
  <borders count="13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medium">
        <color rgb="FF000000"/>
      </bottom>
      <diagonal/>
    </border>
    <border>
      <left/>
      <right/>
      <top/>
      <bottom style="medium">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bottom style="thick">
        <color rgb="FF000000"/>
      </bottom>
      <diagonal/>
    </border>
    <border>
      <left style="medium">
        <color rgb="FF000000"/>
      </left>
      <right style="medium">
        <color rgb="FF000000"/>
      </right>
      <top style="medium">
        <color rgb="FF000000"/>
      </top>
      <bottom/>
      <diagonal/>
    </border>
    <border>
      <left/>
      <right style="thick">
        <color rgb="FF000000"/>
      </right>
      <top/>
      <bottom/>
      <diagonal/>
    </border>
    <border>
      <left style="medium">
        <color rgb="FF000000"/>
      </left>
      <right style="medium">
        <color rgb="FF000000"/>
      </right>
      <top/>
      <bottom style="medium">
        <color rgb="FF000000"/>
      </bottom>
      <diagonal/>
    </border>
    <border>
      <left/>
      <right style="thick">
        <color rgb="FF000000"/>
      </right>
      <top/>
      <bottom/>
      <diagonal/>
    </border>
    <border>
      <left/>
      <right style="thick">
        <color rgb="FF000000"/>
      </right>
      <top/>
      <bottom/>
      <diagonal/>
    </border>
    <border>
      <left/>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ck">
        <color rgb="FFFF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medium">
        <color rgb="FF000000"/>
      </left>
      <right style="thin">
        <color rgb="FF00B0F0"/>
      </right>
      <top style="medium">
        <color rgb="FF000000"/>
      </top>
      <bottom style="thin">
        <color rgb="FF00B0F0"/>
      </bottom>
      <diagonal/>
    </border>
    <border>
      <left style="thin">
        <color rgb="FF00B0F0"/>
      </left>
      <right style="thin">
        <color rgb="FF00B0F0"/>
      </right>
      <top style="medium">
        <color rgb="FF000000"/>
      </top>
      <bottom style="thin">
        <color rgb="FF00B0F0"/>
      </bottom>
      <diagonal/>
    </border>
    <border>
      <left style="thin">
        <color rgb="FF00B0F0"/>
      </left>
      <right/>
      <top style="medium">
        <color rgb="FF000000"/>
      </top>
      <bottom style="thin">
        <color rgb="FF00B0F0"/>
      </bottom>
      <diagonal/>
    </border>
    <border>
      <left style="medium">
        <color rgb="FF000000"/>
      </left>
      <right style="thin">
        <color rgb="FF00B0F0"/>
      </right>
      <top style="thin">
        <color rgb="FF00B0F0"/>
      </top>
      <bottom style="medium">
        <color rgb="FF000000"/>
      </bottom>
      <diagonal/>
    </border>
    <border>
      <left style="thin">
        <color rgb="FF00B0F0"/>
      </left>
      <right style="thin">
        <color rgb="FF00B0F0"/>
      </right>
      <top style="thin">
        <color rgb="FF00B0F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thin">
        <color rgb="FF000000"/>
      </right>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style="medium">
        <color rgb="FF000000"/>
      </top>
      <bottom/>
      <diagonal/>
    </border>
    <border>
      <left/>
      <right style="thin">
        <color rgb="FF000000"/>
      </right>
      <top/>
      <bottom style="medium">
        <color rgb="FF000000"/>
      </bottom>
      <diagonal/>
    </border>
    <border>
      <left style="medium">
        <color rgb="FF000000"/>
      </left>
      <right style="thin">
        <color rgb="FF000000"/>
      </right>
      <top/>
      <bottom style="thin">
        <color rgb="FF000000"/>
      </bottom>
      <diagonal/>
    </border>
    <border>
      <left/>
      <right style="medium">
        <color rgb="FF000000"/>
      </right>
      <top/>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medium">
        <color rgb="FF000000"/>
      </left>
      <right style="thin">
        <color rgb="FF000000"/>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top/>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right/>
      <top/>
      <bottom style="thin">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s>
  <cellStyleXfs count="1">
    <xf numFmtId="0" fontId="0" fillId="0" borderId="0"/>
  </cellStyleXfs>
  <cellXfs count="1041">
    <xf numFmtId="0" fontId="0" fillId="0" borderId="0" xfId="0"/>
    <xf numFmtId="0" fontId="1" fillId="2" borderId="1" xfId="0" applyFont="1" applyFill="1" applyBorder="1"/>
    <xf numFmtId="0" fontId="1" fillId="2" borderId="1" xfId="0" applyFont="1" applyFill="1" applyBorder="1" applyAlignment="1">
      <alignment horizontal="right"/>
    </xf>
    <xf numFmtId="0" fontId="1" fillId="2" borderId="1" xfId="0" applyFont="1" applyFill="1" applyBorder="1" applyAlignment="1">
      <alignment horizontal="center"/>
    </xf>
    <xf numFmtId="0" fontId="6" fillId="2" borderId="1" xfId="0" applyFont="1" applyFill="1" applyBorder="1"/>
    <xf numFmtId="0" fontId="7" fillId="2" borderId="1" xfId="0" applyFont="1" applyFill="1" applyBorder="1" applyAlignment="1">
      <alignment horizontal="left" vertical="top"/>
    </xf>
    <xf numFmtId="0" fontId="5" fillId="2" borderId="1" xfId="0" applyFont="1"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14" fontId="5" fillId="2" borderId="1" xfId="0" applyNumberFormat="1" applyFont="1" applyFill="1" applyBorder="1" applyAlignment="1">
      <alignment horizontal="center" vertical="center" wrapText="1"/>
    </xf>
    <xf numFmtId="0" fontId="9" fillId="2" borderId="1" xfId="0" applyFont="1" applyFill="1" applyBorder="1"/>
    <xf numFmtId="0" fontId="9" fillId="2" borderId="1" xfId="0" applyFont="1" applyFill="1" applyBorder="1" applyAlignment="1">
      <alignment horizontal="right"/>
    </xf>
    <xf numFmtId="0" fontId="9" fillId="2" borderId="1" xfId="0" applyFont="1" applyFill="1" applyBorder="1" applyAlignment="1">
      <alignment horizontal="center"/>
    </xf>
    <xf numFmtId="0" fontId="2" fillId="0" borderId="0" xfId="0" applyFont="1" applyAlignment="1">
      <alignment horizontal="left" vertical="center"/>
    </xf>
    <xf numFmtId="0" fontId="1" fillId="0" borderId="0" xfId="0" applyFont="1"/>
    <xf numFmtId="0" fontId="10" fillId="3" borderId="1" xfId="0" applyFont="1" applyFill="1" applyBorder="1" applyAlignment="1">
      <alignment vertical="center"/>
    </xf>
    <xf numFmtId="0" fontId="11" fillId="3" borderId="1" xfId="0" applyFont="1" applyFill="1" applyBorder="1" applyAlignment="1">
      <alignment vertical="center"/>
    </xf>
    <xf numFmtId="49" fontId="12" fillId="3" borderId="1" xfId="0" applyNumberFormat="1" applyFont="1" applyFill="1" applyBorder="1" applyAlignment="1">
      <alignment horizontal="right"/>
    </xf>
    <xf numFmtId="49" fontId="13" fillId="3" borderId="1" xfId="0" applyNumberFormat="1" applyFont="1" applyFill="1" applyBorder="1" applyAlignment="1">
      <alignment horizontal="center"/>
    </xf>
    <xf numFmtId="49" fontId="8" fillId="3" borderId="1" xfId="0" applyNumberFormat="1" applyFont="1" applyFill="1" applyBorder="1" applyAlignment="1">
      <alignment horizontal="center"/>
    </xf>
    <xf numFmtId="49" fontId="14" fillId="3" borderId="1" xfId="0" applyNumberFormat="1" applyFont="1" applyFill="1" applyBorder="1" applyAlignment="1">
      <alignment horizontal="center"/>
    </xf>
    <xf numFmtId="0" fontId="8" fillId="3" borderId="1" xfId="0" applyFont="1" applyFill="1" applyBorder="1"/>
    <xf numFmtId="49" fontId="8" fillId="2" borderId="1" xfId="0" applyNumberFormat="1" applyFont="1" applyFill="1" applyBorder="1" applyAlignment="1">
      <alignment horizontal="center"/>
    </xf>
    <xf numFmtId="8" fontId="8" fillId="2" borderId="1" xfId="0" applyNumberFormat="1" applyFont="1" applyFill="1" applyBorder="1" applyAlignment="1">
      <alignment horizontal="center"/>
    </xf>
    <xf numFmtId="0" fontId="15" fillId="3" borderId="1" xfId="0" applyFont="1" applyFill="1" applyBorder="1"/>
    <xf numFmtId="49" fontId="8" fillId="3" borderId="1" xfId="0" applyNumberFormat="1" applyFont="1" applyFill="1" applyBorder="1" applyAlignment="1">
      <alignment horizontal="right"/>
    </xf>
    <xf numFmtId="0" fontId="16" fillId="3" borderId="1" xfId="0" applyFont="1" applyFill="1" applyBorder="1" applyAlignment="1">
      <alignment horizontal="left"/>
    </xf>
    <xf numFmtId="49" fontId="16" fillId="3" borderId="1" xfId="0" applyNumberFormat="1" applyFont="1" applyFill="1" applyBorder="1" applyAlignment="1">
      <alignment horizontal="left"/>
    </xf>
    <xf numFmtId="49" fontId="17" fillId="2" borderId="1" xfId="0" applyNumberFormat="1" applyFont="1" applyFill="1" applyBorder="1" applyAlignment="1">
      <alignment horizontal="center"/>
    </xf>
    <xf numFmtId="0" fontId="18" fillId="0" borderId="0" xfId="0" applyFont="1"/>
    <xf numFmtId="0" fontId="16" fillId="3" borderId="15" xfId="0" applyFont="1" applyFill="1" applyBorder="1" applyAlignment="1">
      <alignment horizontal="left"/>
    </xf>
    <xf numFmtId="49" fontId="16" fillId="3" borderId="1" xfId="0" applyNumberFormat="1" applyFont="1" applyFill="1" applyBorder="1" applyAlignment="1">
      <alignment horizontal="center"/>
    </xf>
    <xf numFmtId="0" fontId="16" fillId="3" borderId="1" xfId="0" applyFont="1" applyFill="1" applyBorder="1"/>
    <xf numFmtId="49" fontId="19" fillId="2" borderId="1" xfId="0" applyNumberFormat="1" applyFont="1" applyFill="1" applyBorder="1" applyAlignment="1">
      <alignment horizontal="center"/>
    </xf>
    <xf numFmtId="0" fontId="20" fillId="0" borderId="0" xfId="0" applyFont="1"/>
    <xf numFmtId="0" fontId="21" fillId="3" borderId="1" xfId="0" applyFont="1" applyFill="1" applyBorder="1" applyAlignment="1">
      <alignment horizontal="center"/>
    </xf>
    <xf numFmtId="49" fontId="21" fillId="3" borderId="1" xfId="0" applyNumberFormat="1" applyFont="1" applyFill="1" applyBorder="1" applyAlignment="1">
      <alignment horizontal="center"/>
    </xf>
    <xf numFmtId="0" fontId="22" fillId="2" borderId="1" xfId="0" applyFont="1" applyFill="1" applyBorder="1" applyAlignment="1">
      <alignment horizontal="left" vertical="top"/>
    </xf>
    <xf numFmtId="0" fontId="23" fillId="2" borderId="1" xfId="0" applyFont="1" applyFill="1" applyBorder="1" applyAlignment="1">
      <alignment horizontal="left" vertical="top"/>
    </xf>
    <xf numFmtId="49" fontId="14" fillId="2" borderId="1" xfId="0" applyNumberFormat="1" applyFont="1" applyFill="1" applyBorder="1" applyAlignment="1">
      <alignment horizontal="center"/>
    </xf>
    <xf numFmtId="0" fontId="8" fillId="2" borderId="1" xfId="0" applyFont="1" applyFill="1" applyBorder="1" applyAlignment="1">
      <alignment horizontal="center"/>
    </xf>
    <xf numFmtId="49" fontId="24" fillId="2" borderId="16" xfId="0" applyNumberFormat="1" applyFont="1" applyFill="1" applyBorder="1" applyAlignment="1">
      <alignment horizontal="center" vertical="top"/>
    </xf>
    <xf numFmtId="0" fontId="20" fillId="0" borderId="17" xfId="0" applyFont="1" applyBorder="1"/>
    <xf numFmtId="0" fontId="25" fillId="0" borderId="0" xfId="0" applyFont="1" applyAlignment="1">
      <alignment vertical="center" wrapText="1"/>
    </xf>
    <xf numFmtId="0" fontId="26" fillId="0" borderId="0" xfId="0" applyFont="1" applyAlignment="1">
      <alignment horizontal="center" vertical="center" wrapText="1"/>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xf>
    <xf numFmtId="49" fontId="21" fillId="2" borderId="20" xfId="0" applyNumberFormat="1" applyFont="1" applyFill="1" applyBorder="1" applyAlignment="1">
      <alignment horizontal="center" vertical="center"/>
    </xf>
    <xf numFmtId="49" fontId="28" fillId="2" borderId="20" xfId="0" applyNumberFormat="1" applyFont="1" applyFill="1" applyBorder="1" applyAlignment="1">
      <alignment horizontal="center" vertical="center"/>
    </xf>
    <xf numFmtId="0" fontId="16" fillId="2" borderId="1" xfId="0" applyFont="1" applyFill="1" applyBorder="1" applyAlignment="1">
      <alignment vertical="center"/>
    </xf>
    <xf numFmtId="8" fontId="25" fillId="4" borderId="21" xfId="0" applyNumberFormat="1" applyFont="1" applyFill="1" applyBorder="1" applyAlignment="1">
      <alignment horizontal="center" vertical="center" wrapText="1"/>
    </xf>
    <xf numFmtId="8" fontId="29" fillId="4" borderId="21" xfId="0" applyNumberFormat="1" applyFont="1" applyFill="1" applyBorder="1" applyAlignment="1">
      <alignment horizontal="center" vertical="center"/>
    </xf>
    <xf numFmtId="0" fontId="30" fillId="2" borderId="1" xfId="0" applyFont="1" applyFill="1" applyBorder="1" applyAlignment="1">
      <alignment horizontal="right"/>
    </xf>
    <xf numFmtId="164" fontId="26" fillId="4" borderId="20" xfId="0" applyNumberFormat="1" applyFont="1" applyFill="1" applyBorder="1" applyAlignment="1">
      <alignment horizontal="center" vertical="center"/>
    </xf>
    <xf numFmtId="1" fontId="31" fillId="4" borderId="20" xfId="0" applyNumberFormat="1" applyFont="1" applyFill="1" applyBorder="1" applyAlignment="1">
      <alignment horizontal="center" vertical="center"/>
    </xf>
    <xf numFmtId="0" fontId="27" fillId="0" borderId="0" xfId="0" applyFont="1" applyAlignment="1">
      <alignment vertical="center" wrapText="1"/>
    </xf>
    <xf numFmtId="165" fontId="27" fillId="0" borderId="0" xfId="0" applyNumberFormat="1" applyFont="1" applyAlignment="1">
      <alignment horizontal="center" vertical="center" wrapText="1"/>
    </xf>
    <xf numFmtId="9" fontId="27" fillId="2" borderId="1" xfId="0" applyNumberFormat="1" applyFont="1" applyFill="1" applyBorder="1" applyAlignment="1">
      <alignment horizontal="center" vertical="center" wrapText="1"/>
    </xf>
    <xf numFmtId="1" fontId="29" fillId="4" borderId="20" xfId="0" applyNumberFormat="1" applyFont="1" applyFill="1" applyBorder="1" applyAlignment="1">
      <alignment horizontal="center" vertical="center"/>
    </xf>
    <xf numFmtId="164" fontId="1" fillId="2" borderId="1" xfId="0" applyNumberFormat="1" applyFont="1" applyFill="1" applyBorder="1"/>
    <xf numFmtId="164" fontId="26" fillId="2" borderId="20" xfId="0" applyNumberFormat="1" applyFont="1" applyFill="1" applyBorder="1" applyAlignment="1">
      <alignment horizontal="center" vertical="center"/>
    </xf>
    <xf numFmtId="1" fontId="33" fillId="2" borderId="20" xfId="0" applyNumberFormat="1" applyFont="1" applyFill="1" applyBorder="1" applyAlignment="1">
      <alignment horizontal="center" vertical="center"/>
    </xf>
    <xf numFmtId="8" fontId="29" fillId="6" borderId="21" xfId="0" applyNumberFormat="1" applyFont="1" applyFill="1" applyBorder="1" applyAlignment="1">
      <alignment horizontal="center" vertical="center" wrapText="1"/>
    </xf>
    <xf numFmtId="8" fontId="29" fillId="2" borderId="21" xfId="0" applyNumberFormat="1" applyFont="1" applyFill="1" applyBorder="1" applyAlignment="1">
      <alignment horizontal="center" vertical="center"/>
    </xf>
    <xf numFmtId="164" fontId="26" fillId="0" borderId="20" xfId="0" applyNumberFormat="1" applyFont="1" applyBorder="1" applyAlignment="1">
      <alignment horizontal="center" vertical="center"/>
    </xf>
    <xf numFmtId="1" fontId="33" fillId="0" borderId="20" xfId="0" applyNumberFormat="1" applyFont="1" applyBorder="1" applyAlignment="1">
      <alignment horizontal="center" vertical="center"/>
    </xf>
    <xf numFmtId="164" fontId="27" fillId="2" borderId="1" xfId="0" applyNumberFormat="1" applyFont="1" applyFill="1" applyBorder="1"/>
    <xf numFmtId="0" fontId="33" fillId="6" borderId="20" xfId="0" applyFont="1" applyFill="1" applyBorder="1" applyAlignment="1">
      <alignment horizontal="center" vertical="center"/>
    </xf>
    <xf numFmtId="164" fontId="33" fillId="0" borderId="20" xfId="0" applyNumberFormat="1" applyFont="1" applyBorder="1" applyAlignment="1">
      <alignment horizontal="center" vertical="center"/>
    </xf>
    <xf numFmtId="164" fontId="26" fillId="9" borderId="20" xfId="0" applyNumberFormat="1" applyFont="1" applyFill="1" applyBorder="1" applyAlignment="1">
      <alignment horizontal="center" vertical="center"/>
    </xf>
    <xf numFmtId="1" fontId="33" fillId="9" borderId="20" xfId="0" applyNumberFormat="1" applyFont="1" applyFill="1" applyBorder="1" applyAlignment="1">
      <alignment horizontal="center" vertical="center"/>
    </xf>
    <xf numFmtId="0" fontId="29" fillId="6" borderId="20" xfId="0" applyFont="1" applyFill="1" applyBorder="1" applyAlignment="1">
      <alignment horizontal="center" vertical="center" wrapText="1"/>
    </xf>
    <xf numFmtId="8" fontId="29" fillId="2" borderId="20" xfId="0" applyNumberFormat="1" applyFont="1" applyFill="1" applyBorder="1" applyAlignment="1">
      <alignment horizontal="center" vertical="center"/>
    </xf>
    <xf numFmtId="164" fontId="26" fillId="10" borderId="20" xfId="0" applyNumberFormat="1" applyFont="1" applyFill="1" applyBorder="1" applyAlignment="1">
      <alignment horizontal="center" vertical="center"/>
    </xf>
    <xf numFmtId="1" fontId="33" fillId="10" borderId="20" xfId="0" applyNumberFormat="1" applyFont="1" applyFill="1" applyBorder="1" applyAlignment="1">
      <alignment horizontal="center" vertical="center"/>
    </xf>
    <xf numFmtId="164" fontId="8" fillId="2" borderId="1" xfId="0" applyNumberFormat="1" applyFont="1" applyFill="1" applyBorder="1" applyAlignment="1">
      <alignment horizontal="left"/>
    </xf>
    <xf numFmtId="8" fontId="29" fillId="6" borderId="20" xfId="0" applyNumberFormat="1" applyFont="1" applyFill="1" applyBorder="1" applyAlignment="1">
      <alignment horizontal="center" vertical="center" wrapText="1"/>
    </xf>
    <xf numFmtId="0" fontId="1" fillId="2" borderId="1" xfId="0" applyFont="1" applyFill="1" applyBorder="1" applyAlignment="1">
      <alignment vertical="top" wrapText="1"/>
    </xf>
    <xf numFmtId="8" fontId="29" fillId="0" borderId="20" xfId="0" applyNumberFormat="1" applyFont="1" applyBorder="1" applyAlignment="1">
      <alignment horizontal="center" vertical="center"/>
    </xf>
    <xf numFmtId="0" fontId="35" fillId="0" borderId="0" xfId="0" applyFont="1"/>
    <xf numFmtId="0" fontId="39" fillId="0" borderId="0" xfId="0" applyFont="1" applyAlignment="1">
      <alignment horizontal="center" vertical="center" wrapText="1"/>
    </xf>
    <xf numFmtId="0" fontId="42" fillId="9" borderId="1" xfId="0" applyFont="1" applyFill="1" applyBorder="1" applyAlignment="1">
      <alignment vertical="center" wrapText="1"/>
    </xf>
    <xf numFmtId="0" fontId="1" fillId="0" borderId="51" xfId="0" applyFont="1" applyBorder="1"/>
    <xf numFmtId="0" fontId="1" fillId="0" borderId="52" xfId="0" applyFont="1" applyBorder="1"/>
    <xf numFmtId="0" fontId="1" fillId="0" borderId="53" xfId="0" applyFont="1" applyBorder="1"/>
    <xf numFmtId="0" fontId="1" fillId="0" borderId="54" xfId="0" applyFont="1" applyBorder="1"/>
    <xf numFmtId="0" fontId="1" fillId="0" borderId="55" xfId="0" applyFont="1" applyBorder="1"/>
    <xf numFmtId="0" fontId="1" fillId="0" borderId="56" xfId="0" applyFont="1" applyBorder="1"/>
    <xf numFmtId="0" fontId="35" fillId="0" borderId="55" xfId="0" applyFont="1" applyBorder="1"/>
    <xf numFmtId="0" fontId="1" fillId="0" borderId="57" xfId="0" applyFont="1" applyBorder="1"/>
    <xf numFmtId="0" fontId="1" fillId="0" borderId="58" xfId="0" applyFont="1" applyBorder="1"/>
    <xf numFmtId="0" fontId="35" fillId="0" borderId="58" xfId="0" applyFont="1" applyBorder="1"/>
    <xf numFmtId="0" fontId="1" fillId="0" borderId="59" xfId="0" applyFont="1" applyBorder="1"/>
    <xf numFmtId="0" fontId="35" fillId="0" borderId="56" xfId="0" applyFont="1" applyBorder="1"/>
    <xf numFmtId="0" fontId="1" fillId="0" borderId="60" xfId="0" applyFont="1" applyBorder="1"/>
    <xf numFmtId="0" fontId="35" fillId="18" borderId="61" xfId="0" applyFont="1" applyFill="1" applyBorder="1"/>
    <xf numFmtId="0" fontId="1" fillId="0" borderId="62" xfId="0" applyFont="1" applyBorder="1"/>
    <xf numFmtId="0" fontId="35" fillId="18" borderId="52" xfId="0" applyFont="1" applyFill="1" applyBorder="1"/>
    <xf numFmtId="0" fontId="35" fillId="0" borderId="53" xfId="0" applyFont="1" applyBorder="1"/>
    <xf numFmtId="0" fontId="35" fillId="18" borderId="55" xfId="0" applyFont="1" applyFill="1" applyBorder="1"/>
    <xf numFmtId="0" fontId="35" fillId="18" borderId="58" xfId="0" applyFont="1" applyFill="1" applyBorder="1"/>
    <xf numFmtId="0" fontId="35" fillId="0" borderId="59" xfId="0" applyFont="1" applyBorder="1"/>
    <xf numFmtId="0" fontId="1" fillId="0" borderId="63" xfId="0" applyFont="1" applyBorder="1"/>
    <xf numFmtId="0" fontId="35" fillId="18" borderId="64" xfId="0" applyFont="1" applyFill="1" applyBorder="1"/>
    <xf numFmtId="0" fontId="1" fillId="0" borderId="65" xfId="0" applyFont="1" applyBorder="1"/>
    <xf numFmtId="0" fontId="35" fillId="0" borderId="66" xfId="0" applyFont="1" applyBorder="1"/>
    <xf numFmtId="0" fontId="35" fillId="0" borderId="45" xfId="0" applyFont="1" applyBorder="1"/>
    <xf numFmtId="0" fontId="35" fillId="0" borderId="67" xfId="0" applyFont="1" applyBorder="1"/>
    <xf numFmtId="0" fontId="1" fillId="0" borderId="51" xfId="0" applyFont="1" applyBorder="1" applyAlignment="1">
      <alignment vertical="center"/>
    </xf>
    <xf numFmtId="0" fontId="1" fillId="0" borderId="68" xfId="0" applyFont="1" applyBorder="1" applyAlignment="1">
      <alignment vertical="center"/>
    </xf>
    <xf numFmtId="0" fontId="1" fillId="0" borderId="62" xfId="0" applyFont="1" applyBorder="1" applyAlignment="1">
      <alignment wrapText="1"/>
    </xf>
    <xf numFmtId="0" fontId="1" fillId="0" borderId="69" xfId="0" applyFont="1" applyBorder="1"/>
    <xf numFmtId="0" fontId="35" fillId="18" borderId="70" xfId="0" applyFont="1" applyFill="1" applyBorder="1"/>
    <xf numFmtId="0" fontId="1" fillId="0" borderId="70" xfId="0" applyFont="1" applyBorder="1"/>
    <xf numFmtId="0" fontId="1" fillId="0" borderId="71" xfId="0" applyFont="1" applyBorder="1"/>
    <xf numFmtId="0" fontId="1" fillId="0" borderId="72" xfId="0" applyFont="1" applyBorder="1"/>
    <xf numFmtId="0" fontId="35" fillId="18" borderId="73" xfId="0" applyFont="1" applyFill="1" applyBorder="1"/>
    <xf numFmtId="0" fontId="1" fillId="0" borderId="73" xfId="0" applyFont="1" applyBorder="1"/>
    <xf numFmtId="0" fontId="35" fillId="0" borderId="47" xfId="0" applyFont="1" applyBorder="1"/>
    <xf numFmtId="0" fontId="1" fillId="0" borderId="74" xfId="0" applyFont="1" applyBorder="1"/>
    <xf numFmtId="0" fontId="35" fillId="18" borderId="75" xfId="0" applyFont="1" applyFill="1" applyBorder="1"/>
    <xf numFmtId="0" fontId="1" fillId="0" borderId="76" xfId="0" applyFont="1" applyBorder="1"/>
    <xf numFmtId="0" fontId="1" fillId="0" borderId="77" xfId="0" applyFont="1" applyBorder="1"/>
    <xf numFmtId="0" fontId="35" fillId="0" borderId="78" xfId="0" applyFont="1" applyBorder="1"/>
    <xf numFmtId="0" fontId="35" fillId="0" borderId="52" xfId="0" applyFont="1" applyBorder="1"/>
    <xf numFmtId="0" fontId="35" fillId="19" borderId="55" xfId="0" applyFont="1" applyFill="1" applyBorder="1"/>
    <xf numFmtId="0" fontId="35" fillId="19" borderId="61" xfId="0" applyFont="1" applyFill="1" applyBorder="1"/>
    <xf numFmtId="0" fontId="35" fillId="19" borderId="52" xfId="0" applyFont="1" applyFill="1" applyBorder="1"/>
    <xf numFmtId="0" fontId="35" fillId="19" borderId="79" xfId="0" applyFont="1" applyFill="1" applyBorder="1"/>
    <xf numFmtId="0" fontId="1" fillId="0" borderId="80" xfId="0" applyFont="1" applyBorder="1"/>
    <xf numFmtId="0" fontId="35" fillId="0" borderId="80" xfId="0" applyFont="1" applyBorder="1"/>
    <xf numFmtId="0" fontId="35" fillId="19" borderId="58" xfId="0" applyFont="1" applyFill="1" applyBorder="1"/>
    <xf numFmtId="0" fontId="35" fillId="19" borderId="64" xfId="0" applyFont="1" applyFill="1" applyBorder="1"/>
    <xf numFmtId="0" fontId="35" fillId="0" borderId="65" xfId="0" applyFont="1" applyBorder="1"/>
    <xf numFmtId="0" fontId="35" fillId="0" borderId="51" xfId="0" applyFont="1" applyBorder="1"/>
    <xf numFmtId="0" fontId="50" fillId="0" borderId="52" xfId="0" applyFont="1" applyBorder="1" applyAlignment="1">
      <alignment vertical="center"/>
    </xf>
    <xf numFmtId="0" fontId="50" fillId="0" borderId="58" xfId="0" applyFont="1" applyBorder="1" applyAlignment="1">
      <alignment vertical="center"/>
    </xf>
    <xf numFmtId="0" fontId="35" fillId="0" borderId="43" xfId="0" applyFont="1" applyBorder="1"/>
    <xf numFmtId="0" fontId="1" fillId="16" borderId="82" xfId="0" applyFont="1" applyFill="1" applyBorder="1"/>
    <xf numFmtId="164" fontId="52" fillId="4" borderId="83" xfId="0" applyNumberFormat="1" applyFont="1" applyFill="1" applyBorder="1" applyAlignment="1">
      <alignment horizontal="center" vertical="center" shrinkToFit="1"/>
    </xf>
    <xf numFmtId="164" fontId="52" fillId="4" borderId="83" xfId="0" applyNumberFormat="1" applyFont="1" applyFill="1" applyBorder="1" applyAlignment="1">
      <alignment horizontal="center" vertical="center" wrapText="1"/>
    </xf>
    <xf numFmtId="0" fontId="1" fillId="16" borderId="84" xfId="0" applyFont="1" applyFill="1" applyBorder="1"/>
    <xf numFmtId="0" fontId="33" fillId="16" borderId="85" xfId="0" applyFont="1" applyFill="1" applyBorder="1" applyAlignment="1">
      <alignment horizontal="center" vertical="center" wrapText="1"/>
    </xf>
    <xf numFmtId="0" fontId="33" fillId="16" borderId="1" xfId="0" applyFont="1" applyFill="1" applyBorder="1" applyAlignment="1">
      <alignment horizontal="center" vertical="center" wrapText="1"/>
    </xf>
    <xf numFmtId="0" fontId="1" fillId="16" borderId="1" xfId="0" applyFont="1" applyFill="1" applyBorder="1"/>
    <xf numFmtId="0" fontId="29" fillId="16" borderId="86" xfId="0" applyFont="1" applyFill="1" applyBorder="1" applyAlignment="1">
      <alignment wrapText="1"/>
    </xf>
    <xf numFmtId="0" fontId="29" fillId="16" borderId="87" xfId="0" applyFont="1" applyFill="1" applyBorder="1" applyAlignment="1">
      <alignment wrapText="1"/>
    </xf>
    <xf numFmtId="0" fontId="1" fillId="16" borderId="88" xfId="0" applyFont="1" applyFill="1" applyBorder="1"/>
    <xf numFmtId="0" fontId="33" fillId="16" borderId="16" xfId="0" applyFont="1" applyFill="1" applyBorder="1" applyAlignment="1">
      <alignment horizontal="center" vertical="center" wrapText="1"/>
    </xf>
    <xf numFmtId="164" fontId="46" fillId="16" borderId="16" xfId="0" applyNumberFormat="1" applyFont="1" applyFill="1" applyBorder="1" applyAlignment="1">
      <alignment horizontal="center" vertical="center" wrapText="1"/>
    </xf>
    <xf numFmtId="0" fontId="46" fillId="16" borderId="16" xfId="0" applyFont="1" applyFill="1" applyBorder="1" applyAlignment="1">
      <alignment horizontal="center" vertical="center" wrapText="1"/>
    </xf>
    <xf numFmtId="164" fontId="53" fillId="16" borderId="16" xfId="0" applyNumberFormat="1" applyFont="1" applyFill="1" applyBorder="1" applyAlignment="1">
      <alignment horizontal="center" vertical="center" wrapText="1"/>
    </xf>
    <xf numFmtId="164" fontId="53" fillId="16" borderId="89" xfId="0" applyNumberFormat="1" applyFont="1" applyFill="1" applyBorder="1" applyAlignment="1">
      <alignment horizontal="center" vertical="center" wrapText="1"/>
    </xf>
    <xf numFmtId="0" fontId="54" fillId="20" borderId="1" xfId="0" applyFont="1" applyFill="1" applyBorder="1"/>
    <xf numFmtId="164" fontId="54" fillId="20" borderId="1" xfId="0" applyNumberFormat="1" applyFont="1" applyFill="1" applyBorder="1" applyAlignment="1">
      <alignment horizontal="center"/>
    </xf>
    <xf numFmtId="0" fontId="54" fillId="20" borderId="1" xfId="0" applyFont="1" applyFill="1" applyBorder="1" applyAlignment="1">
      <alignment horizontal="center"/>
    </xf>
    <xf numFmtId="0" fontId="54" fillId="20" borderId="1" xfId="0" applyFont="1" applyFill="1" applyBorder="1" applyAlignment="1">
      <alignment vertical="center"/>
    </xf>
    <xf numFmtId="0" fontId="54" fillId="20" borderId="88" xfId="0" applyFont="1" applyFill="1" applyBorder="1" applyAlignment="1">
      <alignment vertical="center"/>
    </xf>
    <xf numFmtId="164" fontId="52" fillId="4" borderId="58" xfId="0" applyNumberFormat="1" applyFont="1" applyFill="1" applyBorder="1" applyAlignment="1">
      <alignment horizontal="center" vertical="center" shrinkToFit="1"/>
    </xf>
    <xf numFmtId="164" fontId="52" fillId="4" borderId="58" xfId="0" applyNumberFormat="1" applyFont="1" applyFill="1" applyBorder="1" applyAlignment="1">
      <alignment horizontal="center" vertical="center" wrapText="1"/>
    </xf>
    <xf numFmtId="0" fontId="52" fillId="4" borderId="58" xfId="0" applyFont="1" applyFill="1" applyBorder="1" applyAlignment="1">
      <alignment horizontal="center" vertical="center" wrapText="1"/>
    </xf>
    <xf numFmtId="0" fontId="55" fillId="10" borderId="16" xfId="0" applyFont="1" applyFill="1" applyBorder="1" applyAlignment="1">
      <alignment horizontal="center" vertical="center"/>
    </xf>
    <xf numFmtId="0" fontId="55" fillId="10" borderId="89" xfId="0" applyFont="1" applyFill="1" applyBorder="1" applyAlignment="1">
      <alignment horizontal="center" vertical="center"/>
    </xf>
    <xf numFmtId="0" fontId="35" fillId="21" borderId="91" xfId="0" applyFont="1" applyFill="1" applyBorder="1"/>
    <xf numFmtId="164" fontId="35" fillId="0" borderId="55" xfId="0" applyNumberFormat="1" applyFont="1" applyBorder="1" applyAlignment="1">
      <alignment horizontal="center"/>
    </xf>
    <xf numFmtId="164" fontId="35" fillId="0" borderId="92" xfId="0" applyNumberFormat="1" applyFont="1" applyBorder="1"/>
    <xf numFmtId="164" fontId="35" fillId="0" borderId="53" xfId="0" applyNumberFormat="1" applyFont="1" applyBorder="1"/>
    <xf numFmtId="0" fontId="35" fillId="21" borderId="93" xfId="0" applyFont="1" applyFill="1" applyBorder="1"/>
    <xf numFmtId="164" fontId="35" fillId="0" borderId="14" xfId="0" applyNumberFormat="1" applyFont="1" applyBorder="1"/>
    <xf numFmtId="164" fontId="35" fillId="0" borderId="56" xfId="0" applyNumberFormat="1" applyFont="1" applyBorder="1"/>
    <xf numFmtId="0" fontId="35" fillId="21" borderId="61" xfId="0" applyFont="1" applyFill="1" applyBorder="1"/>
    <xf numFmtId="164" fontId="35" fillId="0" borderId="65" xfId="0" applyNumberFormat="1" applyFont="1" applyBorder="1" applyAlignment="1">
      <alignment horizontal="center"/>
    </xf>
    <xf numFmtId="164" fontId="35" fillId="0" borderId="62" xfId="0" applyNumberFormat="1" applyFont="1" applyBorder="1"/>
    <xf numFmtId="164" fontId="35" fillId="0" borderId="67" xfId="0" applyNumberFormat="1" applyFont="1" applyBorder="1"/>
    <xf numFmtId="0" fontId="33" fillId="16" borderId="85" xfId="0" applyFont="1" applyFill="1" applyBorder="1" applyAlignment="1">
      <alignment horizontal="center" vertical="center"/>
    </xf>
    <xf numFmtId="0" fontId="33" fillId="16" borderId="1" xfId="0" applyFont="1" applyFill="1" applyBorder="1" applyAlignment="1">
      <alignment horizontal="center" vertical="center"/>
    </xf>
    <xf numFmtId="0" fontId="35" fillId="16" borderId="1" xfId="0" applyFont="1" applyFill="1" applyBorder="1"/>
    <xf numFmtId="164" fontId="33" fillId="16" borderId="86" xfId="0" applyNumberFormat="1" applyFont="1" applyFill="1" applyBorder="1" applyAlignment="1">
      <alignment horizontal="center" wrapText="1"/>
    </xf>
    <xf numFmtId="164" fontId="33" fillId="16" borderId="95" xfId="0" applyNumberFormat="1" applyFont="1" applyFill="1" applyBorder="1" applyAlignment="1">
      <alignment horizontal="center" wrapText="1"/>
    </xf>
    <xf numFmtId="164" fontId="33" fillId="16" borderId="87" xfId="0" applyNumberFormat="1" applyFont="1" applyFill="1" applyBorder="1" applyAlignment="1">
      <alignment horizontal="center" wrapText="1"/>
    </xf>
    <xf numFmtId="164" fontId="35" fillId="16" borderId="1" xfId="0" applyNumberFormat="1" applyFont="1" applyFill="1" applyBorder="1"/>
    <xf numFmtId="164" fontId="35" fillId="16" borderId="88" xfId="0" applyNumberFormat="1" applyFont="1" applyFill="1" applyBorder="1"/>
    <xf numFmtId="0" fontId="54" fillId="20" borderId="1" xfId="0" applyFont="1" applyFill="1" applyBorder="1" applyAlignment="1">
      <alignment horizontal="center" vertical="center"/>
    </xf>
    <xf numFmtId="0" fontId="54" fillId="20" borderId="88" xfId="0" applyFont="1" applyFill="1" applyBorder="1" applyAlignment="1">
      <alignment horizontal="center" vertical="center"/>
    </xf>
    <xf numFmtId="0" fontId="55" fillId="10" borderId="97" xfId="0" applyFont="1" applyFill="1" applyBorder="1"/>
    <xf numFmtId="0" fontId="55" fillId="10" borderId="16" xfId="0" applyFont="1" applyFill="1" applyBorder="1"/>
    <xf numFmtId="0" fontId="35" fillId="0" borderId="63" xfId="0" applyFont="1" applyBorder="1"/>
    <xf numFmtId="0" fontId="35" fillId="21" borderId="64" xfId="0" applyFont="1" applyFill="1" applyBorder="1"/>
    <xf numFmtId="164" fontId="35" fillId="0" borderId="55" xfId="0" applyNumberFormat="1" applyFont="1" applyBorder="1"/>
    <xf numFmtId="0" fontId="35" fillId="0" borderId="54" xfId="0" applyFont="1" applyBorder="1"/>
    <xf numFmtId="0" fontId="35" fillId="21" borderId="55" xfId="0" applyFont="1" applyFill="1" applyBorder="1"/>
    <xf numFmtId="0" fontId="54" fillId="4" borderId="54" xfId="0" applyFont="1" applyFill="1" applyBorder="1"/>
    <xf numFmtId="0" fontId="54" fillId="4" borderId="55" xfId="0" applyFont="1" applyFill="1" applyBorder="1"/>
    <xf numFmtId="0" fontId="35" fillId="0" borderId="57" xfId="0" applyFont="1" applyBorder="1"/>
    <xf numFmtId="0" fontId="35" fillId="21" borderId="58" xfId="0" applyFont="1" applyFill="1" applyBorder="1"/>
    <xf numFmtId="164" fontId="35" fillId="0" borderId="58" xfId="0" applyNumberFormat="1" applyFont="1" applyBorder="1" applyAlignment="1">
      <alignment horizontal="center"/>
    </xf>
    <xf numFmtId="164" fontId="35" fillId="0" borderId="76" xfId="0" applyNumberFormat="1" applyFont="1" applyBorder="1" applyAlignment="1">
      <alignment horizontal="center"/>
    </xf>
    <xf numFmtId="164" fontId="35" fillId="0" borderId="58" xfId="0" applyNumberFormat="1" applyFont="1" applyBorder="1"/>
    <xf numFmtId="164" fontId="35" fillId="0" borderId="59" xfId="0" applyNumberFormat="1" applyFont="1" applyBorder="1"/>
    <xf numFmtId="0" fontId="54" fillId="20" borderId="51" xfId="0" applyFont="1" applyFill="1" applyBorder="1"/>
    <xf numFmtId="0" fontId="54" fillId="20" borderId="52" xfId="0" applyFont="1" applyFill="1" applyBorder="1"/>
    <xf numFmtId="164" fontId="54" fillId="20" borderId="52" xfId="0" applyNumberFormat="1" applyFont="1" applyFill="1" applyBorder="1" applyAlignment="1">
      <alignment horizontal="center"/>
    </xf>
    <xf numFmtId="0" fontId="54" fillId="20" borderId="52" xfId="0" applyFont="1" applyFill="1" applyBorder="1" applyAlignment="1">
      <alignment horizontal="center"/>
    </xf>
    <xf numFmtId="0" fontId="56" fillId="20" borderId="52" xfId="0" applyFont="1" applyFill="1" applyBorder="1"/>
    <xf numFmtId="0" fontId="56" fillId="20" borderId="53" xfId="0" applyFont="1" applyFill="1" applyBorder="1"/>
    <xf numFmtId="164" fontId="54" fillId="4" borderId="55" xfId="0" applyNumberFormat="1" applyFont="1" applyFill="1" applyBorder="1" applyAlignment="1">
      <alignment horizontal="center"/>
    </xf>
    <xf numFmtId="0" fontId="54" fillId="4" borderId="55" xfId="0" applyFont="1" applyFill="1" applyBorder="1" applyAlignment="1">
      <alignment horizontal="center"/>
    </xf>
    <xf numFmtId="0" fontId="56" fillId="4" borderId="55" xfId="0" applyFont="1" applyFill="1" applyBorder="1"/>
    <xf numFmtId="0" fontId="56" fillId="4" borderId="56" xfId="0" applyFont="1" applyFill="1" applyBorder="1"/>
    <xf numFmtId="0" fontId="57" fillId="0" borderId="54" xfId="0" applyFont="1" applyBorder="1"/>
    <xf numFmtId="0" fontId="57" fillId="0" borderId="55" xfId="0" applyFont="1" applyBorder="1"/>
    <xf numFmtId="17" fontId="35" fillId="21" borderId="55" xfId="0" applyNumberFormat="1" applyFont="1" applyFill="1" applyBorder="1"/>
    <xf numFmtId="0" fontId="54" fillId="4" borderId="54" xfId="0" applyFont="1" applyFill="1" applyBorder="1" applyAlignment="1">
      <alignment wrapText="1"/>
    </xf>
    <xf numFmtId="0" fontId="54" fillId="4" borderId="55" xfId="0" applyFont="1" applyFill="1" applyBorder="1" applyAlignment="1">
      <alignment wrapText="1"/>
    </xf>
    <xf numFmtId="0" fontId="35" fillId="14" borderId="54" xfId="0" applyFont="1" applyFill="1" applyBorder="1"/>
    <xf numFmtId="0" fontId="35" fillId="14" borderId="55" xfId="0" applyFont="1" applyFill="1" applyBorder="1"/>
    <xf numFmtId="164" fontId="35" fillId="14" borderId="55" xfId="0" applyNumberFormat="1" applyFont="1" applyFill="1" applyBorder="1" applyAlignment="1">
      <alignment horizontal="center"/>
    </xf>
    <xf numFmtId="164" fontId="35" fillId="14" borderId="64" xfId="0" applyNumberFormat="1" applyFont="1" applyFill="1" applyBorder="1" applyAlignment="1">
      <alignment horizontal="center"/>
    </xf>
    <xf numFmtId="164" fontId="35" fillId="14" borderId="55" xfId="0" applyNumberFormat="1" applyFont="1" applyFill="1" applyBorder="1"/>
    <xf numFmtId="164" fontId="35" fillId="14" borderId="56" xfId="0" applyNumberFormat="1" applyFont="1" applyFill="1" applyBorder="1"/>
    <xf numFmtId="0" fontId="35" fillId="0" borderId="60" xfId="0" applyFont="1" applyBorder="1"/>
    <xf numFmtId="164" fontId="35" fillId="0" borderId="62" xfId="0" applyNumberFormat="1" applyFont="1" applyBorder="1" applyAlignment="1">
      <alignment horizontal="center"/>
    </xf>
    <xf numFmtId="0" fontId="35" fillId="0" borderId="98" xfId="0" applyFont="1" applyBorder="1"/>
    <xf numFmtId="0" fontId="35" fillId="21" borderId="99" xfId="0" applyFont="1" applyFill="1" applyBorder="1"/>
    <xf numFmtId="164" fontId="35" fillId="0" borderId="99" xfId="0" applyNumberFormat="1" applyFont="1" applyBorder="1" applyAlignment="1">
      <alignment horizontal="center"/>
    </xf>
    <xf numFmtId="0" fontId="35" fillId="21" borderId="100" xfId="0" applyFont="1" applyFill="1" applyBorder="1"/>
    <xf numFmtId="164" fontId="35" fillId="0" borderId="101" xfId="0" applyNumberFormat="1" applyFont="1" applyBorder="1" applyAlignment="1">
      <alignment horizontal="center"/>
    </xf>
    <xf numFmtId="164" fontId="35" fillId="0" borderId="80" xfId="0" applyNumberFormat="1" applyFont="1" applyBorder="1" applyAlignment="1">
      <alignment horizontal="center"/>
    </xf>
    <xf numFmtId="0" fontId="59" fillId="0" borderId="0" xfId="0" applyFont="1" applyAlignment="1">
      <alignment horizontal="center" vertical="center"/>
    </xf>
    <xf numFmtId="0" fontId="60" fillId="0" borderId="0" xfId="0" applyFont="1" applyAlignment="1">
      <alignment horizontal="center" vertical="center"/>
    </xf>
    <xf numFmtId="0" fontId="59" fillId="0" borderId="0" xfId="0" applyFont="1" applyAlignment="1">
      <alignment vertical="center"/>
    </xf>
    <xf numFmtId="164" fontId="59" fillId="0" borderId="0" xfId="0" applyNumberFormat="1" applyFont="1" applyAlignment="1">
      <alignment horizontal="center" vertical="center"/>
    </xf>
    <xf numFmtId="0" fontId="61" fillId="4" borderId="55" xfId="0" applyFont="1" applyFill="1" applyBorder="1" applyAlignment="1">
      <alignment horizontal="left" vertical="center"/>
    </xf>
    <xf numFmtId="0" fontId="61" fillId="4" borderId="55" xfId="0" applyFont="1" applyFill="1" applyBorder="1" applyAlignment="1">
      <alignment horizontal="center" vertical="center"/>
    </xf>
    <xf numFmtId="164" fontId="61" fillId="4" borderId="55" xfId="0" applyNumberFormat="1" applyFont="1" applyFill="1" applyBorder="1" applyAlignment="1">
      <alignment horizontal="center" vertical="center"/>
    </xf>
    <xf numFmtId="0" fontId="62" fillId="4" borderId="1" xfId="0" applyFont="1" applyFill="1" applyBorder="1" applyAlignment="1">
      <alignment horizontal="center" vertical="center"/>
    </xf>
    <xf numFmtId="0" fontId="62" fillId="4" borderId="1" xfId="0" applyFont="1" applyFill="1" applyBorder="1" applyAlignment="1">
      <alignment horizontal="center"/>
    </xf>
    <xf numFmtId="0" fontId="62" fillId="10" borderId="1" xfId="0" applyFont="1" applyFill="1" applyBorder="1" applyAlignment="1">
      <alignment horizontal="center" vertical="center"/>
    </xf>
    <xf numFmtId="0" fontId="61" fillId="4" borderId="55" xfId="0" applyFont="1" applyFill="1" applyBorder="1" applyAlignment="1">
      <alignment horizontal="center" vertical="center" wrapText="1"/>
    </xf>
    <xf numFmtId="164" fontId="61" fillId="4" borderId="55" xfId="0" applyNumberFormat="1" applyFont="1" applyFill="1" applyBorder="1" applyAlignment="1">
      <alignment horizontal="center" vertical="center" wrapText="1"/>
    </xf>
    <xf numFmtId="14" fontId="62" fillId="4" borderId="1" xfId="0" applyNumberFormat="1" applyFont="1" applyFill="1" applyBorder="1" applyAlignment="1">
      <alignment horizontal="center" vertical="center"/>
    </xf>
    <xf numFmtId="0" fontId="63" fillId="4" borderId="61" xfId="0" applyFont="1" applyFill="1" applyBorder="1" applyAlignment="1">
      <alignment horizontal="left" vertical="center"/>
    </xf>
    <xf numFmtId="0" fontId="63" fillId="4" borderId="61" xfId="0" applyFont="1" applyFill="1" applyBorder="1" applyAlignment="1">
      <alignment horizontal="center" vertical="center"/>
    </xf>
    <xf numFmtId="164" fontId="63" fillId="4" borderId="61" xfId="0" applyNumberFormat="1" applyFont="1" applyFill="1" applyBorder="1" applyAlignment="1">
      <alignment horizontal="center" vertical="center"/>
    </xf>
    <xf numFmtId="0" fontId="60" fillId="4" borderId="1" xfId="0" applyFont="1" applyFill="1" applyBorder="1" applyAlignment="1">
      <alignment horizontal="center" vertical="center"/>
    </xf>
    <xf numFmtId="0" fontId="64" fillId="4" borderId="1" xfId="0" applyFont="1" applyFill="1" applyBorder="1" applyAlignment="1">
      <alignment horizontal="center"/>
    </xf>
    <xf numFmtId="0" fontId="63" fillId="4" borderId="55" xfId="0" applyFont="1" applyFill="1" applyBorder="1" applyAlignment="1">
      <alignment horizontal="center" vertical="center" wrapText="1"/>
    </xf>
    <xf numFmtId="164" fontId="63" fillId="4" borderId="55" xfId="0" applyNumberFormat="1" applyFont="1" applyFill="1" applyBorder="1" applyAlignment="1">
      <alignment horizontal="center" vertical="center" wrapText="1"/>
    </xf>
    <xf numFmtId="0" fontId="60" fillId="4" borderId="55" xfId="0" applyFont="1" applyFill="1" applyBorder="1" applyAlignment="1">
      <alignment horizontal="center" vertical="center"/>
    </xf>
    <xf numFmtId="0" fontId="64" fillId="4" borderId="55" xfId="0" applyFont="1" applyFill="1" applyBorder="1" applyAlignment="1">
      <alignment horizontal="center" vertical="center"/>
    </xf>
    <xf numFmtId="0" fontId="62" fillId="10" borderId="55" xfId="0" applyFont="1" applyFill="1" applyBorder="1" applyAlignment="1">
      <alignment horizontal="center" vertical="center"/>
    </xf>
    <xf numFmtId="0" fontId="41" fillId="0" borderId="65" xfId="0" applyFont="1" applyBorder="1" applyAlignment="1">
      <alignment horizontal="center" vertical="center"/>
    </xf>
    <xf numFmtId="0" fontId="59" fillId="0" borderId="65" xfId="0" applyFont="1" applyBorder="1" applyAlignment="1">
      <alignment horizontal="center" vertical="center"/>
    </xf>
    <xf numFmtId="49" fontId="41" fillId="0" borderId="65" xfId="0" applyNumberFormat="1" applyFont="1" applyBorder="1" applyAlignment="1">
      <alignment horizontal="center" vertical="center"/>
    </xf>
    <xf numFmtId="164" fontId="41" fillId="0" borderId="65" xfId="0" applyNumberFormat="1" applyFont="1" applyBorder="1" applyAlignment="1">
      <alignment horizontal="center" vertical="center" wrapText="1"/>
    </xf>
    <xf numFmtId="164" fontId="59" fillId="0" borderId="65" xfId="0" applyNumberFormat="1" applyFont="1" applyBorder="1" applyAlignment="1">
      <alignment horizontal="center" vertical="center"/>
    </xf>
    <xf numFmtId="9" fontId="59" fillId="0" borderId="65" xfId="0" applyNumberFormat="1" applyFont="1" applyBorder="1" applyAlignment="1">
      <alignment horizontal="center" vertical="center"/>
    </xf>
    <xf numFmtId="0" fontId="60" fillId="15" borderId="1" xfId="0" applyFont="1" applyFill="1" applyBorder="1" applyAlignment="1">
      <alignment horizontal="center" vertical="center"/>
    </xf>
    <xf numFmtId="0" fontId="64" fillId="0" borderId="0" xfId="0" applyFont="1" applyAlignment="1">
      <alignment horizontal="center" vertical="center"/>
    </xf>
    <xf numFmtId="14" fontId="59" fillId="0" borderId="0" xfId="0" applyNumberFormat="1" applyFont="1" applyAlignment="1">
      <alignment vertical="center"/>
    </xf>
    <xf numFmtId="0" fontId="41" fillId="0" borderId="55" xfId="0" applyFont="1" applyBorder="1" applyAlignment="1">
      <alignment horizontal="center" vertical="center"/>
    </xf>
    <xf numFmtId="49" fontId="41" fillId="0" borderId="55" xfId="0" applyNumberFormat="1" applyFont="1" applyBorder="1" applyAlignment="1">
      <alignment horizontal="center" vertical="center"/>
    </xf>
    <xf numFmtId="164" fontId="41" fillId="0" borderId="55" xfId="0" applyNumberFormat="1" applyFont="1" applyBorder="1" applyAlignment="1">
      <alignment horizontal="center" vertical="center" wrapText="1"/>
    </xf>
    <xf numFmtId="164" fontId="59" fillId="0" borderId="55" xfId="0" applyNumberFormat="1" applyFont="1" applyBorder="1" applyAlignment="1">
      <alignment horizontal="center" vertical="center"/>
    </xf>
    <xf numFmtId="0" fontId="59" fillId="0" borderId="55" xfId="0" applyFont="1" applyBorder="1" applyAlignment="1">
      <alignment horizontal="center" vertical="center"/>
    </xf>
    <xf numFmtId="49" fontId="59" fillId="0" borderId="55" xfId="0" applyNumberFormat="1" applyFont="1" applyBorder="1" applyAlignment="1">
      <alignment horizontal="center" vertical="center"/>
    </xf>
    <xf numFmtId="0" fontId="41" fillId="0" borderId="58" xfId="0" applyFont="1" applyBorder="1" applyAlignment="1">
      <alignment horizontal="center" vertical="center"/>
    </xf>
    <xf numFmtId="0" fontId="59" fillId="0" borderId="58" xfId="0" applyFont="1" applyBorder="1" applyAlignment="1">
      <alignment horizontal="center" vertical="center"/>
    </xf>
    <xf numFmtId="49" fontId="41" fillId="0" borderId="58" xfId="0" applyNumberFormat="1" applyFont="1" applyBorder="1" applyAlignment="1">
      <alignment horizontal="center" vertical="center"/>
    </xf>
    <xf numFmtId="49" fontId="59" fillId="0" borderId="58" xfId="0" applyNumberFormat="1" applyFont="1" applyBorder="1" applyAlignment="1">
      <alignment horizontal="center" vertical="center"/>
    </xf>
    <xf numFmtId="164" fontId="41" fillId="0" borderId="58" xfId="0" applyNumberFormat="1" applyFont="1" applyBorder="1" applyAlignment="1">
      <alignment horizontal="center" vertical="center" wrapText="1"/>
    </xf>
    <xf numFmtId="164" fontId="59" fillId="0" borderId="58" xfId="0" applyNumberFormat="1" applyFont="1" applyBorder="1" applyAlignment="1">
      <alignment horizontal="center" vertical="center"/>
    </xf>
    <xf numFmtId="9" fontId="59" fillId="0" borderId="58" xfId="0" applyNumberFormat="1" applyFont="1" applyBorder="1" applyAlignment="1">
      <alignment horizontal="center" vertical="center"/>
    </xf>
    <xf numFmtId="166" fontId="41" fillId="0" borderId="65" xfId="0" applyNumberFormat="1" applyFont="1" applyBorder="1" applyAlignment="1">
      <alignment horizontal="center" vertical="center"/>
    </xf>
    <xf numFmtId="164" fontId="59" fillId="0" borderId="105" xfId="0" applyNumberFormat="1" applyFont="1" applyBorder="1" applyAlignment="1">
      <alignment horizontal="center" vertical="center"/>
    </xf>
    <xf numFmtId="166" fontId="41" fillId="0" borderId="55" xfId="0" applyNumberFormat="1" applyFont="1" applyBorder="1" applyAlignment="1">
      <alignment horizontal="center" vertical="center"/>
    </xf>
    <xf numFmtId="164" fontId="59" fillId="0" borderId="12" xfId="0" applyNumberFormat="1" applyFont="1" applyBorder="1" applyAlignment="1">
      <alignment horizontal="center" vertical="center"/>
    </xf>
    <xf numFmtId="9" fontId="59" fillId="0" borderId="55" xfId="0" applyNumberFormat="1" applyFont="1" applyBorder="1" applyAlignment="1">
      <alignment horizontal="center" vertical="center"/>
    </xf>
    <xf numFmtId="14" fontId="59" fillId="0" borderId="0" xfId="0" applyNumberFormat="1" applyFont="1" applyAlignment="1">
      <alignment horizontal="left" vertical="center"/>
    </xf>
    <xf numFmtId="0" fontId="41" fillId="0" borderId="62" xfId="0" applyFont="1" applyBorder="1" applyAlignment="1">
      <alignment horizontal="center" vertical="center"/>
    </xf>
    <xf numFmtId="166" fontId="41" fillId="0" borderId="58" xfId="0" applyNumberFormat="1" applyFont="1" applyBorder="1" applyAlignment="1">
      <alignment horizontal="center" vertical="center"/>
    </xf>
    <xf numFmtId="0" fontId="59" fillId="0" borderId="62" xfId="0" applyFont="1" applyBorder="1" applyAlignment="1">
      <alignment horizontal="center" vertical="center"/>
    </xf>
    <xf numFmtId="164" fontId="59" fillId="0" borderId="62" xfId="0" applyNumberFormat="1" applyFont="1" applyBorder="1" applyAlignment="1">
      <alignment horizontal="center" vertical="center"/>
    </xf>
    <xf numFmtId="9" fontId="59" fillId="0" borderId="62" xfId="0" applyNumberFormat="1" applyFont="1" applyBorder="1" applyAlignment="1">
      <alignment horizontal="center" vertical="center"/>
    </xf>
    <xf numFmtId="0" fontId="41" fillId="14" borderId="64" xfId="0" applyFont="1" applyFill="1" applyBorder="1" applyAlignment="1">
      <alignment horizontal="center" vertical="center"/>
    </xf>
    <xf numFmtId="0" fontId="41" fillId="14" borderId="64" xfId="0" applyFont="1" applyFill="1" applyBorder="1" applyAlignment="1">
      <alignment horizontal="center"/>
    </xf>
    <xf numFmtId="166" fontId="41" fillId="14" borderId="64" xfId="0" applyNumberFormat="1" applyFont="1" applyFill="1" applyBorder="1" applyAlignment="1">
      <alignment horizontal="center"/>
    </xf>
    <xf numFmtId="164" fontId="41" fillId="14" borderId="64" xfId="0" applyNumberFormat="1" applyFont="1" applyFill="1" applyBorder="1" applyAlignment="1">
      <alignment horizontal="center" vertical="center" wrapText="1"/>
    </xf>
    <xf numFmtId="164" fontId="59" fillId="14" borderId="106" xfId="0" applyNumberFormat="1" applyFont="1" applyFill="1" applyBorder="1" applyAlignment="1">
      <alignment horizontal="center" vertical="center"/>
    </xf>
    <xf numFmtId="0" fontId="59" fillId="14" borderId="55" xfId="0" applyFont="1" applyFill="1" applyBorder="1" applyAlignment="1">
      <alignment horizontal="center" vertical="center"/>
    </xf>
    <xf numFmtId="164" fontId="59" fillId="14" borderId="55" xfId="0" applyNumberFormat="1" applyFont="1" applyFill="1" applyBorder="1" applyAlignment="1">
      <alignment horizontal="center" vertical="center"/>
    </xf>
    <xf numFmtId="9" fontId="59" fillId="14" borderId="55" xfId="0" applyNumberFormat="1" applyFont="1" applyFill="1" applyBorder="1" applyAlignment="1">
      <alignment horizontal="center" vertical="center"/>
    </xf>
    <xf numFmtId="0" fontId="59" fillId="0" borderId="0" xfId="0" applyFont="1" applyAlignment="1">
      <alignment horizontal="left" vertical="center"/>
    </xf>
    <xf numFmtId="0" fontId="59" fillId="0" borderId="107" xfId="0" applyFont="1" applyBorder="1" applyAlignment="1">
      <alignment horizontal="center" vertical="center"/>
    </xf>
    <xf numFmtId="0" fontId="41" fillId="0" borderId="76" xfId="0" applyFont="1" applyBorder="1" applyAlignment="1">
      <alignment horizontal="center" vertical="center"/>
    </xf>
    <xf numFmtId="164" fontId="41" fillId="0" borderId="76" xfId="0" applyNumberFormat="1" applyFont="1" applyBorder="1" applyAlignment="1">
      <alignment horizontal="center" vertical="center" wrapText="1"/>
    </xf>
    <xf numFmtId="164" fontId="59" fillId="0" borderId="76" xfId="0" applyNumberFormat="1" applyFont="1" applyBorder="1" applyAlignment="1">
      <alignment horizontal="center" vertical="center"/>
    </xf>
    <xf numFmtId="9" fontId="59" fillId="0" borderId="76" xfId="0" applyNumberFormat="1" applyFont="1" applyBorder="1" applyAlignment="1">
      <alignment horizontal="center" vertical="center"/>
    </xf>
    <xf numFmtId="1" fontId="41" fillId="0" borderId="65" xfId="0" applyNumberFormat="1" applyFont="1" applyBorder="1" applyAlignment="1">
      <alignment horizontal="center" vertical="center"/>
    </xf>
    <xf numFmtId="164" fontId="41" fillId="0" borderId="65" xfId="0" applyNumberFormat="1" applyFont="1" applyBorder="1" applyAlignment="1">
      <alignment horizontal="center" vertical="center"/>
    </xf>
    <xf numFmtId="0" fontId="41" fillId="0" borderId="0" xfId="0" applyFont="1" applyAlignment="1">
      <alignment horizontal="center" vertical="center"/>
    </xf>
    <xf numFmtId="1" fontId="41" fillId="0" borderId="55" xfId="0" applyNumberFormat="1" applyFont="1" applyBorder="1" applyAlignment="1">
      <alignment horizontal="center" vertical="center"/>
    </xf>
    <xf numFmtId="164" fontId="41" fillId="0" borderId="55" xfId="0" applyNumberFormat="1" applyFont="1" applyBorder="1" applyAlignment="1">
      <alignment horizontal="center" vertical="center"/>
    </xf>
    <xf numFmtId="49" fontId="41" fillId="0" borderId="62" xfId="0" applyNumberFormat="1" applyFont="1" applyBorder="1" applyAlignment="1">
      <alignment horizontal="center" vertical="center"/>
    </xf>
    <xf numFmtId="1" fontId="41" fillId="0" borderId="62" xfId="0" applyNumberFormat="1" applyFont="1" applyBorder="1" applyAlignment="1">
      <alignment horizontal="center" vertical="center"/>
    </xf>
    <xf numFmtId="164" fontId="41" fillId="0" borderId="62" xfId="0" applyNumberFormat="1" applyFont="1" applyBorder="1" applyAlignment="1">
      <alignment horizontal="center" vertical="center"/>
    </xf>
    <xf numFmtId="1" fontId="41" fillId="0" borderId="58" xfId="0" applyNumberFormat="1" applyFont="1" applyBorder="1" applyAlignment="1">
      <alignment horizontal="center" vertical="center"/>
    </xf>
    <xf numFmtId="164" fontId="41" fillId="0" borderId="58" xfId="0" applyNumberFormat="1" applyFont="1" applyBorder="1" applyAlignment="1">
      <alignment horizontal="center" vertical="center"/>
    </xf>
    <xf numFmtId="1" fontId="59" fillId="0" borderId="55" xfId="0" applyNumberFormat="1" applyFont="1" applyBorder="1" applyAlignment="1">
      <alignment horizontal="center" vertical="center"/>
    </xf>
    <xf numFmtId="0" fontId="62" fillId="23" borderId="1" xfId="0" applyFont="1" applyFill="1" applyBorder="1" applyAlignment="1">
      <alignment horizontal="center" vertical="center"/>
    </xf>
    <xf numFmtId="1" fontId="59" fillId="0" borderId="58" xfId="0" applyNumberFormat="1" applyFont="1" applyBorder="1" applyAlignment="1">
      <alignment horizontal="center" vertical="center"/>
    </xf>
    <xf numFmtId="1" fontId="59" fillId="0" borderId="65" xfId="0" applyNumberFormat="1" applyFont="1" applyBorder="1" applyAlignment="1">
      <alignment horizontal="center" vertical="center"/>
    </xf>
    <xf numFmtId="0" fontId="41" fillId="0" borderId="55" xfId="0" applyFont="1" applyBorder="1" applyAlignment="1">
      <alignment horizontal="center" vertical="center" wrapText="1"/>
    </xf>
    <xf numFmtId="49" fontId="41" fillId="0" borderId="55" xfId="0" applyNumberFormat="1" applyFont="1" applyBorder="1" applyAlignment="1">
      <alignment horizontal="center" vertical="center" wrapText="1"/>
    </xf>
    <xf numFmtId="1" fontId="41" fillId="0" borderId="65" xfId="0" applyNumberFormat="1" applyFont="1" applyBorder="1" applyAlignment="1">
      <alignment horizontal="center" vertical="center" wrapText="1"/>
    </xf>
    <xf numFmtId="164" fontId="41" fillId="0" borderId="14" xfId="0" applyNumberFormat="1" applyFont="1" applyBorder="1" applyAlignment="1">
      <alignment horizontal="center" vertical="center" wrapText="1"/>
    </xf>
    <xf numFmtId="0" fontId="41" fillId="15" borderId="1" xfId="0" applyFont="1" applyFill="1" applyBorder="1" applyAlignment="1">
      <alignment horizontal="center" vertical="center"/>
    </xf>
    <xf numFmtId="49" fontId="41" fillId="0" borderId="12" xfId="0" applyNumberFormat="1" applyFont="1" applyBorder="1" applyAlignment="1">
      <alignment horizontal="center" vertical="center" wrapText="1"/>
    </xf>
    <xf numFmtId="0" fontId="41" fillId="0" borderId="14" xfId="0" applyFont="1" applyBorder="1" applyAlignment="1">
      <alignment horizontal="center" vertical="center" wrapText="1"/>
    </xf>
    <xf numFmtId="0" fontId="59" fillId="0" borderId="80" xfId="0" applyFont="1" applyBorder="1" applyAlignment="1">
      <alignment horizontal="center" vertical="center"/>
    </xf>
    <xf numFmtId="0" fontId="41" fillId="0" borderId="65" xfId="0" applyFont="1" applyBorder="1" applyAlignment="1">
      <alignment horizontal="center" vertical="center" wrapText="1"/>
    </xf>
    <xf numFmtId="0" fontId="59" fillId="0" borderId="65" xfId="0" applyFont="1" applyBorder="1" applyAlignment="1">
      <alignment horizontal="center"/>
    </xf>
    <xf numFmtId="49" fontId="41" fillId="0" borderId="12" xfId="0" applyNumberFormat="1" applyFont="1" applyBorder="1" applyAlignment="1">
      <alignment horizontal="center" vertical="center"/>
    </xf>
    <xf numFmtId="1" fontId="41" fillId="0" borderId="65" xfId="0" applyNumberFormat="1" applyFont="1" applyBorder="1" applyAlignment="1">
      <alignment horizontal="center"/>
    </xf>
    <xf numFmtId="0" fontId="59" fillId="15" borderId="1" xfId="0" applyFont="1" applyFill="1" applyBorder="1" applyAlignment="1">
      <alignment horizontal="center" vertical="center"/>
    </xf>
    <xf numFmtId="164" fontId="41" fillId="0" borderId="12" xfId="0" applyNumberFormat="1" applyFont="1" applyBorder="1" applyAlignment="1">
      <alignment horizontal="center" vertical="center" wrapText="1"/>
    </xf>
    <xf numFmtId="164" fontId="59" fillId="0" borderId="14" xfId="0" applyNumberFormat="1" applyFont="1" applyBorder="1" applyAlignment="1">
      <alignment horizontal="center" vertical="center"/>
    </xf>
    <xf numFmtId="164" fontId="41" fillId="0" borderId="107" xfId="0" applyNumberFormat="1" applyFont="1" applyBorder="1" applyAlignment="1">
      <alignment horizontal="center" vertical="center" wrapText="1"/>
    </xf>
    <xf numFmtId="164" fontId="41" fillId="0" borderId="62" xfId="0" applyNumberFormat="1" applyFont="1" applyBorder="1" applyAlignment="1">
      <alignment horizontal="center" vertical="center" wrapText="1"/>
    </xf>
    <xf numFmtId="164" fontId="59" fillId="0" borderId="108" xfId="0" applyNumberFormat="1" applyFont="1" applyBorder="1" applyAlignment="1">
      <alignment horizontal="center" vertical="center"/>
    </xf>
    <xf numFmtId="167" fontId="41" fillId="0" borderId="55" xfId="0" applyNumberFormat="1" applyFont="1" applyBorder="1" applyAlignment="1">
      <alignment horizontal="center" vertical="center" wrapText="1"/>
    </xf>
    <xf numFmtId="167" fontId="41" fillId="0" borderId="62" xfId="0" applyNumberFormat="1" applyFont="1" applyBorder="1" applyAlignment="1">
      <alignment horizontal="center" vertical="center" wrapText="1"/>
    </xf>
    <xf numFmtId="0" fontId="65" fillId="0" borderId="51" xfId="0" applyFont="1" applyBorder="1" applyAlignment="1">
      <alignment horizontal="center" vertical="center"/>
    </xf>
    <xf numFmtId="0" fontId="65" fillId="0" borderId="52" xfId="0" applyFont="1" applyBorder="1" applyAlignment="1">
      <alignment horizontal="center"/>
    </xf>
    <xf numFmtId="0" fontId="59" fillId="0" borderId="52" xfId="0" applyFont="1" applyBorder="1" applyAlignment="1">
      <alignment horizontal="center" vertical="center"/>
    </xf>
    <xf numFmtId="0" fontId="41" fillId="0" borderId="52" xfId="0" applyFont="1" applyBorder="1" applyAlignment="1">
      <alignment horizontal="center" vertical="center"/>
    </xf>
    <xf numFmtId="1" fontId="41" fillId="0" borderId="52" xfId="0" applyNumberFormat="1" applyFont="1" applyBorder="1" applyAlignment="1">
      <alignment horizontal="center" vertical="center"/>
    </xf>
    <xf numFmtId="167" fontId="41" fillId="0" borderId="52" xfId="0" applyNumberFormat="1" applyFont="1" applyBorder="1" applyAlignment="1">
      <alignment horizontal="center" vertical="center" wrapText="1"/>
    </xf>
    <xf numFmtId="164" fontId="41" fillId="0" borderId="52" xfId="0" applyNumberFormat="1" applyFont="1" applyBorder="1" applyAlignment="1">
      <alignment horizontal="center" vertical="center" wrapText="1"/>
    </xf>
    <xf numFmtId="164" fontId="59" fillId="0" borderId="52" xfId="0" applyNumberFormat="1" applyFont="1" applyBorder="1" applyAlignment="1">
      <alignment horizontal="center" vertical="center"/>
    </xf>
    <xf numFmtId="0" fontId="59" fillId="15" borderId="82" xfId="0" applyFont="1" applyFill="1" applyBorder="1" applyAlignment="1">
      <alignment horizontal="center" vertical="center"/>
    </xf>
    <xf numFmtId="14" fontId="59" fillId="23" borderId="1" xfId="0" applyNumberFormat="1" applyFont="1" applyFill="1" applyBorder="1" applyAlignment="1">
      <alignment vertical="center" wrapText="1"/>
    </xf>
    <xf numFmtId="0" fontId="65" fillId="0" borderId="54" xfId="0" applyFont="1" applyBorder="1" applyAlignment="1">
      <alignment horizontal="center" vertical="center"/>
    </xf>
    <xf numFmtId="0" fontId="65" fillId="0" borderId="55" xfId="0" applyFont="1" applyBorder="1" applyAlignment="1">
      <alignment horizontal="center"/>
    </xf>
    <xf numFmtId="0" fontId="65" fillId="0" borderId="57" xfId="0" applyFont="1" applyBorder="1" applyAlignment="1">
      <alignment horizontal="center" vertical="center"/>
    </xf>
    <xf numFmtId="0" fontId="65" fillId="0" borderId="58" xfId="0" applyFont="1" applyBorder="1" applyAlignment="1">
      <alignment horizontal="center"/>
    </xf>
    <xf numFmtId="167" fontId="41" fillId="0" borderId="58" xfId="0" applyNumberFormat="1" applyFont="1" applyBorder="1" applyAlignment="1">
      <alignment horizontal="center" vertical="center" wrapText="1"/>
    </xf>
    <xf numFmtId="0" fontId="59" fillId="15" borderId="16" xfId="0" applyFont="1" applyFill="1" applyBorder="1" applyAlignment="1">
      <alignment horizontal="center" vertical="center"/>
    </xf>
    <xf numFmtId="0" fontId="65" fillId="24" borderId="51" xfId="0" applyFont="1" applyFill="1" applyBorder="1" applyAlignment="1">
      <alignment horizontal="center" vertical="center"/>
    </xf>
    <xf numFmtId="0" fontId="65" fillId="24" borderId="52" xfId="0" applyFont="1" applyFill="1" applyBorder="1" applyAlignment="1">
      <alignment horizontal="center"/>
    </xf>
    <xf numFmtId="0" fontId="59" fillId="24" borderId="52" xfId="0" applyFont="1" applyFill="1" applyBorder="1" applyAlignment="1">
      <alignment horizontal="center" vertical="center"/>
    </xf>
    <xf numFmtId="49" fontId="41" fillId="24" borderId="52" xfId="0" applyNumberFormat="1" applyFont="1" applyFill="1" applyBorder="1" applyAlignment="1">
      <alignment horizontal="center" vertical="center"/>
    </xf>
    <xf numFmtId="1" fontId="41" fillId="24" borderId="52" xfId="0" applyNumberFormat="1" applyFont="1" applyFill="1" applyBorder="1" applyAlignment="1">
      <alignment horizontal="center" vertical="center"/>
    </xf>
    <xf numFmtId="167" fontId="41" fillId="24" borderId="52" xfId="0" applyNumberFormat="1" applyFont="1" applyFill="1" applyBorder="1" applyAlignment="1">
      <alignment horizontal="center" vertical="center" wrapText="1"/>
    </xf>
    <xf numFmtId="164" fontId="41" fillId="24" borderId="52" xfId="0" applyNumberFormat="1" applyFont="1" applyFill="1" applyBorder="1" applyAlignment="1">
      <alignment horizontal="center" vertical="center" wrapText="1"/>
    </xf>
    <xf numFmtId="164" fontId="59" fillId="24" borderId="52" xfId="0" applyNumberFormat="1" applyFont="1" applyFill="1" applyBorder="1" applyAlignment="1">
      <alignment horizontal="center" vertical="center"/>
    </xf>
    <xf numFmtId="0" fontId="65" fillId="24" borderId="109" xfId="0" applyFont="1" applyFill="1" applyBorder="1" applyAlignment="1">
      <alignment horizontal="center" vertical="center"/>
    </xf>
    <xf numFmtId="0" fontId="65" fillId="24" borderId="61" xfId="0" applyFont="1" applyFill="1" applyBorder="1" applyAlignment="1">
      <alignment horizontal="center"/>
    </xf>
    <xf numFmtId="0" fontId="59" fillId="24" borderId="61" xfId="0" applyFont="1" applyFill="1" applyBorder="1" applyAlignment="1">
      <alignment horizontal="center" vertical="center"/>
    </xf>
    <xf numFmtId="49" fontId="41" fillId="24" borderId="61" xfId="0" applyNumberFormat="1" applyFont="1" applyFill="1" applyBorder="1" applyAlignment="1">
      <alignment horizontal="center" vertical="center"/>
    </xf>
    <xf numFmtId="1" fontId="41" fillId="24" borderId="61" xfId="0" applyNumberFormat="1" applyFont="1" applyFill="1" applyBorder="1" applyAlignment="1">
      <alignment horizontal="center" vertical="center"/>
    </xf>
    <xf numFmtId="167" fontId="41" fillId="24" borderId="61" xfId="0" applyNumberFormat="1" applyFont="1" applyFill="1" applyBorder="1" applyAlignment="1">
      <alignment horizontal="center" vertical="center" wrapText="1"/>
    </xf>
    <xf numFmtId="164" fontId="41" fillId="24" borderId="61" xfId="0" applyNumberFormat="1" applyFont="1" applyFill="1" applyBorder="1" applyAlignment="1">
      <alignment horizontal="center" vertical="center" wrapText="1"/>
    </xf>
    <xf numFmtId="164" fontId="59" fillId="24" borderId="61" xfId="0" applyNumberFormat="1" applyFont="1" applyFill="1" applyBorder="1" applyAlignment="1">
      <alignment horizontal="center" vertical="center"/>
    </xf>
    <xf numFmtId="0" fontId="65" fillId="24" borderId="57" xfId="0" applyFont="1" applyFill="1" applyBorder="1" applyAlignment="1">
      <alignment horizontal="center" vertical="center"/>
    </xf>
    <xf numFmtId="0" fontId="65" fillId="24" borderId="58" xfId="0" applyFont="1" applyFill="1" applyBorder="1" applyAlignment="1">
      <alignment horizontal="center"/>
    </xf>
    <xf numFmtId="0" fontId="59" fillId="24" borderId="58" xfId="0" applyFont="1" applyFill="1" applyBorder="1" applyAlignment="1">
      <alignment horizontal="center" vertical="center"/>
    </xf>
    <xf numFmtId="49" fontId="41" fillId="24" borderId="58" xfId="0" applyNumberFormat="1" applyFont="1" applyFill="1" applyBorder="1" applyAlignment="1">
      <alignment horizontal="center" vertical="center"/>
    </xf>
    <xf numFmtId="1" fontId="41" fillId="24" borderId="58" xfId="0" applyNumberFormat="1" applyFont="1" applyFill="1" applyBorder="1" applyAlignment="1">
      <alignment horizontal="center" vertical="center"/>
    </xf>
    <xf numFmtId="167" fontId="41" fillId="24" borderId="58" xfId="0" applyNumberFormat="1" applyFont="1" applyFill="1" applyBorder="1" applyAlignment="1">
      <alignment horizontal="center" vertical="center" wrapText="1"/>
    </xf>
    <xf numFmtId="164" fontId="41" fillId="24" borderId="58" xfId="0" applyNumberFormat="1" applyFont="1" applyFill="1" applyBorder="1" applyAlignment="1">
      <alignment horizontal="center" vertical="center" wrapText="1"/>
    </xf>
    <xf numFmtId="164" fontId="59" fillId="24" borderId="58" xfId="0" applyNumberFormat="1" applyFont="1" applyFill="1" applyBorder="1" applyAlignment="1">
      <alignment horizontal="center" vertical="center"/>
    </xf>
    <xf numFmtId="0" fontId="59" fillId="15" borderId="111" xfId="0" applyFont="1" applyFill="1" applyBorder="1" applyAlignment="1">
      <alignment horizontal="center" vertical="center"/>
    </xf>
    <xf numFmtId="0" fontId="65" fillId="24" borderId="112" xfId="0" applyFont="1" applyFill="1" applyBorder="1" applyAlignment="1">
      <alignment horizontal="center" vertical="center"/>
    </xf>
    <xf numFmtId="0" fontId="65" fillId="24" borderId="64" xfId="0" applyFont="1" applyFill="1" applyBorder="1" applyAlignment="1">
      <alignment horizontal="center"/>
    </xf>
    <xf numFmtId="0" fontId="59" fillId="24" borderId="64" xfId="0" applyFont="1" applyFill="1" applyBorder="1" applyAlignment="1">
      <alignment horizontal="center" vertical="center"/>
    </xf>
    <xf numFmtId="49" fontId="41" fillId="24" borderId="64" xfId="0" applyNumberFormat="1" applyFont="1" applyFill="1" applyBorder="1" applyAlignment="1">
      <alignment horizontal="center" vertical="center"/>
    </xf>
    <xf numFmtId="1" fontId="41" fillId="24" borderId="64" xfId="0" applyNumberFormat="1" applyFont="1" applyFill="1" applyBorder="1" applyAlignment="1">
      <alignment horizontal="center" vertical="center"/>
    </xf>
    <xf numFmtId="167" fontId="41" fillId="24" borderId="64" xfId="0" applyNumberFormat="1" applyFont="1" applyFill="1" applyBorder="1" applyAlignment="1">
      <alignment horizontal="center" vertical="center" wrapText="1"/>
    </xf>
    <xf numFmtId="164" fontId="41" fillId="24" borderId="64" xfId="0" applyNumberFormat="1" applyFont="1" applyFill="1" applyBorder="1" applyAlignment="1">
      <alignment horizontal="center" vertical="center" wrapText="1"/>
    </xf>
    <xf numFmtId="164" fontId="59" fillId="24" borderId="64" xfId="0" applyNumberFormat="1" applyFont="1" applyFill="1" applyBorder="1" applyAlignment="1">
      <alignment horizontal="center" vertical="center"/>
    </xf>
    <xf numFmtId="0" fontId="65" fillId="24" borderId="54" xfId="0" applyFont="1" applyFill="1" applyBorder="1" applyAlignment="1">
      <alignment horizontal="center" vertical="center"/>
    </xf>
    <xf numFmtId="0" fontId="65" fillId="24" borderId="55" xfId="0" applyFont="1" applyFill="1" applyBorder="1" applyAlignment="1">
      <alignment horizontal="center"/>
    </xf>
    <xf numFmtId="0" fontId="59" fillId="24" borderId="55" xfId="0" applyFont="1" applyFill="1" applyBorder="1" applyAlignment="1">
      <alignment horizontal="center" vertical="center"/>
    </xf>
    <xf numFmtId="49" fontId="41" fillId="24" borderId="55" xfId="0" applyNumberFormat="1" applyFont="1" applyFill="1" applyBorder="1" applyAlignment="1">
      <alignment horizontal="center" vertical="center"/>
    </xf>
    <xf numFmtId="1" fontId="41" fillId="24" borderId="55" xfId="0" applyNumberFormat="1" applyFont="1" applyFill="1" applyBorder="1" applyAlignment="1">
      <alignment horizontal="center" vertical="center"/>
    </xf>
    <xf numFmtId="167" fontId="41" fillId="24" borderId="55" xfId="0" applyNumberFormat="1" applyFont="1" applyFill="1" applyBorder="1" applyAlignment="1">
      <alignment horizontal="center" vertical="center" wrapText="1"/>
    </xf>
    <xf numFmtId="164" fontId="41" fillId="24" borderId="55" xfId="0" applyNumberFormat="1" applyFont="1" applyFill="1" applyBorder="1" applyAlignment="1">
      <alignment horizontal="center" vertical="center" wrapText="1"/>
    </xf>
    <xf numFmtId="164" fontId="59" fillId="24" borderId="55" xfId="0" applyNumberFormat="1" applyFont="1" applyFill="1" applyBorder="1" applyAlignment="1">
      <alignment horizontal="center" vertical="center"/>
    </xf>
    <xf numFmtId="0" fontId="65" fillId="24" borderId="115" xfId="0" applyFont="1" applyFill="1" applyBorder="1" applyAlignment="1">
      <alignment horizontal="center" vertical="center"/>
    </xf>
    <xf numFmtId="0" fontId="65" fillId="24" borderId="116" xfId="0" applyFont="1" applyFill="1" applyBorder="1" applyAlignment="1">
      <alignment horizontal="center"/>
    </xf>
    <xf numFmtId="0" fontId="59" fillId="24" borderId="116" xfId="0" applyFont="1" applyFill="1" applyBorder="1" applyAlignment="1">
      <alignment horizontal="center" vertical="center"/>
    </xf>
    <xf numFmtId="49" fontId="41" fillId="24" borderId="116" xfId="0" applyNumberFormat="1" applyFont="1" applyFill="1" applyBorder="1" applyAlignment="1">
      <alignment horizontal="center" vertical="center"/>
    </xf>
    <xf numFmtId="1" fontId="41" fillId="24" borderId="116" xfId="0" applyNumberFormat="1" applyFont="1" applyFill="1" applyBorder="1" applyAlignment="1">
      <alignment horizontal="center" vertical="center"/>
    </xf>
    <xf numFmtId="167" fontId="41" fillId="24" borderId="116" xfId="0" applyNumberFormat="1" applyFont="1" applyFill="1" applyBorder="1" applyAlignment="1">
      <alignment horizontal="center" vertical="center" wrapText="1"/>
    </xf>
    <xf numFmtId="164" fontId="41" fillId="24" borderId="116" xfId="0" applyNumberFormat="1" applyFont="1" applyFill="1" applyBorder="1" applyAlignment="1">
      <alignment horizontal="center" vertical="center" wrapText="1"/>
    </xf>
    <xf numFmtId="164" fontId="59" fillId="24" borderId="116" xfId="0" applyNumberFormat="1" applyFont="1" applyFill="1" applyBorder="1" applyAlignment="1">
      <alignment horizontal="center" vertical="center"/>
    </xf>
    <xf numFmtId="0" fontId="65" fillId="24" borderId="55" xfId="0" applyFont="1" applyFill="1" applyBorder="1" applyAlignment="1">
      <alignment horizontal="center" vertical="center"/>
    </xf>
    <xf numFmtId="0" fontId="59" fillId="15" borderId="55" xfId="0" applyFont="1" applyFill="1" applyBorder="1" applyAlignment="1">
      <alignment horizontal="center" vertical="center"/>
    </xf>
    <xf numFmtId="0" fontId="65" fillId="24" borderId="118" xfId="0" applyFont="1" applyFill="1" applyBorder="1" applyAlignment="1">
      <alignment horizontal="center" vertical="center"/>
    </xf>
    <xf numFmtId="0" fontId="65" fillId="24" borderId="75" xfId="0" applyFont="1" applyFill="1" applyBorder="1" applyAlignment="1">
      <alignment horizontal="center"/>
    </xf>
    <xf numFmtId="0" fontId="59" fillId="24" borderId="75" xfId="0" applyFont="1" applyFill="1" applyBorder="1" applyAlignment="1">
      <alignment horizontal="center" vertical="center"/>
    </xf>
    <xf numFmtId="49" fontId="41" fillId="24" borderId="75" xfId="0" applyNumberFormat="1" applyFont="1" applyFill="1" applyBorder="1" applyAlignment="1">
      <alignment horizontal="center" vertical="center"/>
    </xf>
    <xf numFmtId="1" fontId="41" fillId="24" borderId="75" xfId="0" applyNumberFormat="1" applyFont="1" applyFill="1" applyBorder="1" applyAlignment="1">
      <alignment horizontal="center" vertical="center"/>
    </xf>
    <xf numFmtId="167" fontId="41" fillId="24" borderId="75" xfId="0" applyNumberFormat="1" applyFont="1" applyFill="1" applyBorder="1" applyAlignment="1">
      <alignment horizontal="center" vertical="center" wrapText="1"/>
    </xf>
    <xf numFmtId="164" fontId="41" fillId="24" borderId="75" xfId="0" applyNumberFormat="1" applyFont="1" applyFill="1" applyBorder="1" applyAlignment="1">
      <alignment horizontal="center" vertical="center" wrapText="1"/>
    </xf>
    <xf numFmtId="164" fontId="59" fillId="24" borderId="75" xfId="0" applyNumberFormat="1" applyFont="1" applyFill="1" applyBorder="1" applyAlignment="1">
      <alignment horizontal="center" vertical="center"/>
    </xf>
    <xf numFmtId="164" fontId="59" fillId="24" borderId="106" xfId="0" applyNumberFormat="1" applyFont="1" applyFill="1" applyBorder="1" applyAlignment="1">
      <alignment horizontal="center" vertical="center"/>
    </xf>
    <xf numFmtId="164" fontId="59" fillId="24" borderId="100" xfId="0" applyNumberFormat="1" applyFont="1" applyFill="1" applyBorder="1" applyAlignment="1">
      <alignment horizontal="center" vertical="center"/>
    </xf>
    <xf numFmtId="164" fontId="59" fillId="24" borderId="91" xfId="0" applyNumberFormat="1" applyFont="1" applyFill="1" applyBorder="1" applyAlignment="1">
      <alignment horizontal="center" vertical="center"/>
    </xf>
    <xf numFmtId="164" fontId="59" fillId="24" borderId="93" xfId="0" applyNumberFormat="1" applyFont="1" applyFill="1" applyBorder="1" applyAlignment="1">
      <alignment horizontal="center" vertical="center"/>
    </xf>
    <xf numFmtId="164" fontId="59" fillId="24" borderId="120" xfId="0" applyNumberFormat="1" applyFont="1" applyFill="1" applyBorder="1" applyAlignment="1">
      <alignment horizontal="center" vertical="center"/>
    </xf>
    <xf numFmtId="0" fontId="41" fillId="0" borderId="65" xfId="0" applyFont="1" applyBorder="1" applyAlignment="1">
      <alignment horizontal="center"/>
    </xf>
    <xf numFmtId="166" fontId="41" fillId="0" borderId="65" xfId="0" applyNumberFormat="1" applyFont="1" applyBorder="1" applyAlignment="1">
      <alignment horizontal="center"/>
    </xf>
    <xf numFmtId="166" fontId="41" fillId="0" borderId="105" xfId="0" applyNumberFormat="1" applyFont="1" applyBorder="1" applyAlignment="1">
      <alignment horizontal="center"/>
    </xf>
    <xf numFmtId="0" fontId="41" fillId="0" borderId="55" xfId="0" applyFont="1" applyBorder="1" applyAlignment="1">
      <alignment horizontal="center"/>
    </xf>
    <xf numFmtId="166" fontId="41" fillId="0" borderId="55" xfId="0" applyNumberFormat="1" applyFont="1" applyBorder="1" applyAlignment="1">
      <alignment horizontal="center"/>
    </xf>
    <xf numFmtId="166" fontId="41" fillId="0" borderId="12" xfId="0" applyNumberFormat="1" applyFont="1" applyBorder="1" applyAlignment="1">
      <alignment horizontal="center"/>
    </xf>
    <xf numFmtId="164" fontId="35" fillId="0" borderId="0" xfId="0" applyNumberFormat="1" applyFont="1"/>
    <xf numFmtId="0" fontId="66" fillId="0" borderId="0" xfId="0" applyFont="1"/>
    <xf numFmtId="1" fontId="63" fillId="4" borderId="55" xfId="0" applyNumberFormat="1" applyFont="1" applyFill="1" applyBorder="1" applyAlignment="1">
      <alignment horizontal="center" vertical="center" wrapText="1"/>
    </xf>
    <xf numFmtId="166" fontId="41" fillId="0" borderId="62" xfId="0" applyNumberFormat="1" applyFont="1" applyBorder="1" applyAlignment="1">
      <alignment horizontal="center" vertical="center"/>
    </xf>
    <xf numFmtId="1" fontId="41" fillId="0" borderId="55" xfId="0" applyNumberFormat="1" applyFont="1" applyBorder="1" applyAlignment="1">
      <alignment horizontal="center"/>
    </xf>
    <xf numFmtId="0" fontId="64" fillId="15" borderId="1" xfId="0" applyFont="1" applyFill="1" applyBorder="1" applyAlignment="1">
      <alignment horizontal="center" vertical="center"/>
    </xf>
    <xf numFmtId="0" fontId="59" fillId="9" borderId="55" xfId="0" applyFont="1" applyFill="1" applyBorder="1" applyAlignment="1">
      <alignment horizontal="center" vertical="center"/>
    </xf>
    <xf numFmtId="0" fontId="41" fillId="9" borderId="121" xfId="0" applyFont="1" applyFill="1" applyBorder="1" applyAlignment="1">
      <alignment horizontal="center" vertical="center" wrapText="1"/>
    </xf>
    <xf numFmtId="0" fontId="41" fillId="9" borderId="55" xfId="0" applyFont="1" applyFill="1" applyBorder="1" applyAlignment="1">
      <alignment horizontal="center" vertical="center"/>
    </xf>
    <xf numFmtId="0" fontId="41" fillId="9" borderId="64" xfId="0" applyFont="1" applyFill="1" applyBorder="1" applyAlignment="1">
      <alignment horizontal="center" vertical="center" wrapText="1"/>
    </xf>
    <xf numFmtId="49" fontId="41" fillId="9" borderId="93" xfId="0" applyNumberFormat="1" applyFont="1" applyFill="1" applyBorder="1" applyAlignment="1">
      <alignment horizontal="center" vertical="center" wrapText="1"/>
    </xf>
    <xf numFmtId="1" fontId="41" fillId="9" borderId="64" xfId="0" applyNumberFormat="1" applyFont="1" applyFill="1" applyBorder="1" applyAlignment="1">
      <alignment horizontal="center" vertical="center" wrapText="1"/>
    </xf>
    <xf numFmtId="164" fontId="41" fillId="9" borderId="121" xfId="0" applyNumberFormat="1" applyFont="1" applyFill="1" applyBorder="1" applyAlignment="1">
      <alignment horizontal="center" vertical="center" wrapText="1"/>
    </xf>
    <xf numFmtId="164" fontId="41" fillId="9" borderId="55" xfId="0" applyNumberFormat="1" applyFont="1" applyFill="1" applyBorder="1" applyAlignment="1">
      <alignment horizontal="center" vertical="center" wrapText="1"/>
    </xf>
    <xf numFmtId="164" fontId="41" fillId="9" borderId="55" xfId="0" applyNumberFormat="1" applyFont="1" applyFill="1" applyBorder="1" applyAlignment="1">
      <alignment horizontal="center" vertical="center"/>
    </xf>
    <xf numFmtId="0" fontId="41" fillId="9" borderId="55" xfId="0" applyFont="1" applyFill="1" applyBorder="1" applyAlignment="1">
      <alignment horizontal="center" vertical="center" wrapText="1"/>
    </xf>
    <xf numFmtId="0" fontId="41" fillId="0" borderId="12" xfId="0" applyFont="1" applyBorder="1" applyAlignment="1">
      <alignment horizontal="center" vertical="center"/>
    </xf>
    <xf numFmtId="0" fontId="65" fillId="0" borderId="62" xfId="0" applyFont="1" applyBorder="1" applyAlignment="1">
      <alignment horizontal="center" vertical="center"/>
    </xf>
    <xf numFmtId="0" fontId="59" fillId="0" borderId="62" xfId="0" applyFont="1" applyBorder="1" applyAlignment="1">
      <alignment horizontal="center"/>
    </xf>
    <xf numFmtId="0" fontId="65" fillId="0" borderId="62" xfId="0" applyFont="1" applyBorder="1" applyAlignment="1">
      <alignment horizontal="center"/>
    </xf>
    <xf numFmtId="0" fontId="65" fillId="0" borderId="55" xfId="0" applyFont="1" applyBorder="1" applyAlignment="1">
      <alignment horizontal="center" vertical="center"/>
    </xf>
    <xf numFmtId="0" fontId="59" fillId="0" borderId="55" xfId="0" applyFont="1" applyBorder="1" applyAlignment="1">
      <alignment horizontal="center"/>
    </xf>
    <xf numFmtId="0" fontId="59" fillId="0" borderId="0" xfId="0" applyFont="1"/>
    <xf numFmtId="0" fontId="33" fillId="0" borderId="0" xfId="0" applyFont="1"/>
    <xf numFmtId="1" fontId="35" fillId="0" borderId="0" xfId="0" applyNumberFormat="1" applyFont="1"/>
    <xf numFmtId="1" fontId="59" fillId="0" borderId="0" xfId="0" applyNumberFormat="1" applyFont="1" applyAlignment="1">
      <alignment horizontal="center" vertical="center"/>
    </xf>
    <xf numFmtId="1" fontId="62" fillId="4" borderId="1" xfId="0" applyNumberFormat="1" applyFont="1" applyFill="1" applyBorder="1" applyAlignment="1">
      <alignment horizontal="center" vertical="center"/>
    </xf>
    <xf numFmtId="14" fontId="67" fillId="4" borderId="1" xfId="0" applyNumberFormat="1" applyFont="1" applyFill="1" applyBorder="1" applyAlignment="1">
      <alignment horizontal="left" vertical="center" wrapText="1"/>
    </xf>
    <xf numFmtId="1" fontId="63" fillId="4" borderId="1" xfId="0" applyNumberFormat="1" applyFont="1" applyFill="1" applyBorder="1" applyAlignment="1">
      <alignment horizontal="center" vertical="center"/>
    </xf>
    <xf numFmtId="0" fontId="63" fillId="4" borderId="61" xfId="0" applyFont="1" applyFill="1" applyBorder="1" applyAlignment="1">
      <alignment horizontal="center" vertical="center" wrapText="1"/>
    </xf>
    <xf numFmtId="1" fontId="63" fillId="4" borderId="61" xfId="0" applyNumberFormat="1" applyFont="1" applyFill="1" applyBorder="1" applyAlignment="1">
      <alignment horizontal="center" vertical="center" wrapText="1"/>
    </xf>
    <xf numFmtId="0" fontId="64" fillId="4" borderId="61" xfId="0" applyFont="1" applyFill="1" applyBorder="1" applyAlignment="1">
      <alignment horizontal="center" vertical="center"/>
    </xf>
    <xf numFmtId="0" fontId="59" fillId="0" borderId="52" xfId="0" applyFont="1" applyBorder="1" applyAlignment="1">
      <alignment horizontal="center"/>
    </xf>
    <xf numFmtId="49" fontId="41" fillId="0" borderId="52" xfId="0" applyNumberFormat="1" applyFont="1" applyBorder="1" applyAlignment="1">
      <alignment horizontal="center" vertical="center"/>
    </xf>
    <xf numFmtId="0" fontId="60" fillId="15" borderId="82" xfId="0" applyFont="1" applyFill="1" applyBorder="1" applyAlignment="1">
      <alignment horizontal="center" vertical="center"/>
    </xf>
    <xf numFmtId="0" fontId="59" fillId="0" borderId="58" xfId="0" applyFont="1" applyBorder="1" applyAlignment="1">
      <alignment horizontal="center"/>
    </xf>
    <xf numFmtId="0" fontId="60" fillId="15" borderId="16" xfId="0" applyFont="1" applyFill="1" applyBorder="1" applyAlignment="1">
      <alignment horizontal="center" vertical="center"/>
    </xf>
    <xf numFmtId="0" fontId="41" fillId="16" borderId="55" xfId="0" applyFont="1" applyFill="1" applyBorder="1" applyAlignment="1">
      <alignment horizontal="center" vertical="center"/>
    </xf>
    <xf numFmtId="0" fontId="59" fillId="16" borderId="79" xfId="0" applyFont="1" applyFill="1" applyBorder="1" applyAlignment="1">
      <alignment horizontal="center" vertical="center"/>
    </xf>
    <xf numFmtId="0" fontId="59" fillId="16" borderId="55" xfId="0" applyFont="1" applyFill="1" applyBorder="1" applyAlignment="1">
      <alignment horizontal="center" vertical="center"/>
    </xf>
    <xf numFmtId="49" fontId="41" fillId="16" borderId="79" xfId="0" applyNumberFormat="1" applyFont="1" applyFill="1" applyBorder="1" applyAlignment="1">
      <alignment horizontal="center" vertical="center"/>
    </xf>
    <xf numFmtId="167" fontId="41" fillId="16" borderId="55" xfId="0" applyNumberFormat="1" applyFont="1" applyFill="1" applyBorder="1" applyAlignment="1">
      <alignment horizontal="center" vertical="center" wrapText="1"/>
    </xf>
    <xf numFmtId="164" fontId="41" fillId="16" borderId="55" xfId="0" applyNumberFormat="1" applyFont="1" applyFill="1" applyBorder="1" applyAlignment="1">
      <alignment horizontal="center" vertical="center"/>
    </xf>
    <xf numFmtId="164" fontId="59" fillId="16" borderId="55" xfId="0" applyNumberFormat="1" applyFont="1" applyFill="1" applyBorder="1" applyAlignment="1">
      <alignment horizontal="center" vertical="center"/>
    </xf>
    <xf numFmtId="0" fontId="59" fillId="16" borderId="61" xfId="0" applyFont="1" applyFill="1" applyBorder="1" applyAlignment="1">
      <alignment horizontal="center" vertical="center"/>
    </xf>
    <xf numFmtId="164" fontId="59" fillId="16" borderId="61" xfId="0" applyNumberFormat="1" applyFont="1" applyFill="1" applyBorder="1" applyAlignment="1">
      <alignment horizontal="center" vertical="center"/>
    </xf>
    <xf numFmtId="49" fontId="41" fillId="16" borderId="61" xfId="0" applyNumberFormat="1" applyFont="1" applyFill="1" applyBorder="1" applyAlignment="1">
      <alignment horizontal="center" vertical="center"/>
    </xf>
    <xf numFmtId="0" fontId="41" fillId="16" borderId="61" xfId="0" applyFont="1" applyFill="1" applyBorder="1" applyAlignment="1">
      <alignment horizontal="center" vertical="center"/>
    </xf>
    <xf numFmtId="164" fontId="41" fillId="16" borderId="61" xfId="0" applyNumberFormat="1" applyFont="1" applyFill="1" applyBorder="1" applyAlignment="1">
      <alignment horizontal="center" vertical="center"/>
    </xf>
    <xf numFmtId="0" fontId="41" fillId="25" borderId="55" xfId="0" applyFont="1" applyFill="1" applyBorder="1" applyAlignment="1">
      <alignment horizontal="center" vertical="center"/>
    </xf>
    <xf numFmtId="0" fontId="59" fillId="25" borderId="55" xfId="0" applyFont="1" applyFill="1" applyBorder="1" applyAlignment="1">
      <alignment horizontal="center" vertical="center"/>
    </xf>
    <xf numFmtId="0" fontId="41" fillId="25" borderId="55" xfId="0" applyFont="1" applyFill="1" applyBorder="1" applyAlignment="1">
      <alignment horizontal="center"/>
    </xf>
    <xf numFmtId="1" fontId="41" fillId="25" borderId="55" xfId="0" applyNumberFormat="1" applyFont="1" applyFill="1" applyBorder="1" applyAlignment="1">
      <alignment horizontal="center"/>
    </xf>
    <xf numFmtId="164" fontId="41" fillId="25" borderId="61" xfId="0" applyNumberFormat="1" applyFont="1" applyFill="1" applyBorder="1" applyAlignment="1">
      <alignment horizontal="center" vertical="center"/>
    </xf>
    <xf numFmtId="164" fontId="59" fillId="25" borderId="61" xfId="0" applyNumberFormat="1" applyFont="1" applyFill="1" applyBorder="1" applyAlignment="1">
      <alignment horizontal="center" vertical="center"/>
    </xf>
    <xf numFmtId="164" fontId="59" fillId="25" borderId="55" xfId="0" applyNumberFormat="1" applyFont="1" applyFill="1" applyBorder="1" applyAlignment="1">
      <alignment horizontal="center" vertical="center"/>
    </xf>
    <xf numFmtId="0" fontId="59" fillId="0" borderId="76" xfId="0" applyFont="1" applyBorder="1" applyAlignment="1">
      <alignment horizontal="center" vertical="center"/>
    </xf>
    <xf numFmtId="49" fontId="41" fillId="0" borderId="76" xfId="0" applyNumberFormat="1" applyFont="1" applyBorder="1" applyAlignment="1">
      <alignment horizontal="center" vertical="center"/>
    </xf>
    <xf numFmtId="164" fontId="41" fillId="0" borderId="76" xfId="0" applyNumberFormat="1" applyFont="1" applyBorder="1" applyAlignment="1">
      <alignment horizontal="center" vertical="center"/>
    </xf>
    <xf numFmtId="167" fontId="41" fillId="0" borderId="65" xfId="0" applyNumberFormat="1" applyFont="1" applyBorder="1" applyAlignment="1">
      <alignment horizontal="center" vertical="center" wrapText="1"/>
    </xf>
    <xf numFmtId="0" fontId="41" fillId="14" borderId="55" xfId="0" applyFont="1" applyFill="1" applyBorder="1" applyAlignment="1">
      <alignment horizontal="center" vertical="center"/>
    </xf>
    <xf numFmtId="0" fontId="59" fillId="14" borderId="64" xfId="0" applyFont="1" applyFill="1" applyBorder="1" applyAlignment="1">
      <alignment horizontal="center" vertical="center"/>
    </xf>
    <xf numFmtId="166" fontId="41" fillId="14" borderId="55" xfId="0" applyNumberFormat="1" applyFont="1" applyFill="1" applyBorder="1" applyAlignment="1">
      <alignment horizontal="center" vertical="center"/>
    </xf>
    <xf numFmtId="164" fontId="41" fillId="14" borderId="61" xfId="0" applyNumberFormat="1" applyFont="1" applyFill="1" applyBorder="1" applyAlignment="1">
      <alignment horizontal="center" vertical="center" wrapText="1"/>
    </xf>
    <xf numFmtId="49" fontId="59" fillId="14" borderId="55" xfId="0" applyNumberFormat="1" applyFont="1" applyFill="1" applyBorder="1" applyAlignment="1">
      <alignment horizontal="center" vertical="center"/>
    </xf>
    <xf numFmtId="1" fontId="59" fillId="14" borderId="55" xfId="0" applyNumberFormat="1" applyFont="1" applyFill="1" applyBorder="1" applyAlignment="1">
      <alignment horizontal="center" vertical="center"/>
    </xf>
    <xf numFmtId="0" fontId="59" fillId="14" borderId="61" xfId="0" applyFont="1" applyFill="1" applyBorder="1" applyAlignment="1">
      <alignment horizontal="center" vertical="center"/>
    </xf>
    <xf numFmtId="164" fontId="59" fillId="14" borderId="61" xfId="0" applyNumberFormat="1" applyFont="1" applyFill="1" applyBorder="1" applyAlignment="1">
      <alignment horizontal="center" vertical="center"/>
    </xf>
    <xf numFmtId="49" fontId="59" fillId="14" borderId="61" xfId="0" applyNumberFormat="1" applyFont="1" applyFill="1" applyBorder="1" applyAlignment="1">
      <alignment horizontal="center" vertical="center"/>
    </xf>
    <xf numFmtId="1" fontId="59" fillId="14" borderId="61" xfId="0" applyNumberFormat="1" applyFont="1" applyFill="1" applyBorder="1" applyAlignment="1">
      <alignment horizontal="center" vertical="center"/>
    </xf>
    <xf numFmtId="164" fontId="59" fillId="14" borderId="100" xfId="0" applyNumberFormat="1" applyFont="1" applyFill="1" applyBorder="1" applyAlignment="1">
      <alignment horizontal="center" vertical="center"/>
    </xf>
    <xf numFmtId="0" fontId="59" fillId="16" borderId="64" xfId="0" applyFont="1" applyFill="1" applyBorder="1" applyAlignment="1">
      <alignment horizontal="center" vertical="center"/>
    </xf>
    <xf numFmtId="0" fontId="41" fillId="16" borderId="64" xfId="0" applyFont="1" applyFill="1" applyBorder="1" applyAlignment="1">
      <alignment horizontal="center" vertical="center"/>
    </xf>
    <xf numFmtId="49" fontId="41" fillId="16" borderId="64" xfId="0" applyNumberFormat="1" applyFont="1" applyFill="1" applyBorder="1" applyAlignment="1">
      <alignment horizontal="center" vertical="center"/>
    </xf>
    <xf numFmtId="164" fontId="41" fillId="16" borderId="55" xfId="0" applyNumberFormat="1" applyFont="1" applyFill="1" applyBorder="1" applyAlignment="1">
      <alignment horizontal="center" vertical="center" wrapText="1"/>
    </xf>
    <xf numFmtId="167" fontId="41" fillId="0" borderId="76" xfId="0" applyNumberFormat="1" applyFont="1" applyBorder="1" applyAlignment="1">
      <alignment horizontal="center" vertical="center" wrapText="1"/>
    </xf>
    <xf numFmtId="0" fontId="65" fillId="16" borderId="54" xfId="0" applyFont="1" applyFill="1" applyBorder="1" applyAlignment="1">
      <alignment horizontal="center" vertical="center"/>
    </xf>
    <xf numFmtId="0" fontId="59" fillId="16" borderId="52" xfId="0" applyFont="1" applyFill="1" applyBorder="1" applyAlignment="1">
      <alignment horizontal="center"/>
    </xf>
    <xf numFmtId="0" fontId="65" fillId="16" borderId="52" xfId="0" applyFont="1" applyFill="1" applyBorder="1" applyAlignment="1">
      <alignment horizontal="center"/>
    </xf>
    <xf numFmtId="0" fontId="59" fillId="16" borderId="52" xfId="0" applyFont="1" applyFill="1" applyBorder="1" applyAlignment="1">
      <alignment horizontal="center" vertical="center"/>
    </xf>
    <xf numFmtId="49" fontId="41" fillId="16" borderId="52" xfId="0" applyNumberFormat="1" applyFont="1" applyFill="1" applyBorder="1" applyAlignment="1">
      <alignment horizontal="center" vertical="center"/>
    </xf>
    <xf numFmtId="1" fontId="41" fillId="16" borderId="52" xfId="0" applyNumberFormat="1" applyFont="1" applyFill="1" applyBorder="1" applyAlignment="1">
      <alignment horizontal="center" vertical="center"/>
    </xf>
    <xf numFmtId="167" fontId="41" fillId="16" borderId="116" xfId="0" applyNumberFormat="1" applyFont="1" applyFill="1" applyBorder="1" applyAlignment="1">
      <alignment horizontal="center" vertical="center" wrapText="1"/>
    </xf>
    <xf numFmtId="164" fontId="41" fillId="16" borderId="116" xfId="0" applyNumberFormat="1" applyFont="1" applyFill="1" applyBorder="1" applyAlignment="1">
      <alignment horizontal="center" vertical="center" wrapText="1"/>
    </xf>
    <xf numFmtId="164" fontId="59" fillId="16" borderId="116" xfId="0" applyNumberFormat="1" applyFont="1" applyFill="1" applyBorder="1" applyAlignment="1">
      <alignment horizontal="center" vertical="center"/>
    </xf>
    <xf numFmtId="0" fontId="59" fillId="16" borderId="116" xfId="0" applyFont="1" applyFill="1" applyBorder="1" applyAlignment="1">
      <alignment horizontal="center" vertical="center"/>
    </xf>
    <xf numFmtId="164" fontId="59" fillId="16" borderId="52" xfId="0" applyNumberFormat="1" applyFont="1" applyFill="1" applyBorder="1" applyAlignment="1">
      <alignment horizontal="center" vertical="center"/>
    </xf>
    <xf numFmtId="0" fontId="59" fillId="16" borderId="55" xfId="0" applyFont="1" applyFill="1" applyBorder="1" applyAlignment="1">
      <alignment horizontal="center"/>
    </xf>
    <xf numFmtId="0" fontId="65" fillId="16" borderId="55" xfId="0" applyFont="1" applyFill="1" applyBorder="1" applyAlignment="1">
      <alignment horizontal="center"/>
    </xf>
    <xf numFmtId="49" fontId="41" fillId="16" borderId="55" xfId="0" applyNumberFormat="1" applyFont="1" applyFill="1" applyBorder="1" applyAlignment="1">
      <alignment horizontal="center" vertical="center"/>
    </xf>
    <xf numFmtId="1" fontId="41" fillId="16" borderId="55" xfId="0" applyNumberFormat="1" applyFont="1" applyFill="1" applyBorder="1" applyAlignment="1">
      <alignment horizontal="center" vertical="center"/>
    </xf>
    <xf numFmtId="0" fontId="65" fillId="25" borderId="54" xfId="0" applyFont="1" applyFill="1" applyBorder="1" applyAlignment="1">
      <alignment horizontal="center" vertical="center"/>
    </xf>
    <xf numFmtId="0" fontId="65" fillId="25" borderId="55" xfId="0" applyFont="1" applyFill="1" applyBorder="1" applyAlignment="1">
      <alignment horizontal="center"/>
    </xf>
    <xf numFmtId="49" fontId="41" fillId="25" borderId="55" xfId="0" applyNumberFormat="1" applyFont="1" applyFill="1" applyBorder="1" applyAlignment="1">
      <alignment horizontal="center" vertical="center"/>
    </xf>
    <xf numFmtId="1" fontId="41" fillId="25" borderId="55" xfId="0" applyNumberFormat="1" applyFont="1" applyFill="1" applyBorder="1" applyAlignment="1">
      <alignment horizontal="center" vertical="center"/>
    </xf>
    <xf numFmtId="167" fontId="41" fillId="25" borderId="55" xfId="0" applyNumberFormat="1" applyFont="1" applyFill="1" applyBorder="1" applyAlignment="1">
      <alignment horizontal="center" vertical="center" wrapText="1"/>
    </xf>
    <xf numFmtId="164" fontId="41" fillId="25" borderId="55" xfId="0" applyNumberFormat="1" applyFont="1" applyFill="1" applyBorder="1" applyAlignment="1">
      <alignment horizontal="center" vertical="center" wrapText="1"/>
    </xf>
    <xf numFmtId="0" fontId="65" fillId="16" borderId="55" xfId="0" applyFont="1" applyFill="1" applyBorder="1" applyAlignment="1">
      <alignment horizontal="center" vertical="center"/>
    </xf>
    <xf numFmtId="164" fontId="59" fillId="16" borderId="93" xfId="0" applyNumberFormat="1" applyFont="1" applyFill="1" applyBorder="1" applyAlignment="1">
      <alignment horizontal="center" vertical="center"/>
    </xf>
    <xf numFmtId="49" fontId="41" fillId="25" borderId="61" xfId="0" applyNumberFormat="1" applyFont="1" applyFill="1" applyBorder="1" applyAlignment="1">
      <alignment horizontal="center" vertical="center"/>
    </xf>
    <xf numFmtId="1" fontId="41" fillId="25" borderId="61" xfId="0" applyNumberFormat="1" applyFont="1" applyFill="1" applyBorder="1" applyAlignment="1">
      <alignment horizontal="center" vertical="center"/>
    </xf>
    <xf numFmtId="0" fontId="63" fillId="4" borderId="100" xfId="0" applyFont="1" applyFill="1" applyBorder="1" applyAlignment="1">
      <alignment horizontal="center" vertical="center"/>
    </xf>
    <xf numFmtId="1" fontId="59" fillId="4" borderId="1" xfId="0" applyNumberFormat="1" applyFont="1" applyFill="1" applyBorder="1" applyAlignment="1">
      <alignment horizontal="center" vertical="center"/>
    </xf>
    <xf numFmtId="0" fontId="60" fillId="4" borderId="64" xfId="0" applyFont="1" applyFill="1" applyBorder="1" applyAlignment="1">
      <alignment horizontal="center" vertical="center"/>
    </xf>
    <xf numFmtId="49" fontId="64" fillId="0" borderId="0" xfId="0" applyNumberFormat="1" applyFont="1" applyAlignment="1">
      <alignment horizontal="center" vertical="center"/>
    </xf>
    <xf numFmtId="0" fontId="65" fillId="0" borderId="122" xfId="0" applyFont="1" applyBorder="1" applyAlignment="1">
      <alignment horizontal="center" vertical="center"/>
    </xf>
    <xf numFmtId="0" fontId="59" fillId="0" borderId="123" xfId="0" applyFont="1" applyBorder="1" applyAlignment="1">
      <alignment horizontal="center"/>
    </xf>
    <xf numFmtId="0" fontId="65" fillId="0" borderId="123" xfId="0" applyFont="1" applyBorder="1" applyAlignment="1">
      <alignment horizontal="center"/>
    </xf>
    <xf numFmtId="0" fontId="59" fillId="0" borderId="123" xfId="0" applyFont="1" applyBorder="1" applyAlignment="1">
      <alignment horizontal="center" vertical="center"/>
    </xf>
    <xf numFmtId="49" fontId="41" fillId="0" borderId="123" xfId="0" applyNumberFormat="1" applyFont="1" applyBorder="1" applyAlignment="1">
      <alignment horizontal="center" vertical="center"/>
    </xf>
    <xf numFmtId="1" fontId="41" fillId="0" borderId="123" xfId="0" applyNumberFormat="1" applyFont="1" applyBorder="1" applyAlignment="1">
      <alignment horizontal="center" vertical="center"/>
    </xf>
    <xf numFmtId="167" fontId="41" fillId="0" borderId="123" xfId="0" applyNumberFormat="1" applyFont="1" applyBorder="1" applyAlignment="1">
      <alignment horizontal="center" vertical="center" wrapText="1"/>
    </xf>
    <xf numFmtId="164" fontId="41" fillId="0" borderId="110" xfId="0" applyNumberFormat="1" applyFont="1" applyBorder="1" applyAlignment="1">
      <alignment horizontal="center" vertical="center" wrapText="1"/>
    </xf>
    <xf numFmtId="164" fontId="59" fillId="0" borderId="80" xfId="0" applyNumberFormat="1" applyFont="1" applyBorder="1" applyAlignment="1">
      <alignment horizontal="center" vertical="center"/>
    </xf>
    <xf numFmtId="164" fontId="59" fillId="0" borderId="124" xfId="0" applyNumberFormat="1" applyFont="1" applyBorder="1" applyAlignment="1">
      <alignment horizontal="center" vertical="center"/>
    </xf>
    <xf numFmtId="0" fontId="59" fillId="16" borderId="79" xfId="0" applyFont="1" applyFill="1" applyBorder="1" applyAlignment="1">
      <alignment horizontal="center"/>
    </xf>
    <xf numFmtId="1" fontId="41" fillId="16" borderId="79" xfId="0" applyNumberFormat="1" applyFont="1" applyFill="1" applyBorder="1" applyAlignment="1">
      <alignment horizontal="center" vertical="center"/>
    </xf>
    <xf numFmtId="0" fontId="59" fillId="16" borderId="61" xfId="0" applyFont="1" applyFill="1" applyBorder="1" applyAlignment="1">
      <alignment horizontal="center"/>
    </xf>
    <xf numFmtId="1" fontId="41" fillId="16" borderId="61" xfId="0" applyNumberFormat="1" applyFont="1" applyFill="1" applyBorder="1" applyAlignment="1">
      <alignment horizontal="center" vertical="center"/>
    </xf>
    <xf numFmtId="0" fontId="64" fillId="0" borderId="0" xfId="0" applyFont="1" applyAlignment="1">
      <alignment horizontal="left" vertical="center"/>
    </xf>
    <xf numFmtId="0" fontId="65" fillId="16" borderId="125" xfId="0" applyFont="1" applyFill="1" applyBorder="1" applyAlignment="1">
      <alignment horizontal="center" vertical="center"/>
    </xf>
    <xf numFmtId="0" fontId="65" fillId="16" borderId="61" xfId="0" applyFont="1" applyFill="1" applyBorder="1" applyAlignment="1">
      <alignment horizontal="center"/>
    </xf>
    <xf numFmtId="167" fontId="41" fillId="16" borderId="61" xfId="0" applyNumberFormat="1" applyFont="1" applyFill="1" applyBorder="1" applyAlignment="1">
      <alignment horizontal="center" vertical="center" wrapText="1"/>
    </xf>
    <xf numFmtId="164" fontId="41" fillId="16" borderId="100" xfId="0" applyNumberFormat="1" applyFont="1" applyFill="1" applyBorder="1" applyAlignment="1">
      <alignment horizontal="center" vertical="center" wrapText="1"/>
    </xf>
    <xf numFmtId="0" fontId="59" fillId="25" borderId="61" xfId="0" applyFont="1" applyFill="1" applyBorder="1" applyAlignment="1">
      <alignment horizontal="center" vertical="center"/>
    </xf>
    <xf numFmtId="0" fontId="41" fillId="25" borderId="58" xfId="0" applyFont="1" applyFill="1" applyBorder="1" applyAlignment="1">
      <alignment horizontal="center" vertical="center"/>
    </xf>
    <xf numFmtId="0" fontId="59" fillId="25" borderId="58" xfId="0" applyFont="1" applyFill="1" applyBorder="1" applyAlignment="1">
      <alignment horizontal="center" vertical="center"/>
    </xf>
    <xf numFmtId="49" fontId="41" fillId="25" borderId="58" xfId="0" applyNumberFormat="1" applyFont="1" applyFill="1" applyBorder="1" applyAlignment="1">
      <alignment horizontal="center" vertical="center"/>
    </xf>
    <xf numFmtId="1" fontId="41" fillId="25" borderId="58" xfId="0" applyNumberFormat="1" applyFont="1" applyFill="1" applyBorder="1" applyAlignment="1">
      <alignment horizontal="center" vertical="center"/>
    </xf>
    <xf numFmtId="167" fontId="41" fillId="25" borderId="58" xfId="0" applyNumberFormat="1" applyFont="1" applyFill="1" applyBorder="1" applyAlignment="1">
      <alignment horizontal="center" vertical="center" wrapText="1"/>
    </xf>
    <xf numFmtId="164" fontId="41" fillId="25" borderId="58" xfId="0" applyNumberFormat="1" applyFont="1" applyFill="1" applyBorder="1" applyAlignment="1">
      <alignment horizontal="center" vertical="center" wrapText="1"/>
    </xf>
    <xf numFmtId="164" fontId="59" fillId="25" borderId="58" xfId="0" applyNumberFormat="1" applyFont="1" applyFill="1" applyBorder="1" applyAlignment="1">
      <alignment horizontal="center" vertical="center"/>
    </xf>
    <xf numFmtId="49" fontId="41" fillId="0" borderId="105" xfId="0" applyNumberFormat="1" applyFont="1" applyBorder="1" applyAlignment="1">
      <alignment horizontal="center" vertical="center" wrapText="1"/>
    </xf>
    <xf numFmtId="164" fontId="41" fillId="0" borderId="101" xfId="0" applyNumberFormat="1" applyFont="1" applyBorder="1" applyAlignment="1">
      <alignment horizontal="center" vertical="center" wrapText="1"/>
    </xf>
    <xf numFmtId="164" fontId="41" fillId="0" borderId="105" xfId="0" applyNumberFormat="1" applyFont="1" applyBorder="1" applyAlignment="1">
      <alignment horizontal="center" vertical="center" wrapText="1"/>
    </xf>
    <xf numFmtId="164" fontId="59" fillId="0" borderId="101" xfId="0" applyNumberFormat="1" applyFont="1" applyBorder="1" applyAlignment="1">
      <alignment horizontal="center" vertical="center"/>
    </xf>
    <xf numFmtId="0" fontId="41" fillId="16" borderId="55" xfId="0" applyFont="1" applyFill="1" applyBorder="1" applyAlignment="1">
      <alignment horizontal="center" vertical="center" wrapText="1"/>
    </xf>
    <xf numFmtId="0" fontId="41" fillId="16" borderId="64" xfId="0" applyFont="1" applyFill="1" applyBorder="1" applyAlignment="1">
      <alignment horizontal="center" vertical="center" wrapText="1"/>
    </xf>
    <xf numFmtId="49" fontId="41" fillId="16" borderId="106" xfId="0" applyNumberFormat="1" applyFont="1" applyFill="1" applyBorder="1" applyAlignment="1">
      <alignment horizontal="center" vertical="center" wrapText="1"/>
    </xf>
    <xf numFmtId="1" fontId="41" fillId="16" borderId="64" xfId="0" applyNumberFormat="1" applyFont="1" applyFill="1" applyBorder="1" applyAlignment="1">
      <alignment horizontal="center" vertical="center" wrapText="1"/>
    </xf>
    <xf numFmtId="164" fontId="41" fillId="16" borderId="121" xfId="0" applyNumberFormat="1" applyFont="1" applyFill="1" applyBorder="1" applyAlignment="1">
      <alignment horizontal="center" vertical="center" wrapText="1"/>
    </xf>
    <xf numFmtId="164" fontId="41" fillId="16" borderId="93" xfId="0" applyNumberFormat="1" applyFont="1" applyFill="1" applyBorder="1" applyAlignment="1">
      <alignment horizontal="center" vertical="center" wrapText="1"/>
    </xf>
    <xf numFmtId="16" fontId="64" fillId="0" borderId="0" xfId="0" applyNumberFormat="1" applyFont="1" applyAlignment="1">
      <alignment horizontal="center" vertical="center"/>
    </xf>
    <xf numFmtId="49" fontId="41" fillId="25" borderId="106" xfId="0" applyNumberFormat="1" applyFont="1" applyFill="1" applyBorder="1" applyAlignment="1">
      <alignment horizontal="center" vertical="center" wrapText="1"/>
    </xf>
    <xf numFmtId="1" fontId="41" fillId="25" borderId="64" xfId="0" applyNumberFormat="1" applyFont="1" applyFill="1" applyBorder="1" applyAlignment="1">
      <alignment horizontal="center" vertical="center" wrapText="1"/>
    </xf>
    <xf numFmtId="164" fontId="41" fillId="25" borderId="121" xfId="0" applyNumberFormat="1" applyFont="1" applyFill="1" applyBorder="1" applyAlignment="1">
      <alignment horizontal="center" vertical="center" wrapText="1"/>
    </xf>
    <xf numFmtId="164" fontId="41" fillId="25" borderId="93" xfId="0" applyNumberFormat="1" applyFont="1" applyFill="1" applyBorder="1" applyAlignment="1">
      <alignment horizontal="center" vertical="center" wrapText="1"/>
    </xf>
    <xf numFmtId="0" fontId="41" fillId="25" borderId="64" xfId="0" applyFont="1" applyFill="1" applyBorder="1" applyAlignment="1">
      <alignment horizontal="center" vertical="center" wrapText="1"/>
    </xf>
    <xf numFmtId="0" fontId="41" fillId="16" borderId="121" xfId="0" applyFont="1" applyFill="1" applyBorder="1" applyAlignment="1">
      <alignment horizontal="center" vertical="center" wrapText="1"/>
    </xf>
    <xf numFmtId="49" fontId="41" fillId="16" borderId="93" xfId="0" applyNumberFormat="1" applyFont="1" applyFill="1" applyBorder="1" applyAlignment="1">
      <alignment horizontal="center" vertical="center" wrapText="1"/>
    </xf>
    <xf numFmtId="49" fontId="41" fillId="25" borderId="93" xfId="0" applyNumberFormat="1" applyFont="1" applyFill="1" applyBorder="1" applyAlignment="1">
      <alignment horizontal="center" vertical="center" wrapText="1"/>
    </xf>
    <xf numFmtId="164" fontId="41" fillId="25" borderId="55" xfId="0" applyNumberFormat="1" applyFont="1" applyFill="1" applyBorder="1" applyAlignment="1">
      <alignment horizontal="center" vertical="center"/>
    </xf>
    <xf numFmtId="0" fontId="41" fillId="25" borderId="55" xfId="0" applyFont="1" applyFill="1" applyBorder="1" applyAlignment="1">
      <alignment horizontal="center" vertical="center" wrapText="1"/>
    </xf>
    <xf numFmtId="0" fontId="41" fillId="16" borderId="93" xfId="0" applyFont="1" applyFill="1" applyBorder="1" applyAlignment="1">
      <alignment horizontal="center" vertical="center"/>
    </xf>
    <xf numFmtId="0" fontId="59" fillId="0" borderId="80" xfId="0" applyFont="1" applyBorder="1" applyAlignment="1">
      <alignment horizontal="center"/>
    </xf>
    <xf numFmtId="49" fontId="41" fillId="0" borderId="80" xfId="0" applyNumberFormat="1" applyFont="1" applyBorder="1" applyAlignment="1">
      <alignment horizontal="center" vertical="center"/>
    </xf>
    <xf numFmtId="1" fontId="41" fillId="0" borderId="80" xfId="0" applyNumberFormat="1" applyFont="1" applyBorder="1" applyAlignment="1">
      <alignment horizontal="center" vertical="center"/>
    </xf>
    <xf numFmtId="0" fontId="65" fillId="16" borderId="61" xfId="0" applyFont="1" applyFill="1" applyBorder="1" applyAlignment="1">
      <alignment horizontal="center" vertical="center"/>
    </xf>
    <xf numFmtId="164" fontId="41" fillId="16" borderId="61" xfId="0" applyNumberFormat="1" applyFont="1" applyFill="1" applyBorder="1" applyAlignment="1">
      <alignment horizontal="center" vertical="center" wrapText="1"/>
    </xf>
    <xf numFmtId="0" fontId="65" fillId="25" borderId="55" xfId="0" applyFont="1" applyFill="1" applyBorder="1" applyAlignment="1">
      <alignment horizontal="center" vertical="center"/>
    </xf>
    <xf numFmtId="0" fontId="59" fillId="25" borderId="55" xfId="0" applyFont="1" applyFill="1" applyBorder="1" applyAlignment="1">
      <alignment horizontal="center"/>
    </xf>
    <xf numFmtId="167" fontId="41" fillId="25" borderId="61" xfId="0" applyNumberFormat="1" applyFont="1" applyFill="1" applyBorder="1" applyAlignment="1">
      <alignment horizontal="center" vertical="center" wrapText="1"/>
    </xf>
    <xf numFmtId="164" fontId="41" fillId="25" borderId="61" xfId="0" applyNumberFormat="1" applyFont="1" applyFill="1" applyBorder="1" applyAlignment="1">
      <alignment horizontal="center" vertical="center" wrapText="1"/>
    </xf>
    <xf numFmtId="166" fontId="41" fillId="0" borderId="76" xfId="0" applyNumberFormat="1" applyFont="1" applyBorder="1" applyAlignment="1">
      <alignment horizontal="center" vertical="center"/>
    </xf>
    <xf numFmtId="0" fontId="65" fillId="0" borderId="63" xfId="0" applyFont="1" applyBorder="1" applyAlignment="1">
      <alignment horizontal="center" vertical="center"/>
    </xf>
    <xf numFmtId="0" fontId="65" fillId="0" borderId="65" xfId="0" applyFont="1" applyBorder="1" applyAlignment="1">
      <alignment horizontal="center"/>
    </xf>
    <xf numFmtId="0" fontId="65" fillId="0" borderId="60" xfId="0" applyFont="1" applyBorder="1" applyAlignment="1">
      <alignment horizontal="center" vertical="center"/>
    </xf>
    <xf numFmtId="0" fontId="65" fillId="16" borderId="109" xfId="0" applyFont="1" applyFill="1" applyBorder="1" applyAlignment="1">
      <alignment horizontal="center" vertical="center"/>
    </xf>
    <xf numFmtId="0" fontId="65" fillId="16" borderId="64" xfId="0" applyFont="1" applyFill="1" applyBorder="1" applyAlignment="1">
      <alignment horizontal="center"/>
    </xf>
    <xf numFmtId="0" fontId="63" fillId="4" borderId="79" xfId="0" applyFont="1" applyFill="1" applyBorder="1" applyAlignment="1">
      <alignment horizontal="center" vertical="center"/>
    </xf>
    <xf numFmtId="164" fontId="63" fillId="4" borderId="79" xfId="0" applyNumberFormat="1" applyFont="1" applyFill="1" applyBorder="1" applyAlignment="1">
      <alignment horizontal="center" vertical="center"/>
    </xf>
    <xf numFmtId="49" fontId="41" fillId="0" borderId="105" xfId="0" applyNumberFormat="1" applyFont="1" applyBorder="1" applyAlignment="1">
      <alignment horizontal="center" vertical="center"/>
    </xf>
    <xf numFmtId="164" fontId="41" fillId="0" borderId="80" xfId="0" applyNumberFormat="1" applyFont="1" applyBorder="1" applyAlignment="1">
      <alignment horizontal="center" vertical="center" wrapText="1"/>
    </xf>
    <xf numFmtId="164" fontId="41" fillId="25" borderId="100" xfId="0" applyNumberFormat="1" applyFont="1" applyFill="1" applyBorder="1" applyAlignment="1">
      <alignment horizontal="center" vertical="center" wrapText="1"/>
    </xf>
    <xf numFmtId="164" fontId="59" fillId="25" borderId="126" xfId="0" applyNumberFormat="1" applyFont="1" applyFill="1" applyBorder="1" applyAlignment="1">
      <alignment horizontal="center" vertical="center"/>
    </xf>
    <xf numFmtId="0" fontId="41" fillId="25" borderId="61" xfId="0" applyFont="1" applyFill="1" applyBorder="1" applyAlignment="1">
      <alignment horizontal="center" vertical="center"/>
    </xf>
    <xf numFmtId="0" fontId="41" fillId="0" borderId="127" xfId="0" applyFont="1" applyBorder="1" applyAlignment="1">
      <alignment horizontal="center" vertical="center"/>
    </xf>
    <xf numFmtId="0" fontId="41" fillId="0" borderId="83" xfId="0" applyFont="1" applyBorder="1" applyAlignment="1">
      <alignment horizontal="center" vertical="center"/>
    </xf>
    <xf numFmtId="49" fontId="41" fillId="0" borderId="83" xfId="0" applyNumberFormat="1" applyFont="1" applyBorder="1" applyAlignment="1">
      <alignment horizontal="center" vertical="center"/>
    </xf>
    <xf numFmtId="166" fontId="41" fillId="0" borderId="83" xfId="0" applyNumberFormat="1" applyFont="1" applyBorder="1" applyAlignment="1">
      <alignment horizontal="center" vertical="center"/>
    </xf>
    <xf numFmtId="164" fontId="41" fillId="0" borderId="83" xfId="0" applyNumberFormat="1" applyFont="1" applyBorder="1" applyAlignment="1">
      <alignment horizontal="center" vertical="center" wrapText="1"/>
    </xf>
    <xf numFmtId="164" fontId="59" fillId="0" borderId="83" xfId="0" applyNumberFormat="1" applyFont="1" applyBorder="1" applyAlignment="1">
      <alignment horizontal="center" vertical="center"/>
    </xf>
    <xf numFmtId="164" fontId="59" fillId="0" borderId="78" xfId="0" applyNumberFormat="1" applyFont="1" applyBorder="1" applyAlignment="1">
      <alignment horizontal="center" vertical="center"/>
    </xf>
    <xf numFmtId="0" fontId="68" fillId="4" borderId="61" xfId="0" applyFont="1" applyFill="1" applyBorder="1" applyAlignment="1">
      <alignment horizontal="left" vertical="center"/>
    </xf>
    <xf numFmtId="0" fontId="68" fillId="4" borderId="61" xfId="0" applyFont="1" applyFill="1" applyBorder="1" applyAlignment="1">
      <alignment horizontal="center" vertical="center"/>
    </xf>
    <xf numFmtId="164" fontId="68" fillId="4" borderId="61" xfId="0" applyNumberFormat="1" applyFont="1" applyFill="1" applyBorder="1" applyAlignment="1">
      <alignment horizontal="center" vertical="center"/>
    </xf>
    <xf numFmtId="1" fontId="68" fillId="4" borderId="1" xfId="0" applyNumberFormat="1" applyFont="1" applyFill="1" applyBorder="1" applyAlignment="1">
      <alignment horizontal="center" vertical="center"/>
    </xf>
    <xf numFmtId="0" fontId="68" fillId="4" borderId="61" xfId="0" applyFont="1" applyFill="1" applyBorder="1" applyAlignment="1">
      <alignment horizontal="center" vertical="center" wrapText="1"/>
    </xf>
    <xf numFmtId="0" fontId="68" fillId="4" borderId="55" xfId="0" applyFont="1" applyFill="1" applyBorder="1" applyAlignment="1">
      <alignment horizontal="center" vertical="center" wrapText="1"/>
    </xf>
    <xf numFmtId="164" fontId="68" fillId="4" borderId="61" xfId="0" applyNumberFormat="1" applyFont="1" applyFill="1" applyBorder="1" applyAlignment="1">
      <alignment horizontal="center" vertical="center" wrapText="1"/>
    </xf>
    <xf numFmtId="1" fontId="68" fillId="4" borderId="61" xfId="0" applyNumberFormat="1" applyFont="1" applyFill="1" applyBorder="1" applyAlignment="1">
      <alignment horizontal="center" vertical="center" wrapText="1"/>
    </xf>
    <xf numFmtId="0" fontId="59" fillId="0" borderId="90" xfId="0" applyFont="1" applyBorder="1" applyAlignment="1">
      <alignment horizontal="center" vertical="center"/>
    </xf>
    <xf numFmtId="0" fontId="41" fillId="0" borderId="80" xfId="0" applyFont="1" applyBorder="1" applyAlignment="1">
      <alignment horizontal="center" vertical="center"/>
    </xf>
    <xf numFmtId="0" fontId="41" fillId="0" borderId="80" xfId="0" applyFont="1" applyBorder="1" applyAlignment="1">
      <alignment horizontal="center" vertical="center" wrapText="1"/>
    </xf>
    <xf numFmtId="49" fontId="41" fillId="0" borderId="128" xfId="0" applyNumberFormat="1" applyFont="1" applyBorder="1" applyAlignment="1">
      <alignment horizontal="center" vertical="center"/>
    </xf>
    <xf numFmtId="0" fontId="59" fillId="16" borderId="121" xfId="0" applyFont="1" applyFill="1" applyBorder="1" applyAlignment="1">
      <alignment horizontal="center" vertical="center"/>
    </xf>
    <xf numFmtId="49" fontId="41" fillId="16" borderId="93" xfId="0" applyNumberFormat="1" applyFont="1" applyFill="1" applyBorder="1" applyAlignment="1">
      <alignment horizontal="center" vertical="center"/>
    </xf>
    <xf numFmtId="49" fontId="41" fillId="25" borderId="93" xfId="0" applyNumberFormat="1" applyFont="1" applyFill="1" applyBorder="1" applyAlignment="1">
      <alignment horizontal="center" vertical="center"/>
    </xf>
    <xf numFmtId="0" fontId="65" fillId="0" borderId="58" xfId="0" applyFont="1" applyBorder="1" applyAlignment="1">
      <alignment horizontal="center" vertical="center"/>
    </xf>
    <xf numFmtId="0" fontId="59" fillId="0" borderId="94" xfId="0" applyFont="1" applyBorder="1" applyAlignment="1">
      <alignment horizontal="center"/>
    </xf>
    <xf numFmtId="0" fontId="65" fillId="0" borderId="76" xfId="0" applyFont="1" applyBorder="1" applyAlignment="1">
      <alignment horizontal="center"/>
    </xf>
    <xf numFmtId="1" fontId="41" fillId="0" borderId="76" xfId="0" applyNumberFormat="1" applyFont="1" applyBorder="1" applyAlignment="1">
      <alignment horizontal="center" vertical="center"/>
    </xf>
    <xf numFmtId="166" fontId="41" fillId="14" borderId="64" xfId="0" applyNumberFormat="1" applyFont="1" applyFill="1" applyBorder="1" applyAlignment="1">
      <alignment horizontal="center" vertical="center"/>
    </xf>
    <xf numFmtId="164" fontId="59" fillId="14" borderId="64" xfId="0" applyNumberFormat="1" applyFont="1" applyFill="1" applyBorder="1" applyAlignment="1">
      <alignment horizontal="center" vertical="center"/>
    </xf>
    <xf numFmtId="0" fontId="59" fillId="14" borderId="79" xfId="0" applyFont="1" applyFill="1" applyBorder="1" applyAlignment="1">
      <alignment horizontal="center" vertical="center"/>
    </xf>
    <xf numFmtId="0" fontId="41" fillId="14" borderId="61" xfId="0" applyFont="1" applyFill="1" applyBorder="1" applyAlignment="1">
      <alignment horizontal="center" vertical="center"/>
    </xf>
    <xf numFmtId="166" fontId="41" fillId="14" borderId="61" xfId="0" applyNumberFormat="1" applyFont="1" applyFill="1" applyBorder="1" applyAlignment="1">
      <alignment horizontal="center" vertical="center"/>
    </xf>
    <xf numFmtId="164" fontId="41" fillId="14" borderId="79" xfId="0" applyNumberFormat="1" applyFont="1" applyFill="1" applyBorder="1" applyAlignment="1">
      <alignment horizontal="center" vertical="center" wrapText="1"/>
    </xf>
    <xf numFmtId="164" fontId="41" fillId="14" borderId="55" xfId="0" applyNumberFormat="1" applyFont="1" applyFill="1" applyBorder="1" applyAlignment="1">
      <alignment horizontal="center" vertical="center" wrapText="1"/>
    </xf>
    <xf numFmtId="166" fontId="41" fillId="25" borderId="55" xfId="0" applyNumberFormat="1" applyFont="1" applyFill="1" applyBorder="1" applyAlignment="1">
      <alignment horizontal="center" vertical="center"/>
    </xf>
    <xf numFmtId="0" fontId="41" fillId="25" borderId="75" xfId="0" applyFont="1" applyFill="1" applyBorder="1" applyAlignment="1">
      <alignment horizontal="center" vertical="center"/>
    </xf>
    <xf numFmtId="166" fontId="41" fillId="25" borderId="75" xfId="0" applyNumberFormat="1" applyFont="1" applyFill="1" applyBorder="1" applyAlignment="1">
      <alignment horizontal="center" vertical="center"/>
    </xf>
    <xf numFmtId="164" fontId="41" fillId="25" borderId="75" xfId="0" applyNumberFormat="1" applyFont="1" applyFill="1" applyBorder="1" applyAlignment="1">
      <alignment horizontal="center" vertical="center" wrapText="1"/>
    </xf>
    <xf numFmtId="164" fontId="59" fillId="25" borderId="75" xfId="0" applyNumberFormat="1" applyFont="1" applyFill="1" applyBorder="1" applyAlignment="1">
      <alignment horizontal="center" vertical="center"/>
    </xf>
    <xf numFmtId="0" fontId="59" fillId="25" borderId="75" xfId="0" applyFont="1" applyFill="1" applyBorder="1" applyAlignment="1">
      <alignment horizontal="center" vertical="center"/>
    </xf>
    <xf numFmtId="49" fontId="41" fillId="0" borderId="101" xfId="0" applyNumberFormat="1" applyFont="1" applyBorder="1" applyAlignment="1">
      <alignment horizontal="center" vertical="center"/>
    </xf>
    <xf numFmtId="164" fontId="59" fillId="0" borderId="55" xfId="0" applyNumberFormat="1" applyFont="1" applyBorder="1" applyAlignment="1">
      <alignment horizontal="center" vertical="center" wrapText="1"/>
    </xf>
    <xf numFmtId="164" fontId="59" fillId="0" borderId="58" xfId="0" applyNumberFormat="1" applyFont="1" applyBorder="1" applyAlignment="1">
      <alignment horizontal="center" vertical="center" wrapText="1"/>
    </xf>
    <xf numFmtId="0" fontId="69" fillId="4" borderId="61" xfId="0" applyFont="1" applyFill="1" applyBorder="1" applyAlignment="1">
      <alignment horizontal="left" vertical="center"/>
    </xf>
    <xf numFmtId="0" fontId="69" fillId="4" borderId="61" xfId="0" applyFont="1" applyFill="1" applyBorder="1" applyAlignment="1">
      <alignment horizontal="center" vertical="center"/>
    </xf>
    <xf numFmtId="164" fontId="69" fillId="4" borderId="61" xfId="0" applyNumberFormat="1" applyFont="1" applyFill="1" applyBorder="1" applyAlignment="1">
      <alignment horizontal="center" vertical="center"/>
    </xf>
    <xf numFmtId="1" fontId="69" fillId="4" borderId="1" xfId="0" applyNumberFormat="1" applyFont="1" applyFill="1" applyBorder="1" applyAlignment="1">
      <alignment horizontal="center" vertical="center"/>
    </xf>
    <xf numFmtId="0" fontId="69" fillId="4" borderId="55" xfId="0" applyFont="1" applyFill="1" applyBorder="1" applyAlignment="1">
      <alignment horizontal="center" vertical="center" wrapText="1"/>
    </xf>
    <xf numFmtId="164" fontId="69" fillId="4" borderId="55" xfId="0" applyNumberFormat="1" applyFont="1" applyFill="1" applyBorder="1" applyAlignment="1">
      <alignment horizontal="center" vertical="center" wrapText="1"/>
    </xf>
    <xf numFmtId="1" fontId="69" fillId="4" borderId="55" xfId="0" applyNumberFormat="1" applyFont="1" applyFill="1" applyBorder="1" applyAlignment="1">
      <alignment horizontal="center" vertical="center" wrapText="1"/>
    </xf>
    <xf numFmtId="0" fontId="59" fillId="0" borderId="83" xfId="0" applyFont="1" applyBorder="1" applyAlignment="1">
      <alignment horizontal="center" vertical="center"/>
    </xf>
    <xf numFmtId="164" fontId="59" fillId="0" borderId="129" xfId="0" applyNumberFormat="1" applyFont="1" applyBorder="1" applyAlignment="1">
      <alignment horizontal="center" vertical="center"/>
    </xf>
    <xf numFmtId="0" fontId="41" fillId="0" borderId="105" xfId="0" applyFont="1" applyBorder="1" applyAlignment="1">
      <alignment horizontal="center" vertical="center"/>
    </xf>
    <xf numFmtId="0" fontId="41" fillId="0" borderId="101" xfId="0" applyFont="1" applyBorder="1" applyAlignment="1">
      <alignment horizontal="center" vertical="center"/>
    </xf>
    <xf numFmtId="0" fontId="41" fillId="0" borderId="14" xfId="0" applyFont="1" applyBorder="1" applyAlignment="1">
      <alignment horizontal="center" vertical="center"/>
    </xf>
    <xf numFmtId="0" fontId="41" fillId="0" borderId="107" xfId="0" applyFont="1" applyBorder="1" applyAlignment="1">
      <alignment horizontal="center" vertical="center"/>
    </xf>
    <xf numFmtId="0" fontId="41" fillId="0" borderId="108" xfId="0" applyFont="1" applyBorder="1" applyAlignment="1">
      <alignment horizontal="center" vertical="center"/>
    </xf>
    <xf numFmtId="0" fontId="70" fillId="4" borderId="79" xfId="0" applyFont="1" applyFill="1" applyBorder="1" applyAlignment="1">
      <alignment horizontal="left" vertical="center"/>
    </xf>
    <xf numFmtId="0" fontId="70" fillId="4" borderId="79" xfId="0" applyFont="1" applyFill="1" applyBorder="1" applyAlignment="1">
      <alignment horizontal="center" vertical="center"/>
    </xf>
    <xf numFmtId="164" fontId="70" fillId="4" borderId="79" xfId="0" applyNumberFormat="1" applyFont="1" applyFill="1" applyBorder="1" applyAlignment="1">
      <alignment horizontal="center" vertical="center"/>
    </xf>
    <xf numFmtId="1" fontId="70" fillId="4" borderId="1" xfId="0" applyNumberFormat="1" applyFont="1" applyFill="1" applyBorder="1" applyAlignment="1">
      <alignment horizontal="center" vertical="center"/>
    </xf>
    <xf numFmtId="0" fontId="70" fillId="4" borderId="55" xfId="0" applyFont="1" applyFill="1" applyBorder="1" applyAlignment="1">
      <alignment horizontal="center" vertical="center" wrapText="1"/>
    </xf>
    <xf numFmtId="164" fontId="70" fillId="4" borderId="55" xfId="0" applyNumberFormat="1" applyFont="1" applyFill="1" applyBorder="1" applyAlignment="1">
      <alignment horizontal="center" vertical="center" wrapText="1"/>
    </xf>
    <xf numFmtId="1" fontId="70" fillId="4" borderId="55" xfId="0" applyNumberFormat="1" applyFont="1" applyFill="1" applyBorder="1" applyAlignment="1">
      <alignment horizontal="center" vertical="center" wrapText="1"/>
    </xf>
    <xf numFmtId="0" fontId="41" fillId="25" borderId="64" xfId="0" applyFont="1" applyFill="1" applyBorder="1" applyAlignment="1">
      <alignment horizontal="center" vertical="center"/>
    </xf>
    <xf numFmtId="49" fontId="41" fillId="25" borderId="64" xfId="0" applyNumberFormat="1" applyFont="1" applyFill="1" applyBorder="1" applyAlignment="1">
      <alignment horizontal="center" vertical="center"/>
    </xf>
    <xf numFmtId="164" fontId="41" fillId="25" borderId="64" xfId="0" applyNumberFormat="1" applyFont="1" applyFill="1" applyBorder="1" applyAlignment="1">
      <alignment horizontal="center" vertical="center" wrapText="1"/>
    </xf>
    <xf numFmtId="164" fontId="59" fillId="25" borderId="64" xfId="0" applyNumberFormat="1" applyFont="1" applyFill="1" applyBorder="1" applyAlignment="1">
      <alignment horizontal="center" vertical="center"/>
    </xf>
    <xf numFmtId="0" fontId="59" fillId="25" borderId="64" xfId="0" applyFont="1" applyFill="1" applyBorder="1" applyAlignment="1">
      <alignment horizontal="center" vertical="center"/>
    </xf>
    <xf numFmtId="0" fontId="70" fillId="4" borderId="61" xfId="0" applyFont="1" applyFill="1" applyBorder="1" applyAlignment="1">
      <alignment horizontal="left" vertical="center"/>
    </xf>
    <xf numFmtId="0" fontId="70" fillId="4" borderId="61" xfId="0" applyFont="1" applyFill="1" applyBorder="1" applyAlignment="1">
      <alignment horizontal="center" vertical="center"/>
    </xf>
    <xf numFmtId="164" fontId="70" fillId="4" borderId="61" xfId="0" applyNumberFormat="1" applyFont="1" applyFill="1" applyBorder="1" applyAlignment="1">
      <alignment horizontal="center" vertical="center"/>
    </xf>
    <xf numFmtId="49" fontId="59" fillId="0" borderId="62" xfId="0" applyNumberFormat="1" applyFont="1" applyBorder="1" applyAlignment="1">
      <alignment horizontal="center" vertical="center"/>
    </xf>
    <xf numFmtId="49" fontId="59" fillId="25" borderId="61" xfId="0" applyNumberFormat="1" applyFont="1" applyFill="1" applyBorder="1" applyAlignment="1">
      <alignment horizontal="center" vertical="center"/>
    </xf>
    <xf numFmtId="49" fontId="59" fillId="16" borderId="55" xfId="0" applyNumberFormat="1" applyFont="1" applyFill="1" applyBorder="1" applyAlignment="1">
      <alignment horizontal="center" vertical="center"/>
    </xf>
    <xf numFmtId="49" fontId="59" fillId="25" borderId="55" xfId="0" applyNumberFormat="1" applyFont="1" applyFill="1" applyBorder="1" applyAlignment="1">
      <alignment horizontal="center" vertical="center"/>
    </xf>
    <xf numFmtId="0" fontId="41" fillId="0" borderId="58" xfId="0" applyFont="1" applyBorder="1" applyAlignment="1">
      <alignment horizontal="center"/>
    </xf>
    <xf numFmtId="166" fontId="41" fillId="0" borderId="58" xfId="0" applyNumberFormat="1" applyFont="1" applyBorder="1" applyAlignment="1">
      <alignment horizontal="center"/>
    </xf>
    <xf numFmtId="0" fontId="71" fillId="4" borderId="61" xfId="0" applyFont="1" applyFill="1" applyBorder="1" applyAlignment="1">
      <alignment horizontal="left" vertical="center"/>
    </xf>
    <xf numFmtId="0" fontId="71" fillId="4" borderId="61" xfId="0" applyFont="1" applyFill="1" applyBorder="1" applyAlignment="1">
      <alignment horizontal="center" vertical="center"/>
    </xf>
    <xf numFmtId="164" fontId="71" fillId="4" borderId="61" xfId="0" applyNumberFormat="1" applyFont="1" applyFill="1" applyBorder="1" applyAlignment="1">
      <alignment horizontal="center" vertical="center"/>
    </xf>
    <xf numFmtId="1" fontId="71" fillId="4" borderId="1" xfId="0" applyNumberFormat="1" applyFont="1" applyFill="1" applyBorder="1" applyAlignment="1">
      <alignment horizontal="center" vertical="center"/>
    </xf>
    <xf numFmtId="0" fontId="71" fillId="4" borderId="55" xfId="0" applyFont="1" applyFill="1" applyBorder="1" applyAlignment="1">
      <alignment horizontal="center" vertical="center" wrapText="1"/>
    </xf>
    <xf numFmtId="164" fontId="71" fillId="4" borderId="55" xfId="0" applyNumberFormat="1" applyFont="1" applyFill="1" applyBorder="1" applyAlignment="1">
      <alignment horizontal="center" vertical="center" wrapText="1"/>
    </xf>
    <xf numFmtId="1" fontId="71" fillId="4" borderId="55" xfId="0" applyNumberFormat="1" applyFont="1" applyFill="1" applyBorder="1" applyAlignment="1">
      <alignment horizontal="center" vertical="center" wrapText="1"/>
    </xf>
    <xf numFmtId="0" fontId="1" fillId="25" borderId="55" xfId="0" applyFont="1" applyFill="1" applyBorder="1" applyAlignment="1">
      <alignment horizontal="center"/>
    </xf>
    <xf numFmtId="49" fontId="1" fillId="25" borderId="55" xfId="0" applyNumberFormat="1" applyFont="1" applyFill="1" applyBorder="1" applyAlignment="1">
      <alignment horizontal="center"/>
    </xf>
    <xf numFmtId="164" fontId="41" fillId="14" borderId="55" xfId="0" applyNumberFormat="1" applyFont="1" applyFill="1" applyBorder="1" applyAlignment="1">
      <alignment horizontal="center" vertical="center"/>
    </xf>
    <xf numFmtId="0" fontId="72" fillId="4" borderId="55" xfId="0" applyFont="1" applyFill="1" applyBorder="1" applyAlignment="1">
      <alignment horizontal="center" vertical="center" wrapText="1"/>
    </xf>
    <xf numFmtId="164" fontId="72" fillId="4" borderId="55" xfId="0" applyNumberFormat="1" applyFont="1" applyFill="1" applyBorder="1" applyAlignment="1">
      <alignment horizontal="center" vertical="center" wrapText="1"/>
    </xf>
    <xf numFmtId="166" fontId="41" fillId="0" borderId="80" xfId="0" applyNumberFormat="1" applyFont="1" applyBorder="1" applyAlignment="1">
      <alignment horizontal="center" vertical="center"/>
    </xf>
    <xf numFmtId="0" fontId="73" fillId="4" borderId="61" xfId="0" applyFont="1" applyFill="1" applyBorder="1" applyAlignment="1">
      <alignment horizontal="left" vertical="center"/>
    </xf>
    <xf numFmtId="0" fontId="73" fillId="4" borderId="61" xfId="0" applyFont="1" applyFill="1" applyBorder="1" applyAlignment="1">
      <alignment horizontal="center" vertical="center"/>
    </xf>
    <xf numFmtId="164" fontId="73" fillId="4" borderId="61" xfId="0" applyNumberFormat="1" applyFont="1" applyFill="1" applyBorder="1" applyAlignment="1">
      <alignment horizontal="center" vertical="center"/>
    </xf>
    <xf numFmtId="0" fontId="73" fillId="4" borderId="55" xfId="0" applyFont="1" applyFill="1" applyBorder="1" applyAlignment="1">
      <alignment horizontal="center" vertical="center" wrapText="1"/>
    </xf>
    <xf numFmtId="164" fontId="73" fillId="4" borderId="55" xfId="0" applyNumberFormat="1" applyFont="1" applyFill="1" applyBorder="1" applyAlignment="1">
      <alignment horizontal="center" vertical="center" wrapText="1"/>
    </xf>
    <xf numFmtId="164" fontId="59" fillId="0" borderId="130" xfId="0" applyNumberFormat="1" applyFont="1" applyBorder="1" applyAlignment="1">
      <alignment horizontal="center" vertical="center"/>
    </xf>
    <xf numFmtId="164" fontId="59" fillId="0" borderId="131" xfId="0" applyNumberFormat="1" applyFont="1" applyBorder="1" applyAlignment="1">
      <alignment horizontal="center" vertical="center"/>
    </xf>
    <xf numFmtId="0" fontId="74" fillId="4" borderId="61" xfId="0" applyFont="1" applyFill="1" applyBorder="1" applyAlignment="1">
      <alignment horizontal="left" vertical="center"/>
    </xf>
    <xf numFmtId="0" fontId="74" fillId="4" borderId="61" xfId="0" applyFont="1" applyFill="1" applyBorder="1" applyAlignment="1">
      <alignment horizontal="center" vertical="center"/>
    </xf>
    <xf numFmtId="164" fontId="74" fillId="4" borderId="61" xfId="0" applyNumberFormat="1" applyFont="1" applyFill="1" applyBorder="1" applyAlignment="1">
      <alignment horizontal="center" vertical="center"/>
    </xf>
    <xf numFmtId="0" fontId="74" fillId="4" borderId="55" xfId="0" applyFont="1" applyFill="1" applyBorder="1" applyAlignment="1">
      <alignment horizontal="center" vertical="center" wrapText="1"/>
    </xf>
    <xf numFmtId="164" fontId="74" fillId="4" borderId="55" xfId="0" applyNumberFormat="1" applyFont="1" applyFill="1" applyBorder="1" applyAlignment="1">
      <alignment horizontal="center" vertical="center" wrapText="1"/>
    </xf>
    <xf numFmtId="49" fontId="41" fillId="0" borderId="65" xfId="0" applyNumberFormat="1" applyFont="1" applyBorder="1" applyAlignment="1">
      <alignment horizontal="center" vertical="center" wrapText="1"/>
    </xf>
    <xf numFmtId="1" fontId="75" fillId="0" borderId="65" xfId="0" applyNumberFormat="1" applyFont="1" applyBorder="1" applyAlignment="1">
      <alignment horizontal="center"/>
    </xf>
    <xf numFmtId="1" fontId="75" fillId="0" borderId="55" xfId="0" applyNumberFormat="1" applyFont="1" applyBorder="1" applyAlignment="1">
      <alignment horizontal="center"/>
    </xf>
    <xf numFmtId="0" fontId="74" fillId="4" borderId="79" xfId="0" applyFont="1" applyFill="1" applyBorder="1" applyAlignment="1">
      <alignment horizontal="center" vertical="center"/>
    </xf>
    <xf numFmtId="49" fontId="59" fillId="0" borderId="65" xfId="0" applyNumberFormat="1" applyFont="1" applyBorder="1" applyAlignment="1">
      <alignment horizontal="center" vertical="center"/>
    </xf>
    <xf numFmtId="1" fontId="41" fillId="25" borderId="64" xfId="0" applyNumberFormat="1" applyFont="1" applyFill="1" applyBorder="1" applyAlignment="1">
      <alignment horizontal="center" vertical="center"/>
    </xf>
    <xf numFmtId="164" fontId="41" fillId="25" borderId="64" xfId="0" applyNumberFormat="1" applyFont="1" applyFill="1" applyBorder="1" applyAlignment="1">
      <alignment horizontal="center" vertical="center"/>
    </xf>
    <xf numFmtId="1" fontId="59" fillId="0" borderId="62" xfId="0" applyNumberFormat="1" applyFont="1" applyBorder="1" applyAlignment="1">
      <alignment horizontal="center" vertical="center"/>
    </xf>
    <xf numFmtId="0" fontId="59" fillId="0" borderId="92" xfId="0" applyFont="1" applyBorder="1" applyAlignment="1">
      <alignment horizontal="center"/>
    </xf>
    <xf numFmtId="0" fontId="65" fillId="0" borderId="92" xfId="0" applyFont="1" applyBorder="1" applyAlignment="1">
      <alignment horizontal="center"/>
    </xf>
    <xf numFmtId="0" fontId="59" fillId="0" borderId="92" xfId="0" applyFont="1" applyBorder="1" applyAlignment="1">
      <alignment horizontal="center" vertical="center"/>
    </xf>
    <xf numFmtId="49" fontId="59" fillId="0" borderId="92" xfId="0" applyNumberFormat="1" applyFont="1" applyBorder="1" applyAlignment="1">
      <alignment horizontal="center" vertical="center"/>
    </xf>
    <xf numFmtId="1" fontId="59" fillId="0" borderId="92" xfId="0" applyNumberFormat="1" applyFont="1" applyBorder="1" applyAlignment="1">
      <alignment horizontal="center" vertical="center"/>
    </xf>
    <xf numFmtId="167" fontId="59" fillId="0" borderId="92" xfId="0" applyNumberFormat="1" applyFont="1" applyBorder="1" applyAlignment="1">
      <alignment horizontal="center" vertical="center" wrapText="1"/>
    </xf>
    <xf numFmtId="164" fontId="59" fillId="0" borderId="92" xfId="0" applyNumberFormat="1" applyFont="1" applyBorder="1" applyAlignment="1">
      <alignment horizontal="center" vertical="center" wrapText="1"/>
    </xf>
    <xf numFmtId="164" fontId="59" fillId="0" borderId="92" xfId="0" applyNumberFormat="1" applyFont="1" applyBorder="1" applyAlignment="1">
      <alignment horizontal="center" vertical="center"/>
    </xf>
    <xf numFmtId="164" fontId="59" fillId="0" borderId="132" xfId="0" applyNumberFormat="1" applyFont="1" applyBorder="1" applyAlignment="1">
      <alignment horizontal="center" vertical="center"/>
    </xf>
    <xf numFmtId="0" fontId="59" fillId="0" borderId="101" xfId="0" applyFont="1" applyBorder="1" applyAlignment="1">
      <alignment horizontal="center"/>
    </xf>
    <xf numFmtId="0" fontId="65" fillId="0" borderId="101" xfId="0" applyFont="1" applyBorder="1" applyAlignment="1">
      <alignment horizontal="center"/>
    </xf>
    <xf numFmtId="0" fontId="59" fillId="0" borderId="101" xfId="0" applyFont="1" applyBorder="1" applyAlignment="1">
      <alignment horizontal="center" vertical="center"/>
    </xf>
    <xf numFmtId="49" fontId="59" fillId="0" borderId="101" xfId="0" applyNumberFormat="1" applyFont="1" applyBorder="1" applyAlignment="1">
      <alignment horizontal="center" vertical="center"/>
    </xf>
    <xf numFmtId="1" fontId="59" fillId="0" borderId="101" xfId="0" applyNumberFormat="1" applyFont="1" applyBorder="1" applyAlignment="1">
      <alignment horizontal="center" vertical="center"/>
    </xf>
    <xf numFmtId="167" fontId="59" fillId="0" borderId="101" xfId="0" applyNumberFormat="1" applyFont="1" applyBorder="1" applyAlignment="1">
      <alignment horizontal="center" vertical="center" wrapText="1"/>
    </xf>
    <xf numFmtId="164" fontId="59" fillId="0" borderId="101" xfId="0" applyNumberFormat="1" applyFont="1" applyBorder="1" applyAlignment="1">
      <alignment horizontal="center" vertical="center" wrapText="1"/>
    </xf>
    <xf numFmtId="164" fontId="59" fillId="0" borderId="133" xfId="0" applyNumberFormat="1" applyFont="1" applyBorder="1" applyAlignment="1">
      <alignment horizontal="center" vertical="center"/>
    </xf>
    <xf numFmtId="0" fontId="59" fillId="0" borderId="134" xfId="0" applyFont="1" applyBorder="1" applyAlignment="1">
      <alignment horizontal="center"/>
    </xf>
    <xf numFmtId="0" fontId="65" fillId="0" borderId="134" xfId="0" applyFont="1" applyBorder="1" applyAlignment="1">
      <alignment horizontal="center"/>
    </xf>
    <xf numFmtId="0" fontId="59" fillId="0" borderId="134" xfId="0" applyFont="1" applyBorder="1" applyAlignment="1">
      <alignment horizontal="center" vertical="center"/>
    </xf>
    <xf numFmtId="49" fontId="59" fillId="0" borderId="134" xfId="0" applyNumberFormat="1" applyFont="1" applyBorder="1" applyAlignment="1">
      <alignment horizontal="center" vertical="center"/>
    </xf>
    <xf numFmtId="1" fontId="59" fillId="0" borderId="134" xfId="0" applyNumberFormat="1" applyFont="1" applyBorder="1" applyAlignment="1">
      <alignment horizontal="center" vertical="center"/>
    </xf>
    <xf numFmtId="167" fontId="59" fillId="0" borderId="134" xfId="0" applyNumberFormat="1" applyFont="1" applyBorder="1" applyAlignment="1">
      <alignment horizontal="center" vertical="center" wrapText="1"/>
    </xf>
    <xf numFmtId="164" fontId="59" fillId="0" borderId="134" xfId="0" applyNumberFormat="1" applyFont="1" applyBorder="1" applyAlignment="1">
      <alignment horizontal="center" vertical="center" wrapText="1"/>
    </xf>
    <xf numFmtId="164" fontId="59" fillId="0" borderId="134" xfId="0" applyNumberFormat="1" applyFont="1" applyBorder="1" applyAlignment="1">
      <alignment horizontal="center" vertical="center"/>
    </xf>
    <xf numFmtId="164" fontId="59" fillId="0" borderId="135" xfId="0" applyNumberFormat="1" applyFont="1" applyBorder="1" applyAlignment="1">
      <alignment horizontal="center" vertical="center"/>
    </xf>
    <xf numFmtId="0" fontId="41" fillId="0" borderId="90" xfId="0" applyFont="1" applyBorder="1" applyAlignment="1">
      <alignment horizontal="center" vertical="center"/>
    </xf>
    <xf numFmtId="0" fontId="65" fillId="0" borderId="80" xfId="0" applyFont="1" applyBorder="1" applyAlignment="1">
      <alignment horizontal="center"/>
    </xf>
    <xf numFmtId="167" fontId="41" fillId="0" borderId="80" xfId="0" applyNumberFormat="1" applyFont="1" applyBorder="1" applyAlignment="1">
      <alignment horizontal="center" vertical="center" wrapText="1"/>
    </xf>
    <xf numFmtId="0" fontId="65" fillId="0" borderId="65" xfId="0" applyFont="1" applyBorder="1" applyAlignment="1">
      <alignment horizontal="center" vertical="center"/>
    </xf>
    <xf numFmtId="49" fontId="59" fillId="0" borderId="80" xfId="0" applyNumberFormat="1" applyFont="1" applyBorder="1" applyAlignment="1">
      <alignment horizontal="center" vertical="center"/>
    </xf>
    <xf numFmtId="1" fontId="59" fillId="0" borderId="80" xfId="0" applyNumberFormat="1" applyFont="1" applyBorder="1" applyAlignment="1">
      <alignment horizontal="center" vertical="center"/>
    </xf>
    <xf numFmtId="164" fontId="41" fillId="0" borderId="80" xfId="0" applyNumberFormat="1" applyFont="1" applyBorder="1" applyAlignment="1">
      <alignment horizontal="center" vertical="center"/>
    </xf>
    <xf numFmtId="49" fontId="59" fillId="0" borderId="14" xfId="0" applyNumberFormat="1" applyFont="1" applyBorder="1" applyAlignment="1">
      <alignment horizontal="center" vertical="center"/>
    </xf>
    <xf numFmtId="49" fontId="59" fillId="0" borderId="90" xfId="0" applyNumberFormat="1" applyFont="1" applyBorder="1" applyAlignment="1">
      <alignment horizontal="center" vertical="center"/>
    </xf>
    <xf numFmtId="0" fontId="41" fillId="0" borderId="131" xfId="0" applyFont="1" applyBorder="1" applyAlignment="1">
      <alignment horizontal="center" vertical="center"/>
    </xf>
    <xf numFmtId="0" fontId="41" fillId="0" borderId="134" xfId="0" applyFont="1" applyBorder="1" applyAlignment="1">
      <alignment horizontal="center" vertical="center"/>
    </xf>
    <xf numFmtId="1" fontId="41" fillId="0" borderId="105" xfId="0" applyNumberFormat="1" applyFont="1" applyBorder="1" applyAlignment="1">
      <alignment horizontal="center" vertical="center"/>
    </xf>
    <xf numFmtId="1" fontId="41" fillId="0" borderId="131" xfId="0" applyNumberFormat="1" applyFont="1" applyBorder="1" applyAlignment="1">
      <alignment horizontal="center" vertical="center"/>
    </xf>
    <xf numFmtId="49" fontId="35" fillId="0" borderId="0" xfId="0" applyNumberFormat="1" applyFont="1"/>
    <xf numFmtId="168" fontId="35" fillId="0" borderId="0" xfId="0" applyNumberFormat="1" applyFont="1"/>
    <xf numFmtId="1" fontId="71" fillId="0" borderId="0" xfId="0" applyNumberFormat="1" applyFont="1" applyAlignment="1">
      <alignment horizontal="center" vertical="center" wrapText="1"/>
    </xf>
    <xf numFmtId="0" fontId="72" fillId="4" borderId="61" xfId="0" applyFont="1" applyFill="1" applyBorder="1" applyAlignment="1">
      <alignment horizontal="left" vertical="center"/>
    </xf>
    <xf numFmtId="0" fontId="72" fillId="4" borderId="61" xfId="0" applyFont="1" applyFill="1" applyBorder="1" applyAlignment="1">
      <alignment horizontal="center" vertical="center"/>
    </xf>
    <xf numFmtId="164" fontId="72" fillId="4" borderId="61" xfId="0" applyNumberFormat="1" applyFont="1" applyFill="1" applyBorder="1" applyAlignment="1">
      <alignment horizontal="center" vertical="center"/>
    </xf>
    <xf numFmtId="14" fontId="59" fillId="23" borderId="82" xfId="0" applyNumberFormat="1" applyFont="1" applyFill="1" applyBorder="1" applyAlignment="1">
      <alignment vertical="center" wrapText="1"/>
    </xf>
    <xf numFmtId="14" fontId="59" fillId="23" borderId="16" xfId="0" applyNumberFormat="1" applyFont="1" applyFill="1" applyBorder="1" applyAlignment="1">
      <alignment vertical="center" wrapText="1"/>
    </xf>
    <xf numFmtId="0" fontId="59" fillId="0" borderId="55" xfId="0" applyFont="1" applyBorder="1"/>
    <xf numFmtId="164" fontId="59" fillId="0" borderId="55" xfId="0" applyNumberFormat="1" applyFont="1" applyBorder="1"/>
    <xf numFmtId="0" fontId="76" fillId="4" borderId="55" xfId="0" applyFont="1" applyFill="1" applyBorder="1" applyAlignment="1">
      <alignment horizontal="left" vertical="center"/>
    </xf>
    <xf numFmtId="0" fontId="76" fillId="4" borderId="55" xfId="0" applyFont="1" applyFill="1" applyBorder="1" applyAlignment="1">
      <alignment horizontal="center" vertical="center"/>
    </xf>
    <xf numFmtId="164" fontId="76" fillId="4" borderId="55" xfId="0" applyNumberFormat="1" applyFont="1" applyFill="1" applyBorder="1" applyAlignment="1">
      <alignment horizontal="center" vertical="center"/>
    </xf>
    <xf numFmtId="0" fontId="62" fillId="4" borderId="1" xfId="0" applyFont="1" applyFill="1" applyBorder="1" applyAlignment="1">
      <alignment horizontal="center" vertical="center" wrapText="1"/>
    </xf>
    <xf numFmtId="0" fontId="76" fillId="4" borderId="61" xfId="0" applyFont="1" applyFill="1" applyBorder="1" applyAlignment="1">
      <alignment horizontal="center" vertical="center" wrapText="1"/>
    </xf>
    <xf numFmtId="164" fontId="76" fillId="4" borderId="61" xfId="0" applyNumberFormat="1" applyFont="1" applyFill="1" applyBorder="1" applyAlignment="1">
      <alignment horizontal="center" vertical="center" wrapText="1"/>
    </xf>
    <xf numFmtId="14" fontId="62" fillId="4" borderId="1" xfId="0" applyNumberFormat="1" applyFont="1" applyFill="1" applyBorder="1" applyAlignment="1">
      <alignment horizontal="center" vertical="center" wrapText="1"/>
    </xf>
    <xf numFmtId="0" fontId="76" fillId="0" borderId="0" xfId="0" applyFont="1" applyAlignment="1">
      <alignment horizontal="center" vertical="center" wrapText="1"/>
    </xf>
    <xf numFmtId="164" fontId="76" fillId="0" borderId="0" xfId="0" applyNumberFormat="1" applyFont="1" applyAlignment="1">
      <alignment horizontal="center" vertical="center" wrapText="1"/>
    </xf>
    <xf numFmtId="14" fontId="62" fillId="0" borderId="0" xfId="0" applyNumberFormat="1" applyFont="1" applyAlignment="1">
      <alignment horizontal="center" vertical="center" wrapText="1"/>
    </xf>
    <xf numFmtId="0" fontId="62" fillId="0" borderId="0" xfId="0" applyFont="1" applyAlignment="1">
      <alignment horizontal="center" vertical="center"/>
    </xf>
    <xf numFmtId="0" fontId="71" fillId="4" borderId="64" xfId="0" applyFont="1" applyFill="1" applyBorder="1" applyAlignment="1">
      <alignment horizontal="left" vertical="center"/>
    </xf>
    <xf numFmtId="0" fontId="71" fillId="4" borderId="64" xfId="0" applyFont="1" applyFill="1" applyBorder="1" applyAlignment="1">
      <alignment horizontal="center" vertical="center"/>
    </xf>
    <xf numFmtId="164" fontId="71" fillId="4" borderId="64" xfId="0" applyNumberFormat="1" applyFont="1" applyFill="1" applyBorder="1" applyAlignment="1">
      <alignment horizontal="center" vertical="center"/>
    </xf>
    <xf numFmtId="0" fontId="71" fillId="4" borderId="61" xfId="0" applyFont="1" applyFill="1" applyBorder="1" applyAlignment="1">
      <alignment horizontal="center" vertical="center" wrapText="1"/>
    </xf>
    <xf numFmtId="164" fontId="71" fillId="4" borderId="61" xfId="0" applyNumberFormat="1" applyFont="1" applyFill="1" applyBorder="1" applyAlignment="1">
      <alignment horizontal="center" vertical="center" wrapText="1"/>
    </xf>
    <xf numFmtId="0" fontId="75" fillId="0" borderId="55" xfId="0" applyFont="1" applyBorder="1" applyAlignment="1">
      <alignment horizontal="center"/>
    </xf>
    <xf numFmtId="49" fontId="41" fillId="0" borderId="55" xfId="0" applyNumberFormat="1" applyFont="1" applyBorder="1" applyAlignment="1">
      <alignment horizontal="center"/>
    </xf>
    <xf numFmtId="49" fontId="41" fillId="0" borderId="55" xfId="0" applyNumberFormat="1" applyFont="1" applyBorder="1"/>
    <xf numFmtId="0" fontId="60" fillId="15" borderId="55" xfId="0" applyFont="1" applyFill="1" applyBorder="1" applyAlignment="1">
      <alignment horizontal="center" vertical="center" wrapText="1"/>
    </xf>
    <xf numFmtId="0" fontId="59" fillId="0" borderId="55" xfId="0" applyFont="1" applyBorder="1" applyAlignment="1">
      <alignment vertical="center"/>
    </xf>
    <xf numFmtId="0" fontId="59" fillId="15" borderId="55" xfId="0" applyFont="1" applyFill="1" applyBorder="1" applyAlignment="1">
      <alignment wrapText="1"/>
    </xf>
    <xf numFmtId="0" fontId="77" fillId="4" borderId="55" xfId="0" applyFont="1" applyFill="1" applyBorder="1" applyAlignment="1">
      <alignment horizontal="left" vertical="center"/>
    </xf>
    <xf numFmtId="0" fontId="77" fillId="4" borderId="55" xfId="0" applyFont="1" applyFill="1" applyBorder="1" applyAlignment="1">
      <alignment horizontal="center" vertical="center"/>
    </xf>
    <xf numFmtId="164" fontId="77" fillId="4" borderId="55" xfId="0" applyNumberFormat="1" applyFont="1" applyFill="1" applyBorder="1" applyAlignment="1">
      <alignment horizontal="center" vertical="center"/>
    </xf>
    <xf numFmtId="0" fontId="62" fillId="4" borderId="55" xfId="0" applyFont="1" applyFill="1" applyBorder="1" applyAlignment="1">
      <alignment horizontal="center" vertical="center" wrapText="1"/>
    </xf>
    <xf numFmtId="0" fontId="62" fillId="4" borderId="55" xfId="0" applyFont="1" applyFill="1" applyBorder="1" applyAlignment="1">
      <alignment horizontal="center"/>
    </xf>
    <xf numFmtId="0" fontId="77" fillId="4" borderId="55" xfId="0" applyFont="1" applyFill="1" applyBorder="1" applyAlignment="1">
      <alignment horizontal="center" vertical="center" wrapText="1"/>
    </xf>
    <xf numFmtId="164" fontId="77" fillId="4" borderId="55" xfId="0" applyNumberFormat="1" applyFont="1" applyFill="1" applyBorder="1" applyAlignment="1">
      <alignment horizontal="center" vertical="center" wrapText="1"/>
    </xf>
    <xf numFmtId="14" fontId="62" fillId="4" borderId="55" xfId="0" applyNumberFormat="1" applyFont="1" applyFill="1" applyBorder="1" applyAlignment="1">
      <alignment horizontal="center" vertical="center" wrapText="1"/>
    </xf>
    <xf numFmtId="0" fontId="62" fillId="4" borderId="55" xfId="0" applyFont="1" applyFill="1" applyBorder="1" applyAlignment="1">
      <alignment horizontal="center" vertical="center"/>
    </xf>
    <xf numFmtId="0" fontId="69" fillId="4" borderId="55" xfId="0" applyFont="1" applyFill="1" applyBorder="1" applyAlignment="1">
      <alignment horizontal="left" vertical="center"/>
    </xf>
    <xf numFmtId="0" fontId="69" fillId="4" borderId="55" xfId="0" applyFont="1" applyFill="1" applyBorder="1" applyAlignment="1">
      <alignment horizontal="center" vertical="center"/>
    </xf>
    <xf numFmtId="164" fontId="69" fillId="4" borderId="55" xfId="0" applyNumberFormat="1" applyFont="1" applyFill="1" applyBorder="1" applyAlignment="1">
      <alignment horizontal="center" vertical="center"/>
    </xf>
    <xf numFmtId="14" fontId="78" fillId="0" borderId="55" xfId="0" applyNumberFormat="1" applyFont="1" applyBorder="1" applyAlignment="1">
      <alignment horizontal="center" vertical="center"/>
    </xf>
    <xf numFmtId="0" fontId="59" fillId="0" borderId="55" xfId="0" applyFont="1" applyBorder="1" applyAlignment="1">
      <alignment horizontal="left" vertical="center"/>
    </xf>
    <xf numFmtId="3" fontId="59" fillId="9" borderId="55" xfId="0" applyNumberFormat="1" applyFont="1" applyFill="1" applyBorder="1" applyAlignment="1">
      <alignment horizontal="center" vertical="center"/>
    </xf>
    <xf numFmtId="164" fontId="59" fillId="9" borderId="55" xfId="0" applyNumberFormat="1" applyFont="1" applyFill="1" applyBorder="1" applyAlignment="1">
      <alignment horizontal="center" vertical="center"/>
    </xf>
    <xf numFmtId="0" fontId="60" fillId="0" borderId="55" xfId="0" applyFont="1" applyBorder="1" applyAlignment="1">
      <alignment horizontal="center" vertical="center" wrapText="1"/>
    </xf>
    <xf numFmtId="0" fontId="79" fillId="4" borderId="55" xfId="0" applyFont="1" applyFill="1" applyBorder="1" applyAlignment="1">
      <alignment horizontal="left" vertical="center" wrapText="1"/>
    </xf>
    <xf numFmtId="0" fontId="59" fillId="0" borderId="55" xfId="0" applyFont="1" applyBorder="1" applyAlignment="1">
      <alignment horizontal="center" vertical="center" wrapText="1"/>
    </xf>
    <xf numFmtId="49" fontId="79" fillId="4" borderId="55" xfId="0" applyNumberFormat="1" applyFont="1" applyFill="1" applyBorder="1" applyAlignment="1">
      <alignment horizontal="center" vertical="center" wrapText="1"/>
    </xf>
    <xf numFmtId="1" fontId="79" fillId="4" borderId="55" xfId="0" applyNumberFormat="1" applyFont="1" applyFill="1" applyBorder="1" applyAlignment="1">
      <alignment horizontal="center" vertical="center" wrapText="1"/>
    </xf>
    <xf numFmtId="164" fontId="79" fillId="4" borderId="55" xfId="0" applyNumberFormat="1" applyFont="1" applyFill="1" applyBorder="1" applyAlignment="1">
      <alignment horizontal="center" vertical="center" wrapText="1"/>
    </xf>
    <xf numFmtId="0" fontId="79" fillId="4" borderId="55" xfId="0" applyFont="1" applyFill="1" applyBorder="1" applyAlignment="1">
      <alignment horizontal="center" vertical="center" wrapText="1"/>
    </xf>
    <xf numFmtId="0" fontId="41" fillId="18" borderId="55" xfId="0" applyFont="1" applyFill="1" applyBorder="1" applyAlignment="1">
      <alignment horizontal="center" vertical="center" wrapText="1"/>
    </xf>
    <xf numFmtId="0" fontId="60" fillId="0" borderId="55" xfId="0" applyFont="1" applyBorder="1" applyAlignment="1">
      <alignment horizontal="center" vertical="center"/>
    </xf>
    <xf numFmtId="8" fontId="59" fillId="0" borderId="55" xfId="0" applyNumberFormat="1" applyFont="1" applyBorder="1" applyAlignment="1">
      <alignment horizontal="center" vertical="center"/>
    </xf>
    <xf numFmtId="8" fontId="59" fillId="14" borderId="55" xfId="0" applyNumberFormat="1" applyFont="1" applyFill="1" applyBorder="1" applyAlignment="1">
      <alignment horizontal="center" vertical="center"/>
    </xf>
    <xf numFmtId="0" fontId="79" fillId="0" borderId="55" xfId="0" applyFont="1" applyBorder="1" applyAlignment="1">
      <alignment horizontal="center" vertical="center"/>
    </xf>
    <xf numFmtId="8" fontId="59" fillId="26" borderId="55" xfId="0" applyNumberFormat="1" applyFont="1" applyFill="1" applyBorder="1" applyAlignment="1">
      <alignment horizontal="center" vertical="center"/>
    </xf>
    <xf numFmtId="164" fontId="79" fillId="0" borderId="55" xfId="0" applyNumberFormat="1" applyFont="1" applyBorder="1" applyAlignment="1">
      <alignment horizontal="center" vertical="center" wrapText="1"/>
    </xf>
    <xf numFmtId="0" fontId="64" fillId="16" borderId="55" xfId="0" applyFont="1" applyFill="1" applyBorder="1" applyAlignment="1">
      <alignment horizontal="center" vertical="center"/>
    </xf>
    <xf numFmtId="0" fontId="60" fillId="27" borderId="55" xfId="0" applyFont="1" applyFill="1" applyBorder="1" applyAlignment="1">
      <alignment horizontal="center" vertical="center"/>
    </xf>
    <xf numFmtId="0" fontId="59" fillId="27" borderId="55" xfId="0" applyFont="1" applyFill="1" applyBorder="1" applyAlignment="1">
      <alignment horizontal="left" vertical="center"/>
    </xf>
    <xf numFmtId="0" fontId="59" fillId="27" borderId="55" xfId="0" applyFont="1" applyFill="1" applyBorder="1" applyAlignment="1">
      <alignment horizontal="center" vertical="center"/>
    </xf>
    <xf numFmtId="49" fontId="41" fillId="27" borderId="55" xfId="0" applyNumberFormat="1" applyFont="1" applyFill="1" applyBorder="1" applyAlignment="1">
      <alignment horizontal="center" vertical="center"/>
    </xf>
    <xf numFmtId="1" fontId="59" fillId="27" borderId="55" xfId="0" applyNumberFormat="1" applyFont="1" applyFill="1" applyBorder="1" applyAlignment="1">
      <alignment horizontal="center" vertical="center"/>
    </xf>
    <xf numFmtId="8" fontId="59" fillId="27" borderId="55" xfId="0" applyNumberFormat="1" applyFont="1" applyFill="1" applyBorder="1" applyAlignment="1">
      <alignment horizontal="center" vertical="center"/>
    </xf>
    <xf numFmtId="164" fontId="59" fillId="28" borderId="55" xfId="0" applyNumberFormat="1" applyFont="1" applyFill="1" applyBorder="1" applyAlignment="1">
      <alignment horizontal="center" vertical="center"/>
    </xf>
    <xf numFmtId="9" fontId="59" fillId="9" borderId="55" xfId="0" applyNumberFormat="1" applyFont="1" applyFill="1" applyBorder="1" applyAlignment="1">
      <alignment horizontal="center" vertical="center"/>
    </xf>
    <xf numFmtId="0" fontId="59" fillId="18" borderId="55" xfId="0" applyFont="1" applyFill="1" applyBorder="1" applyAlignment="1">
      <alignment horizontal="center" vertical="center"/>
    </xf>
    <xf numFmtId="0" fontId="59" fillId="0" borderId="55" xfId="0" applyFont="1" applyBorder="1" applyAlignment="1">
      <alignment horizontal="left" vertical="center" wrapText="1"/>
    </xf>
    <xf numFmtId="49" fontId="59" fillId="0" borderId="55" xfId="0" applyNumberFormat="1" applyFont="1" applyBorder="1" applyAlignment="1">
      <alignment horizontal="center" vertical="center" wrapText="1"/>
    </xf>
    <xf numFmtId="164" fontId="59" fillId="26" borderId="55" xfId="0" applyNumberFormat="1" applyFont="1" applyFill="1" applyBorder="1" applyAlignment="1">
      <alignment horizontal="center" vertical="center"/>
    </xf>
    <xf numFmtId="1" fontId="59" fillId="0" borderId="55" xfId="0" applyNumberFormat="1" applyFont="1" applyBorder="1" applyAlignment="1">
      <alignment horizontal="left" vertical="center"/>
    </xf>
    <xf numFmtId="0" fontId="60" fillId="16" borderId="55" xfId="0" applyFont="1" applyFill="1" applyBorder="1" applyAlignment="1">
      <alignment horizontal="center" vertical="center"/>
    </xf>
    <xf numFmtId="0" fontId="59" fillId="26" borderId="55" xfId="0" applyFont="1" applyFill="1" applyBorder="1" applyAlignment="1">
      <alignment horizontal="center" vertical="center"/>
    </xf>
    <xf numFmtId="0" fontId="60" fillId="16" borderId="55" xfId="0" applyFont="1" applyFill="1" applyBorder="1" applyAlignment="1">
      <alignment horizontal="center" vertical="center" wrapText="1"/>
    </xf>
    <xf numFmtId="1" fontId="59" fillId="0" borderId="55" xfId="0" applyNumberFormat="1" applyFont="1" applyBorder="1" applyAlignment="1">
      <alignment horizontal="center" vertical="center" wrapText="1"/>
    </xf>
    <xf numFmtId="0" fontId="41" fillId="0" borderId="55" xfId="0" applyFont="1" applyBorder="1" applyAlignment="1">
      <alignment horizontal="left" vertical="center"/>
    </xf>
    <xf numFmtId="1" fontId="59" fillId="9" borderId="55" xfId="0" applyNumberFormat="1" applyFont="1" applyFill="1" applyBorder="1" applyAlignment="1">
      <alignment horizontal="center" vertical="center"/>
    </xf>
    <xf numFmtId="49" fontId="80" fillId="0" borderId="12" xfId="0" applyNumberFormat="1" applyFont="1" applyBorder="1" applyAlignment="1">
      <alignment horizontal="center" vertical="center"/>
    </xf>
    <xf numFmtId="49" fontId="80" fillId="0" borderId="13" xfId="0" applyNumberFormat="1" applyFont="1" applyBorder="1" applyAlignment="1">
      <alignment horizontal="center" vertical="center"/>
    </xf>
    <xf numFmtId="49" fontId="80" fillId="0" borderId="14" xfId="0" applyNumberFormat="1" applyFont="1" applyBorder="1" applyAlignment="1">
      <alignment horizontal="center" vertical="center"/>
    </xf>
    <xf numFmtId="0" fontId="72" fillId="4" borderId="55" xfId="0" applyFont="1" applyFill="1" applyBorder="1" applyAlignment="1">
      <alignment horizontal="center" vertical="center"/>
    </xf>
    <xf numFmtId="164" fontId="72" fillId="4" borderId="55" xfId="0" applyNumberFormat="1" applyFont="1" applyFill="1" applyBorder="1" applyAlignment="1">
      <alignment horizontal="center" vertical="center"/>
    </xf>
    <xf numFmtId="0" fontId="72" fillId="4" borderId="61" xfId="0" applyFont="1" applyFill="1" applyBorder="1" applyAlignment="1">
      <alignment horizontal="center" vertical="center" wrapText="1"/>
    </xf>
    <xf numFmtId="164" fontId="72" fillId="4" borderId="61" xfId="0" applyNumberFormat="1" applyFont="1" applyFill="1" applyBorder="1" applyAlignment="1">
      <alignment horizontal="center" vertical="center" wrapText="1"/>
    </xf>
    <xf numFmtId="49" fontId="59" fillId="0" borderId="55" xfId="0" applyNumberFormat="1" applyFont="1" applyBorder="1"/>
    <xf numFmtId="0" fontId="60" fillId="15" borderId="55" xfId="0" applyFont="1" applyFill="1" applyBorder="1" applyAlignment="1">
      <alignment horizontal="center" vertical="center"/>
    </xf>
    <xf numFmtId="0" fontId="59" fillId="0" borderId="58" xfId="0" applyFont="1" applyBorder="1"/>
    <xf numFmtId="0" fontId="75" fillId="0" borderId="58" xfId="0" applyFont="1" applyBorder="1" applyAlignment="1">
      <alignment horizontal="center"/>
    </xf>
    <xf numFmtId="49" fontId="59" fillId="0" borderId="58" xfId="0" applyNumberFormat="1" applyFont="1" applyBorder="1"/>
    <xf numFmtId="164" fontId="59" fillId="0" borderId="58" xfId="0" applyNumberFormat="1" applyFont="1" applyBorder="1"/>
    <xf numFmtId="0" fontId="60" fillId="15" borderId="58" xfId="0" applyFont="1" applyFill="1" applyBorder="1" applyAlignment="1">
      <alignment horizontal="center" vertical="center"/>
    </xf>
    <xf numFmtId="0" fontId="59" fillId="0" borderId="65" xfId="0" applyFont="1" applyBorder="1"/>
    <xf numFmtId="49" fontId="59" fillId="0" borderId="65" xfId="0" applyNumberFormat="1" applyFont="1" applyBorder="1"/>
    <xf numFmtId="164" fontId="59" fillId="0" borderId="65" xfId="0" applyNumberFormat="1" applyFont="1" applyBorder="1"/>
    <xf numFmtId="0" fontId="60" fillId="15" borderId="64" xfId="0" applyFont="1" applyFill="1" applyBorder="1" applyAlignment="1">
      <alignment horizontal="center" vertical="center"/>
    </xf>
    <xf numFmtId="0" fontId="75" fillId="0" borderId="0" xfId="0" applyFont="1" applyAlignment="1">
      <alignment horizontal="center"/>
    </xf>
    <xf numFmtId="164" fontId="41" fillId="0" borderId="0" xfId="0" applyNumberFormat="1" applyFont="1" applyAlignment="1">
      <alignment horizontal="center" vertical="center" wrapText="1"/>
    </xf>
    <xf numFmtId="164" fontId="59" fillId="0" borderId="0" xfId="0" applyNumberFormat="1" applyFont="1"/>
    <xf numFmtId="164" fontId="59" fillId="0" borderId="55" xfId="0" applyNumberFormat="1" applyFont="1" applyBorder="1" applyAlignment="1">
      <alignment horizontal="center"/>
    </xf>
    <xf numFmtId="0" fontId="82" fillId="10" borderId="1" xfId="0" applyFont="1" applyFill="1" applyBorder="1" applyAlignment="1">
      <alignment horizontal="left" vertical="center"/>
    </xf>
    <xf numFmtId="0" fontId="55" fillId="10" borderId="1" xfId="0" applyFont="1" applyFill="1" applyBorder="1" applyAlignment="1">
      <alignment horizontal="left" vertical="center"/>
    </xf>
    <xf numFmtId="164" fontId="55" fillId="10" borderId="1" xfId="0" applyNumberFormat="1" applyFont="1" applyFill="1" applyBorder="1" applyAlignment="1">
      <alignment horizontal="center" vertical="center"/>
    </xf>
    <xf numFmtId="0" fontId="55" fillId="10" borderId="1" xfId="0" applyFont="1" applyFill="1" applyBorder="1" applyAlignment="1">
      <alignment horizontal="center" vertical="center"/>
    </xf>
    <xf numFmtId="0" fontId="83" fillId="10" borderId="1" xfId="0" applyFont="1" applyFill="1" applyBorder="1" applyAlignment="1">
      <alignment horizontal="center" vertical="center"/>
    </xf>
    <xf numFmtId="0" fontId="55" fillId="10" borderId="1" xfId="0" applyFont="1" applyFill="1" applyBorder="1" applyAlignment="1">
      <alignment horizontal="center" vertical="center" wrapText="1"/>
    </xf>
    <xf numFmtId="164" fontId="55" fillId="10" borderId="1" xfId="0" applyNumberFormat="1" applyFont="1" applyFill="1" applyBorder="1" applyAlignment="1">
      <alignment horizontal="center" vertical="center" wrapText="1"/>
    </xf>
    <xf numFmtId="0" fontId="83" fillId="10" borderId="1" xfId="0" applyFont="1" applyFill="1" applyBorder="1" applyAlignment="1">
      <alignment horizontal="center" vertical="center" wrapText="1"/>
    </xf>
    <xf numFmtId="0" fontId="14" fillId="0" borderId="55" xfId="0" applyFont="1" applyBorder="1" applyAlignment="1">
      <alignment horizontal="left" vertical="center"/>
    </xf>
    <xf numFmtId="0" fontId="84" fillId="0" borderId="55" xfId="0" applyFont="1" applyBorder="1" applyAlignment="1">
      <alignment horizontal="left" vertical="center"/>
    </xf>
    <xf numFmtId="49" fontId="84" fillId="0" borderId="55" xfId="0" applyNumberFormat="1" applyFont="1" applyBorder="1" applyAlignment="1">
      <alignment horizontal="left" vertical="center"/>
    </xf>
    <xf numFmtId="164" fontId="14" fillId="0" borderId="55" xfId="0" applyNumberFormat="1" applyFont="1" applyBorder="1" applyAlignment="1">
      <alignment horizontal="center" vertical="center"/>
    </xf>
    <xf numFmtId="164" fontId="84" fillId="0" borderId="55" xfId="0" applyNumberFormat="1" applyFont="1" applyBorder="1" applyAlignment="1">
      <alignment horizontal="center" vertical="center"/>
    </xf>
    <xf numFmtId="0" fontId="85" fillId="0" borderId="55" xfId="0" applyFont="1" applyBorder="1" applyAlignment="1">
      <alignment horizontal="center" vertical="center"/>
    </xf>
    <xf numFmtId="0" fontId="35" fillId="0" borderId="0" xfId="0" applyFont="1" applyAlignment="1">
      <alignment horizontal="center" vertical="center"/>
    </xf>
    <xf numFmtId="0" fontId="14" fillId="25" borderId="55" xfId="0" applyFont="1" applyFill="1" applyBorder="1" applyAlignment="1">
      <alignment horizontal="left" vertical="center"/>
    </xf>
    <xf numFmtId="0" fontId="84" fillId="25" borderId="55" xfId="0" applyFont="1" applyFill="1" applyBorder="1" applyAlignment="1">
      <alignment horizontal="left" vertical="center"/>
    </xf>
    <xf numFmtId="49" fontId="84" fillId="25" borderId="55" xfId="0" applyNumberFormat="1" applyFont="1" applyFill="1" applyBorder="1" applyAlignment="1">
      <alignment horizontal="left" vertical="center"/>
    </xf>
    <xf numFmtId="164" fontId="14" fillId="25" borderId="55" xfId="0" applyNumberFormat="1" applyFont="1" applyFill="1" applyBorder="1" applyAlignment="1">
      <alignment horizontal="center" vertical="center"/>
    </xf>
    <xf numFmtId="164" fontId="84" fillId="25" borderId="55" xfId="0" applyNumberFormat="1" applyFont="1" applyFill="1" applyBorder="1" applyAlignment="1">
      <alignment horizontal="center" vertical="center"/>
    </xf>
    <xf numFmtId="0" fontId="85" fillId="25" borderId="55" xfId="0" applyFont="1" applyFill="1" applyBorder="1" applyAlignment="1">
      <alignment horizontal="center" vertical="center"/>
    </xf>
    <xf numFmtId="0" fontId="35" fillId="25" borderId="1" xfId="0" applyFont="1" applyFill="1" applyBorder="1" applyAlignment="1">
      <alignment horizontal="center" vertical="center"/>
    </xf>
    <xf numFmtId="0" fontId="82" fillId="4" borderId="55" xfId="0" applyFont="1" applyFill="1" applyBorder="1" applyAlignment="1">
      <alignment horizontal="left" vertical="center"/>
    </xf>
    <xf numFmtId="0" fontId="86" fillId="4" borderId="55" xfId="0" applyFont="1" applyFill="1" applyBorder="1" applyAlignment="1">
      <alignment horizontal="left" vertical="center"/>
    </xf>
    <xf numFmtId="164" fontId="86" fillId="4" borderId="55" xfId="0" applyNumberFormat="1" applyFont="1" applyFill="1" applyBorder="1" applyAlignment="1">
      <alignment horizontal="center" vertical="center"/>
    </xf>
    <xf numFmtId="0" fontId="86" fillId="4" borderId="55" xfId="0" applyFont="1" applyFill="1" applyBorder="1" applyAlignment="1">
      <alignment horizontal="center" vertical="center"/>
    </xf>
    <xf numFmtId="0" fontId="83" fillId="4" borderId="55" xfId="0" applyFont="1" applyFill="1" applyBorder="1" applyAlignment="1">
      <alignment horizontal="center" vertical="center"/>
    </xf>
    <xf numFmtId="0" fontId="55" fillId="4" borderId="55" xfId="0" applyFont="1" applyFill="1" applyBorder="1" applyAlignment="1">
      <alignment horizontal="center" vertical="center" wrapText="1"/>
    </xf>
    <xf numFmtId="164" fontId="55" fillId="4" borderId="55" xfId="0" applyNumberFormat="1" applyFont="1" applyFill="1" applyBorder="1" applyAlignment="1">
      <alignment horizontal="center" vertical="center" wrapText="1"/>
    </xf>
    <xf numFmtId="0" fontId="83" fillId="4" borderId="55" xfId="0" applyFont="1" applyFill="1" applyBorder="1" applyAlignment="1">
      <alignment horizontal="center" vertical="center" wrapText="1"/>
    </xf>
    <xf numFmtId="3" fontId="84" fillId="0" borderId="55" xfId="0" applyNumberFormat="1" applyFont="1" applyBorder="1" applyAlignment="1">
      <alignment horizontal="left" vertical="center"/>
    </xf>
    <xf numFmtId="0" fontId="84" fillId="0" borderId="55" xfId="0" applyFont="1" applyBorder="1" applyAlignment="1">
      <alignment horizontal="center" vertical="center"/>
    </xf>
    <xf numFmtId="3" fontId="35" fillId="0" borderId="0" xfId="0" applyNumberFormat="1" applyFont="1" applyAlignment="1">
      <alignment horizontal="center" vertical="center"/>
    </xf>
    <xf numFmtId="0" fontId="84" fillId="0" borderId="0" xfId="0" applyFont="1"/>
    <xf numFmtId="49" fontId="35" fillId="0" borderId="0" xfId="0" applyNumberFormat="1" applyFont="1" applyAlignment="1">
      <alignment horizontal="left" vertical="center"/>
    </xf>
    <xf numFmtId="0" fontId="35" fillId="0" borderId="0" xfId="0" applyFont="1" applyAlignment="1">
      <alignment horizontal="left" vertical="center"/>
    </xf>
    <xf numFmtId="164" fontId="35" fillId="0" borderId="0" xfId="0" applyNumberFormat="1" applyFont="1" applyAlignment="1">
      <alignment horizontal="center" vertical="center"/>
    </xf>
    <xf numFmtId="3" fontId="35" fillId="0" borderId="55" xfId="0" applyNumberFormat="1" applyFont="1" applyBorder="1" applyAlignment="1">
      <alignment horizontal="center" vertical="center"/>
    </xf>
    <xf numFmtId="0" fontId="41" fillId="29" borderId="55" xfId="0" applyFont="1" applyFill="1" applyBorder="1" applyAlignment="1">
      <alignment horizontal="center" vertical="center"/>
    </xf>
    <xf numFmtId="0" fontId="59" fillId="29" borderId="55" xfId="0" applyFont="1" applyFill="1" applyBorder="1" applyAlignment="1">
      <alignment horizontal="center" vertical="center"/>
    </xf>
    <xf numFmtId="166" fontId="41" fillId="29" borderId="55" xfId="0" applyNumberFormat="1" applyFont="1" applyFill="1" applyBorder="1" applyAlignment="1">
      <alignment horizontal="center" vertical="center"/>
    </xf>
    <xf numFmtId="164" fontId="41" fillId="30" borderId="55" xfId="0" applyNumberFormat="1" applyFont="1" applyFill="1" applyBorder="1" applyAlignment="1">
      <alignment horizontal="center" vertical="center" wrapText="1"/>
    </xf>
    <xf numFmtId="164" fontId="59" fillId="30" borderId="55" xfId="0" applyNumberFormat="1" applyFont="1" applyFill="1" applyBorder="1" applyAlignment="1">
      <alignment horizontal="center" vertical="center"/>
    </xf>
    <xf numFmtId="0" fontId="60" fillId="31" borderId="36" xfId="0" applyFont="1" applyFill="1" applyBorder="1" applyAlignment="1">
      <alignment horizontal="center" vertical="center"/>
    </xf>
    <xf numFmtId="164" fontId="59" fillId="29" borderId="55" xfId="0" applyNumberFormat="1" applyFont="1" applyFill="1" applyBorder="1" applyAlignment="1">
      <alignment horizontal="center" vertical="center"/>
    </xf>
    <xf numFmtId="0" fontId="88" fillId="29" borderId="55" xfId="0" applyFont="1" applyFill="1" applyBorder="1" applyAlignment="1">
      <alignment horizontal="center" vertical="center"/>
    </xf>
    <xf numFmtId="0" fontId="9" fillId="3" borderId="12" xfId="0" applyFont="1" applyFill="1" applyBorder="1" applyAlignment="1">
      <alignment horizontal="left"/>
    </xf>
    <xf numFmtId="0" fontId="3" fillId="0" borderId="13" xfId="0" applyFont="1" applyBorder="1"/>
    <xf numFmtId="0" fontId="3" fillId="0" borderId="14" xfId="0" applyFont="1" applyBorder="1"/>
    <xf numFmtId="0" fontId="8" fillId="2" borderId="4" xfId="0" applyFont="1" applyFill="1" applyBorder="1" applyAlignment="1">
      <alignment horizontal="left" vertical="center" wrapText="1"/>
    </xf>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1" xfId="0" applyFont="1" applyBorder="1"/>
    <xf numFmtId="0" fontId="2" fillId="3" borderId="12" xfId="0" applyFont="1" applyFill="1" applyBorder="1" applyAlignment="1">
      <alignment horizontal="left" vertical="center"/>
    </xf>
    <xf numFmtId="0" fontId="26" fillId="2" borderId="18" xfId="0" applyFont="1" applyFill="1" applyBorder="1" applyAlignment="1">
      <alignment horizontal="center" vertical="center"/>
    </xf>
    <xf numFmtId="0" fontId="3" fillId="0" borderId="19" xfId="0" applyFont="1" applyBorder="1"/>
    <xf numFmtId="0" fontId="26" fillId="2" borderId="18" xfId="0" applyFont="1" applyFill="1" applyBorder="1" applyAlignment="1">
      <alignment horizontal="center" vertical="center" wrapText="1"/>
    </xf>
    <xf numFmtId="0" fontId="5" fillId="3" borderId="12" xfId="0" applyFont="1" applyFill="1" applyBorder="1" applyAlignment="1">
      <alignment horizontal="left" vertical="center"/>
    </xf>
    <xf numFmtId="0" fontId="6" fillId="2" borderId="2" xfId="0" applyFont="1" applyFill="1" applyBorder="1" applyAlignment="1">
      <alignment horizontal="center" wrapText="1"/>
    </xf>
    <xf numFmtId="0" fontId="3" fillId="0" borderId="3" xfId="0" applyFont="1" applyBorder="1"/>
    <xf numFmtId="0" fontId="25" fillId="3" borderId="22" xfId="0" applyFont="1" applyFill="1" applyBorder="1" applyAlignment="1">
      <alignment vertical="center" wrapText="1"/>
    </xf>
    <xf numFmtId="0" fontId="3" fillId="0" borderId="24" xfId="0" applyFont="1" applyBorder="1"/>
    <xf numFmtId="1" fontId="32" fillId="3" borderId="4" xfId="0" applyNumberFormat="1" applyFont="1" applyFill="1" applyBorder="1" applyAlignment="1">
      <alignment horizontal="center" vertical="center" wrapText="1"/>
    </xf>
    <xf numFmtId="0" fontId="3" fillId="0" borderId="23" xfId="0" applyFont="1" applyBorder="1"/>
    <xf numFmtId="0" fontId="3" fillId="0" borderId="25" xfId="0" applyFont="1" applyBorder="1"/>
    <xf numFmtId="0" fontId="3" fillId="0" borderId="26" xfId="0" applyFont="1" applyBorder="1"/>
    <xf numFmtId="14" fontId="27" fillId="2" borderId="18" xfId="0" applyNumberFormat="1" applyFont="1" applyFill="1" applyBorder="1" applyAlignment="1">
      <alignment horizontal="center" vertical="center" wrapText="1"/>
    </xf>
    <xf numFmtId="0" fontId="2" fillId="2" borderId="2" xfId="0" applyFont="1" applyFill="1" applyBorder="1" applyAlignment="1">
      <alignment horizontal="left"/>
    </xf>
    <xf numFmtId="0" fontId="4" fillId="2" borderId="4" xfId="0" applyFont="1" applyFill="1" applyBorder="1" applyAlignment="1">
      <alignment horizontal="left" vertical="center"/>
    </xf>
    <xf numFmtId="0" fontId="3" fillId="0" borderId="5" xfId="0" applyFont="1" applyBorder="1"/>
    <xf numFmtId="0" fontId="0" fillId="0" borderId="0" xfId="0"/>
    <xf numFmtId="0" fontId="3" fillId="0" borderId="10" xfId="0" applyFont="1" applyBorder="1"/>
    <xf numFmtId="0" fontId="5" fillId="2" borderId="2" xfId="0" applyFont="1" applyFill="1" applyBorder="1" applyAlignment="1">
      <alignment horizontal="left"/>
    </xf>
    <xf numFmtId="0" fontId="5" fillId="2" borderId="2" xfId="0" applyFont="1" applyFill="1" applyBorder="1" applyAlignment="1">
      <alignment horizontal="left" vertical="center"/>
    </xf>
    <xf numFmtId="0" fontId="26" fillId="13" borderId="18" xfId="0" applyFont="1" applyFill="1" applyBorder="1" applyAlignment="1">
      <alignment horizontal="center" vertical="center" wrapText="1"/>
    </xf>
    <xf numFmtId="8" fontId="25" fillId="4" borderId="18" xfId="0" applyNumberFormat="1"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6" fillId="4" borderId="18" xfId="0" applyFont="1" applyFill="1" applyBorder="1" applyAlignment="1">
      <alignment horizontal="center" vertical="center"/>
    </xf>
    <xf numFmtId="14" fontId="27" fillId="4" borderId="18" xfId="0" applyNumberFormat="1" applyFont="1" applyFill="1" applyBorder="1" applyAlignment="1">
      <alignment horizontal="center" vertical="center" wrapText="1"/>
    </xf>
    <xf numFmtId="0" fontId="26" fillId="5" borderId="18" xfId="0" applyFont="1" applyFill="1" applyBorder="1" applyAlignment="1">
      <alignment horizontal="center" vertical="center"/>
    </xf>
    <xf numFmtId="0" fontId="26" fillId="7" borderId="18" xfId="0" applyFont="1" applyFill="1" applyBorder="1" applyAlignment="1">
      <alignment horizontal="center" vertical="center"/>
    </xf>
    <xf numFmtId="0" fontId="26" fillId="10" borderId="18" xfId="0" applyFont="1" applyFill="1" applyBorder="1" applyAlignment="1">
      <alignment horizontal="center" vertical="center" wrapText="1"/>
    </xf>
    <xf numFmtId="14" fontId="27" fillId="10" borderId="18" xfId="0" applyNumberFormat="1" applyFont="1" applyFill="1" applyBorder="1" applyAlignment="1">
      <alignment horizontal="center" vertical="center" wrapText="1"/>
    </xf>
    <xf numFmtId="0" fontId="34" fillId="11" borderId="18" xfId="0" applyFont="1" applyFill="1" applyBorder="1" applyAlignment="1">
      <alignment horizontal="center" vertical="center"/>
    </xf>
    <xf numFmtId="14" fontId="27" fillId="0" borderId="18" xfId="0" applyNumberFormat="1" applyFont="1" applyBorder="1" applyAlignment="1">
      <alignment horizontal="center" vertical="center" wrapText="1"/>
    </xf>
    <xf numFmtId="0" fontId="26" fillId="8" borderId="18" xfId="0" applyFont="1" applyFill="1" applyBorder="1" applyAlignment="1">
      <alignment horizontal="center" vertical="center" wrapText="1"/>
    </xf>
    <xf numFmtId="0" fontId="26" fillId="12" borderId="18" xfId="0" applyFont="1" applyFill="1" applyBorder="1" applyAlignment="1">
      <alignment horizontal="center" vertical="center"/>
    </xf>
    <xf numFmtId="0" fontId="39" fillId="16" borderId="32" xfId="0" applyFont="1" applyFill="1" applyBorder="1" applyAlignment="1">
      <alignment horizontal="center" vertical="center" wrapText="1"/>
    </xf>
    <xf numFmtId="0" fontId="3" fillId="0" borderId="33" xfId="0" applyFont="1" applyBorder="1"/>
    <xf numFmtId="0" fontId="3" fillId="0" borderId="34" xfId="0" applyFont="1" applyBorder="1"/>
    <xf numFmtId="0" fontId="39" fillId="0" borderId="32" xfId="0" applyFont="1" applyBorder="1" applyAlignment="1">
      <alignment horizontal="center" vertical="center"/>
    </xf>
    <xf numFmtId="0" fontId="40" fillId="17" borderId="35" xfId="0" applyFont="1" applyFill="1" applyBorder="1" applyAlignment="1">
      <alignment horizontal="center" vertical="center"/>
    </xf>
    <xf numFmtId="0" fontId="3" fillId="0" borderId="36" xfId="0" applyFont="1" applyBorder="1"/>
    <xf numFmtId="0" fontId="3" fillId="0" borderId="37" xfId="0" applyFont="1" applyBorder="1"/>
    <xf numFmtId="0" fontId="39" fillId="17" borderId="38" xfId="0" applyFont="1" applyFill="1" applyBorder="1" applyAlignment="1">
      <alignment horizontal="center" vertical="center" wrapText="1"/>
    </xf>
    <xf numFmtId="0" fontId="3" fillId="0" borderId="39" xfId="0" applyFont="1" applyBorder="1"/>
    <xf numFmtId="0" fontId="3" fillId="0" borderId="40" xfId="0" applyFont="1" applyBorder="1"/>
    <xf numFmtId="0" fontId="27" fillId="0" borderId="33" xfId="0" applyFont="1" applyBorder="1" applyAlignment="1">
      <alignment horizontal="center" vertical="center"/>
    </xf>
    <xf numFmtId="0" fontId="44" fillId="0" borderId="33" xfId="0" applyFont="1" applyBorder="1" applyAlignment="1">
      <alignment horizontal="center" vertical="center" wrapText="1"/>
    </xf>
    <xf numFmtId="0" fontId="35" fillId="0" borderId="0" xfId="0" applyFont="1" applyAlignment="1">
      <alignment horizontal="center"/>
    </xf>
    <xf numFmtId="0" fontId="33" fillId="14" borderId="48" xfId="0" applyFont="1" applyFill="1" applyBorder="1" applyAlignment="1">
      <alignment horizontal="center"/>
    </xf>
    <xf numFmtId="0" fontId="3" fillId="0" borderId="49" xfId="0" applyFont="1" applyBorder="1"/>
    <xf numFmtId="0" fontId="3" fillId="0" borderId="50" xfId="0" applyFont="1" applyBorder="1"/>
    <xf numFmtId="0" fontId="33" fillId="14" borderId="38" xfId="0" applyFont="1" applyFill="1" applyBorder="1" applyAlignment="1">
      <alignment horizontal="center" wrapText="1"/>
    </xf>
    <xf numFmtId="0" fontId="39" fillId="0" borderId="17" xfId="0" applyFont="1" applyBorder="1" applyAlignment="1">
      <alignment horizontal="center" vertical="center" wrapText="1"/>
    </xf>
    <xf numFmtId="0" fontId="3" fillId="0" borderId="17" xfId="0" applyFont="1" applyBorder="1"/>
    <xf numFmtId="0" fontId="40" fillId="0" borderId="32" xfId="0" applyFont="1" applyBorder="1" applyAlignment="1">
      <alignment horizontal="center" vertical="center" wrapText="1"/>
    </xf>
    <xf numFmtId="0" fontId="39" fillId="16" borderId="38" xfId="0" applyFont="1" applyFill="1" applyBorder="1" applyAlignment="1">
      <alignment horizontal="center" vertical="center" wrapText="1"/>
    </xf>
    <xf numFmtId="0" fontId="39" fillId="0" borderId="44" xfId="0" applyFont="1" applyBorder="1" applyAlignment="1">
      <alignment horizontal="center" vertical="center" wrapText="1"/>
    </xf>
    <xf numFmtId="0" fontId="3" fillId="0" borderId="45" xfId="0" applyFont="1" applyBorder="1"/>
    <xf numFmtId="0" fontId="39" fillId="0" borderId="46" xfId="0" applyFont="1" applyBorder="1" applyAlignment="1">
      <alignment horizontal="center" vertical="center" wrapText="1"/>
    </xf>
    <xf numFmtId="0" fontId="3" fillId="0" borderId="47" xfId="0" applyFont="1" applyBorder="1"/>
    <xf numFmtId="0" fontId="39" fillId="0" borderId="0" xfId="0" applyFont="1" applyAlignment="1">
      <alignment horizontal="center" vertical="center" wrapText="1"/>
    </xf>
    <xf numFmtId="0" fontId="43" fillId="14" borderId="48" xfId="0" applyFont="1" applyFill="1" applyBorder="1" applyAlignment="1">
      <alignment horizontal="center" vertical="center"/>
    </xf>
    <xf numFmtId="0" fontId="43" fillId="14" borderId="35" xfId="0" applyFont="1" applyFill="1" applyBorder="1" applyAlignment="1">
      <alignment horizontal="center" vertical="center" wrapText="1"/>
    </xf>
    <xf numFmtId="0" fontId="43" fillId="14" borderId="38" xfId="0" applyFont="1" applyFill="1" applyBorder="1" applyAlignment="1">
      <alignment horizontal="center" vertical="center"/>
    </xf>
    <xf numFmtId="0" fontId="40" fillId="14" borderId="35" xfId="0" applyFont="1" applyFill="1" applyBorder="1" applyAlignment="1">
      <alignment horizontal="center" vertical="center" wrapText="1"/>
    </xf>
    <xf numFmtId="0" fontId="29" fillId="14" borderId="35" xfId="0" applyFont="1" applyFill="1" applyBorder="1" applyAlignment="1">
      <alignment horizontal="center" vertical="center"/>
    </xf>
    <xf numFmtId="0" fontId="39" fillId="14" borderId="35" xfId="0" applyFont="1" applyFill="1" applyBorder="1" applyAlignment="1">
      <alignment horizontal="center" vertical="center" wrapText="1"/>
    </xf>
    <xf numFmtId="0" fontId="40" fillId="0" borderId="41" xfId="0" applyFont="1" applyBorder="1" applyAlignment="1">
      <alignment horizontal="center" vertical="center" wrapText="1"/>
    </xf>
    <xf numFmtId="0" fontId="3" fillId="0" borderId="42" xfId="0" applyFont="1" applyBorder="1"/>
    <xf numFmtId="0" fontId="3" fillId="0" borderId="43" xfId="0" applyFont="1" applyBorder="1"/>
    <xf numFmtId="0" fontId="3" fillId="0" borderId="44" xfId="0" applyFont="1" applyBorder="1"/>
    <xf numFmtId="0" fontId="44" fillId="0" borderId="32" xfId="0" applyFont="1" applyBorder="1" applyAlignment="1">
      <alignment horizontal="center" vertical="center"/>
    </xf>
    <xf numFmtId="0" fontId="46" fillId="0" borderId="41" xfId="0" applyFont="1" applyBorder="1" applyAlignment="1">
      <alignment horizontal="center" vertical="center"/>
    </xf>
    <xf numFmtId="0" fontId="48" fillId="16" borderId="35" xfId="0" applyFont="1" applyFill="1" applyBorder="1" applyAlignment="1">
      <alignment horizontal="center" vertical="center"/>
    </xf>
    <xf numFmtId="0" fontId="48" fillId="0" borderId="46" xfId="0" applyFont="1" applyBorder="1" applyAlignment="1">
      <alignment horizontal="center" vertical="center" wrapText="1"/>
    </xf>
    <xf numFmtId="0" fontId="48" fillId="0" borderId="32" xfId="0" applyFont="1" applyBorder="1" applyAlignment="1">
      <alignment horizontal="center" vertical="center" wrapText="1"/>
    </xf>
    <xf numFmtId="0" fontId="49" fillId="0" borderId="44" xfId="0" applyFont="1" applyBorder="1" applyAlignment="1">
      <alignment horizontal="center" vertical="center"/>
    </xf>
    <xf numFmtId="0" fontId="49" fillId="0" borderId="44" xfId="0" applyFont="1" applyBorder="1" applyAlignment="1">
      <alignment horizontal="center" vertical="center" wrapText="1"/>
    </xf>
    <xf numFmtId="0" fontId="3" fillId="0" borderId="46" xfId="0" applyFont="1" applyBorder="1"/>
    <xf numFmtId="0" fontId="44" fillId="0" borderId="44" xfId="0" applyFont="1" applyBorder="1" applyAlignment="1">
      <alignment horizontal="center" vertical="center"/>
    </xf>
    <xf numFmtId="0" fontId="44" fillId="17" borderId="35" xfId="0" applyFont="1" applyFill="1" applyBorder="1" applyAlignment="1">
      <alignment horizontal="center" vertical="center"/>
    </xf>
    <xf numFmtId="0" fontId="44" fillId="0" borderId="46" xfId="0" applyFont="1" applyBorder="1" applyAlignment="1">
      <alignment horizontal="center" vertical="center"/>
    </xf>
    <xf numFmtId="0" fontId="47" fillId="0" borderId="0" xfId="0" applyFont="1" applyAlignment="1">
      <alignment horizontal="center" vertical="center"/>
    </xf>
    <xf numFmtId="0" fontId="48" fillId="0" borderId="41" xfId="0" applyFont="1" applyBorder="1" applyAlignment="1">
      <alignment horizontal="center" vertical="center"/>
    </xf>
    <xf numFmtId="0" fontId="39" fillId="15" borderId="35" xfId="0" applyFont="1" applyFill="1" applyBorder="1" applyAlignment="1">
      <alignment horizontal="center" vertical="center" wrapText="1"/>
    </xf>
    <xf numFmtId="0" fontId="45" fillId="14" borderId="48" xfId="0" applyFont="1" applyFill="1" applyBorder="1" applyAlignment="1">
      <alignment horizontal="center" vertical="center" wrapText="1"/>
    </xf>
    <xf numFmtId="0" fontId="46" fillId="14" borderId="35" xfId="0" applyFont="1" applyFill="1" applyBorder="1" applyAlignment="1">
      <alignment horizontal="center" vertical="center" wrapText="1"/>
    </xf>
    <xf numFmtId="0" fontId="45" fillId="14" borderId="35" xfId="0" applyFont="1" applyFill="1" applyBorder="1" applyAlignment="1">
      <alignment horizontal="center" vertical="center" wrapText="1"/>
    </xf>
    <xf numFmtId="0" fontId="44" fillId="14" borderId="38" xfId="0" applyFont="1" applyFill="1" applyBorder="1" applyAlignment="1">
      <alignment horizontal="center" vertical="center"/>
    </xf>
    <xf numFmtId="0" fontId="27" fillId="0" borderId="32" xfId="0" applyFont="1" applyBorder="1" applyAlignment="1">
      <alignment horizontal="center" vertical="center"/>
    </xf>
    <xf numFmtId="0" fontId="40" fillId="15" borderId="35" xfId="0" applyFont="1" applyFill="1" applyBorder="1" applyAlignment="1">
      <alignment horizontal="center" vertical="center" wrapText="1"/>
    </xf>
    <xf numFmtId="0" fontId="41" fillId="15" borderId="35" xfId="0" applyFont="1" applyFill="1" applyBorder="1" applyAlignment="1">
      <alignment horizontal="center" vertical="center" wrapText="1"/>
    </xf>
    <xf numFmtId="0" fontId="39" fillId="0" borderId="32" xfId="0" applyFont="1" applyBorder="1" applyAlignment="1">
      <alignment horizontal="center" vertical="center" wrapText="1"/>
    </xf>
    <xf numFmtId="0" fontId="40" fillId="0" borderId="44" xfId="0" applyFont="1" applyBorder="1" applyAlignment="1">
      <alignment horizontal="center" vertical="center" wrapText="1"/>
    </xf>
    <xf numFmtId="0" fontId="35" fillId="15" borderId="35" xfId="0" applyFont="1" applyFill="1" applyBorder="1" applyAlignment="1">
      <alignment horizontal="center"/>
    </xf>
    <xf numFmtId="0" fontId="35" fillId="15" borderId="38" xfId="0" applyFont="1" applyFill="1" applyBorder="1" applyAlignment="1">
      <alignment horizontal="center"/>
    </xf>
    <xf numFmtId="0" fontId="35" fillId="0" borderId="32" xfId="0" applyFont="1" applyBorder="1" applyAlignment="1">
      <alignment horizontal="center"/>
    </xf>
    <xf numFmtId="0" fontId="39" fillId="8" borderId="35" xfId="0" applyFont="1" applyFill="1" applyBorder="1" applyAlignment="1">
      <alignment horizontal="center" vertical="center" wrapText="1"/>
    </xf>
    <xf numFmtId="0" fontId="38" fillId="0" borderId="41" xfId="0" applyFont="1" applyBorder="1" applyAlignment="1">
      <alignment horizontal="center" vertical="center"/>
    </xf>
    <xf numFmtId="0" fontId="33" fillId="15" borderId="48" xfId="0" applyFont="1" applyFill="1" applyBorder="1" applyAlignment="1">
      <alignment horizontal="center" vertical="center"/>
    </xf>
    <xf numFmtId="0" fontId="36" fillId="0" borderId="0" xfId="0" applyFont="1" applyAlignment="1">
      <alignment horizontal="center" vertical="center"/>
    </xf>
    <xf numFmtId="0" fontId="3" fillId="0" borderId="27" xfId="0" applyFont="1" applyBorder="1"/>
    <xf numFmtId="0" fontId="37" fillId="0" borderId="28" xfId="0" applyFont="1" applyBorder="1" applyAlignment="1">
      <alignment horizontal="center" vertical="center" wrapText="1"/>
    </xf>
    <xf numFmtId="0" fontId="3" fillId="0" borderId="29" xfId="0" applyFont="1" applyBorder="1"/>
    <xf numFmtId="0" fontId="3" fillId="0" borderId="30" xfId="0" applyFont="1" applyBorder="1"/>
    <xf numFmtId="0" fontId="35" fillId="0" borderId="31" xfId="0" applyFont="1" applyBorder="1" applyAlignment="1">
      <alignment horizontal="center"/>
    </xf>
    <xf numFmtId="0" fontId="3" fillId="0" borderId="31" xfId="0" applyFont="1" applyBorder="1"/>
    <xf numFmtId="0" fontId="38" fillId="0" borderId="32" xfId="0" applyFont="1" applyBorder="1" applyAlignment="1">
      <alignment horizontal="center" vertical="center"/>
    </xf>
    <xf numFmtId="0" fontId="33" fillId="8" borderId="35" xfId="0" applyFont="1" applyFill="1" applyBorder="1" applyAlignment="1">
      <alignment horizontal="center" vertical="center"/>
    </xf>
    <xf numFmtId="0" fontId="35" fillId="8" borderId="38" xfId="0" applyFont="1" applyFill="1" applyBorder="1" applyAlignment="1">
      <alignment horizontal="center" vertical="center"/>
    </xf>
    <xf numFmtId="0" fontId="35" fillId="0" borderId="44" xfId="0" applyFont="1" applyBorder="1" applyAlignment="1">
      <alignment horizontal="center"/>
    </xf>
    <xf numFmtId="0" fontId="3" fillId="0" borderId="90" xfId="0" applyFont="1" applyBorder="1"/>
    <xf numFmtId="0" fontId="51" fillId="2" borderId="48" xfId="0" applyFont="1" applyFill="1" applyBorder="1" applyAlignment="1">
      <alignment horizontal="center" vertical="center" wrapText="1"/>
    </xf>
    <xf numFmtId="0" fontId="3" fillId="0" borderId="81" xfId="0" applyFont="1" applyBorder="1"/>
    <xf numFmtId="0" fontId="33" fillId="16" borderId="48" xfId="0" applyFont="1" applyFill="1" applyBorder="1" applyAlignment="1">
      <alignment horizontal="center" vertical="center" wrapText="1"/>
    </xf>
    <xf numFmtId="0" fontId="33" fillId="16" borderId="35" xfId="0" applyFont="1" applyFill="1" applyBorder="1" applyAlignment="1">
      <alignment horizontal="center" vertical="center" wrapText="1"/>
    </xf>
    <xf numFmtId="0" fontId="54" fillId="20" borderId="35" xfId="0" applyFont="1" applyFill="1" applyBorder="1" applyAlignment="1">
      <alignment horizontal="center"/>
    </xf>
    <xf numFmtId="0" fontId="54" fillId="10" borderId="35" xfId="0" applyFont="1" applyFill="1" applyBorder="1" applyAlignment="1">
      <alignment horizontal="center"/>
    </xf>
    <xf numFmtId="0" fontId="35" fillId="0" borderId="46" xfId="0" applyFont="1" applyBorder="1" applyAlignment="1">
      <alignment horizontal="center"/>
    </xf>
    <xf numFmtId="0" fontId="3" fillId="0" borderId="94" xfId="0" applyFont="1" applyBorder="1"/>
    <xf numFmtId="0" fontId="33" fillId="16" borderId="35" xfId="0" applyFont="1" applyFill="1" applyBorder="1" applyAlignment="1">
      <alignment horizontal="center" vertical="center"/>
    </xf>
    <xf numFmtId="0" fontId="33" fillId="16" borderId="38" xfId="0" applyFont="1" applyFill="1" applyBorder="1" applyAlignment="1">
      <alignment horizontal="center" vertical="center" wrapText="1"/>
    </xf>
    <xf numFmtId="0" fontId="3" fillId="0" borderId="96" xfId="0" applyFont="1" applyBorder="1"/>
    <xf numFmtId="0" fontId="58" fillId="14" borderId="102" xfId="0" applyFont="1" applyFill="1" applyBorder="1"/>
    <xf numFmtId="0" fontId="3" fillId="0" borderId="103" xfId="0" applyFont="1" applyBorder="1"/>
    <xf numFmtId="0" fontId="3" fillId="0" borderId="104" xfId="0" applyFont="1" applyBorder="1"/>
    <xf numFmtId="0" fontId="60" fillId="22" borderId="4" xfId="0" applyFont="1" applyFill="1" applyBorder="1" applyAlignment="1">
      <alignment horizontal="center" vertical="center" wrapText="1"/>
    </xf>
    <xf numFmtId="14" fontId="59" fillId="23" borderId="4" xfId="0" applyNumberFormat="1" applyFont="1" applyFill="1" applyBorder="1" applyAlignment="1">
      <alignment horizontal="center" vertical="center" wrapText="1"/>
    </xf>
    <xf numFmtId="0" fontId="3" fillId="0" borderId="113" xfId="0" applyFont="1" applyBorder="1"/>
    <xf numFmtId="0" fontId="3" fillId="0" borderId="114" xfId="0" applyFont="1" applyBorder="1"/>
    <xf numFmtId="14" fontId="59" fillId="23" borderId="117" xfId="0" applyNumberFormat="1" applyFont="1" applyFill="1" applyBorder="1" applyAlignment="1">
      <alignment horizontal="center" vertical="center" wrapText="1"/>
    </xf>
    <xf numFmtId="0" fontId="3" fillId="0" borderId="119" xfId="0" applyFont="1" applyBorder="1"/>
    <xf numFmtId="0" fontId="41" fillId="23" borderId="4" xfId="0" applyFont="1" applyFill="1" applyBorder="1" applyAlignment="1">
      <alignment horizontal="center" vertical="center"/>
    </xf>
    <xf numFmtId="0" fontId="41" fillId="0" borderId="0" xfId="0" applyFont="1" applyAlignment="1">
      <alignment horizontal="center" vertical="center" wrapText="1"/>
    </xf>
    <xf numFmtId="14" fontId="59" fillId="23" borderId="41" xfId="0" applyNumberFormat="1" applyFont="1" applyFill="1" applyBorder="1" applyAlignment="1">
      <alignment horizontal="center" vertical="center" wrapText="1"/>
    </xf>
    <xf numFmtId="14" fontId="59" fillId="23" borderId="110" xfId="0" applyNumberFormat="1" applyFont="1" applyFill="1" applyBorder="1" applyAlignment="1">
      <alignment horizontal="center" vertical="center" wrapText="1"/>
    </xf>
    <xf numFmtId="0" fontId="3" fillId="0" borderId="77" xfId="0" applyFont="1" applyBorder="1"/>
    <xf numFmtId="0" fontId="81" fillId="0" borderId="0" xfId="0" applyFont="1" applyAlignment="1">
      <alignment horizontal="center" vertical="center" wrapText="1"/>
    </xf>
    <xf numFmtId="0" fontId="35" fillId="0" borderId="0" xfId="0" applyFont="1" applyAlignment="1">
      <alignment horizontal="center" wrapText="1"/>
    </xf>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comments3.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133350</xdr:rowOff>
    </xdr:from>
    <xdr:ext cx="3648075" cy="13144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428750" cy="4953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28750" cy="495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428750" cy="504825"/>
    <xdr:pic>
      <xdr:nvPicPr>
        <xdr:cNvPr id="3" name="image2.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1428750" cy="504825"/>
    <xdr:pic>
      <xdr:nvPicPr>
        <xdr:cNvPr id="4" name="image2.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1428750" cy="504825"/>
    <xdr:pic>
      <xdr:nvPicPr>
        <xdr:cNvPr id="5" name="image2.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428750" cy="495300"/>
    <xdr:pic>
      <xdr:nvPicPr>
        <xdr:cNvPr id="2" name="image1.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428750" cy="504825"/>
    <xdr:pic>
      <xdr:nvPicPr>
        <xdr:cNvPr id="3" name="image2.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1428750" cy="504825"/>
    <xdr:pic>
      <xdr:nvPicPr>
        <xdr:cNvPr id="4" name="image2.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0</xdr:rowOff>
    </xdr:from>
    <xdr:ext cx="1428750" cy="504825"/>
    <xdr:pic>
      <xdr:nvPicPr>
        <xdr:cNvPr id="5" name="image2.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8</xdr:row>
      <xdr:rowOff>85725</xdr:rowOff>
    </xdr:from>
    <xdr:ext cx="0" cy="0"/>
    <xdr:pic>
      <xdr:nvPicPr>
        <xdr:cNvPr id="2" name="image3.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8763000" cy="10191750"/>
    <xdr:pic>
      <xdr:nvPicPr>
        <xdr:cNvPr id="3" name="image4.png">
          <a:extLst>
            <a:ext uri="{FF2B5EF4-FFF2-40B4-BE49-F238E27FC236}">
              <a16:creationId xmlns:a16="http://schemas.microsoft.com/office/drawing/2014/main" id="{00000000-0008-0000-1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195F8"/>
    <pageSetUpPr fitToPage="1"/>
  </sheetPr>
  <dimension ref="B1:N1000"/>
  <sheetViews>
    <sheetView showGridLines="0" tabSelected="1" workbookViewId="0"/>
  </sheetViews>
  <sheetFormatPr baseColWidth="10" defaultColWidth="11.1640625" defaultRowHeight="15" customHeight="1" x14ac:dyDescent="0.15"/>
  <cols>
    <col min="1" max="1" width="8.6640625" customWidth="1"/>
    <col min="2" max="2" width="43.6640625" customWidth="1"/>
    <col min="3" max="3" width="11.6640625" customWidth="1"/>
    <col min="4" max="4" width="18.6640625" customWidth="1"/>
    <col min="5" max="6" width="8.33203125" customWidth="1"/>
    <col min="7" max="7" width="11.6640625" customWidth="1"/>
    <col min="8" max="9" width="8.33203125" customWidth="1"/>
    <col min="10" max="10" width="13.5" customWidth="1"/>
    <col min="11" max="11" width="8.33203125" customWidth="1"/>
    <col min="12" max="12" width="10.6640625" customWidth="1"/>
    <col min="13" max="13" width="18.33203125" customWidth="1"/>
    <col min="14" max="14" width="20.1640625" customWidth="1"/>
    <col min="15" max="26" width="11.1640625" customWidth="1"/>
  </cols>
  <sheetData>
    <row r="1" spans="2:14" ht="15.75" customHeight="1" x14ac:dyDescent="0.2">
      <c r="B1" s="1"/>
      <c r="C1" s="1"/>
      <c r="D1" s="2"/>
      <c r="E1" s="3"/>
      <c r="F1" s="3"/>
      <c r="G1" s="3"/>
      <c r="H1" s="3"/>
      <c r="I1" s="3"/>
      <c r="J1" s="3"/>
      <c r="K1" s="3"/>
      <c r="L1" s="1"/>
      <c r="M1" s="916" t="s">
        <v>0</v>
      </c>
      <c r="N1" s="908"/>
    </row>
    <row r="2" spans="2:14" ht="15.75" customHeight="1" x14ac:dyDescent="0.2">
      <c r="B2" s="1"/>
      <c r="C2" s="917">
        <v>2025</v>
      </c>
      <c r="D2" s="918"/>
      <c r="E2" s="918"/>
      <c r="F2" s="918"/>
      <c r="G2" s="897"/>
      <c r="H2" s="3"/>
      <c r="I2" s="3"/>
      <c r="J2" s="3"/>
      <c r="K2" s="3"/>
      <c r="L2" s="1"/>
      <c r="M2" s="921" t="s">
        <v>1</v>
      </c>
      <c r="N2" s="908"/>
    </row>
    <row r="3" spans="2:14" ht="15.75" customHeight="1" x14ac:dyDescent="0.2">
      <c r="B3" s="1"/>
      <c r="C3" s="898"/>
      <c r="D3" s="919"/>
      <c r="E3" s="919"/>
      <c r="F3" s="919"/>
      <c r="G3" s="899"/>
      <c r="H3" s="3"/>
      <c r="I3" s="3"/>
      <c r="J3" s="3"/>
      <c r="K3" s="3"/>
      <c r="L3" s="1"/>
      <c r="M3" s="921" t="s">
        <v>2</v>
      </c>
      <c r="N3" s="908"/>
    </row>
    <row r="4" spans="2:14" ht="15.75" customHeight="1" x14ac:dyDescent="0.2">
      <c r="B4" s="1"/>
      <c r="C4" s="898"/>
      <c r="D4" s="919"/>
      <c r="E4" s="919"/>
      <c r="F4" s="919"/>
      <c r="G4" s="899"/>
      <c r="H4" s="3"/>
      <c r="I4" s="3"/>
      <c r="J4" s="3"/>
      <c r="K4" s="3"/>
      <c r="L4" s="1"/>
      <c r="M4" s="921" t="s">
        <v>3</v>
      </c>
      <c r="N4" s="908"/>
    </row>
    <row r="5" spans="2:14" ht="15.75" customHeight="1" x14ac:dyDescent="0.15">
      <c r="B5" s="1"/>
      <c r="C5" s="898"/>
      <c r="D5" s="919"/>
      <c r="E5" s="919"/>
      <c r="F5" s="919"/>
      <c r="G5" s="899"/>
      <c r="H5" s="3"/>
      <c r="I5" s="3"/>
      <c r="J5" s="3"/>
      <c r="K5" s="3"/>
      <c r="L5" s="1"/>
      <c r="M5" s="922" t="s">
        <v>4</v>
      </c>
      <c r="N5" s="908"/>
    </row>
    <row r="6" spans="2:14" ht="15.75" customHeight="1" x14ac:dyDescent="0.2">
      <c r="B6" s="1"/>
      <c r="C6" s="900"/>
      <c r="D6" s="920"/>
      <c r="E6" s="920"/>
      <c r="F6" s="920"/>
      <c r="G6" s="901"/>
      <c r="H6" s="3"/>
      <c r="I6" s="3"/>
      <c r="J6" s="3"/>
      <c r="K6" s="3"/>
      <c r="L6" s="1"/>
      <c r="M6" s="921" t="s">
        <v>5</v>
      </c>
      <c r="N6" s="908"/>
    </row>
    <row r="7" spans="2:14" ht="15.75" customHeight="1" x14ac:dyDescent="0.2">
      <c r="B7" s="1"/>
      <c r="C7" s="1"/>
      <c r="D7" s="2"/>
      <c r="E7" s="3"/>
      <c r="F7" s="3"/>
      <c r="G7" s="3"/>
      <c r="H7" s="3"/>
      <c r="I7" s="3"/>
      <c r="J7" s="3"/>
      <c r="K7" s="3"/>
      <c r="L7" s="1"/>
      <c r="M7" s="921" t="s">
        <v>6</v>
      </c>
      <c r="N7" s="908"/>
    </row>
    <row r="8" spans="2:14" ht="15.75" customHeight="1" x14ac:dyDescent="0.2">
      <c r="B8" s="1"/>
      <c r="C8" s="1"/>
      <c r="D8" s="2"/>
      <c r="E8" s="3"/>
      <c r="F8" s="3"/>
      <c r="G8" s="3"/>
      <c r="H8" s="3"/>
      <c r="I8" s="3"/>
      <c r="J8" s="3"/>
      <c r="K8" s="3"/>
      <c r="L8" s="1"/>
      <c r="M8" s="921" t="s">
        <v>7</v>
      </c>
      <c r="N8" s="908"/>
    </row>
    <row r="9" spans="2:14" ht="30.75" customHeight="1" x14ac:dyDescent="0.15">
      <c r="B9" s="902" t="s">
        <v>8</v>
      </c>
      <c r="C9" s="894"/>
      <c r="D9" s="894"/>
      <c r="E9" s="894"/>
      <c r="F9" s="894"/>
      <c r="G9" s="894"/>
      <c r="H9" s="894"/>
      <c r="I9" s="894"/>
      <c r="J9" s="894"/>
      <c r="K9" s="894"/>
      <c r="L9" s="895"/>
      <c r="M9" s="3"/>
      <c r="N9" s="4"/>
    </row>
    <row r="10" spans="2:14" ht="30.75" customHeight="1" x14ac:dyDescent="0.15">
      <c r="B10" s="902" t="s">
        <v>9</v>
      </c>
      <c r="C10" s="894"/>
      <c r="D10" s="894"/>
      <c r="E10" s="894"/>
      <c r="F10" s="894"/>
      <c r="G10" s="894"/>
      <c r="H10" s="894"/>
      <c r="I10" s="894"/>
      <c r="J10" s="894"/>
      <c r="K10" s="894"/>
      <c r="L10" s="895"/>
      <c r="M10" s="5"/>
      <c r="N10" s="3"/>
    </row>
    <row r="11" spans="2:14" ht="30.75" customHeight="1" x14ac:dyDescent="0.15">
      <c r="B11" s="902" t="s">
        <v>10</v>
      </c>
      <c r="C11" s="894"/>
      <c r="D11" s="894"/>
      <c r="E11" s="894"/>
      <c r="F11" s="894"/>
      <c r="G11" s="894"/>
      <c r="H11" s="894"/>
      <c r="I11" s="894"/>
      <c r="J11" s="894"/>
      <c r="K11" s="894"/>
      <c r="L11" s="895"/>
      <c r="M11" s="907"/>
      <c r="N11" s="908"/>
    </row>
    <row r="12" spans="2:14" ht="30.75" customHeight="1" x14ac:dyDescent="0.15">
      <c r="B12" s="902" t="s">
        <v>11</v>
      </c>
      <c r="C12" s="894"/>
      <c r="D12" s="894"/>
      <c r="E12" s="894"/>
      <c r="F12" s="894"/>
      <c r="G12" s="894"/>
      <c r="H12" s="894"/>
      <c r="I12" s="894"/>
      <c r="J12" s="894"/>
      <c r="K12" s="894"/>
      <c r="L12" s="895"/>
      <c r="M12" s="896"/>
      <c r="N12" s="897"/>
    </row>
    <row r="13" spans="2:14" ht="30.75" customHeight="1" x14ac:dyDescent="0.2">
      <c r="B13" s="6"/>
      <c r="C13" s="6"/>
      <c r="D13" s="7"/>
      <c r="E13" s="8"/>
      <c r="F13" s="8"/>
      <c r="G13" s="8"/>
      <c r="H13" s="8"/>
      <c r="I13" s="8"/>
      <c r="J13" s="8"/>
      <c r="K13" s="9"/>
      <c r="L13" s="10"/>
      <c r="M13" s="900"/>
      <c r="N13" s="901"/>
    </row>
    <row r="14" spans="2:14" ht="30.75" customHeight="1" x14ac:dyDescent="0.15">
      <c r="B14" s="902" t="s">
        <v>12</v>
      </c>
      <c r="C14" s="894"/>
      <c r="D14" s="894"/>
      <c r="E14" s="894"/>
      <c r="F14" s="894"/>
      <c r="G14" s="894"/>
      <c r="H14" s="894"/>
      <c r="I14" s="894"/>
      <c r="J14" s="894"/>
      <c r="K14" s="894"/>
      <c r="L14" s="895"/>
      <c r="M14" s="3"/>
      <c r="N14" s="3"/>
    </row>
    <row r="15" spans="2:14" ht="30.75" customHeight="1" x14ac:dyDescent="0.15">
      <c r="B15" s="906"/>
      <c r="C15" s="894"/>
      <c r="D15" s="894"/>
      <c r="E15" s="894"/>
      <c r="F15" s="894"/>
      <c r="G15" s="894"/>
      <c r="H15" s="894"/>
      <c r="I15" s="894"/>
      <c r="J15" s="894"/>
      <c r="K15" s="894"/>
      <c r="L15" s="895"/>
      <c r="M15" s="907"/>
      <c r="N15" s="908"/>
    </row>
    <row r="16" spans="2:14" ht="30.75" customHeight="1" x14ac:dyDescent="0.15">
      <c r="B16" s="906"/>
      <c r="C16" s="894"/>
      <c r="D16" s="894"/>
      <c r="E16" s="894"/>
      <c r="F16" s="894"/>
      <c r="G16" s="894"/>
      <c r="H16" s="894"/>
      <c r="I16" s="894"/>
      <c r="J16" s="894"/>
      <c r="K16" s="894"/>
      <c r="L16" s="895"/>
      <c r="M16" s="896"/>
      <c r="N16" s="897"/>
    </row>
    <row r="17" spans="2:14" ht="30.75" customHeight="1" x14ac:dyDescent="0.2">
      <c r="B17" s="10"/>
      <c r="C17" s="10"/>
      <c r="D17" s="11"/>
      <c r="E17" s="12"/>
      <c r="F17" s="12"/>
      <c r="G17" s="12"/>
      <c r="H17" s="12"/>
      <c r="I17" s="12"/>
      <c r="J17" s="12"/>
      <c r="K17" s="12"/>
      <c r="L17" s="10"/>
      <c r="M17" s="900"/>
      <c r="N17" s="901"/>
    </row>
    <row r="18" spans="2:14" ht="30.75" customHeight="1" x14ac:dyDescent="0.15">
      <c r="B18" s="902" t="s">
        <v>13</v>
      </c>
      <c r="C18" s="894"/>
      <c r="D18" s="894"/>
      <c r="E18" s="894"/>
      <c r="F18" s="894"/>
      <c r="G18" s="894"/>
      <c r="H18" s="894"/>
      <c r="I18" s="894"/>
      <c r="J18" s="894"/>
      <c r="K18" s="894"/>
      <c r="L18" s="895"/>
      <c r="M18" s="3"/>
      <c r="N18" s="3"/>
    </row>
    <row r="19" spans="2:14" ht="30.75" customHeight="1" x14ac:dyDescent="0.2">
      <c r="B19" s="893"/>
      <c r="C19" s="894"/>
      <c r="D19" s="894"/>
      <c r="E19" s="894"/>
      <c r="F19" s="894"/>
      <c r="G19" s="894"/>
      <c r="H19" s="894"/>
      <c r="I19" s="894"/>
      <c r="J19" s="894"/>
      <c r="K19" s="894"/>
      <c r="L19" s="895"/>
      <c r="M19" s="907"/>
      <c r="N19" s="908"/>
    </row>
    <row r="20" spans="2:14" ht="30.75" customHeight="1" x14ac:dyDescent="0.2">
      <c r="B20" s="893"/>
      <c r="C20" s="894"/>
      <c r="D20" s="894"/>
      <c r="E20" s="894"/>
      <c r="F20" s="894"/>
      <c r="G20" s="894"/>
      <c r="H20" s="894"/>
      <c r="I20" s="894"/>
      <c r="J20" s="894"/>
      <c r="K20" s="894"/>
      <c r="L20" s="895"/>
      <c r="M20" s="896"/>
      <c r="N20" s="897"/>
    </row>
    <row r="21" spans="2:14" ht="30.75" customHeight="1" x14ac:dyDescent="0.2">
      <c r="B21" s="10"/>
      <c r="C21" s="10"/>
      <c r="D21" s="11"/>
      <c r="E21" s="12"/>
      <c r="F21" s="12"/>
      <c r="G21" s="12"/>
      <c r="H21" s="12"/>
      <c r="I21" s="12"/>
      <c r="J21" s="12"/>
      <c r="K21" s="12"/>
      <c r="L21" s="10"/>
      <c r="M21" s="898"/>
      <c r="N21" s="899"/>
    </row>
    <row r="22" spans="2:14" ht="30.75" customHeight="1" x14ac:dyDescent="0.15">
      <c r="B22" s="902" t="s">
        <v>14</v>
      </c>
      <c r="C22" s="894"/>
      <c r="D22" s="894"/>
      <c r="E22" s="894"/>
      <c r="F22" s="894"/>
      <c r="G22" s="894"/>
      <c r="H22" s="894"/>
      <c r="I22" s="894"/>
      <c r="J22" s="894"/>
      <c r="K22" s="894"/>
      <c r="L22" s="895"/>
      <c r="M22" s="900"/>
      <c r="N22" s="901"/>
    </row>
    <row r="23" spans="2:14" ht="30.75" customHeight="1" x14ac:dyDescent="0.15">
      <c r="B23" s="13"/>
      <c r="C23" s="14"/>
      <c r="D23" s="14"/>
      <c r="E23" s="14"/>
      <c r="F23" s="14"/>
      <c r="G23" s="14"/>
      <c r="H23" s="14"/>
      <c r="I23" s="14"/>
      <c r="J23" s="14"/>
      <c r="K23" s="14"/>
      <c r="L23" s="14"/>
      <c r="M23" s="14"/>
      <c r="N23" s="14"/>
    </row>
    <row r="24" spans="2:14" ht="39.75" customHeight="1" x14ac:dyDescent="0.15">
      <c r="B24" s="15" t="s">
        <v>15</v>
      </c>
      <c r="C24" s="16"/>
      <c r="D24" s="17"/>
      <c r="E24" s="18"/>
      <c r="F24" s="18"/>
      <c r="G24" s="18"/>
      <c r="H24" s="19"/>
      <c r="I24" s="19"/>
      <c r="J24" s="19"/>
      <c r="K24" s="20"/>
      <c r="L24" s="21"/>
      <c r="M24" s="22"/>
      <c r="N24" s="23"/>
    </row>
    <row r="25" spans="2:14" ht="30.75" customHeight="1" x14ac:dyDescent="0.15">
      <c r="B25" s="24" t="s">
        <v>16</v>
      </c>
      <c r="C25" s="24"/>
      <c r="D25" s="25"/>
      <c r="E25" s="19"/>
      <c r="F25" s="19"/>
      <c r="G25" s="19"/>
      <c r="H25" s="19"/>
      <c r="I25" s="19"/>
      <c r="J25" s="19"/>
      <c r="K25" s="20"/>
      <c r="L25" s="21"/>
      <c r="M25" s="22"/>
    </row>
    <row r="26" spans="2:14" ht="30.75" customHeight="1" x14ac:dyDescent="0.15">
      <c r="B26" s="26" t="s">
        <v>17</v>
      </c>
      <c r="C26" s="26"/>
      <c r="D26" s="25"/>
      <c r="E26" s="19"/>
      <c r="F26" s="19"/>
      <c r="G26" s="19"/>
      <c r="H26" s="19"/>
      <c r="I26" s="19"/>
      <c r="J26" s="19"/>
      <c r="K26" s="20"/>
      <c r="L26" s="21"/>
      <c r="M26" s="22"/>
    </row>
    <row r="27" spans="2:14" ht="30.75" customHeight="1" x14ac:dyDescent="0.15">
      <c r="B27" s="27" t="s">
        <v>18</v>
      </c>
      <c r="C27" s="27"/>
      <c r="D27" s="25"/>
      <c r="E27" s="19"/>
      <c r="F27" s="19"/>
      <c r="G27" s="19"/>
      <c r="H27" s="19"/>
      <c r="I27" s="19"/>
      <c r="J27" s="19"/>
      <c r="K27" s="20"/>
      <c r="L27" s="21"/>
      <c r="M27" s="28"/>
      <c r="N27" s="29"/>
    </row>
    <row r="28" spans="2:14" ht="30.75" customHeight="1" x14ac:dyDescent="0.15">
      <c r="B28" s="30" t="s">
        <v>19</v>
      </c>
      <c r="C28" s="26"/>
      <c r="D28" s="25"/>
      <c r="E28" s="31" t="s">
        <v>20</v>
      </c>
      <c r="F28" s="31"/>
      <c r="G28" s="31"/>
      <c r="H28" s="31"/>
      <c r="I28" s="31" t="s">
        <v>21</v>
      </c>
      <c r="J28" s="19"/>
      <c r="K28" s="20"/>
      <c r="L28" s="32"/>
      <c r="M28" s="33"/>
      <c r="N28" s="29"/>
    </row>
    <row r="29" spans="2:14" ht="30.75" customHeight="1" x14ac:dyDescent="0.15">
      <c r="B29" s="30"/>
      <c r="C29" s="26"/>
      <c r="D29" s="25"/>
      <c r="E29" s="31" t="s">
        <v>22</v>
      </c>
      <c r="F29" s="31"/>
      <c r="G29" s="31"/>
      <c r="H29" s="31"/>
      <c r="I29" s="31"/>
      <c r="J29" s="19"/>
      <c r="K29" s="20"/>
      <c r="L29" s="32"/>
      <c r="M29" s="33"/>
      <c r="N29" s="34">
        <f>IF(N34&lt;=999,N34*1,IF(AND(N34&gt;=1000,N34&lt;1999),N34*0.9091,IF(AND(N34&gt;=2000,N34&lt;3499),N34*0.8545,IF(AND(N34&gt;=3500,N34&lt;9999),N34*0.8182,IF(AND(N34&gt;=10000),N34*0.7818)))))</f>
        <v>0</v>
      </c>
    </row>
    <row r="30" spans="2:14" ht="13.5" customHeight="1" x14ac:dyDescent="0.15">
      <c r="B30" s="35" t="s">
        <v>23</v>
      </c>
      <c r="C30" s="35"/>
      <c r="D30" s="25"/>
      <c r="E30" s="36" t="s">
        <v>24</v>
      </c>
      <c r="F30" s="36"/>
      <c r="G30" s="36"/>
      <c r="H30" s="31"/>
      <c r="I30" s="31"/>
      <c r="J30" s="19"/>
      <c r="K30" s="20"/>
      <c r="L30" s="32"/>
      <c r="M30" s="33"/>
      <c r="N30" s="34">
        <f>IF(N35&lt;=1999.99,N35*1,IF(AND(N35&gt;=2000,N35&lt;3999.99),N35*0.9231,IF(AND(N35&gt;=4000,N35&lt;6999.99),N35*0.7692,IF(AND(N35&gt;=7000,N35&lt;11999.99),N35*0.7231,IF(AND(N35&gt;=12000),N35*0.7231)))))</f>
        <v>0</v>
      </c>
    </row>
    <row r="31" spans="2:14" ht="38.25" customHeight="1" x14ac:dyDescent="0.15">
      <c r="B31" s="37"/>
      <c r="C31" s="38"/>
      <c r="D31" s="2"/>
      <c r="E31" s="3"/>
      <c r="F31" s="3"/>
      <c r="G31" s="3"/>
      <c r="H31" s="3"/>
      <c r="I31" s="3"/>
      <c r="J31" s="22"/>
      <c r="K31" s="39"/>
      <c r="L31" s="40"/>
      <c r="M31" s="41"/>
      <c r="N31" s="42">
        <f>IF(N36&lt;=999,N36*1,IF(AND(N36&gt;=1000,N36&lt;1999),N36*0.9091,IF(AND(N36&gt;=2000,N36&lt;3499),N36*0.8545,IF(AND(N36&gt;=3500,N36&lt;9999),N36*0.8182,IF(AND(N36&gt;=10000),N36*0.7818)))))</f>
        <v>0</v>
      </c>
    </row>
    <row r="32" spans="2:14" ht="38.25" customHeight="1" x14ac:dyDescent="0.15">
      <c r="B32" s="43"/>
      <c r="C32" s="44"/>
      <c r="D32" s="45"/>
      <c r="E32" s="46"/>
      <c r="F32" s="903" t="s">
        <v>25</v>
      </c>
      <c r="G32" s="904"/>
      <c r="H32" s="905" t="s">
        <v>26</v>
      </c>
      <c r="I32" s="904"/>
      <c r="J32" s="47" t="s">
        <v>27</v>
      </c>
      <c r="K32" s="48" t="s">
        <v>28</v>
      </c>
      <c r="L32" s="49"/>
      <c r="M32" s="50" t="s">
        <v>29</v>
      </c>
      <c r="N32" s="51">
        <f>J33</f>
        <v>0</v>
      </c>
    </row>
    <row r="33" spans="2:14" ht="38.25" hidden="1" customHeight="1" x14ac:dyDescent="0.3">
      <c r="B33" s="43"/>
      <c r="C33" s="44"/>
      <c r="D33" s="45"/>
      <c r="E33" s="52"/>
      <c r="F33" s="924" t="s">
        <v>29</v>
      </c>
      <c r="G33" s="904"/>
      <c r="H33" s="925"/>
      <c r="I33" s="904"/>
      <c r="J33" s="53">
        <f>'Its Getting Dark Sale'!M60</f>
        <v>0</v>
      </c>
      <c r="K33" s="54">
        <f>'Its Getting Dark Sale'!J60</f>
        <v>0</v>
      </c>
      <c r="L33" s="49"/>
      <c r="M33" s="50"/>
      <c r="N33" s="51"/>
    </row>
    <row r="34" spans="2:14" ht="36" hidden="1" customHeight="1" x14ac:dyDescent="0.15">
      <c r="B34" s="55"/>
      <c r="C34" s="56"/>
      <c r="D34" s="57"/>
      <c r="E34" s="3"/>
      <c r="F34" s="926" t="s">
        <v>30</v>
      </c>
      <c r="G34" s="904"/>
      <c r="H34" s="927"/>
      <c r="I34" s="904"/>
      <c r="J34" s="53">
        <f>'CABDA Special'!K33</f>
        <v>0</v>
      </c>
      <c r="K34" s="58">
        <f>'CABDA Special'!J33</f>
        <v>0</v>
      </c>
      <c r="L34" s="59"/>
      <c r="M34" s="50" t="s">
        <v>30</v>
      </c>
      <c r="N34" s="51">
        <f t="shared" ref="N34:N35" si="0">SUM(J34)</f>
        <v>0</v>
      </c>
    </row>
    <row r="35" spans="2:14" ht="36" customHeight="1" x14ac:dyDescent="0.15">
      <c r="B35" s="909" t="s">
        <v>31</v>
      </c>
      <c r="C35" s="56"/>
      <c r="D35" s="911" t="s">
        <v>32</v>
      </c>
      <c r="E35" s="912"/>
      <c r="F35" s="928" t="s">
        <v>33</v>
      </c>
      <c r="G35" s="904"/>
      <c r="H35" s="915"/>
      <c r="I35" s="904"/>
      <c r="J35" s="60">
        <f>'Moto Order Form'!K1</f>
        <v>0</v>
      </c>
      <c r="K35" s="61">
        <f>'Moto Order Form'!J1</f>
        <v>0</v>
      </c>
      <c r="L35" s="59"/>
      <c r="M35" s="62" t="s">
        <v>34</v>
      </c>
      <c r="N35" s="63">
        <f t="shared" si="0"/>
        <v>0</v>
      </c>
    </row>
    <row r="36" spans="2:14" ht="36" customHeight="1" x14ac:dyDescent="0.15">
      <c r="B36" s="910"/>
      <c r="C36" s="56"/>
      <c r="D36" s="898"/>
      <c r="E36" s="913"/>
      <c r="F36" s="929" t="s">
        <v>35</v>
      </c>
      <c r="G36" s="904"/>
      <c r="H36" s="933"/>
      <c r="I36" s="904"/>
      <c r="J36" s="64">
        <f>'Bike Order Form'!L4</f>
        <v>0</v>
      </c>
      <c r="K36" s="65">
        <f>'Bike Order Form'!K4</f>
        <v>0</v>
      </c>
      <c r="L36" s="66"/>
      <c r="M36" s="67" t="s">
        <v>36</v>
      </c>
      <c r="N36" s="68">
        <f>J36+J39+J38+J37+J41</f>
        <v>0</v>
      </c>
    </row>
    <row r="37" spans="2:14" ht="36" customHeight="1" x14ac:dyDescent="0.15">
      <c r="B37" s="14"/>
      <c r="C37" s="56"/>
      <c r="D37" s="898"/>
      <c r="E37" s="913"/>
      <c r="F37" s="934" t="s">
        <v>37</v>
      </c>
      <c r="G37" s="904"/>
      <c r="H37" s="933"/>
      <c r="I37" s="904"/>
      <c r="J37" s="69">
        <f>'Bike Order Form Ship 2'!L4</f>
        <v>0</v>
      </c>
      <c r="K37" s="70">
        <f>'Bike Order Form Ship 2'!K4</f>
        <v>0</v>
      </c>
      <c r="L37" s="66"/>
      <c r="M37" s="71" t="s">
        <v>38</v>
      </c>
      <c r="N37" s="72">
        <f>N30+N31</f>
        <v>0</v>
      </c>
    </row>
    <row r="38" spans="2:14" ht="36" customHeight="1" x14ac:dyDescent="0.15">
      <c r="B38" s="14"/>
      <c r="C38" s="56"/>
      <c r="D38" s="898"/>
      <c r="E38" s="913"/>
      <c r="F38" s="930" t="s">
        <v>39</v>
      </c>
      <c r="G38" s="904"/>
      <c r="H38" s="931"/>
      <c r="I38" s="904"/>
      <c r="J38" s="73">
        <f>'Jerseys Gloves Armor &amp; Goggles'!L1</f>
        <v>0</v>
      </c>
      <c r="K38" s="74">
        <f>'Jerseys Gloves Armor &amp; Goggles'!K1</f>
        <v>0</v>
      </c>
      <c r="L38" s="66"/>
      <c r="M38" s="71" t="s">
        <v>40</v>
      </c>
      <c r="N38" s="72">
        <f>(N34+N35+N36)-N37</f>
        <v>0</v>
      </c>
    </row>
    <row r="39" spans="2:14" ht="33.75" customHeight="1" x14ac:dyDescent="0.15">
      <c r="B39" s="55"/>
      <c r="C39" s="56"/>
      <c r="D39" s="898"/>
      <c r="E39" s="913"/>
      <c r="F39" s="932" t="s">
        <v>41</v>
      </c>
      <c r="G39" s="904"/>
      <c r="H39" s="933"/>
      <c r="I39" s="904"/>
      <c r="J39" s="64">
        <f>'Small Parts'!J151</f>
        <v>0</v>
      </c>
      <c r="K39" s="65">
        <f>'Small Parts'!I151</f>
        <v>0</v>
      </c>
      <c r="L39" s="75"/>
      <c r="M39" s="76" t="s">
        <v>42</v>
      </c>
      <c r="N39" s="72">
        <f>J40</f>
        <v>0</v>
      </c>
    </row>
    <row r="40" spans="2:14" ht="40.5" customHeight="1" x14ac:dyDescent="0.15">
      <c r="B40" s="43"/>
      <c r="C40" s="77"/>
      <c r="D40" s="898"/>
      <c r="E40" s="913"/>
      <c r="F40" s="935" t="s">
        <v>43</v>
      </c>
      <c r="G40" s="904"/>
      <c r="H40" s="915"/>
      <c r="I40" s="904"/>
      <c r="J40" s="60">
        <f>'Closeout Order Form'!N1+'CABDA Special Order Form'!L1</f>
        <v>0</v>
      </c>
      <c r="K40" s="61">
        <f>'Closeout Order Form'!M1+'CABDA Special Order Form'!K1</f>
        <v>0</v>
      </c>
      <c r="L40" s="75"/>
      <c r="M40" s="71" t="s">
        <v>44</v>
      </c>
      <c r="N40" s="78">
        <f>SUM(N37+N39+N32)</f>
        <v>0</v>
      </c>
    </row>
    <row r="41" spans="2:14" ht="34.5" customHeight="1" x14ac:dyDescent="0.15">
      <c r="B41" s="79"/>
      <c r="C41" s="77"/>
      <c r="D41" s="900"/>
      <c r="E41" s="914"/>
      <c r="F41" s="923" t="s">
        <v>45</v>
      </c>
      <c r="G41" s="904"/>
      <c r="H41" s="915"/>
      <c r="I41" s="904"/>
      <c r="J41" s="60">
        <f>'POP and Softgoods Order Form'!I33</f>
        <v>0</v>
      </c>
      <c r="K41" s="61">
        <f>'POP and Softgoods Order Form'!J34</f>
        <v>0</v>
      </c>
      <c r="L41" s="75"/>
    </row>
    <row r="42" spans="2:14" ht="15.75" customHeight="1" x14ac:dyDescent="0.15"/>
    <row r="43" spans="2:14" ht="15.75" customHeight="1" x14ac:dyDescent="0.15"/>
    <row r="44" spans="2:14" ht="15.75" customHeight="1" x14ac:dyDescent="0.15"/>
    <row r="45" spans="2:14" ht="15.75" customHeight="1" x14ac:dyDescent="0.15"/>
    <row r="46" spans="2:14" ht="15.75" customHeight="1" x14ac:dyDescent="0.15"/>
    <row r="47" spans="2:14" ht="15.75" customHeight="1" x14ac:dyDescent="0.15"/>
    <row r="48" spans="2:14"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48">
    <mergeCell ref="H40:I40"/>
    <mergeCell ref="F41:G41"/>
    <mergeCell ref="H41:I41"/>
    <mergeCell ref="F33:G33"/>
    <mergeCell ref="H33:I33"/>
    <mergeCell ref="F34:G34"/>
    <mergeCell ref="H34:I34"/>
    <mergeCell ref="F35:G35"/>
    <mergeCell ref="F36:G36"/>
    <mergeCell ref="F38:G38"/>
    <mergeCell ref="H38:I38"/>
    <mergeCell ref="F39:G39"/>
    <mergeCell ref="H39:I39"/>
    <mergeCell ref="H36:I36"/>
    <mergeCell ref="F37:G37"/>
    <mergeCell ref="H37:I37"/>
    <mergeCell ref="F40:G40"/>
    <mergeCell ref="B35:B36"/>
    <mergeCell ref="D35:E41"/>
    <mergeCell ref="H35:I35"/>
    <mergeCell ref="M1:N1"/>
    <mergeCell ref="C2:G6"/>
    <mergeCell ref="M2:N2"/>
    <mergeCell ref="M3:N3"/>
    <mergeCell ref="M4:N4"/>
    <mergeCell ref="M5:N5"/>
    <mergeCell ref="M6:N6"/>
    <mergeCell ref="M7:N7"/>
    <mergeCell ref="M8:N8"/>
    <mergeCell ref="B9:L9"/>
    <mergeCell ref="B10:L10"/>
    <mergeCell ref="B11:L11"/>
    <mergeCell ref="M11:N11"/>
    <mergeCell ref="M12:N13"/>
    <mergeCell ref="B12:L12"/>
    <mergeCell ref="B14:L14"/>
    <mergeCell ref="B15:L15"/>
    <mergeCell ref="M15:N15"/>
    <mergeCell ref="B16:L16"/>
    <mergeCell ref="M16:N17"/>
    <mergeCell ref="B18:L18"/>
    <mergeCell ref="B19:L19"/>
    <mergeCell ref="M19:N19"/>
    <mergeCell ref="B20:L20"/>
    <mergeCell ref="M20:N22"/>
    <mergeCell ref="B22:L22"/>
    <mergeCell ref="F32:G32"/>
    <mergeCell ref="H32:I32"/>
  </mergeCells>
  <pageMargins left="0.5" right="0.25" top="0.33454810495626824" bottom="0.75" header="0" footer="0"/>
  <pageSetup fitToHeight="0"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5D00A"/>
  </sheetPr>
  <dimension ref="A1:H1001"/>
  <sheetViews>
    <sheetView showGridLines="0" workbookViewId="0">
      <selection sqref="A1:H2"/>
    </sheetView>
  </sheetViews>
  <sheetFormatPr baseColWidth="10" defaultColWidth="11.1640625" defaultRowHeight="15" customHeight="1" x14ac:dyDescent="0.15"/>
  <cols>
    <col min="1" max="26" width="11.1640625" customWidth="1"/>
  </cols>
  <sheetData>
    <row r="1" spans="1:8" ht="21.75" customHeight="1" x14ac:dyDescent="0.15">
      <c r="A1" s="1001" t="s">
        <v>46</v>
      </c>
      <c r="B1" s="919"/>
      <c r="C1" s="919"/>
      <c r="D1" s="919"/>
      <c r="E1" s="919"/>
      <c r="F1" s="919"/>
      <c r="G1" s="919"/>
      <c r="H1" s="919"/>
    </row>
    <row r="2" spans="1:8" ht="27.75" customHeight="1" x14ac:dyDescent="0.15">
      <c r="A2" s="1002"/>
      <c r="B2" s="1002"/>
      <c r="C2" s="1002"/>
      <c r="D2" s="1002"/>
      <c r="E2" s="1002"/>
      <c r="F2" s="1002"/>
      <c r="G2" s="1002"/>
      <c r="H2" s="1002"/>
    </row>
    <row r="3" spans="1:8" ht="38.25" customHeight="1" x14ac:dyDescent="0.15">
      <c r="A3" s="1003" t="s">
        <v>47</v>
      </c>
      <c r="B3" s="1004"/>
      <c r="C3" s="1004"/>
      <c r="D3" s="1004"/>
      <c r="E3" s="1004"/>
      <c r="F3" s="1004"/>
      <c r="G3" s="1004"/>
      <c r="H3" s="1005"/>
    </row>
    <row r="4" spans="1:8" ht="12.75" customHeight="1" x14ac:dyDescent="0.15">
      <c r="A4" s="1006"/>
      <c r="B4" s="1007"/>
      <c r="C4" s="1007"/>
      <c r="D4" s="1007"/>
      <c r="E4" s="1007"/>
      <c r="F4" s="1007"/>
      <c r="G4" s="1007"/>
      <c r="H4" s="1007"/>
    </row>
    <row r="5" spans="1:8" ht="27.75" customHeight="1" x14ac:dyDescent="0.15">
      <c r="A5" s="1008" t="s">
        <v>48</v>
      </c>
      <c r="B5" s="937"/>
      <c r="C5" s="937"/>
      <c r="D5" s="937"/>
      <c r="E5" s="937"/>
      <c r="F5" s="937"/>
      <c r="G5" s="937"/>
      <c r="H5" s="938"/>
    </row>
    <row r="6" spans="1:8" ht="12.75" customHeight="1" x14ac:dyDescent="0.15">
      <c r="A6" s="1009" t="s">
        <v>49</v>
      </c>
      <c r="B6" s="941"/>
      <c r="C6" s="941"/>
      <c r="D6" s="941"/>
      <c r="E6" s="941"/>
      <c r="F6" s="941"/>
      <c r="G6" s="941"/>
      <c r="H6" s="942"/>
    </row>
    <row r="7" spans="1:8" ht="12.75" customHeight="1" x14ac:dyDescent="0.15">
      <c r="A7" s="998" t="s">
        <v>50</v>
      </c>
      <c r="B7" s="941"/>
      <c r="C7" s="941"/>
      <c r="D7" s="941"/>
      <c r="E7" s="941"/>
      <c r="F7" s="941"/>
      <c r="G7" s="941"/>
      <c r="H7" s="942"/>
    </row>
    <row r="8" spans="1:8" ht="12.75" customHeight="1" x14ac:dyDescent="0.15">
      <c r="A8" s="1010" t="s">
        <v>51</v>
      </c>
      <c r="B8" s="944"/>
      <c r="C8" s="944"/>
      <c r="D8" s="944"/>
      <c r="E8" s="944"/>
      <c r="F8" s="944"/>
      <c r="G8" s="944"/>
      <c r="H8" s="945"/>
    </row>
    <row r="9" spans="1:8" ht="24" customHeight="1" x14ac:dyDescent="0.15">
      <c r="A9" s="968" t="s">
        <v>52</v>
      </c>
      <c r="B9" s="969"/>
      <c r="C9" s="969"/>
      <c r="D9" s="969"/>
      <c r="E9" s="969"/>
      <c r="F9" s="969"/>
      <c r="G9" s="969"/>
      <c r="H9" s="970"/>
    </row>
    <row r="10" spans="1:8" ht="15" customHeight="1" x14ac:dyDescent="0.15">
      <c r="A10" s="998" t="s">
        <v>53</v>
      </c>
      <c r="B10" s="941"/>
      <c r="C10" s="941"/>
      <c r="D10" s="941"/>
      <c r="E10" s="941"/>
      <c r="F10" s="941"/>
      <c r="G10" s="941"/>
      <c r="H10" s="942"/>
    </row>
    <row r="11" spans="1:8" ht="15" customHeight="1" x14ac:dyDescent="0.15">
      <c r="A11" s="998" t="s">
        <v>54</v>
      </c>
      <c r="B11" s="941"/>
      <c r="C11" s="941"/>
      <c r="D11" s="941"/>
      <c r="E11" s="941"/>
      <c r="F11" s="941"/>
      <c r="G11" s="941"/>
      <c r="H11" s="942"/>
    </row>
    <row r="12" spans="1:8" ht="15" customHeight="1" x14ac:dyDescent="0.15">
      <c r="A12" s="967" t="s">
        <v>55</v>
      </c>
      <c r="B12" s="941"/>
      <c r="C12" s="941"/>
      <c r="D12" s="941"/>
      <c r="E12" s="941"/>
      <c r="F12" s="941"/>
      <c r="G12" s="941"/>
      <c r="H12" s="942"/>
    </row>
    <row r="13" spans="1:8" ht="12.75" customHeight="1" x14ac:dyDescent="0.15">
      <c r="A13" s="957" t="s">
        <v>56</v>
      </c>
      <c r="B13" s="919"/>
      <c r="C13" s="919"/>
      <c r="D13" s="919"/>
      <c r="E13" s="919"/>
      <c r="F13" s="919"/>
      <c r="G13" s="919"/>
      <c r="H13" s="958"/>
    </row>
    <row r="14" spans="1:8" ht="12.75" customHeight="1" x14ac:dyDescent="0.15">
      <c r="A14" s="959" t="s">
        <v>57</v>
      </c>
      <c r="B14" s="954"/>
      <c r="C14" s="954"/>
      <c r="D14" s="954"/>
      <c r="E14" s="954"/>
      <c r="F14" s="954"/>
      <c r="G14" s="954"/>
      <c r="H14" s="960"/>
    </row>
    <row r="15" spans="1:8" ht="27" customHeight="1" x14ac:dyDescent="0.15">
      <c r="A15" s="968" t="s">
        <v>58</v>
      </c>
      <c r="B15" s="969"/>
      <c r="C15" s="969"/>
      <c r="D15" s="969"/>
      <c r="E15" s="969"/>
      <c r="F15" s="969"/>
      <c r="G15" s="969"/>
      <c r="H15" s="970"/>
    </row>
    <row r="16" spans="1:8" ht="15" customHeight="1" x14ac:dyDescent="0.15">
      <c r="A16" s="998" t="s">
        <v>53</v>
      </c>
      <c r="B16" s="941"/>
      <c r="C16" s="941"/>
      <c r="D16" s="941"/>
      <c r="E16" s="941"/>
      <c r="F16" s="941"/>
      <c r="G16" s="941"/>
      <c r="H16" s="942"/>
    </row>
    <row r="17" spans="1:8" ht="15" customHeight="1" x14ac:dyDescent="0.15">
      <c r="A17" s="998" t="s">
        <v>54</v>
      </c>
      <c r="B17" s="941"/>
      <c r="C17" s="941"/>
      <c r="D17" s="941"/>
      <c r="E17" s="941"/>
      <c r="F17" s="941"/>
      <c r="G17" s="941"/>
      <c r="H17" s="942"/>
    </row>
    <row r="18" spans="1:8" ht="15" customHeight="1" x14ac:dyDescent="0.15">
      <c r="A18" s="967" t="s">
        <v>55</v>
      </c>
      <c r="B18" s="941"/>
      <c r="C18" s="941"/>
      <c r="D18" s="941"/>
      <c r="E18" s="941"/>
      <c r="F18" s="941"/>
      <c r="G18" s="941"/>
      <c r="H18" s="942"/>
    </row>
    <row r="19" spans="1:8" ht="12.75" customHeight="1" x14ac:dyDescent="0.15">
      <c r="A19" s="957" t="s">
        <v>56</v>
      </c>
      <c r="B19" s="919"/>
      <c r="C19" s="919"/>
      <c r="D19" s="919"/>
      <c r="E19" s="919"/>
      <c r="F19" s="919"/>
      <c r="G19" s="919"/>
      <c r="H19" s="958"/>
    </row>
    <row r="20" spans="1:8" ht="16.5" customHeight="1" x14ac:dyDescent="0.15">
      <c r="A20" s="959" t="s">
        <v>57</v>
      </c>
      <c r="B20" s="954"/>
      <c r="C20" s="954"/>
      <c r="D20" s="954"/>
      <c r="E20" s="954"/>
      <c r="F20" s="954"/>
      <c r="G20" s="954"/>
      <c r="H20" s="960"/>
    </row>
    <row r="21" spans="1:8" ht="39" customHeight="1" x14ac:dyDescent="0.15">
      <c r="A21" s="968" t="s">
        <v>59</v>
      </c>
      <c r="B21" s="969"/>
      <c r="C21" s="969"/>
      <c r="D21" s="969"/>
      <c r="E21" s="969"/>
      <c r="F21" s="969"/>
      <c r="G21" s="969"/>
      <c r="H21" s="970"/>
    </row>
    <row r="22" spans="1:8" ht="23.25" customHeight="1" x14ac:dyDescent="0.15">
      <c r="A22" s="998" t="s">
        <v>53</v>
      </c>
      <c r="B22" s="941"/>
      <c r="C22" s="941"/>
      <c r="D22" s="941"/>
      <c r="E22" s="941"/>
      <c r="F22" s="941"/>
      <c r="G22" s="941"/>
      <c r="H22" s="942"/>
    </row>
    <row r="23" spans="1:8" ht="21" customHeight="1" x14ac:dyDescent="0.15">
      <c r="A23" s="998" t="s">
        <v>54</v>
      </c>
      <c r="B23" s="941"/>
      <c r="C23" s="941"/>
      <c r="D23" s="941"/>
      <c r="E23" s="941"/>
      <c r="F23" s="941"/>
      <c r="G23" s="941"/>
      <c r="H23" s="942"/>
    </row>
    <row r="24" spans="1:8" ht="18" customHeight="1" x14ac:dyDescent="0.15">
      <c r="A24" s="967" t="s">
        <v>55</v>
      </c>
      <c r="B24" s="941"/>
      <c r="C24" s="941"/>
      <c r="D24" s="941"/>
      <c r="E24" s="941"/>
      <c r="F24" s="941"/>
      <c r="G24" s="941"/>
      <c r="H24" s="942"/>
    </row>
    <row r="25" spans="1:8" ht="21" customHeight="1" x14ac:dyDescent="0.15">
      <c r="A25" s="957" t="s">
        <v>56</v>
      </c>
      <c r="B25" s="919"/>
      <c r="C25" s="919"/>
      <c r="D25" s="919"/>
      <c r="E25" s="919"/>
      <c r="F25" s="919"/>
      <c r="G25" s="919"/>
      <c r="H25" s="958"/>
    </row>
    <row r="26" spans="1:8" ht="19.5" customHeight="1" x14ac:dyDescent="0.15">
      <c r="A26" s="959" t="s">
        <v>57</v>
      </c>
      <c r="B26" s="954"/>
      <c r="C26" s="954"/>
      <c r="D26" s="954"/>
      <c r="E26" s="954"/>
      <c r="F26" s="954"/>
      <c r="G26" s="954"/>
      <c r="H26" s="960"/>
    </row>
    <row r="27" spans="1:8" ht="30.75" customHeight="1" x14ac:dyDescent="0.15">
      <c r="A27" s="999" t="s">
        <v>60</v>
      </c>
      <c r="B27" s="969"/>
      <c r="C27" s="969"/>
      <c r="D27" s="969"/>
      <c r="E27" s="969"/>
      <c r="F27" s="969"/>
      <c r="G27" s="969"/>
      <c r="H27" s="970"/>
    </row>
    <row r="28" spans="1:8" ht="19.5" customHeight="1" x14ac:dyDescent="0.15">
      <c r="A28" s="1000" t="s">
        <v>61</v>
      </c>
      <c r="B28" s="950"/>
      <c r="C28" s="950"/>
      <c r="D28" s="950"/>
      <c r="E28" s="950"/>
      <c r="F28" s="950"/>
      <c r="G28" s="950"/>
      <c r="H28" s="951"/>
    </row>
    <row r="29" spans="1:8" ht="16.5" customHeight="1" x14ac:dyDescent="0.15">
      <c r="A29" s="985" t="s">
        <v>62</v>
      </c>
      <c r="B29" s="941"/>
      <c r="C29" s="941"/>
      <c r="D29" s="941"/>
      <c r="E29" s="941"/>
      <c r="F29" s="941"/>
      <c r="G29" s="941"/>
      <c r="H29" s="942"/>
    </row>
    <row r="30" spans="1:8" ht="12.75" customHeight="1" x14ac:dyDescent="0.15">
      <c r="A30" s="995" t="s">
        <v>63</v>
      </c>
      <c r="B30" s="941"/>
      <c r="C30" s="941"/>
      <c r="D30" s="941"/>
      <c r="E30" s="941"/>
      <c r="F30" s="941"/>
      <c r="G30" s="941"/>
      <c r="H30" s="942"/>
    </row>
    <row r="31" spans="1:8" ht="12.75" customHeight="1" x14ac:dyDescent="0.15">
      <c r="A31" s="996"/>
      <c r="B31" s="944"/>
      <c r="C31" s="944"/>
      <c r="D31" s="944"/>
      <c r="E31" s="944"/>
      <c r="F31" s="944"/>
      <c r="G31" s="944"/>
      <c r="H31" s="945"/>
    </row>
    <row r="32" spans="1:8" ht="12.75" customHeight="1" x14ac:dyDescent="0.15">
      <c r="A32" s="997"/>
      <c r="B32" s="937"/>
      <c r="C32" s="937"/>
      <c r="D32" s="937"/>
      <c r="E32" s="937"/>
      <c r="F32" s="937"/>
      <c r="G32" s="937"/>
      <c r="H32" s="938"/>
    </row>
    <row r="33" spans="1:8" ht="39" customHeight="1" x14ac:dyDescent="0.15">
      <c r="A33" s="994" t="s">
        <v>64</v>
      </c>
      <c r="B33" s="919"/>
      <c r="C33" s="919"/>
      <c r="D33" s="919"/>
      <c r="E33" s="919"/>
      <c r="F33" s="919"/>
      <c r="G33" s="919"/>
      <c r="H33" s="958"/>
    </row>
    <row r="34" spans="1:8" ht="27" customHeight="1" x14ac:dyDescent="0.15">
      <c r="A34" s="985" t="s">
        <v>65</v>
      </c>
      <c r="B34" s="941"/>
      <c r="C34" s="941"/>
      <c r="D34" s="941"/>
      <c r="E34" s="941"/>
      <c r="F34" s="941"/>
      <c r="G34" s="941"/>
      <c r="H34" s="942"/>
    </row>
    <row r="35" spans="1:8" ht="33.75" customHeight="1" x14ac:dyDescent="0.15">
      <c r="A35" s="991" t="s">
        <v>66</v>
      </c>
      <c r="B35" s="941"/>
      <c r="C35" s="941"/>
      <c r="D35" s="941"/>
      <c r="E35" s="941"/>
      <c r="F35" s="941"/>
      <c r="G35" s="941"/>
      <c r="H35" s="942"/>
    </row>
    <row r="36" spans="1:8" ht="23.25" customHeight="1" x14ac:dyDescent="0.15">
      <c r="A36" s="965" t="s">
        <v>67</v>
      </c>
      <c r="B36" s="941"/>
      <c r="C36" s="941"/>
      <c r="D36" s="941"/>
      <c r="E36" s="941"/>
      <c r="F36" s="941"/>
      <c r="G36" s="941"/>
      <c r="H36" s="942"/>
    </row>
    <row r="37" spans="1:8" ht="12.75" customHeight="1" x14ac:dyDescent="0.15">
      <c r="A37" s="985" t="s">
        <v>54</v>
      </c>
      <c r="B37" s="941"/>
      <c r="C37" s="941"/>
      <c r="D37" s="941"/>
      <c r="E37" s="941"/>
      <c r="F37" s="941"/>
      <c r="G37" s="941"/>
      <c r="H37" s="942"/>
    </row>
    <row r="38" spans="1:8" ht="12.75" customHeight="1" x14ac:dyDescent="0.15">
      <c r="A38" s="967" t="s">
        <v>55</v>
      </c>
      <c r="B38" s="941"/>
      <c r="C38" s="941"/>
      <c r="D38" s="941"/>
      <c r="E38" s="941"/>
      <c r="F38" s="941"/>
      <c r="G38" s="941"/>
      <c r="H38" s="942"/>
    </row>
    <row r="39" spans="1:8" ht="12.75" customHeight="1" x14ac:dyDescent="0.15">
      <c r="A39" s="957" t="s">
        <v>68</v>
      </c>
      <c r="B39" s="919"/>
      <c r="C39" s="919"/>
      <c r="D39" s="919"/>
      <c r="E39" s="919"/>
      <c r="F39" s="919"/>
      <c r="G39" s="919"/>
      <c r="H39" s="958"/>
    </row>
    <row r="40" spans="1:8" ht="18.75" customHeight="1" x14ac:dyDescent="0.15">
      <c r="A40" s="957" t="s">
        <v>57</v>
      </c>
      <c r="B40" s="919"/>
      <c r="C40" s="919"/>
      <c r="D40" s="919"/>
      <c r="E40" s="919"/>
      <c r="F40" s="919"/>
      <c r="G40" s="919"/>
      <c r="H40" s="958"/>
    </row>
    <row r="41" spans="1:8" ht="12.75" customHeight="1" x14ac:dyDescent="0.15">
      <c r="A41" s="990"/>
      <c r="B41" s="937"/>
      <c r="C41" s="937"/>
      <c r="D41" s="937"/>
      <c r="E41" s="937"/>
      <c r="F41" s="937"/>
      <c r="G41" s="937"/>
      <c r="H41" s="938"/>
    </row>
    <row r="42" spans="1:8" ht="39.75" customHeight="1" x14ac:dyDescent="0.15">
      <c r="A42" s="994" t="s">
        <v>69</v>
      </c>
      <c r="B42" s="919"/>
      <c r="C42" s="919"/>
      <c r="D42" s="919"/>
      <c r="E42" s="919"/>
      <c r="F42" s="919"/>
      <c r="G42" s="919"/>
      <c r="H42" s="958"/>
    </row>
    <row r="43" spans="1:8" ht="33" customHeight="1" x14ac:dyDescent="0.15">
      <c r="A43" s="985" t="s">
        <v>70</v>
      </c>
      <c r="B43" s="941"/>
      <c r="C43" s="941"/>
      <c r="D43" s="941"/>
      <c r="E43" s="941"/>
      <c r="F43" s="941"/>
      <c r="G43" s="941"/>
      <c r="H43" s="942"/>
    </row>
    <row r="44" spans="1:8" ht="28.5" customHeight="1" x14ac:dyDescent="0.15">
      <c r="A44" s="991" t="s">
        <v>66</v>
      </c>
      <c r="B44" s="941"/>
      <c r="C44" s="941"/>
      <c r="D44" s="941"/>
      <c r="E44" s="941"/>
      <c r="F44" s="941"/>
      <c r="G44" s="941"/>
      <c r="H44" s="942"/>
    </row>
    <row r="45" spans="1:8" ht="12.75" customHeight="1" x14ac:dyDescent="0.15">
      <c r="A45" s="965" t="s">
        <v>67</v>
      </c>
      <c r="B45" s="941"/>
      <c r="C45" s="941"/>
      <c r="D45" s="941"/>
      <c r="E45" s="941"/>
      <c r="F45" s="941"/>
      <c r="G45" s="941"/>
      <c r="H45" s="942"/>
    </row>
    <row r="46" spans="1:8" ht="12.75" customHeight="1" x14ac:dyDescent="0.15">
      <c r="A46" s="965" t="s">
        <v>71</v>
      </c>
      <c r="B46" s="941"/>
      <c r="C46" s="941"/>
      <c r="D46" s="941"/>
      <c r="E46" s="941"/>
      <c r="F46" s="941"/>
      <c r="G46" s="941"/>
      <c r="H46" s="942"/>
    </row>
    <row r="47" spans="1:8" ht="27" customHeight="1" x14ac:dyDescent="0.15">
      <c r="A47" s="985" t="s">
        <v>72</v>
      </c>
      <c r="B47" s="941"/>
      <c r="C47" s="941"/>
      <c r="D47" s="941"/>
      <c r="E47" s="941"/>
      <c r="F47" s="941"/>
      <c r="G47" s="941"/>
      <c r="H47" s="942"/>
    </row>
    <row r="48" spans="1:8" ht="12.75" customHeight="1" x14ac:dyDescent="0.15">
      <c r="A48" s="967" t="s">
        <v>73</v>
      </c>
      <c r="B48" s="941"/>
      <c r="C48" s="941"/>
      <c r="D48" s="941"/>
      <c r="E48" s="941"/>
      <c r="F48" s="941"/>
      <c r="G48" s="941"/>
      <c r="H48" s="942"/>
    </row>
    <row r="49" spans="1:8" ht="12.75" customHeight="1" x14ac:dyDescent="0.15">
      <c r="A49" s="957" t="s">
        <v>74</v>
      </c>
      <c r="B49" s="919"/>
      <c r="C49" s="919"/>
      <c r="D49" s="919"/>
      <c r="E49" s="919"/>
      <c r="F49" s="919"/>
      <c r="G49" s="919"/>
      <c r="H49" s="958"/>
    </row>
    <row r="50" spans="1:8" ht="12.75" customHeight="1" x14ac:dyDescent="0.15">
      <c r="A50" s="957" t="s">
        <v>68</v>
      </c>
      <c r="B50" s="919"/>
      <c r="C50" s="919"/>
      <c r="D50" s="919"/>
      <c r="E50" s="919"/>
      <c r="F50" s="919"/>
      <c r="G50" s="919"/>
      <c r="H50" s="958"/>
    </row>
    <row r="51" spans="1:8" ht="16.5" customHeight="1" x14ac:dyDescent="0.15">
      <c r="A51" s="957" t="s">
        <v>57</v>
      </c>
      <c r="B51" s="919"/>
      <c r="C51" s="919"/>
      <c r="D51" s="919"/>
      <c r="E51" s="919"/>
      <c r="F51" s="919"/>
      <c r="G51" s="919"/>
      <c r="H51" s="958"/>
    </row>
    <row r="52" spans="1:8" ht="12.75" customHeight="1" x14ac:dyDescent="0.15">
      <c r="A52" s="990"/>
      <c r="B52" s="937"/>
      <c r="C52" s="937"/>
      <c r="D52" s="937"/>
      <c r="E52" s="937"/>
      <c r="F52" s="937"/>
      <c r="G52" s="937"/>
      <c r="H52" s="938"/>
    </row>
    <row r="53" spans="1:8" ht="20.25" customHeight="1" x14ac:dyDescent="0.15">
      <c r="A53" s="968" t="s">
        <v>75</v>
      </c>
      <c r="B53" s="969"/>
      <c r="C53" s="969"/>
      <c r="D53" s="969"/>
      <c r="E53" s="969"/>
      <c r="F53" s="969"/>
      <c r="G53" s="969"/>
      <c r="H53" s="970"/>
    </row>
    <row r="54" spans="1:8" ht="21.75" customHeight="1" x14ac:dyDescent="0.15">
      <c r="A54" s="971"/>
      <c r="B54" s="919"/>
      <c r="C54" s="919"/>
      <c r="D54" s="919"/>
      <c r="E54" s="919"/>
      <c r="F54" s="919"/>
      <c r="G54" s="919"/>
      <c r="H54" s="958"/>
    </row>
    <row r="55" spans="1:8" ht="27.75" customHeight="1" x14ac:dyDescent="0.15">
      <c r="A55" s="985" t="s">
        <v>76</v>
      </c>
      <c r="B55" s="941"/>
      <c r="C55" s="941"/>
      <c r="D55" s="941"/>
      <c r="E55" s="941"/>
      <c r="F55" s="941"/>
      <c r="G55" s="941"/>
      <c r="H55" s="942"/>
    </row>
    <row r="56" spans="1:8" ht="33.75" customHeight="1" x14ac:dyDescent="0.15">
      <c r="A56" s="991" t="s">
        <v>77</v>
      </c>
      <c r="B56" s="941"/>
      <c r="C56" s="941"/>
      <c r="D56" s="941"/>
      <c r="E56" s="941"/>
      <c r="F56" s="941"/>
      <c r="G56" s="941"/>
      <c r="H56" s="942"/>
    </row>
    <row r="57" spans="1:8" ht="20.25" customHeight="1" x14ac:dyDescent="0.15">
      <c r="A57" s="965" t="s">
        <v>78</v>
      </c>
      <c r="B57" s="941"/>
      <c r="C57" s="941"/>
      <c r="D57" s="941"/>
      <c r="E57" s="941"/>
      <c r="F57" s="941"/>
      <c r="G57" s="941"/>
      <c r="H57" s="942"/>
    </row>
    <row r="58" spans="1:8" ht="27" customHeight="1" x14ac:dyDescent="0.15">
      <c r="A58" s="992" t="s">
        <v>79</v>
      </c>
      <c r="B58" s="941"/>
      <c r="C58" s="941"/>
      <c r="D58" s="941"/>
      <c r="E58" s="941"/>
      <c r="F58" s="941"/>
      <c r="G58" s="941"/>
      <c r="H58" s="942"/>
    </row>
    <row r="59" spans="1:8" ht="12.75" customHeight="1" x14ac:dyDescent="0.15">
      <c r="A59" s="957" t="s">
        <v>74</v>
      </c>
      <c r="B59" s="919"/>
      <c r="C59" s="919"/>
      <c r="D59" s="919"/>
      <c r="E59" s="919"/>
      <c r="F59" s="919"/>
      <c r="G59" s="919"/>
      <c r="H59" s="958"/>
    </row>
    <row r="60" spans="1:8" ht="12.75" customHeight="1" x14ac:dyDescent="0.15">
      <c r="A60" s="967" t="s">
        <v>80</v>
      </c>
      <c r="B60" s="941"/>
      <c r="C60" s="941"/>
      <c r="D60" s="941"/>
      <c r="E60" s="941"/>
      <c r="F60" s="941"/>
      <c r="G60" s="941"/>
      <c r="H60" s="942"/>
    </row>
    <row r="61" spans="1:8" ht="12.75" customHeight="1" x14ac:dyDescent="0.15">
      <c r="A61" s="957" t="s">
        <v>68</v>
      </c>
      <c r="B61" s="919"/>
      <c r="C61" s="919"/>
      <c r="D61" s="919"/>
      <c r="E61" s="919"/>
      <c r="F61" s="919"/>
      <c r="G61" s="919"/>
      <c r="H61" s="958"/>
    </row>
    <row r="62" spans="1:8" ht="12.75" customHeight="1" x14ac:dyDescent="0.15">
      <c r="A62" s="959" t="s">
        <v>81</v>
      </c>
      <c r="B62" s="954"/>
      <c r="C62" s="954"/>
      <c r="D62" s="954"/>
      <c r="E62" s="954"/>
      <c r="F62" s="954"/>
      <c r="G62" s="954"/>
      <c r="H62" s="960"/>
    </row>
    <row r="63" spans="1:8" ht="12.75" customHeight="1" x14ac:dyDescent="0.15">
      <c r="A63" s="993"/>
      <c r="B63" s="937"/>
      <c r="C63" s="937"/>
      <c r="D63" s="937"/>
      <c r="E63" s="937"/>
      <c r="F63" s="937"/>
      <c r="G63" s="937"/>
      <c r="H63" s="938"/>
    </row>
    <row r="64" spans="1:8" ht="18" customHeight="1" x14ac:dyDescent="0.15">
      <c r="A64" s="994" t="s">
        <v>82</v>
      </c>
      <c r="B64" s="919"/>
      <c r="C64" s="919"/>
      <c r="D64" s="919"/>
      <c r="E64" s="919"/>
      <c r="F64" s="919"/>
      <c r="G64" s="919"/>
      <c r="H64" s="958"/>
    </row>
    <row r="65" spans="1:8" ht="24.75" customHeight="1" x14ac:dyDescent="0.15">
      <c r="A65" s="971"/>
      <c r="B65" s="919"/>
      <c r="C65" s="919"/>
      <c r="D65" s="919"/>
      <c r="E65" s="919"/>
      <c r="F65" s="919"/>
      <c r="G65" s="919"/>
      <c r="H65" s="958"/>
    </row>
    <row r="66" spans="1:8" ht="33" customHeight="1" x14ac:dyDescent="0.15">
      <c r="A66" s="985" t="s">
        <v>83</v>
      </c>
      <c r="B66" s="941"/>
      <c r="C66" s="941"/>
      <c r="D66" s="941"/>
      <c r="E66" s="941"/>
      <c r="F66" s="941"/>
      <c r="G66" s="941"/>
      <c r="H66" s="942"/>
    </row>
    <row r="67" spans="1:8" ht="6.75" customHeight="1" x14ac:dyDescent="0.15">
      <c r="A67" s="991"/>
      <c r="B67" s="941"/>
      <c r="C67" s="941"/>
      <c r="D67" s="941"/>
      <c r="E67" s="941"/>
      <c r="F67" s="941"/>
      <c r="G67" s="941"/>
      <c r="H67" s="942"/>
    </row>
    <row r="68" spans="1:8" ht="32.25" customHeight="1" x14ac:dyDescent="0.15">
      <c r="A68" s="965" t="s">
        <v>84</v>
      </c>
      <c r="B68" s="941"/>
      <c r="C68" s="941"/>
      <c r="D68" s="941"/>
      <c r="E68" s="941"/>
      <c r="F68" s="941"/>
      <c r="G68" s="941"/>
      <c r="H68" s="942"/>
    </row>
    <row r="69" spans="1:8" ht="32.25" customHeight="1" x14ac:dyDescent="0.15">
      <c r="A69" s="966" t="s">
        <v>77</v>
      </c>
      <c r="B69" s="941"/>
      <c r="C69" s="941"/>
      <c r="D69" s="941"/>
      <c r="E69" s="941"/>
      <c r="F69" s="941"/>
      <c r="G69" s="941"/>
      <c r="H69" s="942"/>
    </row>
    <row r="70" spans="1:8" ht="20.25" customHeight="1" x14ac:dyDescent="0.15">
      <c r="A70" s="965" t="s">
        <v>85</v>
      </c>
      <c r="B70" s="941"/>
      <c r="C70" s="941"/>
      <c r="D70" s="941"/>
      <c r="E70" s="941"/>
      <c r="F70" s="941"/>
      <c r="G70" s="941"/>
      <c r="H70" s="942"/>
    </row>
    <row r="71" spans="1:8" ht="12.75" customHeight="1" x14ac:dyDescent="0.15">
      <c r="A71" s="957" t="s">
        <v>74</v>
      </c>
      <c r="B71" s="919"/>
      <c r="C71" s="919"/>
      <c r="D71" s="919"/>
      <c r="E71" s="919"/>
      <c r="F71" s="919"/>
      <c r="G71" s="919"/>
      <c r="H71" s="958"/>
    </row>
    <row r="72" spans="1:8" ht="12.75" customHeight="1" x14ac:dyDescent="0.15">
      <c r="A72" s="967" t="s">
        <v>80</v>
      </c>
      <c r="B72" s="941"/>
      <c r="C72" s="941"/>
      <c r="D72" s="941"/>
      <c r="E72" s="941"/>
      <c r="F72" s="941"/>
      <c r="G72" s="941"/>
      <c r="H72" s="942"/>
    </row>
    <row r="73" spans="1:8" ht="12.75" customHeight="1" x14ac:dyDescent="0.15">
      <c r="A73" s="957" t="s">
        <v>68</v>
      </c>
      <c r="B73" s="919"/>
      <c r="C73" s="919"/>
      <c r="D73" s="919"/>
      <c r="E73" s="919"/>
      <c r="F73" s="919"/>
      <c r="G73" s="919"/>
      <c r="H73" s="958"/>
    </row>
    <row r="74" spans="1:8" ht="12.75" customHeight="1" x14ac:dyDescent="0.15">
      <c r="A74" s="959" t="s">
        <v>81</v>
      </c>
      <c r="B74" s="954"/>
      <c r="C74" s="954"/>
      <c r="D74" s="954"/>
      <c r="E74" s="954"/>
      <c r="F74" s="954"/>
      <c r="G74" s="954"/>
      <c r="H74" s="960"/>
    </row>
    <row r="75" spans="1:8" ht="12.75" customHeight="1" x14ac:dyDescent="0.15">
      <c r="A75" s="80"/>
      <c r="B75" s="14"/>
      <c r="C75" s="14"/>
      <c r="D75" s="14"/>
      <c r="E75" s="14"/>
      <c r="F75" s="14"/>
      <c r="G75" s="14"/>
      <c r="H75" s="14"/>
    </row>
    <row r="76" spans="1:8" ht="12.75" customHeight="1" x14ac:dyDescent="0.15">
      <c r="A76" s="968" t="s">
        <v>86</v>
      </c>
      <c r="B76" s="969"/>
      <c r="C76" s="969"/>
      <c r="D76" s="969"/>
      <c r="E76" s="969"/>
      <c r="F76" s="969"/>
      <c r="G76" s="969"/>
      <c r="H76" s="970"/>
    </row>
    <row r="77" spans="1:8" ht="12.75" customHeight="1" x14ac:dyDescent="0.15">
      <c r="A77" s="971"/>
      <c r="B77" s="919"/>
      <c r="C77" s="919"/>
      <c r="D77" s="919"/>
      <c r="E77" s="919"/>
      <c r="F77" s="919"/>
      <c r="G77" s="919"/>
      <c r="H77" s="958"/>
    </row>
    <row r="78" spans="1:8" ht="12.75" customHeight="1" x14ac:dyDescent="0.15">
      <c r="A78" s="971"/>
      <c r="B78" s="919"/>
      <c r="C78" s="919"/>
      <c r="D78" s="919"/>
      <c r="E78" s="919"/>
      <c r="F78" s="919"/>
      <c r="G78" s="919"/>
      <c r="H78" s="958"/>
    </row>
    <row r="79" spans="1:8" ht="12.75" customHeight="1" x14ac:dyDescent="0.15">
      <c r="A79" s="957" t="s">
        <v>87</v>
      </c>
      <c r="B79" s="919"/>
      <c r="C79" s="919"/>
      <c r="D79" s="919"/>
      <c r="E79" s="919"/>
      <c r="F79" s="919"/>
      <c r="G79" s="919"/>
      <c r="H79" s="958"/>
    </row>
    <row r="80" spans="1:8" ht="12.75" customHeight="1" x14ac:dyDescent="0.15">
      <c r="A80" s="957" t="s">
        <v>88</v>
      </c>
      <c r="B80" s="919"/>
      <c r="C80" s="919"/>
      <c r="D80" s="919"/>
      <c r="E80" s="919"/>
      <c r="F80" s="919"/>
      <c r="G80" s="919"/>
      <c r="H80" s="958"/>
    </row>
    <row r="81" spans="1:8" ht="12.75" customHeight="1" x14ac:dyDescent="0.15">
      <c r="A81" s="957" t="s">
        <v>89</v>
      </c>
      <c r="B81" s="919"/>
      <c r="C81" s="919"/>
      <c r="D81" s="919"/>
      <c r="E81" s="919"/>
      <c r="F81" s="919"/>
      <c r="G81" s="919"/>
      <c r="H81" s="958"/>
    </row>
    <row r="82" spans="1:8" ht="12.75" customHeight="1" x14ac:dyDescent="0.15">
      <c r="A82" s="957" t="s">
        <v>90</v>
      </c>
      <c r="B82" s="919"/>
      <c r="C82" s="919"/>
      <c r="D82" s="919"/>
      <c r="E82" s="919"/>
      <c r="F82" s="919"/>
      <c r="G82" s="919"/>
      <c r="H82" s="958"/>
    </row>
    <row r="83" spans="1:8" ht="12.75" customHeight="1" x14ac:dyDescent="0.15">
      <c r="A83" s="957" t="s">
        <v>91</v>
      </c>
      <c r="B83" s="919"/>
      <c r="C83" s="919"/>
      <c r="D83" s="919"/>
      <c r="E83" s="919"/>
      <c r="F83" s="919"/>
      <c r="G83" s="919"/>
      <c r="H83" s="958"/>
    </row>
    <row r="84" spans="1:8" ht="12.75" customHeight="1" x14ac:dyDescent="0.15">
      <c r="A84" s="959"/>
      <c r="B84" s="954"/>
      <c r="C84" s="954"/>
      <c r="D84" s="954"/>
      <c r="E84" s="954"/>
      <c r="F84" s="954"/>
      <c r="G84" s="954"/>
      <c r="H84" s="960"/>
    </row>
    <row r="85" spans="1:8" ht="6" customHeight="1" x14ac:dyDescent="0.15">
      <c r="A85" s="961"/>
      <c r="B85" s="919"/>
      <c r="C85" s="919"/>
      <c r="D85" s="919"/>
      <c r="E85" s="919"/>
      <c r="F85" s="919"/>
      <c r="G85" s="919"/>
      <c r="H85" s="919"/>
    </row>
    <row r="86" spans="1:8" ht="3.75" customHeight="1" x14ac:dyDescent="0.15">
      <c r="A86" s="81"/>
      <c r="B86" s="81"/>
      <c r="C86" s="81"/>
      <c r="D86" s="81"/>
      <c r="E86" s="81"/>
      <c r="F86" s="81"/>
      <c r="G86" s="81"/>
      <c r="H86" s="81"/>
    </row>
    <row r="87" spans="1:8" ht="12.75" customHeight="1" x14ac:dyDescent="0.15">
      <c r="A87" s="962" t="s">
        <v>92</v>
      </c>
      <c r="B87" s="950"/>
      <c r="C87" s="950"/>
      <c r="D87" s="950"/>
      <c r="E87" s="950"/>
      <c r="F87" s="950"/>
      <c r="G87" s="950"/>
      <c r="H87" s="951"/>
    </row>
    <row r="88" spans="1:8" ht="24.75" customHeight="1" x14ac:dyDescent="0.15">
      <c r="A88" s="963" t="s">
        <v>93</v>
      </c>
      <c r="B88" s="941"/>
      <c r="C88" s="941"/>
      <c r="D88" s="941"/>
      <c r="E88" s="941"/>
      <c r="F88" s="941"/>
      <c r="G88" s="941"/>
      <c r="H88" s="942"/>
    </row>
    <row r="89" spans="1:8" ht="26.25" customHeight="1" x14ac:dyDescent="0.15">
      <c r="A89" s="964" t="s">
        <v>94</v>
      </c>
      <c r="B89" s="944"/>
      <c r="C89" s="944"/>
      <c r="D89" s="944"/>
      <c r="E89" s="944"/>
      <c r="F89" s="944"/>
      <c r="G89" s="944"/>
      <c r="H89" s="945"/>
    </row>
    <row r="90" spans="1:8" ht="12.75" customHeight="1" x14ac:dyDescent="0.15">
      <c r="A90" s="948"/>
      <c r="B90" s="919"/>
      <c r="C90" s="919"/>
      <c r="D90" s="919"/>
      <c r="E90" s="919"/>
      <c r="F90" s="919"/>
      <c r="G90" s="919"/>
      <c r="H90" s="919"/>
    </row>
    <row r="91" spans="1:8" ht="13.5" customHeight="1" x14ac:dyDescent="0.15">
      <c r="A91" s="949" t="s">
        <v>95</v>
      </c>
      <c r="B91" s="950"/>
      <c r="C91" s="950"/>
      <c r="D91" s="950"/>
      <c r="E91" s="950"/>
      <c r="F91" s="950"/>
      <c r="G91" s="950"/>
      <c r="H91" s="951"/>
    </row>
    <row r="92" spans="1:8" ht="63" customHeight="1" x14ac:dyDescent="0.15">
      <c r="A92" s="952" t="s">
        <v>96</v>
      </c>
      <c r="B92" s="944"/>
      <c r="C92" s="944"/>
      <c r="D92" s="944"/>
      <c r="E92" s="944"/>
      <c r="F92" s="944"/>
      <c r="G92" s="944"/>
      <c r="H92" s="945"/>
    </row>
    <row r="93" spans="1:8" ht="14.25" customHeight="1" x14ac:dyDescent="0.15">
      <c r="A93" s="948"/>
      <c r="B93" s="919"/>
      <c r="C93" s="919"/>
      <c r="D93" s="919"/>
      <c r="E93" s="919"/>
      <c r="F93" s="919"/>
      <c r="G93" s="919"/>
      <c r="H93" s="919"/>
    </row>
    <row r="94" spans="1:8" ht="3.75" customHeight="1" x14ac:dyDescent="0.15">
      <c r="A94" s="953"/>
      <c r="B94" s="954"/>
      <c r="C94" s="954"/>
      <c r="D94" s="954"/>
      <c r="E94" s="954"/>
      <c r="F94" s="954"/>
      <c r="G94" s="954"/>
      <c r="H94" s="954"/>
    </row>
    <row r="95" spans="1:8" ht="12.75" customHeight="1" x14ac:dyDescent="0.15">
      <c r="A95" s="955" t="s">
        <v>97</v>
      </c>
      <c r="B95" s="937"/>
      <c r="C95" s="937"/>
      <c r="D95" s="937"/>
      <c r="E95" s="937"/>
      <c r="F95" s="937"/>
      <c r="G95" s="937"/>
      <c r="H95" s="938"/>
    </row>
    <row r="96" spans="1:8" ht="56.25" customHeight="1" x14ac:dyDescent="0.15">
      <c r="A96" s="956" t="s">
        <v>98</v>
      </c>
      <c r="B96" s="944"/>
      <c r="C96" s="944"/>
      <c r="D96" s="944"/>
      <c r="E96" s="944"/>
      <c r="F96" s="944"/>
      <c r="G96" s="944"/>
      <c r="H96" s="945"/>
    </row>
    <row r="97" spans="1:8" ht="60.75" customHeight="1" x14ac:dyDescent="0.15">
      <c r="A97" s="956" t="s">
        <v>99</v>
      </c>
      <c r="B97" s="944"/>
      <c r="C97" s="944"/>
      <c r="D97" s="944"/>
      <c r="E97" s="944"/>
      <c r="F97" s="944"/>
      <c r="G97" s="944"/>
      <c r="H97" s="945"/>
    </row>
    <row r="98" spans="1:8" ht="12.75" customHeight="1" x14ac:dyDescent="0.15">
      <c r="A98" s="946"/>
      <c r="B98" s="937"/>
      <c r="C98" s="937"/>
      <c r="D98" s="937"/>
      <c r="E98" s="937"/>
      <c r="F98" s="937"/>
      <c r="G98" s="937"/>
      <c r="H98" s="937"/>
    </row>
    <row r="99" spans="1:8" ht="51" customHeight="1" x14ac:dyDescent="0.15">
      <c r="A99" s="936" t="s">
        <v>100</v>
      </c>
      <c r="B99" s="937"/>
      <c r="C99" s="937"/>
      <c r="D99" s="937"/>
      <c r="E99" s="937"/>
      <c r="F99" s="937"/>
      <c r="G99" s="937"/>
      <c r="H99" s="938"/>
    </row>
    <row r="100" spans="1:8" ht="12.75" customHeight="1" x14ac:dyDescent="0.15">
      <c r="A100" s="939"/>
      <c r="B100" s="937"/>
      <c r="C100" s="937"/>
      <c r="D100" s="937"/>
      <c r="E100" s="937"/>
      <c r="F100" s="937"/>
      <c r="G100" s="937"/>
      <c r="H100" s="938"/>
    </row>
    <row r="101" spans="1:8" ht="32.25" customHeight="1" x14ac:dyDescent="0.15">
      <c r="A101" s="940" t="s">
        <v>101</v>
      </c>
      <c r="B101" s="941"/>
      <c r="C101" s="941"/>
      <c r="D101" s="941"/>
      <c r="E101" s="941"/>
      <c r="F101" s="941"/>
      <c r="G101" s="941"/>
      <c r="H101" s="942"/>
    </row>
    <row r="102" spans="1:8" ht="45" customHeight="1" x14ac:dyDescent="0.15">
      <c r="A102" s="943" t="s">
        <v>102</v>
      </c>
      <c r="B102" s="944"/>
      <c r="C102" s="944"/>
      <c r="D102" s="944"/>
      <c r="E102" s="944"/>
      <c r="F102" s="944"/>
      <c r="G102" s="944"/>
      <c r="H102" s="945"/>
    </row>
    <row r="103" spans="1:8" ht="12.75" customHeight="1" x14ac:dyDescent="0.15">
      <c r="A103" s="946"/>
      <c r="B103" s="937"/>
      <c r="C103" s="937"/>
      <c r="D103" s="937"/>
      <c r="E103" s="937"/>
      <c r="F103" s="937"/>
      <c r="G103" s="937"/>
      <c r="H103" s="937"/>
    </row>
    <row r="104" spans="1:8" ht="36" customHeight="1" x14ac:dyDescent="0.15">
      <c r="A104" s="936" t="s">
        <v>103</v>
      </c>
      <c r="B104" s="937"/>
      <c r="C104" s="937"/>
      <c r="D104" s="937"/>
      <c r="E104" s="937"/>
      <c r="F104" s="937"/>
      <c r="G104" s="937"/>
      <c r="H104" s="938"/>
    </row>
    <row r="105" spans="1:8" ht="17.25" customHeight="1" x14ac:dyDescent="0.15">
      <c r="A105" s="947"/>
      <c r="B105" s="937"/>
      <c r="C105" s="937"/>
      <c r="D105" s="937"/>
      <c r="E105" s="937"/>
      <c r="F105" s="937"/>
      <c r="G105" s="937"/>
      <c r="H105" s="937"/>
    </row>
    <row r="106" spans="1:8" ht="55.5" customHeight="1" x14ac:dyDescent="0.15">
      <c r="A106" s="986" t="s">
        <v>104</v>
      </c>
      <c r="B106" s="950"/>
      <c r="C106" s="950"/>
      <c r="D106" s="950"/>
      <c r="E106" s="950"/>
      <c r="F106" s="950"/>
      <c r="G106" s="950"/>
      <c r="H106" s="951"/>
    </row>
    <row r="107" spans="1:8" ht="55.5" customHeight="1" x14ac:dyDescent="0.15">
      <c r="A107" s="987" t="s">
        <v>105</v>
      </c>
      <c r="B107" s="941"/>
      <c r="C107" s="941"/>
      <c r="D107" s="941"/>
      <c r="E107" s="941"/>
      <c r="F107" s="941"/>
      <c r="G107" s="941"/>
      <c r="H107" s="942"/>
    </row>
    <row r="108" spans="1:8" ht="33" customHeight="1" x14ac:dyDescent="0.15">
      <c r="A108" s="987" t="s">
        <v>106</v>
      </c>
      <c r="B108" s="941"/>
      <c r="C108" s="941"/>
      <c r="D108" s="941"/>
      <c r="E108" s="941"/>
      <c r="F108" s="941"/>
      <c r="G108" s="941"/>
      <c r="H108" s="942"/>
    </row>
    <row r="109" spans="1:8" ht="55.5" customHeight="1" x14ac:dyDescent="0.15">
      <c r="A109" s="988" t="s">
        <v>107</v>
      </c>
      <c r="B109" s="941"/>
      <c r="C109" s="941"/>
      <c r="D109" s="941"/>
      <c r="E109" s="941"/>
      <c r="F109" s="941"/>
      <c r="G109" s="941"/>
      <c r="H109" s="942"/>
    </row>
    <row r="110" spans="1:8" ht="55.5" customHeight="1" x14ac:dyDescent="0.15">
      <c r="A110" s="989" t="s">
        <v>108</v>
      </c>
      <c r="B110" s="944"/>
      <c r="C110" s="944"/>
      <c r="D110" s="944"/>
      <c r="E110" s="944"/>
      <c r="F110" s="944"/>
      <c r="G110" s="944"/>
      <c r="H110" s="945"/>
    </row>
    <row r="111" spans="1:8" ht="18.75" customHeight="1" x14ac:dyDescent="0.15">
      <c r="A111" s="972"/>
      <c r="B111" s="937"/>
      <c r="C111" s="937"/>
      <c r="D111" s="937"/>
      <c r="E111" s="937"/>
      <c r="F111" s="937"/>
      <c r="G111" s="937"/>
      <c r="H111" s="938"/>
    </row>
    <row r="112" spans="1:8" ht="12.75" customHeight="1" x14ac:dyDescent="0.15">
      <c r="A112" s="973" t="s">
        <v>109</v>
      </c>
      <c r="B112" s="969"/>
      <c r="C112" s="969"/>
      <c r="D112" s="969"/>
      <c r="E112" s="969"/>
      <c r="F112" s="969"/>
      <c r="G112" s="969"/>
      <c r="H112" s="970"/>
    </row>
    <row r="113" spans="1:8" ht="12.75" customHeight="1" x14ac:dyDescent="0.15">
      <c r="A113" s="980" t="s">
        <v>110</v>
      </c>
      <c r="B113" s="919"/>
      <c r="C113" s="919"/>
      <c r="D113" s="919"/>
      <c r="E113" s="919"/>
      <c r="F113" s="919"/>
      <c r="G113" s="919"/>
      <c r="H113" s="958"/>
    </row>
    <row r="114" spans="1:8" ht="12.75" customHeight="1" x14ac:dyDescent="0.15">
      <c r="A114" s="980" t="s">
        <v>111</v>
      </c>
      <c r="B114" s="919"/>
      <c r="C114" s="919"/>
      <c r="D114" s="919"/>
      <c r="E114" s="919"/>
      <c r="F114" s="919"/>
      <c r="G114" s="919"/>
      <c r="H114" s="958"/>
    </row>
    <row r="115" spans="1:8" ht="12.75" customHeight="1" x14ac:dyDescent="0.15">
      <c r="A115" s="980" t="s">
        <v>112</v>
      </c>
      <c r="B115" s="919"/>
      <c r="C115" s="919"/>
      <c r="D115" s="919"/>
      <c r="E115" s="919"/>
      <c r="F115" s="919"/>
      <c r="G115" s="919"/>
      <c r="H115" s="958"/>
    </row>
    <row r="116" spans="1:8" ht="12.75" customHeight="1" x14ac:dyDescent="0.15">
      <c r="A116" s="981" t="s">
        <v>113</v>
      </c>
      <c r="B116" s="941"/>
      <c r="C116" s="941"/>
      <c r="D116" s="941"/>
      <c r="E116" s="941"/>
      <c r="F116" s="941"/>
      <c r="G116" s="941"/>
      <c r="H116" s="942"/>
    </row>
    <row r="117" spans="1:8" ht="12.75" customHeight="1" x14ac:dyDescent="0.15">
      <c r="A117" s="982" t="s">
        <v>114</v>
      </c>
      <c r="B117" s="954"/>
      <c r="C117" s="954"/>
      <c r="D117" s="954"/>
      <c r="E117" s="954"/>
      <c r="F117" s="954"/>
      <c r="G117" s="954"/>
      <c r="H117" s="960"/>
    </row>
    <row r="118" spans="1:8" ht="12.75" customHeight="1" x14ac:dyDescent="0.15">
      <c r="A118" s="983"/>
      <c r="B118" s="919"/>
      <c r="C118" s="919"/>
      <c r="D118" s="919"/>
      <c r="E118" s="919"/>
      <c r="F118" s="919"/>
      <c r="G118" s="919"/>
      <c r="H118" s="919"/>
    </row>
    <row r="119" spans="1:8" ht="12.75" customHeight="1" x14ac:dyDescent="0.15">
      <c r="A119" s="984" t="s">
        <v>115</v>
      </c>
      <c r="B119" s="969"/>
      <c r="C119" s="969"/>
      <c r="D119" s="969"/>
      <c r="E119" s="969"/>
      <c r="F119" s="969"/>
      <c r="G119" s="969"/>
      <c r="H119" s="970"/>
    </row>
    <row r="120" spans="1:8" ht="26.25" customHeight="1" x14ac:dyDescent="0.15">
      <c r="A120" s="974" t="s">
        <v>116</v>
      </c>
      <c r="B120" s="941"/>
      <c r="C120" s="941"/>
      <c r="D120" s="941"/>
      <c r="E120" s="941"/>
      <c r="F120" s="941"/>
      <c r="G120" s="941"/>
      <c r="H120" s="942"/>
    </row>
    <row r="121" spans="1:8" ht="35.25" customHeight="1" x14ac:dyDescent="0.15">
      <c r="A121" s="975" t="s">
        <v>117</v>
      </c>
      <c r="B121" s="954"/>
      <c r="C121" s="954"/>
      <c r="D121" s="954"/>
      <c r="E121" s="954"/>
      <c r="F121" s="954"/>
      <c r="G121" s="954"/>
      <c r="H121" s="960"/>
    </row>
    <row r="122" spans="1:8" ht="12.75" customHeight="1" x14ac:dyDescent="0.15">
      <c r="A122" s="976"/>
      <c r="B122" s="937"/>
      <c r="C122" s="937"/>
      <c r="D122" s="937"/>
      <c r="E122" s="937"/>
      <c r="F122" s="937"/>
      <c r="G122" s="937"/>
      <c r="H122" s="938"/>
    </row>
    <row r="123" spans="1:8" ht="12.75" customHeight="1" x14ac:dyDescent="0.15">
      <c r="A123" s="977" t="s">
        <v>118</v>
      </c>
      <c r="B123" s="919"/>
      <c r="C123" s="919"/>
      <c r="D123" s="919"/>
      <c r="E123" s="919"/>
      <c r="F123" s="919"/>
      <c r="G123" s="919"/>
      <c r="H123" s="958"/>
    </row>
    <row r="124" spans="1:8" ht="12.75" customHeight="1" x14ac:dyDescent="0.15">
      <c r="A124" s="978" t="s">
        <v>119</v>
      </c>
      <c r="B124" s="919"/>
      <c r="C124" s="919"/>
      <c r="D124" s="919"/>
      <c r="E124" s="919"/>
      <c r="F124" s="919"/>
      <c r="G124" s="919"/>
      <c r="H124" s="958"/>
    </row>
    <row r="125" spans="1:8" ht="12.75" customHeight="1" x14ac:dyDescent="0.15">
      <c r="A125" s="971"/>
      <c r="B125" s="919"/>
      <c r="C125" s="919"/>
      <c r="D125" s="919"/>
      <c r="E125" s="919"/>
      <c r="F125" s="919"/>
      <c r="G125" s="919"/>
      <c r="H125" s="958"/>
    </row>
    <row r="126" spans="1:8" ht="12.75" customHeight="1" x14ac:dyDescent="0.15">
      <c r="A126" s="971"/>
      <c r="B126" s="919"/>
      <c r="C126" s="919"/>
      <c r="D126" s="919"/>
      <c r="E126" s="919"/>
      <c r="F126" s="919"/>
      <c r="G126" s="919"/>
      <c r="H126" s="958"/>
    </row>
    <row r="127" spans="1:8" ht="30" customHeight="1" x14ac:dyDescent="0.15">
      <c r="A127" s="979"/>
      <c r="B127" s="954"/>
      <c r="C127" s="954"/>
      <c r="D127" s="954"/>
      <c r="E127" s="954"/>
      <c r="F127" s="954"/>
      <c r="G127" s="954"/>
      <c r="H127" s="960"/>
    </row>
    <row r="128" spans="1: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mergeCells count="117">
    <mergeCell ref="A1:H2"/>
    <mergeCell ref="A3:H3"/>
    <mergeCell ref="A4:H4"/>
    <mergeCell ref="A5:H5"/>
    <mergeCell ref="A6:H6"/>
    <mergeCell ref="A7:H7"/>
    <mergeCell ref="A8:H8"/>
    <mergeCell ref="A9:H9"/>
    <mergeCell ref="A10:H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 ref="A26:H26"/>
    <mergeCell ref="A27:H27"/>
    <mergeCell ref="A28:H28"/>
    <mergeCell ref="A29:H29"/>
    <mergeCell ref="A30:H30"/>
    <mergeCell ref="A31:H31"/>
    <mergeCell ref="A32:H32"/>
    <mergeCell ref="A33:H33"/>
    <mergeCell ref="A34:H34"/>
    <mergeCell ref="A35:H35"/>
    <mergeCell ref="A36:H36"/>
    <mergeCell ref="A37:H37"/>
    <mergeCell ref="A38:H38"/>
    <mergeCell ref="A39:H39"/>
    <mergeCell ref="A40:H40"/>
    <mergeCell ref="A41:H41"/>
    <mergeCell ref="A42:H42"/>
    <mergeCell ref="A43:H43"/>
    <mergeCell ref="A44:H44"/>
    <mergeCell ref="A45:H45"/>
    <mergeCell ref="A46:H46"/>
    <mergeCell ref="A47:H47"/>
    <mergeCell ref="A48:H48"/>
    <mergeCell ref="A49:H49"/>
    <mergeCell ref="A50:H50"/>
    <mergeCell ref="A106:H106"/>
    <mergeCell ref="A107:H107"/>
    <mergeCell ref="A108:H108"/>
    <mergeCell ref="A109:H109"/>
    <mergeCell ref="A110:H110"/>
    <mergeCell ref="A51:H51"/>
    <mergeCell ref="A52:H52"/>
    <mergeCell ref="A53:H54"/>
    <mergeCell ref="A55:H55"/>
    <mergeCell ref="A56:H56"/>
    <mergeCell ref="A57:H57"/>
    <mergeCell ref="A58:H58"/>
    <mergeCell ref="A59:H59"/>
    <mergeCell ref="A60:H60"/>
    <mergeCell ref="A61:H61"/>
    <mergeCell ref="A62:H62"/>
    <mergeCell ref="A63:H63"/>
    <mergeCell ref="A64:H65"/>
    <mergeCell ref="A66:H66"/>
    <mergeCell ref="A67:H67"/>
    <mergeCell ref="A111:H111"/>
    <mergeCell ref="A112:H112"/>
    <mergeCell ref="A120:H120"/>
    <mergeCell ref="A121:H121"/>
    <mergeCell ref="A122:H122"/>
    <mergeCell ref="A123:H123"/>
    <mergeCell ref="A124:H127"/>
    <mergeCell ref="A113:H113"/>
    <mergeCell ref="A114:H114"/>
    <mergeCell ref="A115:H115"/>
    <mergeCell ref="A116:H116"/>
    <mergeCell ref="A117:H117"/>
    <mergeCell ref="A118:H118"/>
    <mergeCell ref="A119:H119"/>
    <mergeCell ref="A68:H68"/>
    <mergeCell ref="A69:H69"/>
    <mergeCell ref="A70:H70"/>
    <mergeCell ref="A71:H71"/>
    <mergeCell ref="A72:H72"/>
    <mergeCell ref="A73:H73"/>
    <mergeCell ref="A74:H74"/>
    <mergeCell ref="A76:H78"/>
    <mergeCell ref="A79:H79"/>
    <mergeCell ref="A80:H80"/>
    <mergeCell ref="A81:H81"/>
    <mergeCell ref="A82:H82"/>
    <mergeCell ref="A83:H83"/>
    <mergeCell ref="A84:H84"/>
    <mergeCell ref="A85:H85"/>
    <mergeCell ref="A87:H87"/>
    <mergeCell ref="A88:H88"/>
    <mergeCell ref="A89:H89"/>
    <mergeCell ref="A99:H99"/>
    <mergeCell ref="A100:H100"/>
    <mergeCell ref="A101:H101"/>
    <mergeCell ref="A102:H102"/>
    <mergeCell ref="A103:H103"/>
    <mergeCell ref="A104:H104"/>
    <mergeCell ref="A105:H105"/>
    <mergeCell ref="A90:H90"/>
    <mergeCell ref="A91:H91"/>
    <mergeCell ref="A92:H92"/>
    <mergeCell ref="A93:H93"/>
    <mergeCell ref="A94:H94"/>
    <mergeCell ref="A95:H95"/>
    <mergeCell ref="A96:H96"/>
    <mergeCell ref="A97:H97"/>
    <mergeCell ref="A98:H98"/>
  </mergeCells>
  <pageMargins left="0.7" right="0.7" top="0.75" bottom="0.75" header="0" footer="0"/>
  <pageSetup orientation="portrait"/>
  <rowBreaks count="3" manualBreakCount="3">
    <brk id="52" man="1"/>
    <brk id="26" man="1"/>
    <brk id="9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B2:G1000"/>
  <sheetViews>
    <sheetView showGridLines="0" workbookViewId="0"/>
  </sheetViews>
  <sheetFormatPr baseColWidth="10" defaultColWidth="11.1640625" defaultRowHeight="15" customHeight="1" x14ac:dyDescent="0.15"/>
  <cols>
    <col min="1" max="1" width="11.1640625" customWidth="1"/>
    <col min="2" max="2" width="36.1640625" customWidth="1"/>
    <col min="3" max="3" width="17.1640625" customWidth="1"/>
    <col min="4" max="4" width="29.1640625" customWidth="1"/>
    <col min="5" max="5" width="13" customWidth="1"/>
    <col min="6" max="6" width="30.33203125" customWidth="1"/>
    <col min="7" max="7" width="8.6640625" customWidth="1"/>
    <col min="8" max="26" width="11.1640625" customWidth="1"/>
  </cols>
  <sheetData>
    <row r="2" spans="2:7" ht="12.75" customHeight="1" x14ac:dyDescent="0.15">
      <c r="B2" s="82" t="s">
        <v>120</v>
      </c>
      <c r="C2" s="83" t="s">
        <v>121</v>
      </c>
      <c r="D2" s="83" t="s">
        <v>122</v>
      </c>
      <c r="E2" s="84" t="s">
        <v>123</v>
      </c>
    </row>
    <row r="3" spans="2:7" ht="12.75" customHeight="1" x14ac:dyDescent="0.15">
      <c r="B3" s="85" t="s">
        <v>124</v>
      </c>
      <c r="C3" s="86" t="s">
        <v>125</v>
      </c>
      <c r="D3" s="79" t="s">
        <v>126</v>
      </c>
      <c r="E3" s="87" t="s">
        <v>127</v>
      </c>
    </row>
    <row r="4" spans="2:7" ht="12.75" customHeight="1" x14ac:dyDescent="0.15">
      <c r="B4" s="85" t="s">
        <v>128</v>
      </c>
      <c r="C4" s="86" t="s">
        <v>129</v>
      </c>
      <c r="D4" s="88" t="s">
        <v>130</v>
      </c>
      <c r="E4" s="87" t="s">
        <v>131</v>
      </c>
    </row>
    <row r="5" spans="2:7" ht="12.75" customHeight="1" x14ac:dyDescent="0.15">
      <c r="B5" s="85" t="s">
        <v>132</v>
      </c>
      <c r="C5" s="86" t="s">
        <v>133</v>
      </c>
      <c r="D5" s="88" t="s">
        <v>134</v>
      </c>
      <c r="E5" s="87" t="s">
        <v>135</v>
      </c>
    </row>
    <row r="6" spans="2:7" ht="12.75" customHeight="1" x14ac:dyDescent="0.15">
      <c r="B6" s="85" t="s">
        <v>136</v>
      </c>
      <c r="C6" s="86" t="s">
        <v>137</v>
      </c>
      <c r="D6" s="88" t="s">
        <v>138</v>
      </c>
      <c r="E6" s="87" t="s">
        <v>139</v>
      </c>
    </row>
    <row r="7" spans="2:7" ht="12.75" customHeight="1" x14ac:dyDescent="0.15">
      <c r="B7" s="85" t="s">
        <v>140</v>
      </c>
      <c r="C7" s="86" t="s">
        <v>141</v>
      </c>
      <c r="D7" s="88" t="s">
        <v>142</v>
      </c>
      <c r="E7" s="87" t="s">
        <v>143</v>
      </c>
    </row>
    <row r="8" spans="2:7" ht="12.75" customHeight="1" x14ac:dyDescent="0.15">
      <c r="B8" s="85" t="s">
        <v>144</v>
      </c>
      <c r="C8" s="86" t="s">
        <v>145</v>
      </c>
      <c r="D8" s="88" t="s">
        <v>146</v>
      </c>
      <c r="E8" s="87" t="s">
        <v>147</v>
      </c>
    </row>
    <row r="9" spans="2:7" ht="12.75" customHeight="1" x14ac:dyDescent="0.15">
      <c r="B9" s="89" t="s">
        <v>148</v>
      </c>
      <c r="C9" s="90" t="s">
        <v>129</v>
      </c>
      <c r="D9" s="91" t="s">
        <v>130</v>
      </c>
      <c r="E9" s="92" t="s">
        <v>131</v>
      </c>
    </row>
    <row r="10" spans="2:7" ht="12.75" customHeight="1" x14ac:dyDescent="0.15">
      <c r="B10" s="14"/>
      <c r="C10" s="14"/>
      <c r="D10" s="79"/>
      <c r="E10" s="14"/>
    </row>
    <row r="11" spans="2:7" ht="12.75" customHeight="1" x14ac:dyDescent="0.15"/>
    <row r="12" spans="2:7" ht="12.75" customHeight="1" x14ac:dyDescent="0.15">
      <c r="B12" s="82" t="s">
        <v>149</v>
      </c>
      <c r="C12" s="83" t="s">
        <v>150</v>
      </c>
      <c r="D12" s="83" t="s">
        <v>151</v>
      </c>
      <c r="E12" s="83" t="s">
        <v>152</v>
      </c>
      <c r="F12" s="84" t="s">
        <v>153</v>
      </c>
      <c r="G12" s="79"/>
    </row>
    <row r="13" spans="2:7" ht="12.75" customHeight="1" x14ac:dyDescent="0.15">
      <c r="B13" s="85" t="s">
        <v>154</v>
      </c>
      <c r="C13" s="88"/>
      <c r="D13" s="88"/>
      <c r="E13" s="88"/>
      <c r="F13" s="93"/>
      <c r="G13" s="79"/>
    </row>
    <row r="14" spans="2:7" ht="12.75" customHeight="1" x14ac:dyDescent="0.15">
      <c r="B14" s="94" t="s">
        <v>155</v>
      </c>
      <c r="C14" s="95" t="s">
        <v>129</v>
      </c>
      <c r="D14" s="96" t="s">
        <v>156</v>
      </c>
      <c r="E14" s="96"/>
      <c r="F14" s="79" t="s">
        <v>130</v>
      </c>
      <c r="G14" s="79"/>
    </row>
    <row r="15" spans="2:7" ht="12.75" customHeight="1" x14ac:dyDescent="0.15">
      <c r="B15" s="82" t="s">
        <v>157</v>
      </c>
      <c r="C15" s="97" t="s">
        <v>129</v>
      </c>
      <c r="D15" s="83" t="s">
        <v>158</v>
      </c>
      <c r="E15" s="83" t="s">
        <v>159</v>
      </c>
      <c r="F15" s="98" t="s">
        <v>160</v>
      </c>
      <c r="G15" s="79"/>
    </row>
    <row r="16" spans="2:7" ht="12.75" customHeight="1" x14ac:dyDescent="0.15">
      <c r="B16" s="85" t="s">
        <v>161</v>
      </c>
      <c r="C16" s="99" t="s">
        <v>129</v>
      </c>
      <c r="D16" s="86" t="s">
        <v>158</v>
      </c>
      <c r="E16" s="86" t="s">
        <v>162</v>
      </c>
      <c r="F16" s="93" t="s">
        <v>163</v>
      </c>
      <c r="G16" s="79"/>
    </row>
    <row r="17" spans="2:7" ht="12.75" customHeight="1" x14ac:dyDescent="0.15">
      <c r="B17" s="89" t="s">
        <v>164</v>
      </c>
      <c r="C17" s="100" t="s">
        <v>129</v>
      </c>
      <c r="D17" s="90" t="s">
        <v>158</v>
      </c>
      <c r="E17" s="90" t="s">
        <v>165</v>
      </c>
      <c r="F17" s="101" t="s">
        <v>166</v>
      </c>
      <c r="G17" s="79"/>
    </row>
    <row r="18" spans="2:7" ht="12.75" customHeight="1" x14ac:dyDescent="0.15">
      <c r="B18" s="102" t="s">
        <v>167</v>
      </c>
      <c r="C18" s="103" t="s">
        <v>129</v>
      </c>
      <c r="D18" s="104" t="s">
        <v>168</v>
      </c>
      <c r="E18" s="104" t="s">
        <v>169</v>
      </c>
      <c r="F18" s="105" t="s">
        <v>170</v>
      </c>
      <c r="G18" s="79"/>
    </row>
    <row r="19" spans="2:7" ht="12.75" customHeight="1" x14ac:dyDescent="0.15">
      <c r="B19" s="85" t="s">
        <v>171</v>
      </c>
      <c r="C19" s="99" t="s">
        <v>129</v>
      </c>
      <c r="D19" s="86" t="s">
        <v>172</v>
      </c>
      <c r="E19" s="86" t="s">
        <v>173</v>
      </c>
      <c r="F19" s="106" t="s">
        <v>174</v>
      </c>
      <c r="G19" s="79"/>
    </row>
    <row r="20" spans="2:7" ht="12.75" customHeight="1" x14ac:dyDescent="0.15">
      <c r="B20" s="85" t="s">
        <v>175</v>
      </c>
      <c r="C20" s="99" t="s">
        <v>129</v>
      </c>
      <c r="D20" s="86" t="s">
        <v>176</v>
      </c>
      <c r="E20" s="86" t="s">
        <v>177</v>
      </c>
      <c r="F20" s="93" t="s">
        <v>178</v>
      </c>
      <c r="G20" s="79"/>
    </row>
    <row r="21" spans="2:7" ht="12.75" customHeight="1" x14ac:dyDescent="0.15">
      <c r="B21" s="94" t="s">
        <v>179</v>
      </c>
      <c r="C21" s="95" t="s">
        <v>129</v>
      </c>
      <c r="D21" s="96" t="s">
        <v>180</v>
      </c>
      <c r="E21" s="96" t="s">
        <v>181</v>
      </c>
      <c r="F21" s="107" t="s">
        <v>182</v>
      </c>
      <c r="G21" s="79"/>
    </row>
    <row r="22" spans="2:7" ht="12.75" customHeight="1" x14ac:dyDescent="0.15">
      <c r="B22" s="108" t="s">
        <v>183</v>
      </c>
      <c r="C22" s="97" t="s">
        <v>129</v>
      </c>
      <c r="D22" s="83" t="s">
        <v>184</v>
      </c>
      <c r="E22" s="83" t="s">
        <v>185</v>
      </c>
      <c r="F22" s="98" t="s">
        <v>186</v>
      </c>
      <c r="G22" s="79"/>
    </row>
    <row r="23" spans="2:7" ht="12.75" customHeight="1" x14ac:dyDescent="0.15">
      <c r="B23" s="109" t="s">
        <v>187</v>
      </c>
      <c r="C23" s="95" t="s">
        <v>129</v>
      </c>
      <c r="D23" s="96" t="s">
        <v>184</v>
      </c>
      <c r="E23" s="110" t="s">
        <v>188</v>
      </c>
      <c r="F23" s="106" t="s">
        <v>189</v>
      </c>
      <c r="G23" s="79"/>
    </row>
    <row r="24" spans="2:7" ht="12.75" customHeight="1" x14ac:dyDescent="0.15">
      <c r="B24" s="111" t="s">
        <v>190</v>
      </c>
      <c r="C24" s="112" t="s">
        <v>129</v>
      </c>
      <c r="D24" s="113" t="s">
        <v>191</v>
      </c>
      <c r="E24" s="114" t="s">
        <v>192</v>
      </c>
      <c r="F24" s="98" t="s">
        <v>193</v>
      </c>
      <c r="G24" s="79"/>
    </row>
    <row r="25" spans="2:7" ht="12.75" customHeight="1" x14ac:dyDescent="0.15">
      <c r="B25" s="115" t="s">
        <v>194</v>
      </c>
      <c r="C25" s="116" t="s">
        <v>129</v>
      </c>
      <c r="D25" s="117" t="s">
        <v>195</v>
      </c>
      <c r="E25" s="117" t="s">
        <v>196</v>
      </c>
      <c r="F25" s="118" t="s">
        <v>197</v>
      </c>
      <c r="G25" s="79"/>
    </row>
    <row r="26" spans="2:7" ht="12.75" customHeight="1" x14ac:dyDescent="0.15">
      <c r="B26" s="119" t="s">
        <v>198</v>
      </c>
      <c r="C26" s="120" t="s">
        <v>129</v>
      </c>
      <c r="D26" s="121" t="s">
        <v>199</v>
      </c>
      <c r="E26" s="122" t="s">
        <v>200</v>
      </c>
      <c r="F26" s="123" t="s">
        <v>201</v>
      </c>
      <c r="G26" s="79"/>
    </row>
    <row r="27" spans="2:7" ht="12.75" customHeight="1" x14ac:dyDescent="0.15">
      <c r="B27" s="79"/>
      <c r="C27" s="79"/>
      <c r="D27" s="79"/>
      <c r="E27" s="79"/>
      <c r="F27" s="79"/>
    </row>
    <row r="28" spans="2:7" ht="12.75" customHeight="1" x14ac:dyDescent="0.15">
      <c r="B28" s="82" t="s">
        <v>202</v>
      </c>
      <c r="C28" s="124"/>
      <c r="D28" s="124"/>
      <c r="E28" s="124"/>
      <c r="F28" s="98"/>
    </row>
    <row r="29" spans="2:7" ht="12.75" customHeight="1" x14ac:dyDescent="0.15">
      <c r="B29" s="85" t="s">
        <v>203</v>
      </c>
      <c r="C29" s="125" t="s">
        <v>204</v>
      </c>
      <c r="D29" s="86" t="s">
        <v>205</v>
      </c>
      <c r="E29" s="86" t="s">
        <v>206</v>
      </c>
      <c r="F29" s="93" t="s">
        <v>207</v>
      </c>
    </row>
    <row r="30" spans="2:7" ht="12.75" customHeight="1" x14ac:dyDescent="0.15">
      <c r="B30" s="94" t="s">
        <v>208</v>
      </c>
      <c r="C30" s="126" t="s">
        <v>204</v>
      </c>
      <c r="D30" s="96" t="s">
        <v>209</v>
      </c>
      <c r="E30" s="96" t="s">
        <v>210</v>
      </c>
      <c r="F30" s="107" t="s">
        <v>211</v>
      </c>
    </row>
    <row r="31" spans="2:7" ht="12.75" customHeight="1" x14ac:dyDescent="0.15">
      <c r="B31" s="82" t="s">
        <v>212</v>
      </c>
      <c r="C31" s="127" t="s">
        <v>204</v>
      </c>
      <c r="D31" s="83" t="s">
        <v>213</v>
      </c>
      <c r="E31" s="124" t="s">
        <v>214</v>
      </c>
      <c r="F31" s="98" t="s">
        <v>215</v>
      </c>
    </row>
    <row r="32" spans="2:7" ht="12.75" customHeight="1" x14ac:dyDescent="0.15">
      <c r="B32" s="85" t="s">
        <v>216</v>
      </c>
      <c r="C32" s="128" t="s">
        <v>204</v>
      </c>
      <c r="D32" s="129" t="s">
        <v>217</v>
      </c>
      <c r="E32" s="130" t="s">
        <v>218</v>
      </c>
      <c r="F32" s="106" t="s">
        <v>219</v>
      </c>
    </row>
    <row r="33" spans="2:6" ht="12.75" customHeight="1" x14ac:dyDescent="0.15">
      <c r="B33" s="119"/>
      <c r="C33" s="131" t="s">
        <v>204</v>
      </c>
      <c r="D33" s="90"/>
      <c r="E33" s="91"/>
      <c r="F33" s="101"/>
    </row>
    <row r="34" spans="2:6" ht="12.75" customHeight="1" x14ac:dyDescent="0.15">
      <c r="B34" s="102" t="s">
        <v>155</v>
      </c>
      <c r="C34" s="132" t="s">
        <v>204</v>
      </c>
      <c r="D34" s="104" t="s">
        <v>220</v>
      </c>
      <c r="E34" s="133"/>
      <c r="F34" s="105" t="s">
        <v>126</v>
      </c>
    </row>
    <row r="35" spans="2:6" ht="12.75" customHeight="1" x14ac:dyDescent="0.15">
      <c r="B35" s="94" t="s">
        <v>221</v>
      </c>
      <c r="C35" s="126" t="s">
        <v>204</v>
      </c>
      <c r="D35" s="96" t="s">
        <v>222</v>
      </c>
      <c r="E35" s="96" t="s">
        <v>223</v>
      </c>
      <c r="F35" s="107" t="s">
        <v>224</v>
      </c>
    </row>
    <row r="36" spans="2:6" ht="12.75" customHeight="1" x14ac:dyDescent="0.15">
      <c r="B36" s="82" t="s">
        <v>225</v>
      </c>
      <c r="C36" s="127" t="s">
        <v>204</v>
      </c>
      <c r="D36" s="83" t="s">
        <v>226</v>
      </c>
      <c r="E36" s="83" t="s">
        <v>227</v>
      </c>
      <c r="F36" s="98" t="s">
        <v>228</v>
      </c>
    </row>
    <row r="37" spans="2:6" ht="12.75" customHeight="1" x14ac:dyDescent="0.15">
      <c r="B37" s="89" t="s">
        <v>229</v>
      </c>
      <c r="C37" s="127" t="s">
        <v>204</v>
      </c>
      <c r="D37" s="90" t="s">
        <v>230</v>
      </c>
      <c r="E37" s="90" t="s">
        <v>231</v>
      </c>
      <c r="F37" s="101" t="s">
        <v>232</v>
      </c>
    </row>
    <row r="38" spans="2:6" ht="12.75" customHeight="1" x14ac:dyDescent="0.15">
      <c r="B38" s="134" t="s">
        <v>233</v>
      </c>
      <c r="C38" s="127" t="s">
        <v>204</v>
      </c>
      <c r="D38" s="135" t="s">
        <v>234</v>
      </c>
      <c r="E38" s="83" t="s">
        <v>235</v>
      </c>
      <c r="F38" s="98" t="s">
        <v>236</v>
      </c>
    </row>
    <row r="39" spans="2:6" ht="12.75" customHeight="1" x14ac:dyDescent="0.15">
      <c r="B39" s="89"/>
      <c r="C39" s="131"/>
      <c r="D39" s="136"/>
      <c r="E39" s="90"/>
      <c r="F39" s="101"/>
    </row>
    <row r="40" spans="2:6" ht="12.75" customHeight="1" x14ac:dyDescent="0.15">
      <c r="B40" s="102" t="s">
        <v>237</v>
      </c>
      <c r="C40" s="132" t="s">
        <v>204</v>
      </c>
      <c r="D40" s="104" t="s">
        <v>238</v>
      </c>
      <c r="E40" s="104" t="s">
        <v>239</v>
      </c>
      <c r="F40" s="105" t="s">
        <v>240</v>
      </c>
    </row>
    <row r="41" spans="2:6" ht="12.75" customHeight="1" x14ac:dyDescent="0.15">
      <c r="B41" s="85" t="s">
        <v>241</v>
      </c>
      <c r="C41" s="125" t="s">
        <v>204</v>
      </c>
      <c r="D41" s="86" t="s">
        <v>242</v>
      </c>
      <c r="E41" s="86" t="s">
        <v>243</v>
      </c>
      <c r="F41" s="93" t="s">
        <v>244</v>
      </c>
    </row>
    <row r="42" spans="2:6" ht="12.75" customHeight="1" x14ac:dyDescent="0.15">
      <c r="B42" s="89" t="s">
        <v>245</v>
      </c>
      <c r="C42" s="131" t="s">
        <v>204</v>
      </c>
      <c r="D42" s="90" t="s">
        <v>246</v>
      </c>
      <c r="E42" s="90" t="s">
        <v>247</v>
      </c>
      <c r="F42" s="101" t="s">
        <v>248</v>
      </c>
    </row>
    <row r="43" spans="2:6" ht="15.75" customHeight="1" x14ac:dyDescent="0.15"/>
    <row r="44" spans="2:6" ht="15.75" customHeight="1" x14ac:dyDescent="0.15"/>
    <row r="45" spans="2:6" ht="15.75" customHeight="1" x14ac:dyDescent="0.15"/>
    <row r="46" spans="2:6" ht="15.75" customHeight="1" x14ac:dyDescent="0.15"/>
    <row r="47" spans="2:6" ht="15.75" customHeight="1" x14ac:dyDescent="0.15"/>
    <row r="48" spans="2:6"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2" right="0.2" top="0.25" bottom="0.2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E75B5"/>
    <pageSetUpPr fitToPage="1"/>
  </sheetPr>
  <dimension ref="A1:Z1005"/>
  <sheetViews>
    <sheetView showGridLines="0" workbookViewId="0">
      <selection sqref="A1:H1"/>
    </sheetView>
  </sheetViews>
  <sheetFormatPr baseColWidth="10" defaultColWidth="11.1640625" defaultRowHeight="15" customHeight="1" x14ac:dyDescent="0.15"/>
  <cols>
    <col min="1" max="1" width="26" customWidth="1"/>
    <col min="2" max="9" width="13" customWidth="1"/>
    <col min="10" max="10" width="11" customWidth="1"/>
    <col min="11" max="26" width="11.1640625" customWidth="1"/>
  </cols>
  <sheetData>
    <row r="1" spans="1:26" ht="32.25" customHeight="1" x14ac:dyDescent="0.15">
      <c r="A1" s="1013" t="s">
        <v>249</v>
      </c>
      <c r="B1" s="950"/>
      <c r="C1" s="950"/>
      <c r="D1" s="950"/>
      <c r="E1" s="950"/>
      <c r="F1" s="950"/>
      <c r="G1" s="950"/>
      <c r="H1" s="1014"/>
      <c r="I1" s="137"/>
    </row>
    <row r="2" spans="1:26" ht="41.25" customHeight="1" x14ac:dyDescent="0.15">
      <c r="A2" s="1015" t="s">
        <v>250</v>
      </c>
      <c r="B2" s="1014"/>
      <c r="C2" s="138"/>
      <c r="D2" s="139" t="s">
        <v>251</v>
      </c>
      <c r="E2" s="140" t="s">
        <v>252</v>
      </c>
      <c r="F2" s="140" t="s">
        <v>253</v>
      </c>
      <c r="G2" s="138"/>
      <c r="H2" s="138"/>
      <c r="I2" s="141"/>
    </row>
    <row r="3" spans="1:26" ht="32.25" customHeight="1" x14ac:dyDescent="0.15">
      <c r="A3" s="142"/>
      <c r="B3" s="143"/>
      <c r="C3" s="144"/>
      <c r="D3" s="144"/>
      <c r="E3" s="145" t="s">
        <v>254</v>
      </c>
      <c r="F3" s="146" t="s">
        <v>255</v>
      </c>
      <c r="G3" s="144"/>
      <c r="H3" s="144"/>
      <c r="I3" s="147"/>
    </row>
    <row r="4" spans="1:26" ht="33" customHeight="1" x14ac:dyDescent="0.15">
      <c r="A4" s="1016" t="s">
        <v>256</v>
      </c>
      <c r="B4" s="908"/>
      <c r="C4" s="148" t="s">
        <v>257</v>
      </c>
      <c r="D4" s="149" t="s">
        <v>258</v>
      </c>
      <c r="E4" s="149" t="s">
        <v>259</v>
      </c>
      <c r="F4" s="150" t="s">
        <v>260</v>
      </c>
      <c r="G4" s="150" t="s">
        <v>261</v>
      </c>
      <c r="H4" s="151" t="s">
        <v>262</v>
      </c>
      <c r="I4" s="152" t="s">
        <v>263</v>
      </c>
    </row>
    <row r="5" spans="1:26" ht="18.75" customHeight="1" x14ac:dyDescent="0.2">
      <c r="A5" s="1017" t="s">
        <v>264</v>
      </c>
      <c r="B5" s="908"/>
      <c r="C5" s="153"/>
      <c r="D5" s="154"/>
      <c r="E5" s="154"/>
      <c r="F5" s="154"/>
      <c r="G5" s="155"/>
      <c r="H5" s="156"/>
      <c r="I5" s="157"/>
    </row>
    <row r="6" spans="1:26" ht="18.75" customHeight="1" x14ac:dyDescent="0.2">
      <c r="A6" s="1018" t="s">
        <v>265</v>
      </c>
      <c r="B6" s="908"/>
      <c r="C6" s="158" t="s">
        <v>251</v>
      </c>
      <c r="D6" s="159" t="s">
        <v>252</v>
      </c>
      <c r="E6" s="159" t="s">
        <v>253</v>
      </c>
      <c r="F6" s="159" t="s">
        <v>266</v>
      </c>
      <c r="G6" s="160" t="s">
        <v>267</v>
      </c>
      <c r="H6" s="161" t="s">
        <v>262</v>
      </c>
      <c r="I6" s="162" t="s">
        <v>263</v>
      </c>
    </row>
    <row r="7" spans="1:26" ht="12.75" customHeight="1" x14ac:dyDescent="0.15">
      <c r="A7" s="1011" t="s">
        <v>268</v>
      </c>
      <c r="B7" s="1012"/>
      <c r="C7" s="163"/>
      <c r="D7" s="164">
        <f t="shared" ref="D7:D9" si="0">H7*0.65</f>
        <v>715</v>
      </c>
      <c r="E7" s="164">
        <f t="shared" ref="E7:E9" si="1">D7-(D7*7.692%)</f>
        <v>660.00220000000002</v>
      </c>
      <c r="F7" s="164">
        <f t="shared" ref="F7:F9" si="2">D7-(D7*23.0769%)</f>
        <v>550.00016500000004</v>
      </c>
      <c r="G7" s="164">
        <f t="shared" ref="G7:G9" si="3">D7-(D7*27.6923%)</f>
        <v>517.00005499999997</v>
      </c>
      <c r="H7" s="165">
        <v>1100</v>
      </c>
      <c r="I7" s="166">
        <f t="shared" ref="I7:I9" si="4">H7-0.01</f>
        <v>1099.99</v>
      </c>
    </row>
    <row r="8" spans="1:26" ht="12.75" customHeight="1" x14ac:dyDescent="0.15">
      <c r="A8" s="1011" t="s">
        <v>269</v>
      </c>
      <c r="B8" s="1012"/>
      <c r="C8" s="167"/>
      <c r="D8" s="164">
        <f t="shared" si="0"/>
        <v>130</v>
      </c>
      <c r="E8" s="164">
        <f t="shared" si="1"/>
        <v>120.0004</v>
      </c>
      <c r="F8" s="164">
        <f t="shared" si="2"/>
        <v>100.00003000000001</v>
      </c>
      <c r="G8" s="164">
        <f t="shared" si="3"/>
        <v>94.000010000000003</v>
      </c>
      <c r="H8" s="168">
        <v>200</v>
      </c>
      <c r="I8" s="169">
        <f t="shared" si="4"/>
        <v>199.99</v>
      </c>
    </row>
    <row r="9" spans="1:26" ht="12.75" customHeight="1" x14ac:dyDescent="0.15">
      <c r="A9" s="1019" t="s">
        <v>270</v>
      </c>
      <c r="B9" s="1020"/>
      <c r="C9" s="170"/>
      <c r="D9" s="171">
        <f t="shared" si="0"/>
        <v>113.75</v>
      </c>
      <c r="E9" s="164">
        <f t="shared" si="1"/>
        <v>105.00035</v>
      </c>
      <c r="F9" s="164">
        <f t="shared" si="2"/>
        <v>87.500026250000005</v>
      </c>
      <c r="G9" s="164">
        <f t="shared" si="3"/>
        <v>82.250008750000006</v>
      </c>
      <c r="H9" s="172">
        <v>175</v>
      </c>
      <c r="I9" s="173">
        <f t="shared" si="4"/>
        <v>174.99</v>
      </c>
    </row>
    <row r="10" spans="1:26" ht="37.5" customHeight="1" x14ac:dyDescent="0.15">
      <c r="A10" s="1021" t="s">
        <v>271</v>
      </c>
      <c r="B10" s="908"/>
      <c r="C10" s="158" t="s">
        <v>251</v>
      </c>
      <c r="D10" s="159" t="s">
        <v>252</v>
      </c>
      <c r="E10" s="159" t="s">
        <v>253</v>
      </c>
      <c r="F10" s="159" t="s">
        <v>266</v>
      </c>
      <c r="G10" s="160" t="s">
        <v>267</v>
      </c>
      <c r="H10" s="161" t="s">
        <v>262</v>
      </c>
      <c r="I10" s="162" t="s">
        <v>263</v>
      </c>
    </row>
    <row r="11" spans="1:26" ht="25.5" customHeight="1" x14ac:dyDescent="0.15">
      <c r="A11" s="174"/>
      <c r="B11" s="175"/>
      <c r="C11" s="176"/>
      <c r="D11" s="177" t="s">
        <v>272</v>
      </c>
      <c r="E11" s="178" t="s">
        <v>273</v>
      </c>
      <c r="F11" s="178" t="s">
        <v>274</v>
      </c>
      <c r="G11" s="179" t="s">
        <v>275</v>
      </c>
      <c r="H11" s="180"/>
      <c r="I11" s="181"/>
    </row>
    <row r="12" spans="1:26" ht="29.25" customHeight="1" x14ac:dyDescent="0.15">
      <c r="A12" s="1022" t="s">
        <v>256</v>
      </c>
      <c r="B12" s="1023"/>
      <c r="C12" s="148" t="s">
        <v>257</v>
      </c>
      <c r="D12" s="149" t="s">
        <v>260</v>
      </c>
      <c r="E12" s="149" t="s">
        <v>261</v>
      </c>
      <c r="F12" s="149" t="s">
        <v>276</v>
      </c>
      <c r="G12" s="150" t="s">
        <v>277</v>
      </c>
      <c r="H12" s="151" t="s">
        <v>262</v>
      </c>
      <c r="I12" s="152" t="s">
        <v>263</v>
      </c>
    </row>
    <row r="13" spans="1:26" ht="12.75" customHeight="1" x14ac:dyDescent="0.2">
      <c r="A13" s="1017" t="s">
        <v>278</v>
      </c>
      <c r="B13" s="908"/>
      <c r="C13" s="153"/>
      <c r="D13" s="154"/>
      <c r="E13" s="154"/>
      <c r="F13" s="154"/>
      <c r="G13" s="155"/>
      <c r="H13" s="182"/>
      <c r="I13" s="183"/>
    </row>
    <row r="14" spans="1:26" ht="29.25" customHeight="1" x14ac:dyDescent="0.2">
      <c r="A14" s="184" t="s">
        <v>279</v>
      </c>
      <c r="B14" s="185"/>
      <c r="C14" s="158" t="s">
        <v>251</v>
      </c>
      <c r="D14" s="159" t="s">
        <v>252</v>
      </c>
      <c r="E14" s="159" t="s">
        <v>253</v>
      </c>
      <c r="F14" s="159" t="s">
        <v>266</v>
      </c>
      <c r="G14" s="160" t="s">
        <v>267</v>
      </c>
      <c r="H14" s="161" t="s">
        <v>262</v>
      </c>
      <c r="I14" s="162" t="s">
        <v>263</v>
      </c>
      <c r="J14" s="79"/>
      <c r="K14" s="79"/>
      <c r="L14" s="79"/>
      <c r="M14" s="79"/>
      <c r="N14" s="79"/>
      <c r="O14" s="79"/>
      <c r="P14" s="79"/>
      <c r="Q14" s="79"/>
      <c r="R14" s="79"/>
      <c r="S14" s="79"/>
      <c r="T14" s="79"/>
      <c r="U14" s="79"/>
      <c r="V14" s="79"/>
      <c r="W14" s="79"/>
      <c r="X14" s="79"/>
      <c r="Y14" s="79"/>
      <c r="Z14" s="79"/>
    </row>
    <row r="15" spans="1:26" ht="12.75" customHeight="1" x14ac:dyDescent="0.15">
      <c r="A15" s="186" t="s">
        <v>280</v>
      </c>
      <c r="B15" s="187"/>
      <c r="C15" s="164">
        <v>165</v>
      </c>
      <c r="D15" s="164">
        <f t="shared" ref="D15:D19" si="5">C15*0.9091</f>
        <v>150.00149999999999</v>
      </c>
      <c r="E15" s="171">
        <f t="shared" ref="E15:E19" si="6">C15*0.8545</f>
        <v>140.99250000000001</v>
      </c>
      <c r="F15" s="171">
        <f t="shared" ref="F15:F19" si="7">C15*0.8182</f>
        <v>135.00300000000001</v>
      </c>
      <c r="G15" s="171">
        <f t="shared" ref="G15:G19" si="8">C15*0.7818</f>
        <v>128.99700000000001</v>
      </c>
      <c r="H15" s="188">
        <f t="shared" ref="H15:H19" si="9">C15/0.55</f>
        <v>300</v>
      </c>
      <c r="I15" s="169">
        <f t="shared" ref="I15:I19" si="10">H15-0.01</f>
        <v>299.99</v>
      </c>
    </row>
    <row r="16" spans="1:26" ht="12.75" customHeight="1" x14ac:dyDescent="0.15">
      <c r="A16" s="189" t="s">
        <v>281</v>
      </c>
      <c r="B16" s="190"/>
      <c r="C16" s="164">
        <v>88</v>
      </c>
      <c r="D16" s="164">
        <f t="shared" si="5"/>
        <v>80.000799999999998</v>
      </c>
      <c r="E16" s="171">
        <f t="shared" si="6"/>
        <v>75.195999999999998</v>
      </c>
      <c r="F16" s="171">
        <f t="shared" si="7"/>
        <v>72.001599999999996</v>
      </c>
      <c r="G16" s="171">
        <f t="shared" si="8"/>
        <v>68.798400000000001</v>
      </c>
      <c r="H16" s="188">
        <f t="shared" si="9"/>
        <v>160</v>
      </c>
      <c r="I16" s="169">
        <f t="shared" si="10"/>
        <v>159.99</v>
      </c>
    </row>
    <row r="17" spans="1:9" ht="12.75" customHeight="1" x14ac:dyDescent="0.15">
      <c r="A17" s="189" t="s">
        <v>282</v>
      </c>
      <c r="B17" s="190"/>
      <c r="C17" s="164">
        <v>44</v>
      </c>
      <c r="D17" s="164">
        <f t="shared" si="5"/>
        <v>40.000399999999999</v>
      </c>
      <c r="E17" s="171">
        <f t="shared" si="6"/>
        <v>37.597999999999999</v>
      </c>
      <c r="F17" s="171">
        <f t="shared" si="7"/>
        <v>36.000799999999998</v>
      </c>
      <c r="G17" s="171">
        <f t="shared" si="8"/>
        <v>34.3992</v>
      </c>
      <c r="H17" s="188">
        <f t="shared" si="9"/>
        <v>80</v>
      </c>
      <c r="I17" s="169">
        <f t="shared" si="10"/>
        <v>79.989999999999995</v>
      </c>
    </row>
    <row r="18" spans="1:9" ht="12.75" customHeight="1" x14ac:dyDescent="0.15">
      <c r="A18" s="189" t="s">
        <v>283</v>
      </c>
      <c r="B18" s="190"/>
      <c r="C18" s="164">
        <v>44</v>
      </c>
      <c r="D18" s="164">
        <f t="shared" si="5"/>
        <v>40.000399999999999</v>
      </c>
      <c r="E18" s="171">
        <f t="shared" si="6"/>
        <v>37.597999999999999</v>
      </c>
      <c r="F18" s="171">
        <f t="shared" si="7"/>
        <v>36.000799999999998</v>
      </c>
      <c r="G18" s="171">
        <f t="shared" si="8"/>
        <v>34.3992</v>
      </c>
      <c r="H18" s="188">
        <f t="shared" si="9"/>
        <v>80</v>
      </c>
      <c r="I18" s="169">
        <f t="shared" si="10"/>
        <v>79.989999999999995</v>
      </c>
    </row>
    <row r="19" spans="1:9" ht="12.75" customHeight="1" x14ac:dyDescent="0.15">
      <c r="A19" s="189" t="s">
        <v>284</v>
      </c>
      <c r="B19" s="190"/>
      <c r="C19" s="164">
        <v>41.25</v>
      </c>
      <c r="D19" s="164">
        <f t="shared" si="5"/>
        <v>37.500374999999998</v>
      </c>
      <c r="E19" s="171">
        <f t="shared" si="6"/>
        <v>35.248125000000002</v>
      </c>
      <c r="F19" s="171">
        <f t="shared" si="7"/>
        <v>33.750750000000004</v>
      </c>
      <c r="G19" s="171">
        <f t="shared" si="8"/>
        <v>32.249250000000004</v>
      </c>
      <c r="H19" s="188">
        <f t="shared" si="9"/>
        <v>75</v>
      </c>
      <c r="I19" s="169">
        <f t="shared" si="10"/>
        <v>74.989999999999995</v>
      </c>
    </row>
    <row r="20" spans="1:9" ht="27" customHeight="1" x14ac:dyDescent="0.2">
      <c r="A20" s="191" t="s">
        <v>285</v>
      </c>
      <c r="B20" s="192"/>
      <c r="C20" s="158" t="s">
        <v>251</v>
      </c>
      <c r="D20" s="159" t="s">
        <v>252</v>
      </c>
      <c r="E20" s="159" t="s">
        <v>253</v>
      </c>
      <c r="F20" s="159" t="s">
        <v>266</v>
      </c>
      <c r="G20" s="160" t="s">
        <v>267</v>
      </c>
      <c r="H20" s="161" t="s">
        <v>262</v>
      </c>
      <c r="I20" s="162" t="s">
        <v>263</v>
      </c>
    </row>
    <row r="21" spans="1:9" ht="12.75" customHeight="1" x14ac:dyDescent="0.15">
      <c r="A21" s="189" t="s">
        <v>286</v>
      </c>
      <c r="B21" s="190"/>
      <c r="C21" s="164">
        <v>143</v>
      </c>
      <c r="D21" s="164">
        <f t="shared" ref="D21:D27" si="11">C21*0.9091</f>
        <v>130.00130000000001</v>
      </c>
      <c r="E21" s="171">
        <f t="shared" ref="E21:E27" si="12">C21*0.8545</f>
        <v>122.1935</v>
      </c>
      <c r="F21" s="171">
        <f t="shared" ref="F21:F27" si="13">C21*0.8182</f>
        <v>117.0026</v>
      </c>
      <c r="G21" s="171">
        <f t="shared" ref="G21:G27" si="14">C21*0.7818</f>
        <v>111.79740000000001</v>
      </c>
      <c r="H21" s="188">
        <f t="shared" ref="H21:H27" si="15">C21/0.55</f>
        <v>260</v>
      </c>
      <c r="I21" s="169">
        <f t="shared" ref="I21:I27" si="16">H21-0.01</f>
        <v>259.99</v>
      </c>
    </row>
    <row r="22" spans="1:9" ht="12.75" customHeight="1" x14ac:dyDescent="0.15">
      <c r="A22" s="189" t="s">
        <v>287</v>
      </c>
      <c r="B22" s="190"/>
      <c r="C22" s="164">
        <v>99</v>
      </c>
      <c r="D22" s="164">
        <f t="shared" si="11"/>
        <v>90.000900000000001</v>
      </c>
      <c r="E22" s="171">
        <f t="shared" si="12"/>
        <v>84.595500000000001</v>
      </c>
      <c r="F22" s="171">
        <f t="shared" si="13"/>
        <v>81.001800000000003</v>
      </c>
      <c r="G22" s="171">
        <f t="shared" si="14"/>
        <v>77.398200000000003</v>
      </c>
      <c r="H22" s="188">
        <f t="shared" si="15"/>
        <v>179.99999999999997</v>
      </c>
      <c r="I22" s="169">
        <f t="shared" si="16"/>
        <v>179.98999999999998</v>
      </c>
    </row>
    <row r="23" spans="1:9" ht="12.75" customHeight="1" x14ac:dyDescent="0.15">
      <c r="A23" s="189" t="s">
        <v>288</v>
      </c>
      <c r="B23" s="190"/>
      <c r="C23" s="164">
        <v>123.75</v>
      </c>
      <c r="D23" s="164">
        <f t="shared" si="11"/>
        <v>112.501125</v>
      </c>
      <c r="E23" s="171">
        <f t="shared" si="12"/>
        <v>105.74437500000001</v>
      </c>
      <c r="F23" s="171">
        <f t="shared" si="13"/>
        <v>101.25225</v>
      </c>
      <c r="G23" s="171">
        <f t="shared" si="14"/>
        <v>96.747750000000011</v>
      </c>
      <c r="H23" s="188">
        <f t="shared" si="15"/>
        <v>224.99999999999997</v>
      </c>
      <c r="I23" s="169">
        <f t="shared" si="16"/>
        <v>224.98999999999998</v>
      </c>
    </row>
    <row r="24" spans="1:9" ht="12.75" customHeight="1" x14ac:dyDescent="0.15">
      <c r="A24" s="189" t="s">
        <v>289</v>
      </c>
      <c r="B24" s="190"/>
      <c r="C24" s="164">
        <v>123.75</v>
      </c>
      <c r="D24" s="164">
        <f t="shared" si="11"/>
        <v>112.501125</v>
      </c>
      <c r="E24" s="171">
        <f t="shared" si="12"/>
        <v>105.74437500000001</v>
      </c>
      <c r="F24" s="171">
        <f t="shared" si="13"/>
        <v>101.25225</v>
      </c>
      <c r="G24" s="171">
        <f t="shared" si="14"/>
        <v>96.747750000000011</v>
      </c>
      <c r="H24" s="188">
        <f t="shared" si="15"/>
        <v>224.99999999999997</v>
      </c>
      <c r="I24" s="169">
        <f t="shared" si="16"/>
        <v>224.98999999999998</v>
      </c>
    </row>
    <row r="25" spans="1:9" ht="12.75" customHeight="1" x14ac:dyDescent="0.15">
      <c r="A25" s="189" t="s">
        <v>290</v>
      </c>
      <c r="B25" s="190"/>
      <c r="C25" s="164">
        <v>143</v>
      </c>
      <c r="D25" s="164">
        <f t="shared" si="11"/>
        <v>130.00130000000001</v>
      </c>
      <c r="E25" s="171">
        <f t="shared" si="12"/>
        <v>122.1935</v>
      </c>
      <c r="F25" s="171">
        <f t="shared" si="13"/>
        <v>117.0026</v>
      </c>
      <c r="G25" s="171">
        <f t="shared" si="14"/>
        <v>111.79740000000001</v>
      </c>
      <c r="H25" s="188">
        <f t="shared" si="15"/>
        <v>260</v>
      </c>
      <c r="I25" s="169">
        <f t="shared" si="16"/>
        <v>259.99</v>
      </c>
    </row>
    <row r="26" spans="1:9" ht="12.75" customHeight="1" x14ac:dyDescent="0.15">
      <c r="A26" s="189" t="s">
        <v>291</v>
      </c>
      <c r="B26" s="190"/>
      <c r="C26" s="164">
        <v>55</v>
      </c>
      <c r="D26" s="164">
        <f t="shared" si="11"/>
        <v>50.000500000000002</v>
      </c>
      <c r="E26" s="171">
        <f t="shared" si="12"/>
        <v>46.997500000000002</v>
      </c>
      <c r="F26" s="171">
        <f t="shared" si="13"/>
        <v>45.001000000000005</v>
      </c>
      <c r="G26" s="171">
        <f t="shared" si="14"/>
        <v>42.999000000000002</v>
      </c>
      <c r="H26" s="188">
        <f t="shared" si="15"/>
        <v>99.999999999999986</v>
      </c>
      <c r="I26" s="169">
        <f t="shared" si="16"/>
        <v>99.989999999999981</v>
      </c>
    </row>
    <row r="27" spans="1:9" ht="12.75" customHeight="1" x14ac:dyDescent="0.15">
      <c r="A27" s="189" t="s">
        <v>292</v>
      </c>
      <c r="B27" s="190"/>
      <c r="C27" s="164">
        <v>55</v>
      </c>
      <c r="D27" s="164">
        <f t="shared" si="11"/>
        <v>50.000500000000002</v>
      </c>
      <c r="E27" s="171">
        <f t="shared" si="12"/>
        <v>46.997500000000002</v>
      </c>
      <c r="F27" s="171">
        <f t="shared" si="13"/>
        <v>45.001000000000005</v>
      </c>
      <c r="G27" s="171">
        <f t="shared" si="14"/>
        <v>42.999000000000002</v>
      </c>
      <c r="H27" s="188">
        <f t="shared" si="15"/>
        <v>99.999999999999986</v>
      </c>
      <c r="I27" s="169">
        <f t="shared" si="16"/>
        <v>99.989999999999981</v>
      </c>
    </row>
    <row r="28" spans="1:9" ht="27.75" customHeight="1" x14ac:dyDescent="0.2">
      <c r="A28" s="191" t="s">
        <v>293</v>
      </c>
      <c r="B28" s="192"/>
      <c r="C28" s="158" t="s">
        <v>251</v>
      </c>
      <c r="D28" s="159" t="s">
        <v>252</v>
      </c>
      <c r="E28" s="159" t="s">
        <v>253</v>
      </c>
      <c r="F28" s="159" t="s">
        <v>266</v>
      </c>
      <c r="G28" s="160" t="s">
        <v>267</v>
      </c>
      <c r="H28" s="161" t="s">
        <v>262</v>
      </c>
      <c r="I28" s="162" t="s">
        <v>263</v>
      </c>
    </row>
    <row r="29" spans="1:9" ht="12" customHeight="1" x14ac:dyDescent="0.15">
      <c r="A29" s="189" t="s">
        <v>292</v>
      </c>
      <c r="B29" s="190"/>
      <c r="C29" s="164">
        <v>55</v>
      </c>
      <c r="D29" s="164">
        <f t="shared" ref="D29:D32" si="17">C29*0.9091</f>
        <v>50.000500000000002</v>
      </c>
      <c r="E29" s="171">
        <f t="shared" ref="E29:E32" si="18">C29*0.8545</f>
        <v>46.997500000000002</v>
      </c>
      <c r="F29" s="171">
        <f t="shared" ref="F29:F32" si="19">C29*0.8182</f>
        <v>45.001000000000005</v>
      </c>
      <c r="G29" s="171">
        <f t="shared" ref="G29:G32" si="20">C29*0.7818</f>
        <v>42.999000000000002</v>
      </c>
      <c r="H29" s="188">
        <f t="shared" ref="H29:H31" si="21">C29/0.55</f>
        <v>99.999999999999986</v>
      </c>
      <c r="I29" s="169">
        <f t="shared" ref="I29:I31" si="22">H29-0.01</f>
        <v>99.989999999999981</v>
      </c>
    </row>
    <row r="30" spans="1:9" ht="12.75" customHeight="1" x14ac:dyDescent="0.15">
      <c r="A30" s="189" t="s">
        <v>294</v>
      </c>
      <c r="B30" s="190"/>
      <c r="C30" s="164">
        <v>44</v>
      </c>
      <c r="D30" s="164">
        <f t="shared" si="17"/>
        <v>40.000399999999999</v>
      </c>
      <c r="E30" s="171">
        <f t="shared" si="18"/>
        <v>37.597999999999999</v>
      </c>
      <c r="F30" s="171">
        <f t="shared" si="19"/>
        <v>36.000799999999998</v>
      </c>
      <c r="G30" s="171">
        <f t="shared" si="20"/>
        <v>34.3992</v>
      </c>
      <c r="H30" s="188">
        <f t="shared" si="21"/>
        <v>80</v>
      </c>
      <c r="I30" s="169">
        <f t="shared" si="22"/>
        <v>79.989999999999995</v>
      </c>
    </row>
    <row r="31" spans="1:9" ht="12.75" customHeight="1" x14ac:dyDescent="0.15">
      <c r="A31" s="189" t="s">
        <v>295</v>
      </c>
      <c r="B31" s="88"/>
      <c r="C31" s="164">
        <v>33</v>
      </c>
      <c r="D31" s="164">
        <f t="shared" si="17"/>
        <v>30.000299999999999</v>
      </c>
      <c r="E31" s="171">
        <f t="shared" si="18"/>
        <v>28.198500000000003</v>
      </c>
      <c r="F31" s="171">
        <f t="shared" si="19"/>
        <v>27.000600000000002</v>
      </c>
      <c r="G31" s="171">
        <f t="shared" si="20"/>
        <v>25.799400000000002</v>
      </c>
      <c r="H31" s="188">
        <f t="shared" si="21"/>
        <v>59.999999999999993</v>
      </c>
      <c r="I31" s="169">
        <f t="shared" si="22"/>
        <v>59.989999999999995</v>
      </c>
    </row>
    <row r="32" spans="1:9" ht="12.75" customHeight="1" x14ac:dyDescent="0.15">
      <c r="A32" s="189" t="s">
        <v>296</v>
      </c>
      <c r="B32" s="88"/>
      <c r="C32" s="164">
        <v>18</v>
      </c>
      <c r="D32" s="164">
        <f t="shared" si="17"/>
        <v>16.363800000000001</v>
      </c>
      <c r="E32" s="171">
        <f t="shared" si="18"/>
        <v>15.381</v>
      </c>
      <c r="F32" s="171">
        <f t="shared" si="19"/>
        <v>14.727600000000001</v>
      </c>
      <c r="G32" s="171">
        <f t="shared" si="20"/>
        <v>14.072400000000002</v>
      </c>
      <c r="H32" s="188">
        <v>40</v>
      </c>
      <c r="I32" s="169">
        <v>39.99</v>
      </c>
    </row>
    <row r="33" spans="1:10" ht="28.5" customHeight="1" x14ac:dyDescent="0.2">
      <c r="A33" s="191" t="s">
        <v>297</v>
      </c>
      <c r="B33" s="192"/>
      <c r="C33" s="158" t="s">
        <v>251</v>
      </c>
      <c r="D33" s="159" t="s">
        <v>252</v>
      </c>
      <c r="E33" s="159" t="s">
        <v>253</v>
      </c>
      <c r="F33" s="159" t="s">
        <v>266</v>
      </c>
      <c r="G33" s="160" t="s">
        <v>267</v>
      </c>
      <c r="H33" s="161" t="s">
        <v>262</v>
      </c>
      <c r="I33" s="162" t="s">
        <v>263</v>
      </c>
    </row>
    <row r="34" spans="1:10" ht="12.75" customHeight="1" x14ac:dyDescent="0.15">
      <c r="A34" s="189" t="s">
        <v>298</v>
      </c>
      <c r="B34" s="190"/>
      <c r="C34" s="164">
        <v>77</v>
      </c>
      <c r="D34" s="164">
        <f t="shared" ref="D34:D40" si="23">C34*0.9091</f>
        <v>70.000699999999995</v>
      </c>
      <c r="E34" s="171">
        <f t="shared" ref="E34:E40" si="24">C34*0.8545</f>
        <v>65.796500000000009</v>
      </c>
      <c r="F34" s="171">
        <f t="shared" ref="F34:F40" si="25">C34*0.8182</f>
        <v>63.001400000000004</v>
      </c>
      <c r="G34" s="171">
        <f t="shared" ref="G34:G40" si="26">C34*0.7818</f>
        <v>60.198600000000006</v>
      </c>
      <c r="H34" s="188">
        <f t="shared" ref="H34:H36" si="27">C34/0.55</f>
        <v>140</v>
      </c>
      <c r="I34" s="169">
        <f t="shared" ref="I34:I37" si="28">H34-0.01</f>
        <v>139.99</v>
      </c>
    </row>
    <row r="35" spans="1:10" ht="12.75" customHeight="1" x14ac:dyDescent="0.15">
      <c r="A35" s="189" t="s">
        <v>299</v>
      </c>
      <c r="B35" s="190"/>
      <c r="C35" s="164">
        <v>27.5</v>
      </c>
      <c r="D35" s="164">
        <f t="shared" si="23"/>
        <v>25.000250000000001</v>
      </c>
      <c r="E35" s="171">
        <f t="shared" si="24"/>
        <v>23.498750000000001</v>
      </c>
      <c r="F35" s="171">
        <f t="shared" si="25"/>
        <v>22.500500000000002</v>
      </c>
      <c r="G35" s="171">
        <f t="shared" si="26"/>
        <v>21.499500000000001</v>
      </c>
      <c r="H35" s="188">
        <f t="shared" si="27"/>
        <v>49.999999999999993</v>
      </c>
      <c r="I35" s="169">
        <f t="shared" si="28"/>
        <v>49.989999999999995</v>
      </c>
    </row>
    <row r="36" spans="1:10" ht="12.75" customHeight="1" x14ac:dyDescent="0.15">
      <c r="A36" s="189" t="s">
        <v>300</v>
      </c>
      <c r="B36" s="190"/>
      <c r="C36" s="164">
        <v>22</v>
      </c>
      <c r="D36" s="164">
        <f t="shared" si="23"/>
        <v>20.0002</v>
      </c>
      <c r="E36" s="171">
        <f t="shared" si="24"/>
        <v>18.798999999999999</v>
      </c>
      <c r="F36" s="171">
        <f t="shared" si="25"/>
        <v>18.000399999999999</v>
      </c>
      <c r="G36" s="171">
        <f t="shared" si="26"/>
        <v>17.1996</v>
      </c>
      <c r="H36" s="188">
        <f t="shared" si="27"/>
        <v>40</v>
      </c>
      <c r="I36" s="169">
        <f t="shared" si="28"/>
        <v>39.99</v>
      </c>
    </row>
    <row r="37" spans="1:10" ht="12.75" customHeight="1" x14ac:dyDescent="0.15">
      <c r="A37" s="189" t="s">
        <v>301</v>
      </c>
      <c r="B37" s="190"/>
      <c r="C37" s="164">
        <v>24.75</v>
      </c>
      <c r="D37" s="164">
        <f t="shared" si="23"/>
        <v>22.500225</v>
      </c>
      <c r="E37" s="171">
        <f t="shared" si="24"/>
        <v>21.148875</v>
      </c>
      <c r="F37" s="171">
        <f t="shared" si="25"/>
        <v>20.250450000000001</v>
      </c>
      <c r="G37" s="171">
        <f t="shared" si="26"/>
        <v>19.349550000000001</v>
      </c>
      <c r="H37" s="188">
        <v>40</v>
      </c>
      <c r="I37" s="169">
        <f t="shared" si="28"/>
        <v>39.99</v>
      </c>
    </row>
    <row r="38" spans="1:10" ht="12.75" customHeight="1" x14ac:dyDescent="0.15">
      <c r="A38" s="189" t="s">
        <v>302</v>
      </c>
      <c r="B38" s="190"/>
      <c r="C38" s="164">
        <v>18</v>
      </c>
      <c r="D38" s="164">
        <f t="shared" si="23"/>
        <v>16.363800000000001</v>
      </c>
      <c r="E38" s="171">
        <f t="shared" si="24"/>
        <v>15.381</v>
      </c>
      <c r="F38" s="171">
        <f t="shared" si="25"/>
        <v>14.727600000000001</v>
      </c>
      <c r="G38" s="171">
        <f t="shared" si="26"/>
        <v>14.072400000000002</v>
      </c>
      <c r="H38" s="188">
        <v>35</v>
      </c>
      <c r="I38" s="169">
        <v>34.99</v>
      </c>
    </row>
    <row r="39" spans="1:10" ht="12.75" customHeight="1" x14ac:dyDescent="0.15">
      <c r="A39" s="189" t="s">
        <v>303</v>
      </c>
      <c r="B39" s="190"/>
      <c r="C39" s="164">
        <v>18</v>
      </c>
      <c r="D39" s="164">
        <f t="shared" si="23"/>
        <v>16.363800000000001</v>
      </c>
      <c r="E39" s="171">
        <f t="shared" si="24"/>
        <v>15.381</v>
      </c>
      <c r="F39" s="171">
        <f t="shared" si="25"/>
        <v>14.727600000000001</v>
      </c>
      <c r="G39" s="171">
        <f t="shared" si="26"/>
        <v>14.072400000000002</v>
      </c>
      <c r="H39" s="188">
        <v>35</v>
      </c>
      <c r="I39" s="169">
        <v>34.99</v>
      </c>
    </row>
    <row r="40" spans="1:10" ht="12.75" customHeight="1" x14ac:dyDescent="0.15">
      <c r="A40" s="189" t="s">
        <v>304</v>
      </c>
      <c r="B40" s="190"/>
      <c r="C40" s="164">
        <v>24.75</v>
      </c>
      <c r="D40" s="164">
        <f t="shared" si="23"/>
        <v>22.500225</v>
      </c>
      <c r="E40" s="171">
        <f t="shared" si="24"/>
        <v>21.148875</v>
      </c>
      <c r="F40" s="171">
        <f t="shared" si="25"/>
        <v>20.250450000000001</v>
      </c>
      <c r="G40" s="171">
        <f t="shared" si="26"/>
        <v>19.349550000000001</v>
      </c>
      <c r="H40" s="188">
        <f>C40/0.55</f>
        <v>44.999999999999993</v>
      </c>
      <c r="I40" s="169">
        <f>H40-0.01</f>
        <v>44.989999999999995</v>
      </c>
    </row>
    <row r="41" spans="1:10" ht="29.25" customHeight="1" x14ac:dyDescent="0.2">
      <c r="A41" s="191" t="s">
        <v>305</v>
      </c>
      <c r="B41" s="192"/>
      <c r="C41" s="158" t="s">
        <v>251</v>
      </c>
      <c r="D41" s="159" t="s">
        <v>252</v>
      </c>
      <c r="E41" s="159" t="s">
        <v>253</v>
      </c>
      <c r="F41" s="159" t="s">
        <v>266</v>
      </c>
      <c r="G41" s="160" t="s">
        <v>267</v>
      </c>
      <c r="H41" s="161" t="s">
        <v>262</v>
      </c>
      <c r="I41" s="162" t="s">
        <v>263</v>
      </c>
    </row>
    <row r="42" spans="1:10" ht="12.75" customHeight="1" x14ac:dyDescent="0.15">
      <c r="A42" s="189" t="s">
        <v>306</v>
      </c>
      <c r="B42" s="190"/>
      <c r="C42" s="164">
        <v>38.5</v>
      </c>
      <c r="D42" s="164">
        <v>35</v>
      </c>
      <c r="E42" s="171">
        <f t="shared" ref="E42:E43" si="29">C42*0.8545</f>
        <v>32.898250000000004</v>
      </c>
      <c r="F42" s="171">
        <f t="shared" ref="F42:F43" si="30">C42*0.8182</f>
        <v>31.500700000000002</v>
      </c>
      <c r="G42" s="171">
        <f t="shared" ref="G42:G43" si="31">C42*0.7818</f>
        <v>30.099300000000003</v>
      </c>
      <c r="H42" s="188">
        <f t="shared" ref="H42:H43" si="32">C42/0.55</f>
        <v>70</v>
      </c>
      <c r="I42" s="169">
        <f t="shared" ref="I42:I43" si="33">H42-0.01</f>
        <v>69.989999999999995</v>
      </c>
    </row>
    <row r="43" spans="1:10" ht="12.75" customHeight="1" x14ac:dyDescent="0.15">
      <c r="A43" s="189" t="s">
        <v>307</v>
      </c>
      <c r="B43" s="190"/>
      <c r="C43" s="164">
        <v>27.5</v>
      </c>
      <c r="D43" s="164">
        <f>C43*0.9091</f>
        <v>25.000250000000001</v>
      </c>
      <c r="E43" s="171">
        <f t="shared" si="29"/>
        <v>23.498750000000001</v>
      </c>
      <c r="F43" s="171">
        <f t="shared" si="30"/>
        <v>22.500500000000002</v>
      </c>
      <c r="G43" s="171">
        <f t="shared" si="31"/>
        <v>21.499500000000001</v>
      </c>
      <c r="H43" s="188">
        <f t="shared" si="32"/>
        <v>49.999999999999993</v>
      </c>
      <c r="I43" s="169">
        <f t="shared" si="33"/>
        <v>49.989999999999995</v>
      </c>
    </row>
    <row r="44" spans="1:10" ht="26.25" customHeight="1" x14ac:dyDescent="0.2">
      <c r="A44" s="191" t="s">
        <v>308</v>
      </c>
      <c r="B44" s="192"/>
      <c r="C44" s="158" t="s">
        <v>251</v>
      </c>
      <c r="D44" s="159" t="s">
        <v>252</v>
      </c>
      <c r="E44" s="159" t="s">
        <v>253</v>
      </c>
      <c r="F44" s="159" t="s">
        <v>266</v>
      </c>
      <c r="G44" s="160" t="s">
        <v>267</v>
      </c>
      <c r="H44" s="161" t="s">
        <v>262</v>
      </c>
      <c r="I44" s="162" t="s">
        <v>263</v>
      </c>
    </row>
    <row r="45" spans="1:10" ht="12.75" customHeight="1" x14ac:dyDescent="0.15">
      <c r="A45" s="189" t="s">
        <v>309</v>
      </c>
      <c r="B45" s="190"/>
      <c r="C45" s="164">
        <v>66</v>
      </c>
      <c r="D45" s="164">
        <f t="shared" ref="D45:D56" si="34">C45*0.9091</f>
        <v>60.000599999999999</v>
      </c>
      <c r="E45" s="171">
        <f t="shared" ref="E45:E56" si="35">C45*0.8545</f>
        <v>56.397000000000006</v>
      </c>
      <c r="F45" s="171">
        <f t="shared" ref="F45:F56" si="36">C45*0.8182</f>
        <v>54.001200000000004</v>
      </c>
      <c r="G45" s="171">
        <f t="shared" ref="G45:G56" si="37">C45*0.7818</f>
        <v>51.598800000000004</v>
      </c>
      <c r="H45" s="188">
        <f t="shared" ref="H45:H56" si="38">C45/0.55</f>
        <v>119.99999999999999</v>
      </c>
      <c r="I45" s="169">
        <f t="shared" ref="I45:I56" si="39">H45-0.01</f>
        <v>119.98999999999998</v>
      </c>
    </row>
    <row r="46" spans="1:10" ht="12.75" customHeight="1" x14ac:dyDescent="0.15">
      <c r="A46" s="189" t="s">
        <v>310</v>
      </c>
      <c r="B46" s="190"/>
      <c r="C46" s="164">
        <v>66</v>
      </c>
      <c r="D46" s="164">
        <f t="shared" si="34"/>
        <v>60.000599999999999</v>
      </c>
      <c r="E46" s="171">
        <f t="shared" si="35"/>
        <v>56.397000000000006</v>
      </c>
      <c r="F46" s="171">
        <f t="shared" si="36"/>
        <v>54.001200000000004</v>
      </c>
      <c r="G46" s="171">
        <f t="shared" si="37"/>
        <v>51.598800000000004</v>
      </c>
      <c r="H46" s="188">
        <f t="shared" si="38"/>
        <v>119.99999999999999</v>
      </c>
      <c r="I46" s="169">
        <f t="shared" si="39"/>
        <v>119.98999999999998</v>
      </c>
    </row>
    <row r="47" spans="1:10" ht="12.75" customHeight="1" x14ac:dyDescent="0.15">
      <c r="A47" s="189" t="s">
        <v>311</v>
      </c>
      <c r="B47" s="190" t="s">
        <v>312</v>
      </c>
      <c r="C47" s="164">
        <v>66</v>
      </c>
      <c r="D47" s="164">
        <f t="shared" si="34"/>
        <v>60.000599999999999</v>
      </c>
      <c r="E47" s="171">
        <f t="shared" si="35"/>
        <v>56.397000000000006</v>
      </c>
      <c r="F47" s="171">
        <f t="shared" si="36"/>
        <v>54.001200000000004</v>
      </c>
      <c r="G47" s="171">
        <f t="shared" si="37"/>
        <v>51.598800000000004</v>
      </c>
      <c r="H47" s="188">
        <f t="shared" si="38"/>
        <v>119.99999999999999</v>
      </c>
      <c r="I47" s="169">
        <f t="shared" si="39"/>
        <v>119.98999999999998</v>
      </c>
    </row>
    <row r="48" spans="1:10" ht="12.75" customHeight="1" x14ac:dyDescent="0.15">
      <c r="A48" s="189" t="s">
        <v>313</v>
      </c>
      <c r="B48" s="190"/>
      <c r="C48" s="164">
        <v>55</v>
      </c>
      <c r="D48" s="164">
        <f t="shared" si="34"/>
        <v>50.000500000000002</v>
      </c>
      <c r="E48" s="171">
        <f t="shared" si="35"/>
        <v>46.997500000000002</v>
      </c>
      <c r="F48" s="171">
        <f t="shared" si="36"/>
        <v>45.001000000000005</v>
      </c>
      <c r="G48" s="171">
        <f t="shared" si="37"/>
        <v>42.999000000000002</v>
      </c>
      <c r="H48" s="188">
        <f t="shared" si="38"/>
        <v>99.999999999999986</v>
      </c>
      <c r="I48" s="169">
        <f t="shared" si="39"/>
        <v>99.989999999999981</v>
      </c>
      <c r="J48" s="14"/>
    </row>
    <row r="49" spans="1:10" ht="12.75" customHeight="1" x14ac:dyDescent="0.15">
      <c r="A49" s="189" t="s">
        <v>314</v>
      </c>
      <c r="B49" s="190" t="s">
        <v>312</v>
      </c>
      <c r="C49" s="164">
        <v>44</v>
      </c>
      <c r="D49" s="164">
        <f t="shared" si="34"/>
        <v>40.000399999999999</v>
      </c>
      <c r="E49" s="171">
        <f t="shared" si="35"/>
        <v>37.597999999999999</v>
      </c>
      <c r="F49" s="171">
        <f t="shared" si="36"/>
        <v>36.000799999999998</v>
      </c>
      <c r="G49" s="171">
        <f t="shared" si="37"/>
        <v>34.3992</v>
      </c>
      <c r="H49" s="188">
        <f t="shared" si="38"/>
        <v>80</v>
      </c>
      <c r="I49" s="169">
        <f t="shared" si="39"/>
        <v>79.989999999999995</v>
      </c>
      <c r="J49" s="14"/>
    </row>
    <row r="50" spans="1:10" ht="12.75" customHeight="1" x14ac:dyDescent="0.15">
      <c r="A50" s="189" t="s">
        <v>315</v>
      </c>
      <c r="B50" s="190"/>
      <c r="C50" s="164">
        <v>30.25</v>
      </c>
      <c r="D50" s="164">
        <f t="shared" si="34"/>
        <v>27.500275000000002</v>
      </c>
      <c r="E50" s="171">
        <f t="shared" si="35"/>
        <v>25.848625000000002</v>
      </c>
      <c r="F50" s="171">
        <f t="shared" si="36"/>
        <v>24.75055</v>
      </c>
      <c r="G50" s="171">
        <f t="shared" si="37"/>
        <v>23.649450000000002</v>
      </c>
      <c r="H50" s="188">
        <f t="shared" si="38"/>
        <v>54.999999999999993</v>
      </c>
      <c r="I50" s="169">
        <f t="shared" si="39"/>
        <v>54.989999999999995</v>
      </c>
      <c r="J50" s="14"/>
    </row>
    <row r="51" spans="1:10" ht="12.75" customHeight="1" x14ac:dyDescent="0.15">
      <c r="A51" s="189" t="s">
        <v>316</v>
      </c>
      <c r="B51" s="190"/>
      <c r="C51" s="164">
        <v>44</v>
      </c>
      <c r="D51" s="164">
        <f t="shared" si="34"/>
        <v>40.000399999999999</v>
      </c>
      <c r="E51" s="171">
        <f t="shared" si="35"/>
        <v>37.597999999999999</v>
      </c>
      <c r="F51" s="171">
        <f t="shared" si="36"/>
        <v>36.000799999999998</v>
      </c>
      <c r="G51" s="171">
        <f t="shared" si="37"/>
        <v>34.3992</v>
      </c>
      <c r="H51" s="188">
        <f t="shared" si="38"/>
        <v>80</v>
      </c>
      <c r="I51" s="169">
        <f t="shared" si="39"/>
        <v>79.989999999999995</v>
      </c>
    </row>
    <row r="52" spans="1:10" ht="12.75" customHeight="1" x14ac:dyDescent="0.15">
      <c r="A52" s="189" t="s">
        <v>317</v>
      </c>
      <c r="B52" s="190" t="s">
        <v>312</v>
      </c>
      <c r="C52" s="164">
        <v>71.5</v>
      </c>
      <c r="D52" s="164">
        <f t="shared" si="34"/>
        <v>65.000650000000007</v>
      </c>
      <c r="E52" s="171">
        <f t="shared" si="35"/>
        <v>61.09675</v>
      </c>
      <c r="F52" s="171">
        <f t="shared" si="36"/>
        <v>58.501300000000001</v>
      </c>
      <c r="G52" s="171">
        <f t="shared" si="37"/>
        <v>55.898700000000005</v>
      </c>
      <c r="H52" s="188">
        <f t="shared" si="38"/>
        <v>130</v>
      </c>
      <c r="I52" s="169">
        <f t="shared" si="39"/>
        <v>129.99</v>
      </c>
    </row>
    <row r="53" spans="1:10" ht="12.75" customHeight="1" x14ac:dyDescent="0.15">
      <c r="A53" s="189" t="s">
        <v>318</v>
      </c>
      <c r="B53" s="190"/>
      <c r="C53" s="164">
        <v>38.5</v>
      </c>
      <c r="D53" s="164">
        <f t="shared" si="34"/>
        <v>35.000349999999997</v>
      </c>
      <c r="E53" s="171">
        <f t="shared" si="35"/>
        <v>32.898250000000004</v>
      </c>
      <c r="F53" s="171">
        <f t="shared" si="36"/>
        <v>31.500700000000002</v>
      </c>
      <c r="G53" s="171">
        <f t="shared" si="37"/>
        <v>30.099300000000003</v>
      </c>
      <c r="H53" s="188">
        <f t="shared" si="38"/>
        <v>70</v>
      </c>
      <c r="I53" s="169">
        <f t="shared" si="39"/>
        <v>69.989999999999995</v>
      </c>
    </row>
    <row r="54" spans="1:10" ht="12.75" customHeight="1" x14ac:dyDescent="0.15">
      <c r="A54" s="189" t="s">
        <v>319</v>
      </c>
      <c r="B54" s="190"/>
      <c r="C54" s="164">
        <v>38.5</v>
      </c>
      <c r="D54" s="164">
        <f t="shared" si="34"/>
        <v>35.000349999999997</v>
      </c>
      <c r="E54" s="171">
        <f t="shared" si="35"/>
        <v>32.898250000000004</v>
      </c>
      <c r="F54" s="171">
        <f t="shared" si="36"/>
        <v>31.500700000000002</v>
      </c>
      <c r="G54" s="171">
        <f t="shared" si="37"/>
        <v>30.099300000000003</v>
      </c>
      <c r="H54" s="188">
        <f t="shared" si="38"/>
        <v>70</v>
      </c>
      <c r="I54" s="169">
        <f t="shared" si="39"/>
        <v>69.989999999999995</v>
      </c>
    </row>
    <row r="55" spans="1:10" ht="12.75" customHeight="1" x14ac:dyDescent="0.15">
      <c r="A55" s="189" t="s">
        <v>320</v>
      </c>
      <c r="B55" s="190"/>
      <c r="C55" s="164">
        <v>33</v>
      </c>
      <c r="D55" s="164">
        <f t="shared" si="34"/>
        <v>30.000299999999999</v>
      </c>
      <c r="E55" s="171">
        <f t="shared" si="35"/>
        <v>28.198500000000003</v>
      </c>
      <c r="F55" s="171">
        <f t="shared" si="36"/>
        <v>27.000600000000002</v>
      </c>
      <c r="G55" s="171">
        <f t="shared" si="37"/>
        <v>25.799400000000002</v>
      </c>
      <c r="H55" s="188">
        <f t="shared" si="38"/>
        <v>59.999999999999993</v>
      </c>
      <c r="I55" s="169">
        <f t="shared" si="39"/>
        <v>59.989999999999995</v>
      </c>
    </row>
    <row r="56" spans="1:10" ht="12.75" customHeight="1" x14ac:dyDescent="0.15">
      <c r="A56" s="189" t="s">
        <v>321</v>
      </c>
      <c r="B56" s="190"/>
      <c r="C56" s="164">
        <v>22</v>
      </c>
      <c r="D56" s="164">
        <f t="shared" si="34"/>
        <v>20.0002</v>
      </c>
      <c r="E56" s="171">
        <f t="shared" si="35"/>
        <v>18.798999999999999</v>
      </c>
      <c r="F56" s="171">
        <f t="shared" si="36"/>
        <v>18.000399999999999</v>
      </c>
      <c r="G56" s="171">
        <f t="shared" si="37"/>
        <v>17.1996</v>
      </c>
      <c r="H56" s="188">
        <f t="shared" si="38"/>
        <v>40</v>
      </c>
      <c r="I56" s="169">
        <f t="shared" si="39"/>
        <v>39.99</v>
      </c>
    </row>
    <row r="57" spans="1:10" ht="25.5" customHeight="1" x14ac:dyDescent="0.2">
      <c r="A57" s="191" t="s">
        <v>322</v>
      </c>
      <c r="B57" s="192"/>
      <c r="C57" s="158" t="s">
        <v>251</v>
      </c>
      <c r="D57" s="159" t="s">
        <v>252</v>
      </c>
      <c r="E57" s="159" t="s">
        <v>253</v>
      </c>
      <c r="F57" s="159" t="s">
        <v>266</v>
      </c>
      <c r="G57" s="160" t="s">
        <v>267</v>
      </c>
      <c r="H57" s="161" t="s">
        <v>262</v>
      </c>
      <c r="I57" s="162" t="s">
        <v>263</v>
      </c>
    </row>
    <row r="58" spans="1:10" ht="12.75" customHeight="1" x14ac:dyDescent="0.15">
      <c r="A58" s="189" t="s">
        <v>323</v>
      </c>
      <c r="B58" s="190"/>
      <c r="C58" s="164">
        <v>385</v>
      </c>
      <c r="D58" s="164">
        <f t="shared" ref="D58:D61" si="40">C58*0.9091</f>
        <v>350.00350000000003</v>
      </c>
      <c r="E58" s="171">
        <f t="shared" ref="E58:E61" si="41">C58*0.8545</f>
        <v>328.98250000000002</v>
      </c>
      <c r="F58" s="171">
        <f t="shared" ref="F58:F61" si="42">C58*0.8182</f>
        <v>315.00700000000001</v>
      </c>
      <c r="G58" s="171">
        <f t="shared" ref="G58:G61" si="43">C58*0.7818</f>
        <v>300.99299999999999</v>
      </c>
      <c r="H58" s="188">
        <f t="shared" ref="H58:H61" si="44">C58/0.55</f>
        <v>700</v>
      </c>
      <c r="I58" s="169">
        <f t="shared" ref="I58:I61" si="45">H58-0.01</f>
        <v>699.99</v>
      </c>
    </row>
    <row r="59" spans="1:10" ht="12.75" customHeight="1" x14ac:dyDescent="0.15">
      <c r="A59" s="189" t="s">
        <v>324</v>
      </c>
      <c r="B59" s="190"/>
      <c r="C59" s="164">
        <v>275</v>
      </c>
      <c r="D59" s="164">
        <f t="shared" si="40"/>
        <v>250.0025</v>
      </c>
      <c r="E59" s="171">
        <f t="shared" si="41"/>
        <v>234.98750000000001</v>
      </c>
      <c r="F59" s="171">
        <f t="shared" si="42"/>
        <v>225.00500000000002</v>
      </c>
      <c r="G59" s="171">
        <f t="shared" si="43"/>
        <v>214.995</v>
      </c>
      <c r="H59" s="188">
        <f t="shared" si="44"/>
        <v>499.99999999999994</v>
      </c>
      <c r="I59" s="169">
        <f t="shared" si="45"/>
        <v>499.98999999999995</v>
      </c>
    </row>
    <row r="60" spans="1:10" ht="12.75" customHeight="1" x14ac:dyDescent="0.15">
      <c r="A60" s="189" t="s">
        <v>325</v>
      </c>
      <c r="B60" s="190"/>
      <c r="C60" s="164">
        <v>192.5</v>
      </c>
      <c r="D60" s="164">
        <f t="shared" si="40"/>
        <v>175.00175000000002</v>
      </c>
      <c r="E60" s="171">
        <f t="shared" si="41"/>
        <v>164.49125000000001</v>
      </c>
      <c r="F60" s="171">
        <f t="shared" si="42"/>
        <v>157.5035</v>
      </c>
      <c r="G60" s="171">
        <f t="shared" si="43"/>
        <v>150.4965</v>
      </c>
      <c r="H60" s="188">
        <f t="shared" si="44"/>
        <v>350</v>
      </c>
      <c r="I60" s="169">
        <f t="shared" si="45"/>
        <v>349.99</v>
      </c>
    </row>
    <row r="61" spans="1:10" ht="12.75" customHeight="1" x14ac:dyDescent="0.15">
      <c r="A61" s="193" t="s">
        <v>326</v>
      </c>
      <c r="B61" s="194"/>
      <c r="C61" s="195">
        <v>71.5</v>
      </c>
      <c r="D61" s="195">
        <f t="shared" si="40"/>
        <v>65.000650000000007</v>
      </c>
      <c r="E61" s="196">
        <f t="shared" si="41"/>
        <v>61.09675</v>
      </c>
      <c r="F61" s="196">
        <f t="shared" si="42"/>
        <v>58.501300000000001</v>
      </c>
      <c r="G61" s="196">
        <f t="shared" si="43"/>
        <v>55.898700000000005</v>
      </c>
      <c r="H61" s="197">
        <f t="shared" si="44"/>
        <v>130</v>
      </c>
      <c r="I61" s="198">
        <f t="shared" si="45"/>
        <v>129.99</v>
      </c>
    </row>
    <row r="62" spans="1:10" ht="12.75" customHeight="1" x14ac:dyDescent="0.2">
      <c r="A62" s="199" t="s">
        <v>327</v>
      </c>
      <c r="B62" s="200"/>
      <c r="C62" s="201"/>
      <c r="D62" s="201"/>
      <c r="E62" s="201"/>
      <c r="F62" s="201"/>
      <c r="G62" s="202"/>
      <c r="H62" s="203"/>
      <c r="I62" s="204"/>
    </row>
    <row r="63" spans="1:10" ht="12.75" customHeight="1" x14ac:dyDescent="0.2">
      <c r="A63" s="191" t="s">
        <v>328</v>
      </c>
      <c r="B63" s="192"/>
      <c r="C63" s="205"/>
      <c r="D63" s="205"/>
      <c r="E63" s="205"/>
      <c r="F63" s="205"/>
      <c r="G63" s="206"/>
      <c r="H63" s="207"/>
      <c r="I63" s="208"/>
    </row>
    <row r="64" spans="1:10" ht="12.75" customHeight="1" x14ac:dyDescent="0.2">
      <c r="A64" s="209" t="s">
        <v>329</v>
      </c>
      <c r="B64" s="210"/>
      <c r="C64" s="164">
        <v>44</v>
      </c>
      <c r="D64" s="164">
        <f>C64*0.9091</f>
        <v>40.000399999999999</v>
      </c>
      <c r="E64" s="171">
        <f>C64*0.8545</f>
        <v>37.597999999999999</v>
      </c>
      <c r="F64" s="171">
        <f>C64*0.8182</f>
        <v>36.000799999999998</v>
      </c>
      <c r="G64" s="171">
        <f>C64*0.7818</f>
        <v>34.3992</v>
      </c>
      <c r="H64" s="188">
        <f>C64/0.55</f>
        <v>80</v>
      </c>
      <c r="I64" s="169">
        <f>H64-0.01</f>
        <v>79.989999999999995</v>
      </c>
    </row>
    <row r="65" spans="1:9" ht="33" customHeight="1" x14ac:dyDescent="0.2">
      <c r="A65" s="191" t="s">
        <v>330</v>
      </c>
      <c r="B65" s="207"/>
      <c r="C65" s="158" t="s">
        <v>251</v>
      </c>
      <c r="D65" s="159" t="s">
        <v>252</v>
      </c>
      <c r="E65" s="159" t="s">
        <v>253</v>
      </c>
      <c r="F65" s="159" t="s">
        <v>266</v>
      </c>
      <c r="G65" s="160" t="s">
        <v>267</v>
      </c>
      <c r="H65" s="161" t="s">
        <v>262</v>
      </c>
      <c r="I65" s="162" t="s">
        <v>263</v>
      </c>
    </row>
    <row r="66" spans="1:9" ht="12.75" customHeight="1" x14ac:dyDescent="0.15">
      <c r="A66" s="189" t="s">
        <v>331</v>
      </c>
      <c r="B66" s="190"/>
      <c r="C66" s="164">
        <v>41.25</v>
      </c>
      <c r="D66" s="164">
        <f t="shared" ref="D66:D67" si="46">C66*0.9091</f>
        <v>37.500374999999998</v>
      </c>
      <c r="E66" s="171">
        <f t="shared" ref="E66:E67" si="47">C66*0.8545</f>
        <v>35.248125000000002</v>
      </c>
      <c r="F66" s="171">
        <f t="shared" ref="F66:F67" si="48">C66*0.8182</f>
        <v>33.750750000000004</v>
      </c>
      <c r="G66" s="171">
        <f t="shared" ref="G66:G67" si="49">C66*0.7818</f>
        <v>32.249250000000004</v>
      </c>
      <c r="H66" s="188">
        <f t="shared" ref="H66:H67" si="50">C66/0.55</f>
        <v>75</v>
      </c>
      <c r="I66" s="169">
        <f t="shared" ref="I66:I67" si="51">H66-0.01</f>
        <v>74.989999999999995</v>
      </c>
    </row>
    <row r="67" spans="1:9" ht="12.75" customHeight="1" x14ac:dyDescent="0.15">
      <c r="A67" s="189" t="s">
        <v>332</v>
      </c>
      <c r="B67" s="190"/>
      <c r="C67" s="164">
        <v>33</v>
      </c>
      <c r="D67" s="164">
        <f t="shared" si="46"/>
        <v>30.000299999999999</v>
      </c>
      <c r="E67" s="171">
        <f t="shared" si="47"/>
        <v>28.198500000000003</v>
      </c>
      <c r="F67" s="171">
        <f t="shared" si="48"/>
        <v>27.000600000000002</v>
      </c>
      <c r="G67" s="171">
        <f t="shared" si="49"/>
        <v>25.799400000000002</v>
      </c>
      <c r="H67" s="188">
        <f t="shared" si="50"/>
        <v>59.999999999999993</v>
      </c>
      <c r="I67" s="169">
        <f t="shared" si="51"/>
        <v>59.989999999999995</v>
      </c>
    </row>
    <row r="68" spans="1:9" ht="31.5" customHeight="1" x14ac:dyDescent="0.2">
      <c r="A68" s="191" t="s">
        <v>333</v>
      </c>
      <c r="B68" s="192"/>
      <c r="C68" s="158" t="s">
        <v>251</v>
      </c>
      <c r="D68" s="159" t="s">
        <v>252</v>
      </c>
      <c r="E68" s="159" t="s">
        <v>253</v>
      </c>
      <c r="F68" s="159" t="s">
        <v>266</v>
      </c>
      <c r="G68" s="160" t="s">
        <v>267</v>
      </c>
      <c r="H68" s="161" t="s">
        <v>262</v>
      </c>
      <c r="I68" s="162" t="s">
        <v>263</v>
      </c>
    </row>
    <row r="69" spans="1:9" ht="12.75" customHeight="1" x14ac:dyDescent="0.15">
      <c r="A69" s="189" t="s">
        <v>331</v>
      </c>
      <c r="B69" s="190"/>
      <c r="C69" s="164">
        <v>46.75</v>
      </c>
      <c r="D69" s="164">
        <f t="shared" ref="D69:D73" si="52">C69*0.9091</f>
        <v>42.500425</v>
      </c>
      <c r="E69" s="171">
        <f t="shared" ref="E69:E74" si="53">C69*0.8545</f>
        <v>39.947875000000003</v>
      </c>
      <c r="F69" s="171">
        <f t="shared" ref="F69:F74" si="54">C69*0.8182</f>
        <v>38.25085</v>
      </c>
      <c r="G69" s="171">
        <f t="shared" ref="G69:G74" si="55">C69*0.7818</f>
        <v>36.549150000000004</v>
      </c>
      <c r="H69" s="188">
        <f t="shared" ref="H69:H74" si="56">C69/0.55</f>
        <v>85</v>
      </c>
      <c r="I69" s="169">
        <f t="shared" ref="I69:I74" si="57">H69-0.01</f>
        <v>84.99</v>
      </c>
    </row>
    <row r="70" spans="1:9" ht="12.75" customHeight="1" x14ac:dyDescent="0.15">
      <c r="A70" s="189" t="s">
        <v>334</v>
      </c>
      <c r="B70" s="211"/>
      <c r="C70" s="164">
        <v>66</v>
      </c>
      <c r="D70" s="164">
        <f t="shared" si="52"/>
        <v>60.000599999999999</v>
      </c>
      <c r="E70" s="171">
        <f t="shared" si="53"/>
        <v>56.397000000000006</v>
      </c>
      <c r="F70" s="171">
        <f t="shared" si="54"/>
        <v>54.001200000000004</v>
      </c>
      <c r="G70" s="171">
        <f t="shared" si="55"/>
        <v>51.598800000000004</v>
      </c>
      <c r="H70" s="188">
        <f t="shared" si="56"/>
        <v>119.99999999999999</v>
      </c>
      <c r="I70" s="169">
        <f t="shared" si="57"/>
        <v>119.98999999999998</v>
      </c>
    </row>
    <row r="71" spans="1:9" ht="12.75" customHeight="1" x14ac:dyDescent="0.15">
      <c r="A71" s="189" t="s">
        <v>335</v>
      </c>
      <c r="B71" s="211"/>
      <c r="C71" s="164">
        <v>44</v>
      </c>
      <c r="D71" s="164">
        <f t="shared" si="52"/>
        <v>40.000399999999999</v>
      </c>
      <c r="E71" s="171">
        <f t="shared" si="53"/>
        <v>37.597999999999999</v>
      </c>
      <c r="F71" s="171">
        <f t="shared" si="54"/>
        <v>36.000799999999998</v>
      </c>
      <c r="G71" s="171">
        <f t="shared" si="55"/>
        <v>34.3992</v>
      </c>
      <c r="H71" s="188">
        <f t="shared" si="56"/>
        <v>80</v>
      </c>
      <c r="I71" s="169">
        <f t="shared" si="57"/>
        <v>79.989999999999995</v>
      </c>
    </row>
    <row r="72" spans="1:9" ht="12.75" customHeight="1" x14ac:dyDescent="0.15">
      <c r="A72" s="189" t="s">
        <v>336</v>
      </c>
      <c r="B72" s="211"/>
      <c r="C72" s="164">
        <v>44</v>
      </c>
      <c r="D72" s="164">
        <f t="shared" si="52"/>
        <v>40.000399999999999</v>
      </c>
      <c r="E72" s="171">
        <f t="shared" si="53"/>
        <v>37.597999999999999</v>
      </c>
      <c r="F72" s="171">
        <f t="shared" si="54"/>
        <v>36.000799999999998</v>
      </c>
      <c r="G72" s="171">
        <f t="shared" si="55"/>
        <v>34.3992</v>
      </c>
      <c r="H72" s="188">
        <f t="shared" si="56"/>
        <v>80</v>
      </c>
      <c r="I72" s="169">
        <f t="shared" si="57"/>
        <v>79.989999999999995</v>
      </c>
    </row>
    <row r="73" spans="1:9" ht="12.75" customHeight="1" x14ac:dyDescent="0.15">
      <c r="A73" s="189" t="s">
        <v>337</v>
      </c>
      <c r="B73" s="190"/>
      <c r="C73" s="164">
        <v>38.5</v>
      </c>
      <c r="D73" s="164">
        <f t="shared" si="52"/>
        <v>35.000349999999997</v>
      </c>
      <c r="E73" s="171">
        <f t="shared" si="53"/>
        <v>32.898250000000004</v>
      </c>
      <c r="F73" s="171">
        <f t="shared" si="54"/>
        <v>31.500700000000002</v>
      </c>
      <c r="G73" s="171">
        <f t="shared" si="55"/>
        <v>30.099300000000003</v>
      </c>
      <c r="H73" s="188">
        <f t="shared" si="56"/>
        <v>70</v>
      </c>
      <c r="I73" s="169">
        <f t="shared" si="57"/>
        <v>69.989999999999995</v>
      </c>
    </row>
    <row r="74" spans="1:9" ht="12.75" customHeight="1" x14ac:dyDescent="0.15">
      <c r="A74" s="189" t="s">
        <v>332</v>
      </c>
      <c r="B74" s="190"/>
      <c r="C74" s="164">
        <v>29</v>
      </c>
      <c r="D74" s="164">
        <v>15</v>
      </c>
      <c r="E74" s="171">
        <f t="shared" si="53"/>
        <v>24.7805</v>
      </c>
      <c r="F74" s="171">
        <f t="shared" si="54"/>
        <v>23.727800000000002</v>
      </c>
      <c r="G74" s="171">
        <f t="shared" si="55"/>
        <v>22.6722</v>
      </c>
      <c r="H74" s="188">
        <f t="shared" si="56"/>
        <v>52.72727272727272</v>
      </c>
      <c r="I74" s="169">
        <f t="shared" si="57"/>
        <v>52.717272727272722</v>
      </c>
    </row>
    <row r="75" spans="1:9" ht="33" customHeight="1" x14ac:dyDescent="0.2">
      <c r="A75" s="212" t="s">
        <v>338</v>
      </c>
      <c r="B75" s="213"/>
      <c r="C75" s="158" t="s">
        <v>251</v>
      </c>
      <c r="D75" s="159" t="s">
        <v>252</v>
      </c>
      <c r="E75" s="159" t="s">
        <v>253</v>
      </c>
      <c r="F75" s="159" t="s">
        <v>266</v>
      </c>
      <c r="G75" s="160" t="s">
        <v>267</v>
      </c>
      <c r="H75" s="161" t="s">
        <v>262</v>
      </c>
      <c r="I75" s="162" t="s">
        <v>263</v>
      </c>
    </row>
    <row r="76" spans="1:9" ht="12.75" customHeight="1" x14ac:dyDescent="0.15">
      <c r="A76" s="189" t="s">
        <v>325</v>
      </c>
      <c r="B76" s="190"/>
      <c r="C76" s="164">
        <v>44</v>
      </c>
      <c r="D76" s="164">
        <f t="shared" ref="D76:D77" si="58">C76*0.9091</f>
        <v>40.000399999999999</v>
      </c>
      <c r="E76" s="171">
        <f t="shared" ref="E76:E77" si="59">C76*0.8545</f>
        <v>37.597999999999999</v>
      </c>
      <c r="F76" s="171">
        <f t="shared" ref="F76:F77" si="60">C76*0.8182</f>
        <v>36.000799999999998</v>
      </c>
      <c r="G76" s="171">
        <f t="shared" ref="G76:G77" si="61">C76*0.7818</f>
        <v>34.3992</v>
      </c>
      <c r="H76" s="188">
        <f t="shared" ref="H76:H77" si="62">C76/0.55</f>
        <v>80</v>
      </c>
      <c r="I76" s="169">
        <f t="shared" ref="I76:I77" si="63">H76-0.01</f>
        <v>79.989999999999995</v>
      </c>
    </row>
    <row r="77" spans="1:9" ht="12.75" customHeight="1" x14ac:dyDescent="0.15">
      <c r="A77" s="189" t="s">
        <v>339</v>
      </c>
      <c r="B77" s="190"/>
      <c r="C77" s="164">
        <v>27.5</v>
      </c>
      <c r="D77" s="164">
        <f t="shared" si="58"/>
        <v>25.000250000000001</v>
      </c>
      <c r="E77" s="171">
        <f t="shared" si="59"/>
        <v>23.498750000000001</v>
      </c>
      <c r="F77" s="171">
        <f t="shared" si="60"/>
        <v>22.500500000000002</v>
      </c>
      <c r="G77" s="171">
        <f t="shared" si="61"/>
        <v>21.499500000000001</v>
      </c>
      <c r="H77" s="188">
        <f t="shared" si="62"/>
        <v>49.999999999999993</v>
      </c>
      <c r="I77" s="169">
        <f t="shared" si="63"/>
        <v>49.989999999999995</v>
      </c>
    </row>
    <row r="78" spans="1:9" ht="30" customHeight="1" x14ac:dyDescent="0.2">
      <c r="A78" s="212" t="s">
        <v>340</v>
      </c>
      <c r="B78" s="213"/>
      <c r="C78" s="158" t="s">
        <v>251</v>
      </c>
      <c r="D78" s="159" t="s">
        <v>252</v>
      </c>
      <c r="E78" s="159" t="s">
        <v>253</v>
      </c>
      <c r="F78" s="159" t="s">
        <v>266</v>
      </c>
      <c r="G78" s="160" t="s">
        <v>267</v>
      </c>
      <c r="H78" s="161" t="s">
        <v>262</v>
      </c>
      <c r="I78" s="162" t="s">
        <v>263</v>
      </c>
    </row>
    <row r="79" spans="1:9" ht="12.75" customHeight="1" x14ac:dyDescent="0.15">
      <c r="A79" s="189" t="s">
        <v>286</v>
      </c>
      <c r="B79" s="190"/>
      <c r="C79" s="164">
        <v>22</v>
      </c>
      <c r="D79" s="164">
        <f t="shared" ref="D79:D83" si="64">C79*0.9091</f>
        <v>20.0002</v>
      </c>
      <c r="E79" s="171">
        <f t="shared" ref="E79:E83" si="65">C79*0.8545</f>
        <v>18.798999999999999</v>
      </c>
      <c r="F79" s="171">
        <f t="shared" ref="F79:F83" si="66">C79*0.8182</f>
        <v>18.000399999999999</v>
      </c>
      <c r="G79" s="171">
        <f t="shared" ref="G79:G83" si="67">C79*0.7818</f>
        <v>17.1996</v>
      </c>
      <c r="H79" s="188">
        <f t="shared" ref="H79:H83" si="68">C79/0.55</f>
        <v>40</v>
      </c>
      <c r="I79" s="169">
        <f t="shared" ref="I79:I83" si="69">H79-0.01</f>
        <v>39.99</v>
      </c>
    </row>
    <row r="80" spans="1:9" ht="12.75" customHeight="1" x14ac:dyDescent="0.15">
      <c r="A80" s="189" t="s">
        <v>332</v>
      </c>
      <c r="B80" s="190"/>
      <c r="C80" s="164">
        <v>16.5</v>
      </c>
      <c r="D80" s="164">
        <f t="shared" si="64"/>
        <v>15.00015</v>
      </c>
      <c r="E80" s="171">
        <f t="shared" si="65"/>
        <v>14.099250000000001</v>
      </c>
      <c r="F80" s="171">
        <f t="shared" si="66"/>
        <v>13.500300000000001</v>
      </c>
      <c r="G80" s="171">
        <f t="shared" si="67"/>
        <v>12.899700000000001</v>
      </c>
      <c r="H80" s="188">
        <f t="shared" si="68"/>
        <v>29.999999999999996</v>
      </c>
      <c r="I80" s="169">
        <f t="shared" si="69"/>
        <v>29.989999999999995</v>
      </c>
    </row>
    <row r="81" spans="1:9" ht="12.75" customHeight="1" x14ac:dyDescent="0.15">
      <c r="A81" s="214" t="s">
        <v>341</v>
      </c>
      <c r="B81" s="215"/>
      <c r="C81" s="216">
        <v>11</v>
      </c>
      <c r="D81" s="216">
        <f t="shared" si="64"/>
        <v>10.0001</v>
      </c>
      <c r="E81" s="217">
        <f t="shared" si="65"/>
        <v>9.3994999999999997</v>
      </c>
      <c r="F81" s="217">
        <f t="shared" si="66"/>
        <v>9.0001999999999995</v>
      </c>
      <c r="G81" s="217">
        <f t="shared" si="67"/>
        <v>8.5998000000000001</v>
      </c>
      <c r="H81" s="218">
        <f t="shared" si="68"/>
        <v>20</v>
      </c>
      <c r="I81" s="219">
        <f t="shared" si="69"/>
        <v>19.989999999999998</v>
      </c>
    </row>
    <row r="82" spans="1:9" ht="12.75" customHeight="1" x14ac:dyDescent="0.15">
      <c r="A82" s="220" t="s">
        <v>342</v>
      </c>
      <c r="B82" s="170"/>
      <c r="C82" s="221">
        <v>13.750000000000002</v>
      </c>
      <c r="D82" s="164">
        <f t="shared" si="64"/>
        <v>12.500125000000002</v>
      </c>
      <c r="E82" s="171">
        <f t="shared" si="65"/>
        <v>11.749375000000002</v>
      </c>
      <c r="F82" s="171">
        <f t="shared" si="66"/>
        <v>11.250250000000001</v>
      </c>
      <c r="G82" s="171">
        <f t="shared" si="67"/>
        <v>10.749750000000002</v>
      </c>
      <c r="H82" s="188">
        <f t="shared" si="68"/>
        <v>25</v>
      </c>
      <c r="I82" s="169">
        <f t="shared" si="69"/>
        <v>24.99</v>
      </c>
    </row>
    <row r="83" spans="1:9" ht="12.75" customHeight="1" x14ac:dyDescent="0.15">
      <c r="A83" s="222" t="s">
        <v>343</v>
      </c>
      <c r="B83" s="223"/>
      <c r="C83" s="224">
        <v>8</v>
      </c>
      <c r="D83" s="224">
        <f t="shared" si="64"/>
        <v>7.2728000000000002</v>
      </c>
      <c r="E83" s="171">
        <f t="shared" si="65"/>
        <v>6.8360000000000003</v>
      </c>
      <c r="F83" s="171">
        <f t="shared" si="66"/>
        <v>6.5456000000000003</v>
      </c>
      <c r="G83" s="171">
        <f t="shared" si="67"/>
        <v>6.2544000000000004</v>
      </c>
      <c r="H83" s="188">
        <f t="shared" si="68"/>
        <v>14.545454545454545</v>
      </c>
      <c r="I83" s="169">
        <f t="shared" si="69"/>
        <v>14.535454545454545</v>
      </c>
    </row>
    <row r="84" spans="1:9" ht="24" customHeight="1" x14ac:dyDescent="0.2">
      <c r="A84" s="212" t="s">
        <v>344</v>
      </c>
      <c r="B84" s="213"/>
      <c r="C84" s="158" t="s">
        <v>251</v>
      </c>
      <c r="D84" s="159" t="s">
        <v>252</v>
      </c>
      <c r="E84" s="159" t="s">
        <v>253</v>
      </c>
      <c r="F84" s="159" t="s">
        <v>266</v>
      </c>
      <c r="G84" s="160" t="s">
        <v>267</v>
      </c>
      <c r="H84" s="161" t="s">
        <v>262</v>
      </c>
      <c r="I84" s="162" t="s">
        <v>263</v>
      </c>
    </row>
    <row r="85" spans="1:9" ht="12.75" customHeight="1" x14ac:dyDescent="0.15">
      <c r="A85" s="220" t="s">
        <v>345</v>
      </c>
      <c r="B85" s="225"/>
      <c r="C85" s="164">
        <v>16.5</v>
      </c>
      <c r="D85" s="164">
        <f t="shared" ref="D85:D86" si="70">C85*0.9091</f>
        <v>15.00015</v>
      </c>
      <c r="E85" s="226">
        <f t="shared" ref="E85:E86" si="71">C85*0.8545</f>
        <v>14.099250000000001</v>
      </c>
      <c r="F85" s="171">
        <f t="shared" ref="F85:F86" si="72">C85*0.8182</f>
        <v>13.500300000000001</v>
      </c>
      <c r="G85" s="171">
        <f t="shared" ref="G85:G86" si="73">C85*0.7818</f>
        <v>12.899700000000001</v>
      </c>
      <c r="H85" s="188">
        <f t="shared" ref="H85:H86" si="74">C85/0.55</f>
        <v>29.999999999999996</v>
      </c>
      <c r="I85" s="169">
        <f t="shared" ref="I85:I86" si="75">H85-0.01</f>
        <v>29.989999999999995</v>
      </c>
    </row>
    <row r="86" spans="1:9" ht="12.75" customHeight="1" x14ac:dyDescent="0.15">
      <c r="A86" s="220" t="s">
        <v>346</v>
      </c>
      <c r="B86" s="170"/>
      <c r="C86" s="227">
        <v>22</v>
      </c>
      <c r="D86" s="227">
        <f t="shared" si="70"/>
        <v>20.0002</v>
      </c>
      <c r="E86" s="171">
        <f t="shared" si="71"/>
        <v>18.798999999999999</v>
      </c>
      <c r="F86" s="171">
        <f t="shared" si="72"/>
        <v>18.000399999999999</v>
      </c>
      <c r="G86" s="171">
        <f t="shared" si="73"/>
        <v>17.1996</v>
      </c>
      <c r="H86" s="188">
        <f t="shared" si="74"/>
        <v>40</v>
      </c>
      <c r="I86" s="169">
        <f t="shared" si="75"/>
        <v>39.99</v>
      </c>
    </row>
    <row r="87" spans="1:9" ht="12.75" customHeight="1" x14ac:dyDescent="0.15">
      <c r="A87" s="220"/>
      <c r="B87" s="170"/>
      <c r="C87" s="221"/>
      <c r="D87" s="221"/>
      <c r="E87" s="171"/>
      <c r="F87" s="171"/>
      <c r="G87" s="171"/>
      <c r="H87" s="188"/>
      <c r="I87" s="169"/>
    </row>
    <row r="88" spans="1:9" ht="12.75" customHeight="1" x14ac:dyDescent="0.15">
      <c r="A88" s="220"/>
      <c r="B88" s="170"/>
      <c r="C88" s="221"/>
      <c r="D88" s="221"/>
      <c r="E88" s="171"/>
      <c r="F88" s="171"/>
      <c r="G88" s="171"/>
      <c r="H88" s="188"/>
      <c r="I88" s="169"/>
    </row>
    <row r="89" spans="1:9" ht="12.75" customHeight="1" x14ac:dyDescent="0.15">
      <c r="A89" s="220"/>
      <c r="B89" s="170"/>
      <c r="C89" s="221"/>
      <c r="D89" s="221"/>
      <c r="E89" s="171"/>
      <c r="F89" s="171"/>
      <c r="G89" s="171"/>
      <c r="H89" s="188"/>
      <c r="I89" s="169"/>
    </row>
    <row r="90" spans="1:9" ht="12.75" customHeight="1" x14ac:dyDescent="0.15">
      <c r="A90" s="222"/>
      <c r="B90" s="223"/>
      <c r="C90" s="224"/>
      <c r="D90" s="224"/>
      <c r="E90" s="171"/>
      <c r="F90" s="171"/>
      <c r="G90" s="171"/>
      <c r="H90" s="188"/>
      <c r="I90" s="169"/>
    </row>
    <row r="91" spans="1:9" ht="12.75" customHeight="1" x14ac:dyDescent="0.15">
      <c r="A91" s="1024"/>
      <c r="B91" s="1025"/>
      <c r="C91" s="1025"/>
      <c r="D91" s="1025"/>
      <c r="E91" s="1025"/>
      <c r="F91" s="1025"/>
      <c r="G91" s="1025"/>
      <c r="H91" s="1025"/>
      <c r="I91" s="1026"/>
    </row>
    <row r="92" spans="1:9" ht="15" customHeight="1" x14ac:dyDescent="0.15">
      <c r="A92" s="14" t="s">
        <v>347</v>
      </c>
    </row>
    <row r="93" spans="1:9" ht="15.75" customHeight="1" x14ac:dyDescent="0.15"/>
    <row r="94" spans="1:9" ht="15.75" customHeight="1" x14ac:dyDescent="0.15"/>
    <row r="95" spans="1:9" ht="15.75" customHeight="1" x14ac:dyDescent="0.15"/>
    <row r="96" spans="1:9"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row r="1005" ht="15.75" customHeight="1" x14ac:dyDescent="0.15"/>
  </sheetData>
  <mergeCells count="12">
    <mergeCell ref="A9:B9"/>
    <mergeCell ref="A10:B10"/>
    <mergeCell ref="A12:B12"/>
    <mergeCell ref="A13:B13"/>
    <mergeCell ref="A91:I91"/>
    <mergeCell ref="A7:B7"/>
    <mergeCell ref="A8:B8"/>
    <mergeCell ref="A1:H1"/>
    <mergeCell ref="A2:B2"/>
    <mergeCell ref="A4:B4"/>
    <mergeCell ref="A5:B5"/>
    <mergeCell ref="A6:B6"/>
  </mergeCells>
  <pageMargins left="0.7" right="0.7" top="0.75" bottom="0.75" header="0" footer="0"/>
  <pageSetup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EAADB"/>
    <pageSetUpPr fitToPage="1"/>
  </sheetPr>
  <dimension ref="A2:P1000"/>
  <sheetViews>
    <sheetView showGridLines="0" workbookViewId="0">
      <pane ySplit="6" topLeftCell="A7" activePane="bottomLeft" state="frozen"/>
      <selection pane="bottomLeft" activeCell="B8" sqref="B8"/>
    </sheetView>
  </sheetViews>
  <sheetFormatPr baseColWidth="10" defaultColWidth="11.1640625" defaultRowHeight="15" customHeight="1" x14ac:dyDescent="0.15"/>
  <cols>
    <col min="1" max="1" width="19.1640625" customWidth="1"/>
    <col min="2" max="2" width="23.5" customWidth="1"/>
    <col min="3" max="3" width="8.6640625" customWidth="1"/>
    <col min="4" max="4" width="11.33203125" customWidth="1"/>
    <col min="5" max="5" width="13" customWidth="1"/>
    <col min="6" max="6" width="14" customWidth="1"/>
    <col min="7" max="8" width="7.1640625" customWidth="1"/>
    <col min="9" max="9" width="8" customWidth="1"/>
    <col min="10" max="10" width="5.1640625" customWidth="1"/>
    <col min="11" max="11" width="6.6640625" customWidth="1"/>
    <col min="12" max="12" width="7.6640625" customWidth="1"/>
    <col min="13" max="13" width="9.5" customWidth="1"/>
    <col min="14" max="15" width="14.6640625" customWidth="1"/>
    <col min="16" max="16" width="11.5" customWidth="1"/>
    <col min="17" max="26" width="11.1640625" customWidth="1"/>
  </cols>
  <sheetData>
    <row r="2" spans="1:16" ht="12" customHeight="1" x14ac:dyDescent="0.15">
      <c r="A2" s="228"/>
      <c r="B2" s="228"/>
      <c r="C2" s="1027" t="s">
        <v>348</v>
      </c>
      <c r="D2" s="918"/>
      <c r="E2" s="918"/>
      <c r="F2" s="918"/>
      <c r="G2" s="918"/>
      <c r="H2" s="918"/>
      <c r="I2" s="897"/>
      <c r="J2" s="228"/>
      <c r="K2" s="228"/>
      <c r="L2" s="228"/>
      <c r="M2" s="228"/>
      <c r="N2" s="229"/>
      <c r="O2" s="228"/>
      <c r="P2" s="230"/>
    </row>
    <row r="3" spans="1:16" ht="12" customHeight="1" x14ac:dyDescent="0.15">
      <c r="A3" s="228"/>
      <c r="B3" s="228"/>
      <c r="C3" s="900"/>
      <c r="D3" s="920"/>
      <c r="E3" s="920"/>
      <c r="F3" s="920"/>
      <c r="G3" s="920"/>
      <c r="H3" s="920"/>
      <c r="I3" s="901"/>
      <c r="J3" s="228"/>
      <c r="K3" s="228"/>
      <c r="L3" s="228"/>
      <c r="M3" s="228"/>
      <c r="N3" s="229"/>
      <c r="O3" s="228"/>
      <c r="P3" s="230"/>
    </row>
    <row r="4" spans="1:16" ht="13.5" customHeight="1" x14ac:dyDescent="0.15">
      <c r="A4" s="228"/>
      <c r="B4" s="228"/>
      <c r="C4" s="228"/>
      <c r="D4" s="228"/>
      <c r="E4" s="228"/>
      <c r="F4" s="228"/>
      <c r="G4" s="231"/>
      <c r="H4" s="231"/>
      <c r="I4" s="228"/>
      <c r="J4" s="228"/>
      <c r="K4" s="228"/>
      <c r="L4" s="228"/>
      <c r="M4" s="228"/>
      <c r="N4" s="229"/>
      <c r="O4" s="228"/>
      <c r="P4" s="230"/>
    </row>
    <row r="5" spans="1:16" ht="12" customHeight="1" x14ac:dyDescent="0.15">
      <c r="A5" s="232" t="s">
        <v>349</v>
      </c>
      <c r="B5" s="233"/>
      <c r="C5" s="233"/>
      <c r="D5" s="233"/>
      <c r="E5" s="233"/>
      <c r="F5" s="233"/>
      <c r="G5" s="234"/>
      <c r="H5" s="234"/>
      <c r="I5" s="233"/>
      <c r="J5" s="233"/>
      <c r="K5" s="233"/>
      <c r="L5" s="233"/>
      <c r="M5" s="233"/>
      <c r="N5" s="235" t="s">
        <v>350</v>
      </c>
      <c r="O5" s="236"/>
      <c r="P5" s="237"/>
    </row>
    <row r="6" spans="1:16" ht="30" customHeight="1" x14ac:dyDescent="0.15">
      <c r="A6" s="238" t="s">
        <v>351</v>
      </c>
      <c r="B6" s="238" t="s">
        <v>352</v>
      </c>
      <c r="C6" s="238" t="s">
        <v>353</v>
      </c>
      <c r="D6" s="238" t="s">
        <v>354</v>
      </c>
      <c r="E6" s="238" t="s">
        <v>355</v>
      </c>
      <c r="F6" s="238" t="s">
        <v>356</v>
      </c>
      <c r="G6" s="239" t="s">
        <v>257</v>
      </c>
      <c r="H6" s="239" t="s">
        <v>262</v>
      </c>
      <c r="I6" s="238" t="s">
        <v>263</v>
      </c>
      <c r="J6" s="238" t="s">
        <v>357</v>
      </c>
      <c r="K6" s="238" t="s">
        <v>27</v>
      </c>
      <c r="L6" s="238" t="s">
        <v>358</v>
      </c>
      <c r="M6" s="238" t="s">
        <v>359</v>
      </c>
      <c r="N6" s="240">
        <f>'Bike Order Form'!J6</f>
        <v>45726</v>
      </c>
      <c r="O6" s="235" t="s">
        <v>360</v>
      </c>
      <c r="P6" s="235" t="s">
        <v>361</v>
      </c>
    </row>
    <row r="7" spans="1:16" ht="12" customHeight="1" x14ac:dyDescent="0.15">
      <c r="A7" s="241" t="s">
        <v>308</v>
      </c>
      <c r="B7" s="242"/>
      <c r="C7" s="242"/>
      <c r="D7" s="242"/>
      <c r="E7" s="242"/>
      <c r="F7" s="242"/>
      <c r="G7" s="243"/>
      <c r="H7" s="243"/>
      <c r="I7" s="242"/>
      <c r="J7" s="242"/>
      <c r="K7" s="242"/>
      <c r="L7" s="242"/>
      <c r="M7" s="242"/>
      <c r="N7" s="244"/>
      <c r="O7" s="245"/>
      <c r="P7" s="237"/>
    </row>
    <row r="8" spans="1:16" ht="12" customHeight="1" x14ac:dyDescent="0.15">
      <c r="A8" s="246" t="s">
        <v>351</v>
      </c>
      <c r="B8" s="246" t="s">
        <v>352</v>
      </c>
      <c r="C8" s="246" t="s">
        <v>353</v>
      </c>
      <c r="D8" s="246" t="str">
        <f>D6</f>
        <v>Measurement</v>
      </c>
      <c r="E8" s="246" t="s">
        <v>355</v>
      </c>
      <c r="F8" s="246" t="s">
        <v>356</v>
      </c>
      <c r="G8" s="247" t="s">
        <v>257</v>
      </c>
      <c r="H8" s="247" t="s">
        <v>262</v>
      </c>
      <c r="I8" s="246" t="s">
        <v>263</v>
      </c>
      <c r="J8" s="246" t="s">
        <v>357</v>
      </c>
      <c r="K8" s="246" t="s">
        <v>27</v>
      </c>
      <c r="L8" s="246" t="s">
        <v>358</v>
      </c>
      <c r="M8" s="246" t="s">
        <v>359</v>
      </c>
      <c r="N8" s="248"/>
      <c r="O8" s="249" t="s">
        <v>360</v>
      </c>
      <c r="P8" s="250" t="s">
        <v>361</v>
      </c>
    </row>
    <row r="9" spans="1:16" ht="12" customHeight="1" x14ac:dyDescent="0.15">
      <c r="A9" s="251" t="s">
        <v>319</v>
      </c>
      <c r="B9" s="252" t="s">
        <v>362</v>
      </c>
      <c r="C9" s="251" t="s">
        <v>363</v>
      </c>
      <c r="D9" s="251" t="s">
        <v>364</v>
      </c>
      <c r="E9" s="253" t="s">
        <v>365</v>
      </c>
      <c r="F9" s="253" t="s">
        <v>366</v>
      </c>
      <c r="G9" s="254">
        <f t="shared" ref="G9:G25" si="0">H9*0.55</f>
        <v>38.5</v>
      </c>
      <c r="H9" s="254">
        <v>70</v>
      </c>
      <c r="I9" s="255">
        <f t="shared" ref="I9:I59" si="1">H9-0.01</f>
        <v>69.989999999999995</v>
      </c>
      <c r="J9" s="252"/>
      <c r="K9" s="255">
        <f t="shared" ref="K9:K59" si="2">G9*J9</f>
        <v>0</v>
      </c>
      <c r="L9" s="256">
        <v>0.2</v>
      </c>
      <c r="M9" s="255">
        <f t="shared" ref="M9:M59" si="3">K9-(L9*K9)</f>
        <v>0</v>
      </c>
      <c r="N9" s="257">
        <f>VLOOKUP(E9,Inventory!A:C,3,FALSE)</f>
        <v>128</v>
      </c>
      <c r="O9" s="258"/>
      <c r="P9" s="259"/>
    </row>
    <row r="10" spans="1:16" ht="12" customHeight="1" x14ac:dyDescent="0.15">
      <c r="A10" s="260" t="s">
        <v>319</v>
      </c>
      <c r="B10" s="252" t="s">
        <v>362</v>
      </c>
      <c r="C10" s="260" t="s">
        <v>367</v>
      </c>
      <c r="D10" s="260" t="s">
        <v>368</v>
      </c>
      <c r="E10" s="261" t="s">
        <v>369</v>
      </c>
      <c r="F10" s="261" t="s">
        <v>370</v>
      </c>
      <c r="G10" s="262">
        <f t="shared" si="0"/>
        <v>38.5</v>
      </c>
      <c r="H10" s="254">
        <v>70</v>
      </c>
      <c r="I10" s="263">
        <f t="shared" si="1"/>
        <v>69.989999999999995</v>
      </c>
      <c r="J10" s="264"/>
      <c r="K10" s="255">
        <f t="shared" si="2"/>
        <v>0</v>
      </c>
      <c r="L10" s="256">
        <v>0.2</v>
      </c>
      <c r="M10" s="255">
        <f t="shared" si="3"/>
        <v>0</v>
      </c>
      <c r="N10" s="257">
        <f>VLOOKUP(E10,Inventory!A:C,3,FALSE)</f>
        <v>157</v>
      </c>
      <c r="O10" s="258"/>
      <c r="P10" s="259"/>
    </row>
    <row r="11" spans="1:16" ht="12" customHeight="1" x14ac:dyDescent="0.15">
      <c r="A11" s="260" t="s">
        <v>319</v>
      </c>
      <c r="B11" s="264" t="s">
        <v>371</v>
      </c>
      <c r="C11" s="260" t="s">
        <v>363</v>
      </c>
      <c r="D11" s="251" t="s">
        <v>364</v>
      </c>
      <c r="E11" s="261" t="s">
        <v>372</v>
      </c>
      <c r="F11" s="265" t="s">
        <v>373</v>
      </c>
      <c r="G11" s="262">
        <f t="shared" si="0"/>
        <v>38.5</v>
      </c>
      <c r="H11" s="254">
        <v>70</v>
      </c>
      <c r="I11" s="263">
        <f t="shared" si="1"/>
        <v>69.989999999999995</v>
      </c>
      <c r="J11" s="264"/>
      <c r="K11" s="255">
        <f t="shared" si="2"/>
        <v>0</v>
      </c>
      <c r="L11" s="256">
        <v>0.2</v>
      </c>
      <c r="M11" s="255">
        <f t="shared" si="3"/>
        <v>0</v>
      </c>
      <c r="N11" s="257">
        <f>VLOOKUP(E11,Inventory!A:C,3,FALSE)</f>
        <v>57</v>
      </c>
      <c r="O11" s="258"/>
      <c r="P11" s="259"/>
    </row>
    <row r="12" spans="1:16" ht="12" customHeight="1" x14ac:dyDescent="0.15">
      <c r="A12" s="260" t="s">
        <v>319</v>
      </c>
      <c r="B12" s="264" t="s">
        <v>371</v>
      </c>
      <c r="C12" s="260" t="s">
        <v>367</v>
      </c>
      <c r="D12" s="260" t="s">
        <v>368</v>
      </c>
      <c r="E12" s="261" t="s">
        <v>374</v>
      </c>
      <c r="F12" s="265" t="s">
        <v>375</v>
      </c>
      <c r="G12" s="262">
        <f t="shared" si="0"/>
        <v>38.5</v>
      </c>
      <c r="H12" s="254">
        <v>70</v>
      </c>
      <c r="I12" s="263">
        <f t="shared" si="1"/>
        <v>69.989999999999995</v>
      </c>
      <c r="J12" s="264"/>
      <c r="K12" s="255">
        <f t="shared" si="2"/>
        <v>0</v>
      </c>
      <c r="L12" s="256">
        <v>0.2</v>
      </c>
      <c r="M12" s="255">
        <f t="shared" si="3"/>
        <v>0</v>
      </c>
      <c r="N12" s="257">
        <f>VLOOKUP(E12,Inventory!A:C,3,FALSE)</f>
        <v>67</v>
      </c>
      <c r="O12" s="258"/>
      <c r="P12" s="259"/>
    </row>
    <row r="13" spans="1:16" ht="12" customHeight="1" x14ac:dyDescent="0.15">
      <c r="A13" s="260" t="s">
        <v>319</v>
      </c>
      <c r="B13" s="264" t="s">
        <v>376</v>
      </c>
      <c r="C13" s="260" t="s">
        <v>363</v>
      </c>
      <c r="D13" s="260" t="s">
        <v>364</v>
      </c>
      <c r="E13" s="261" t="s">
        <v>377</v>
      </c>
      <c r="F13" s="265" t="s">
        <v>378</v>
      </c>
      <c r="G13" s="262">
        <f t="shared" si="0"/>
        <v>38.5</v>
      </c>
      <c r="H13" s="254">
        <v>70</v>
      </c>
      <c r="I13" s="263">
        <f t="shared" si="1"/>
        <v>69.989999999999995</v>
      </c>
      <c r="J13" s="264"/>
      <c r="K13" s="255">
        <f t="shared" si="2"/>
        <v>0</v>
      </c>
      <c r="L13" s="256">
        <v>0.2</v>
      </c>
      <c r="M13" s="255">
        <f t="shared" si="3"/>
        <v>0</v>
      </c>
      <c r="N13" s="257">
        <f>VLOOKUP(E13,Inventory!A:C,3,FALSE)</f>
        <v>111</v>
      </c>
      <c r="O13" s="258"/>
      <c r="P13" s="230"/>
    </row>
    <row r="14" spans="1:16" ht="12" customHeight="1" x14ac:dyDescent="0.15">
      <c r="A14" s="266" t="s">
        <v>319</v>
      </c>
      <c r="B14" s="267" t="s">
        <v>376</v>
      </c>
      <c r="C14" s="266" t="s">
        <v>367</v>
      </c>
      <c r="D14" s="266" t="s">
        <v>368</v>
      </c>
      <c r="E14" s="268" t="s">
        <v>379</v>
      </c>
      <c r="F14" s="269" t="s">
        <v>380</v>
      </c>
      <c r="G14" s="270">
        <f t="shared" si="0"/>
        <v>38.5</v>
      </c>
      <c r="H14" s="270">
        <v>70</v>
      </c>
      <c r="I14" s="271">
        <f t="shared" si="1"/>
        <v>69.989999999999995</v>
      </c>
      <c r="J14" s="267"/>
      <c r="K14" s="271">
        <f t="shared" si="2"/>
        <v>0</v>
      </c>
      <c r="L14" s="272">
        <v>0.2</v>
      </c>
      <c r="M14" s="271">
        <f t="shared" si="3"/>
        <v>0</v>
      </c>
      <c r="N14" s="257">
        <f>VLOOKUP(E14,Inventory!A:C,3,FALSE)</f>
        <v>136</v>
      </c>
      <c r="O14" s="258"/>
      <c r="P14" s="230"/>
    </row>
    <row r="15" spans="1:16" ht="12" customHeight="1" x14ac:dyDescent="0.15">
      <c r="A15" s="251" t="s">
        <v>320</v>
      </c>
      <c r="B15" s="251" t="s">
        <v>381</v>
      </c>
      <c r="C15" s="251" t="s">
        <v>363</v>
      </c>
      <c r="D15" s="251" t="s">
        <v>364</v>
      </c>
      <c r="E15" s="273" t="s">
        <v>382</v>
      </c>
      <c r="F15" s="273">
        <v>847435029431</v>
      </c>
      <c r="G15" s="254">
        <f t="shared" si="0"/>
        <v>33</v>
      </c>
      <c r="H15" s="254">
        <v>60</v>
      </c>
      <c r="I15" s="274">
        <f t="shared" si="1"/>
        <v>59.99</v>
      </c>
      <c r="J15" s="252"/>
      <c r="K15" s="255">
        <f t="shared" si="2"/>
        <v>0</v>
      </c>
      <c r="L15" s="256">
        <v>0.2</v>
      </c>
      <c r="M15" s="255">
        <f t="shared" si="3"/>
        <v>0</v>
      </c>
      <c r="N15" s="257">
        <f>VLOOKUP(E15,Inventory!A:C,3,FALSE)</f>
        <v>250</v>
      </c>
      <c r="O15" s="258"/>
      <c r="P15" s="259"/>
    </row>
    <row r="16" spans="1:16" ht="12" customHeight="1" x14ac:dyDescent="0.15">
      <c r="A16" s="260" t="s">
        <v>320</v>
      </c>
      <c r="B16" s="260" t="s">
        <v>381</v>
      </c>
      <c r="C16" s="260" t="s">
        <v>367</v>
      </c>
      <c r="D16" s="260" t="s">
        <v>368</v>
      </c>
      <c r="E16" s="275" t="s">
        <v>383</v>
      </c>
      <c r="F16" s="275">
        <v>847435029448</v>
      </c>
      <c r="G16" s="262">
        <f t="shared" si="0"/>
        <v>33</v>
      </c>
      <c r="H16" s="262">
        <v>60</v>
      </c>
      <c r="I16" s="276">
        <f t="shared" si="1"/>
        <v>59.99</v>
      </c>
      <c r="J16" s="264"/>
      <c r="K16" s="263">
        <f t="shared" si="2"/>
        <v>0</v>
      </c>
      <c r="L16" s="277">
        <v>0.2</v>
      </c>
      <c r="M16" s="263">
        <f t="shared" si="3"/>
        <v>0</v>
      </c>
      <c r="N16" s="257">
        <f>VLOOKUP(E16,Inventory!A:C,3,FALSE)</f>
        <v>0</v>
      </c>
      <c r="O16" s="258"/>
      <c r="P16" s="230"/>
    </row>
    <row r="17" spans="1:16" ht="12" customHeight="1" x14ac:dyDescent="0.15">
      <c r="A17" s="260" t="s">
        <v>320</v>
      </c>
      <c r="B17" s="260" t="s">
        <v>384</v>
      </c>
      <c r="C17" s="260" t="s">
        <v>363</v>
      </c>
      <c r="D17" s="251" t="s">
        <v>364</v>
      </c>
      <c r="E17" s="275" t="s">
        <v>385</v>
      </c>
      <c r="F17" s="275">
        <v>847435029455</v>
      </c>
      <c r="G17" s="262">
        <f t="shared" si="0"/>
        <v>33</v>
      </c>
      <c r="H17" s="262">
        <v>60</v>
      </c>
      <c r="I17" s="276">
        <f t="shared" si="1"/>
        <v>59.99</v>
      </c>
      <c r="J17" s="264"/>
      <c r="K17" s="263">
        <f t="shared" si="2"/>
        <v>0</v>
      </c>
      <c r="L17" s="277">
        <v>0.2</v>
      </c>
      <c r="M17" s="263">
        <f t="shared" si="3"/>
        <v>0</v>
      </c>
      <c r="N17" s="257">
        <f>VLOOKUP(E17,Inventory!A:C,3,FALSE)</f>
        <v>0</v>
      </c>
      <c r="O17" s="258"/>
      <c r="P17" s="278"/>
    </row>
    <row r="18" spans="1:16" ht="12" customHeight="1" x14ac:dyDescent="0.15">
      <c r="A18" s="260" t="s">
        <v>320</v>
      </c>
      <c r="B18" s="260" t="s">
        <v>384</v>
      </c>
      <c r="C18" s="260" t="s">
        <v>367</v>
      </c>
      <c r="D18" s="260" t="s">
        <v>368</v>
      </c>
      <c r="E18" s="275" t="s">
        <v>386</v>
      </c>
      <c r="F18" s="275">
        <v>847435029462</v>
      </c>
      <c r="G18" s="262">
        <f t="shared" si="0"/>
        <v>33</v>
      </c>
      <c r="H18" s="262">
        <v>60</v>
      </c>
      <c r="I18" s="276">
        <f t="shared" si="1"/>
        <v>59.99</v>
      </c>
      <c r="J18" s="264"/>
      <c r="K18" s="263">
        <f t="shared" si="2"/>
        <v>0</v>
      </c>
      <c r="L18" s="277">
        <v>0.2</v>
      </c>
      <c r="M18" s="263">
        <f t="shared" si="3"/>
        <v>0</v>
      </c>
      <c r="N18" s="257">
        <f>VLOOKUP(E18,Inventory!A:C,3,FALSE)</f>
        <v>0</v>
      </c>
      <c r="O18" s="258"/>
      <c r="P18" s="278"/>
    </row>
    <row r="19" spans="1:16" ht="12" customHeight="1" x14ac:dyDescent="0.15">
      <c r="A19" s="279" t="s">
        <v>320</v>
      </c>
      <c r="B19" s="260" t="s">
        <v>387</v>
      </c>
      <c r="C19" s="260" t="s">
        <v>363</v>
      </c>
      <c r="D19" s="251" t="s">
        <v>364</v>
      </c>
      <c r="E19" s="275" t="s">
        <v>388</v>
      </c>
      <c r="F19" s="275">
        <v>847435029479</v>
      </c>
      <c r="G19" s="262">
        <f t="shared" si="0"/>
        <v>33</v>
      </c>
      <c r="H19" s="262">
        <v>60</v>
      </c>
      <c r="I19" s="276">
        <f t="shared" si="1"/>
        <v>59.99</v>
      </c>
      <c r="J19" s="264"/>
      <c r="K19" s="263">
        <f t="shared" si="2"/>
        <v>0</v>
      </c>
      <c r="L19" s="277">
        <v>0.2</v>
      </c>
      <c r="M19" s="263">
        <f t="shared" si="3"/>
        <v>0</v>
      </c>
      <c r="N19" s="257">
        <f>VLOOKUP(E19,Inventory!A:C,3,FALSE)</f>
        <v>56</v>
      </c>
      <c r="O19" s="258"/>
      <c r="P19" s="278"/>
    </row>
    <row r="20" spans="1:16" ht="12" customHeight="1" x14ac:dyDescent="0.15">
      <c r="A20" s="266" t="s">
        <v>320</v>
      </c>
      <c r="B20" s="266" t="s">
        <v>387</v>
      </c>
      <c r="C20" s="266" t="s">
        <v>367</v>
      </c>
      <c r="D20" s="266" t="s">
        <v>368</v>
      </c>
      <c r="E20" s="280" t="s">
        <v>389</v>
      </c>
      <c r="F20" s="280">
        <v>847435029486</v>
      </c>
      <c r="G20" s="270">
        <f t="shared" si="0"/>
        <v>33</v>
      </c>
      <c r="H20" s="270">
        <v>60</v>
      </c>
      <c r="I20" s="271">
        <f t="shared" si="1"/>
        <v>59.99</v>
      </c>
      <c r="J20" s="267"/>
      <c r="K20" s="271">
        <f t="shared" si="2"/>
        <v>0</v>
      </c>
      <c r="L20" s="272">
        <v>0.2</v>
      </c>
      <c r="M20" s="271">
        <f t="shared" si="3"/>
        <v>0</v>
      </c>
      <c r="N20" s="257">
        <f>VLOOKUP(E20,Inventory!A:C,3,FALSE)</f>
        <v>48</v>
      </c>
      <c r="O20" s="258"/>
      <c r="P20" s="278"/>
    </row>
    <row r="21" spans="1:16" ht="12" customHeight="1" x14ac:dyDescent="0.15">
      <c r="A21" s="251" t="s">
        <v>390</v>
      </c>
      <c r="B21" s="252" t="s">
        <v>391</v>
      </c>
      <c r="C21" s="251" t="s">
        <v>363</v>
      </c>
      <c r="D21" s="251" t="s">
        <v>392</v>
      </c>
      <c r="E21" s="251" t="s">
        <v>393</v>
      </c>
      <c r="F21" s="253" t="s">
        <v>394</v>
      </c>
      <c r="G21" s="254">
        <f t="shared" si="0"/>
        <v>66</v>
      </c>
      <c r="H21" s="254">
        <v>120</v>
      </c>
      <c r="I21" s="255">
        <f t="shared" si="1"/>
        <v>119.99</v>
      </c>
      <c r="J21" s="281"/>
      <c r="K21" s="282">
        <f t="shared" si="2"/>
        <v>0</v>
      </c>
      <c r="L21" s="283">
        <v>0.2</v>
      </c>
      <c r="M21" s="282">
        <f t="shared" si="3"/>
        <v>0</v>
      </c>
      <c r="N21" s="257">
        <f>VLOOKUP(E21,Inventory!A:C,3,FALSE)</f>
        <v>71</v>
      </c>
      <c r="O21" s="258"/>
      <c r="P21" s="278"/>
    </row>
    <row r="22" spans="1:16" ht="12" customHeight="1" x14ac:dyDescent="0.15">
      <c r="A22" s="260" t="s">
        <v>390</v>
      </c>
      <c r="B22" s="264" t="s">
        <v>391</v>
      </c>
      <c r="C22" s="260" t="s">
        <v>367</v>
      </c>
      <c r="D22" s="260" t="s">
        <v>395</v>
      </c>
      <c r="E22" s="260" t="s">
        <v>396</v>
      </c>
      <c r="F22" s="261" t="s">
        <v>397</v>
      </c>
      <c r="G22" s="262">
        <f t="shared" si="0"/>
        <v>66</v>
      </c>
      <c r="H22" s="262">
        <v>120</v>
      </c>
      <c r="I22" s="276">
        <f t="shared" si="1"/>
        <v>119.99</v>
      </c>
      <c r="J22" s="264"/>
      <c r="K22" s="263">
        <f t="shared" si="2"/>
        <v>0</v>
      </c>
      <c r="L22" s="277">
        <v>0.2</v>
      </c>
      <c r="M22" s="263">
        <f t="shared" si="3"/>
        <v>0</v>
      </c>
      <c r="N22" s="257">
        <f>VLOOKUP(E22,Inventory!A:C,3,FALSE)</f>
        <v>72</v>
      </c>
      <c r="O22" s="258"/>
      <c r="P22" s="278"/>
    </row>
    <row r="23" spans="1:16" ht="12" customHeight="1" x14ac:dyDescent="0.15">
      <c r="A23" s="260" t="s">
        <v>390</v>
      </c>
      <c r="B23" s="264" t="s">
        <v>398</v>
      </c>
      <c r="C23" s="260" t="s">
        <v>363</v>
      </c>
      <c r="D23" s="260" t="s">
        <v>392</v>
      </c>
      <c r="E23" s="260" t="s">
        <v>399</v>
      </c>
      <c r="F23" s="261" t="s">
        <v>400</v>
      </c>
      <c r="G23" s="262">
        <f t="shared" si="0"/>
        <v>66</v>
      </c>
      <c r="H23" s="262">
        <v>120</v>
      </c>
      <c r="I23" s="276">
        <f t="shared" si="1"/>
        <v>119.99</v>
      </c>
      <c r="J23" s="264"/>
      <c r="K23" s="263">
        <f t="shared" si="2"/>
        <v>0</v>
      </c>
      <c r="L23" s="277">
        <v>0.2</v>
      </c>
      <c r="M23" s="263">
        <f t="shared" si="3"/>
        <v>0</v>
      </c>
      <c r="N23" s="257">
        <f>VLOOKUP(E23,Inventory!A:C,3,FALSE)</f>
        <v>62</v>
      </c>
      <c r="O23" s="258"/>
      <c r="P23" s="278"/>
    </row>
    <row r="24" spans="1:16" ht="12" customHeight="1" x14ac:dyDescent="0.15">
      <c r="A24" s="260" t="s">
        <v>390</v>
      </c>
      <c r="B24" s="264" t="s">
        <v>398</v>
      </c>
      <c r="C24" s="260" t="s">
        <v>367</v>
      </c>
      <c r="D24" s="260" t="s">
        <v>395</v>
      </c>
      <c r="E24" s="260" t="s">
        <v>401</v>
      </c>
      <c r="F24" s="261" t="s">
        <v>402</v>
      </c>
      <c r="G24" s="262">
        <f t="shared" si="0"/>
        <v>66</v>
      </c>
      <c r="H24" s="262">
        <v>120</v>
      </c>
      <c r="I24" s="276">
        <f t="shared" si="1"/>
        <v>119.99</v>
      </c>
      <c r="J24" s="264"/>
      <c r="K24" s="263">
        <f t="shared" si="2"/>
        <v>0</v>
      </c>
      <c r="L24" s="277">
        <v>0.2</v>
      </c>
      <c r="M24" s="263">
        <f t="shared" si="3"/>
        <v>0</v>
      </c>
      <c r="N24" s="257">
        <f>VLOOKUP(E24,Inventory!A:C,3,FALSE)</f>
        <v>5</v>
      </c>
      <c r="O24" s="258"/>
      <c r="P24" s="278"/>
    </row>
    <row r="25" spans="1:16" ht="12" customHeight="1" x14ac:dyDescent="0.15">
      <c r="A25" s="284" t="s">
        <v>315</v>
      </c>
      <c r="B25" s="285" t="s">
        <v>362</v>
      </c>
      <c r="C25" s="285" t="s">
        <v>363</v>
      </c>
      <c r="D25" s="285" t="s">
        <v>392</v>
      </c>
      <c r="E25" s="286" t="s">
        <v>403</v>
      </c>
      <c r="F25" s="286">
        <v>847435029370</v>
      </c>
      <c r="G25" s="287">
        <f t="shared" si="0"/>
        <v>55.000000000000007</v>
      </c>
      <c r="H25" s="287">
        <v>100</v>
      </c>
      <c r="I25" s="288">
        <f t="shared" si="1"/>
        <v>99.99</v>
      </c>
      <c r="J25" s="289"/>
      <c r="K25" s="290">
        <f t="shared" si="2"/>
        <v>0</v>
      </c>
      <c r="L25" s="291">
        <v>0.3</v>
      </c>
      <c r="M25" s="290">
        <f t="shared" si="3"/>
        <v>0</v>
      </c>
      <c r="N25" s="257">
        <f>VLOOKUP(E25,Inventory!A:C,3,FALSE)</f>
        <v>77</v>
      </c>
      <c r="O25" s="258"/>
      <c r="P25" s="278"/>
    </row>
    <row r="26" spans="1:16" ht="12" customHeight="1" x14ac:dyDescent="0.15">
      <c r="A26" s="251" t="s">
        <v>296</v>
      </c>
      <c r="B26" s="252" t="s">
        <v>404</v>
      </c>
      <c r="C26" s="251" t="s">
        <v>363</v>
      </c>
      <c r="D26" s="252" t="s">
        <v>405</v>
      </c>
      <c r="E26" s="251" t="s">
        <v>406</v>
      </c>
      <c r="F26" s="273" t="s">
        <v>407</v>
      </c>
      <c r="G26" s="254">
        <v>18</v>
      </c>
      <c r="H26" s="254">
        <v>40</v>
      </c>
      <c r="I26" s="274">
        <f t="shared" si="1"/>
        <v>39.99</v>
      </c>
      <c r="J26" s="264"/>
      <c r="K26" s="263">
        <f t="shared" si="2"/>
        <v>0</v>
      </c>
      <c r="L26" s="277">
        <v>0.25</v>
      </c>
      <c r="M26" s="263">
        <f t="shared" si="3"/>
        <v>0</v>
      </c>
      <c r="N26" s="257">
        <f>VLOOKUP(E26,Inventory!A:C,3,FALSE)</f>
        <v>250</v>
      </c>
      <c r="O26" s="258"/>
      <c r="P26" s="278"/>
    </row>
    <row r="27" spans="1:16" ht="12" customHeight="1" x14ac:dyDescent="0.15">
      <c r="A27" s="260" t="s">
        <v>296</v>
      </c>
      <c r="B27" s="264" t="s">
        <v>404</v>
      </c>
      <c r="C27" s="260" t="s">
        <v>367</v>
      </c>
      <c r="D27" s="264" t="s">
        <v>408</v>
      </c>
      <c r="E27" s="260" t="s">
        <v>409</v>
      </c>
      <c r="F27" s="275" t="s">
        <v>410</v>
      </c>
      <c r="G27" s="262">
        <v>18</v>
      </c>
      <c r="H27" s="254">
        <v>40</v>
      </c>
      <c r="I27" s="263">
        <f t="shared" si="1"/>
        <v>39.99</v>
      </c>
      <c r="J27" s="252"/>
      <c r="K27" s="255">
        <f t="shared" si="2"/>
        <v>0</v>
      </c>
      <c r="L27" s="256">
        <v>0.25</v>
      </c>
      <c r="M27" s="255">
        <f t="shared" si="3"/>
        <v>0</v>
      </c>
      <c r="N27" s="257">
        <f>VLOOKUP(E27,Inventory!A:C,3,FALSE)</f>
        <v>0</v>
      </c>
      <c r="O27" s="258"/>
      <c r="P27" s="278"/>
    </row>
    <row r="28" spans="1:16" ht="12" customHeight="1" x14ac:dyDescent="0.15">
      <c r="A28" s="260" t="s">
        <v>296</v>
      </c>
      <c r="B28" s="264" t="s">
        <v>411</v>
      </c>
      <c r="C28" s="260" t="s">
        <v>363</v>
      </c>
      <c r="D28" s="264" t="s">
        <v>405</v>
      </c>
      <c r="E28" s="260" t="s">
        <v>412</v>
      </c>
      <c r="F28" s="275" t="s">
        <v>413</v>
      </c>
      <c r="G28" s="262">
        <v>18</v>
      </c>
      <c r="H28" s="254">
        <v>40</v>
      </c>
      <c r="I28" s="263">
        <f t="shared" si="1"/>
        <v>39.99</v>
      </c>
      <c r="J28" s="264"/>
      <c r="K28" s="255">
        <f t="shared" si="2"/>
        <v>0</v>
      </c>
      <c r="L28" s="256">
        <v>0.25</v>
      </c>
      <c r="M28" s="255">
        <f t="shared" si="3"/>
        <v>0</v>
      </c>
      <c r="N28" s="257">
        <f>VLOOKUP(E28,Inventory!A:C,3,FALSE)</f>
        <v>250</v>
      </c>
      <c r="O28" s="258"/>
      <c r="P28" s="278"/>
    </row>
    <row r="29" spans="1:16" ht="12" customHeight="1" x14ac:dyDescent="0.15">
      <c r="A29" s="260" t="s">
        <v>296</v>
      </c>
      <c r="B29" s="264" t="s">
        <v>411</v>
      </c>
      <c r="C29" s="260" t="s">
        <v>367</v>
      </c>
      <c r="D29" s="264" t="s">
        <v>408</v>
      </c>
      <c r="E29" s="260" t="s">
        <v>414</v>
      </c>
      <c r="F29" s="275" t="s">
        <v>415</v>
      </c>
      <c r="G29" s="262">
        <v>18</v>
      </c>
      <c r="H29" s="254">
        <v>40</v>
      </c>
      <c r="I29" s="263">
        <f t="shared" si="1"/>
        <v>39.99</v>
      </c>
      <c r="J29" s="264"/>
      <c r="K29" s="255">
        <f t="shared" si="2"/>
        <v>0</v>
      </c>
      <c r="L29" s="256">
        <v>0.25</v>
      </c>
      <c r="M29" s="255">
        <f t="shared" si="3"/>
        <v>0</v>
      </c>
      <c r="N29" s="257">
        <f>VLOOKUP(E29,Inventory!A:C,3,FALSE)</f>
        <v>250</v>
      </c>
      <c r="O29" s="258"/>
      <c r="P29" s="230"/>
    </row>
    <row r="30" spans="1:16" ht="12" customHeight="1" x14ac:dyDescent="0.15">
      <c r="A30" s="260" t="s">
        <v>296</v>
      </c>
      <c r="B30" s="264" t="s">
        <v>416</v>
      </c>
      <c r="C30" s="260" t="s">
        <v>363</v>
      </c>
      <c r="D30" s="264" t="s">
        <v>405</v>
      </c>
      <c r="E30" s="260" t="s">
        <v>417</v>
      </c>
      <c r="F30" s="275" t="s">
        <v>418</v>
      </c>
      <c r="G30" s="262">
        <v>18</v>
      </c>
      <c r="H30" s="254">
        <v>40</v>
      </c>
      <c r="I30" s="263">
        <f t="shared" si="1"/>
        <v>39.99</v>
      </c>
      <c r="J30" s="264"/>
      <c r="K30" s="255">
        <f t="shared" si="2"/>
        <v>0</v>
      </c>
      <c r="L30" s="256">
        <v>0.25</v>
      </c>
      <c r="M30" s="255">
        <f t="shared" si="3"/>
        <v>0</v>
      </c>
      <c r="N30" s="257">
        <f>VLOOKUP(E30,Inventory!A:C,3,FALSE)</f>
        <v>0</v>
      </c>
      <c r="O30" s="258"/>
      <c r="P30" s="292"/>
    </row>
    <row r="31" spans="1:16" ht="12" customHeight="1" x14ac:dyDescent="0.15">
      <c r="A31" s="260" t="s">
        <v>296</v>
      </c>
      <c r="B31" s="264" t="s">
        <v>416</v>
      </c>
      <c r="C31" s="260" t="s">
        <v>367</v>
      </c>
      <c r="D31" s="264" t="s">
        <v>408</v>
      </c>
      <c r="E31" s="260" t="s">
        <v>419</v>
      </c>
      <c r="F31" s="275" t="s">
        <v>420</v>
      </c>
      <c r="G31" s="262">
        <v>18</v>
      </c>
      <c r="H31" s="254">
        <v>40</v>
      </c>
      <c r="I31" s="263">
        <f t="shared" si="1"/>
        <v>39.99</v>
      </c>
      <c r="J31" s="264"/>
      <c r="K31" s="255">
        <f t="shared" si="2"/>
        <v>0</v>
      </c>
      <c r="L31" s="256">
        <v>0.25</v>
      </c>
      <c r="M31" s="255">
        <f t="shared" si="3"/>
        <v>0</v>
      </c>
      <c r="N31" s="257">
        <f>VLOOKUP(E31,Inventory!A:C,3,FALSE)</f>
        <v>250</v>
      </c>
      <c r="O31" s="258"/>
      <c r="P31" s="292"/>
    </row>
    <row r="32" spans="1:16" ht="12" customHeight="1" x14ac:dyDescent="0.15">
      <c r="A32" s="260" t="s">
        <v>296</v>
      </c>
      <c r="B32" s="264" t="s">
        <v>421</v>
      </c>
      <c r="C32" s="260" t="s">
        <v>363</v>
      </c>
      <c r="D32" s="264" t="s">
        <v>405</v>
      </c>
      <c r="E32" s="260" t="s">
        <v>422</v>
      </c>
      <c r="F32" s="275">
        <v>847435028847</v>
      </c>
      <c r="G32" s="262">
        <v>18</v>
      </c>
      <c r="H32" s="254">
        <v>40</v>
      </c>
      <c r="I32" s="263">
        <f t="shared" si="1"/>
        <v>39.99</v>
      </c>
      <c r="J32" s="293"/>
      <c r="K32" s="255">
        <f t="shared" si="2"/>
        <v>0</v>
      </c>
      <c r="L32" s="256">
        <v>0.25</v>
      </c>
      <c r="M32" s="255">
        <f t="shared" si="3"/>
        <v>0</v>
      </c>
      <c r="N32" s="257">
        <f>VLOOKUP(E32,Inventory!A:C,3,FALSE)</f>
        <v>250</v>
      </c>
      <c r="O32" s="258"/>
      <c r="P32" s="292"/>
    </row>
    <row r="33" spans="1:16" ht="12" customHeight="1" x14ac:dyDescent="0.15">
      <c r="A33" s="260" t="s">
        <v>296</v>
      </c>
      <c r="B33" s="264" t="s">
        <v>421</v>
      </c>
      <c r="C33" s="260" t="s">
        <v>367</v>
      </c>
      <c r="D33" s="264" t="s">
        <v>408</v>
      </c>
      <c r="E33" s="260" t="s">
        <v>423</v>
      </c>
      <c r="F33" s="275">
        <v>847435028854</v>
      </c>
      <c r="G33" s="262">
        <v>18</v>
      </c>
      <c r="H33" s="254">
        <v>40</v>
      </c>
      <c r="I33" s="263">
        <f t="shared" si="1"/>
        <v>39.99</v>
      </c>
      <c r="J33" s="264"/>
      <c r="K33" s="255">
        <f t="shared" si="2"/>
        <v>0</v>
      </c>
      <c r="L33" s="256">
        <v>0.25</v>
      </c>
      <c r="M33" s="255">
        <f t="shared" si="3"/>
        <v>0</v>
      </c>
      <c r="N33" s="257">
        <f>VLOOKUP(E33,Inventory!A:C,3,FALSE)</f>
        <v>250</v>
      </c>
      <c r="O33" s="258"/>
      <c r="P33" s="259"/>
    </row>
    <row r="34" spans="1:16" ht="12" customHeight="1" x14ac:dyDescent="0.15">
      <c r="A34" s="251" t="s">
        <v>296</v>
      </c>
      <c r="B34" s="260" t="s">
        <v>424</v>
      </c>
      <c r="C34" s="260" t="s">
        <v>363</v>
      </c>
      <c r="D34" s="264" t="s">
        <v>405</v>
      </c>
      <c r="E34" s="275" t="s">
        <v>425</v>
      </c>
      <c r="F34" s="275">
        <v>847435028861</v>
      </c>
      <c r="G34" s="262">
        <v>18</v>
      </c>
      <c r="H34" s="254">
        <v>40</v>
      </c>
      <c r="I34" s="263">
        <f t="shared" si="1"/>
        <v>39.99</v>
      </c>
      <c r="J34" s="281"/>
      <c r="K34" s="255">
        <f t="shared" si="2"/>
        <v>0</v>
      </c>
      <c r="L34" s="256">
        <v>0.25</v>
      </c>
      <c r="M34" s="255">
        <f t="shared" si="3"/>
        <v>0</v>
      </c>
      <c r="N34" s="257">
        <f>VLOOKUP(E34,Inventory!A:C,3,FALSE)</f>
        <v>250</v>
      </c>
      <c r="O34" s="258"/>
      <c r="P34" s="278"/>
    </row>
    <row r="35" spans="1:16" ht="12" customHeight="1" x14ac:dyDescent="0.15">
      <c r="A35" s="294" t="s">
        <v>296</v>
      </c>
      <c r="B35" s="266" t="s">
        <v>424</v>
      </c>
      <c r="C35" s="266" t="s">
        <v>367</v>
      </c>
      <c r="D35" s="267" t="s">
        <v>408</v>
      </c>
      <c r="E35" s="280" t="s">
        <v>426</v>
      </c>
      <c r="F35" s="280">
        <v>847435028878</v>
      </c>
      <c r="G35" s="270">
        <v>18</v>
      </c>
      <c r="H35" s="295">
        <v>40</v>
      </c>
      <c r="I35" s="271">
        <f t="shared" si="1"/>
        <v>39.99</v>
      </c>
      <c r="J35" s="267"/>
      <c r="K35" s="296">
        <f t="shared" si="2"/>
        <v>0</v>
      </c>
      <c r="L35" s="297">
        <v>0.25</v>
      </c>
      <c r="M35" s="296">
        <f t="shared" si="3"/>
        <v>0</v>
      </c>
      <c r="N35" s="257">
        <f>VLOOKUP(E35,Inventory!A:C,3,FALSE)</f>
        <v>250</v>
      </c>
      <c r="O35" s="258"/>
      <c r="P35" s="278"/>
    </row>
    <row r="36" spans="1:16" ht="12" customHeight="1" x14ac:dyDescent="0.15">
      <c r="A36" s="251" t="s">
        <v>341</v>
      </c>
      <c r="B36" s="252" t="s">
        <v>427</v>
      </c>
      <c r="C36" s="252" t="s">
        <v>428</v>
      </c>
      <c r="D36" s="252"/>
      <c r="E36" s="253" t="s">
        <v>429</v>
      </c>
      <c r="F36" s="298">
        <v>847435023293</v>
      </c>
      <c r="G36" s="299">
        <f t="shared" ref="G36:G59" si="4">H36*0.55</f>
        <v>22</v>
      </c>
      <c r="H36" s="299">
        <v>40</v>
      </c>
      <c r="I36" s="255">
        <f t="shared" si="1"/>
        <v>39.99</v>
      </c>
      <c r="J36" s="252"/>
      <c r="K36" s="255">
        <f t="shared" si="2"/>
        <v>0</v>
      </c>
      <c r="L36" s="256">
        <v>0.2</v>
      </c>
      <c r="M36" s="255">
        <f t="shared" si="3"/>
        <v>0</v>
      </c>
      <c r="N36" s="257">
        <f>VLOOKUP(E36,Inventory!A:C,3,FALSE)</f>
        <v>91</v>
      </c>
      <c r="O36" s="300"/>
      <c r="P36" s="230"/>
    </row>
    <row r="37" spans="1:16" ht="12" customHeight="1" x14ac:dyDescent="0.15">
      <c r="A37" s="251" t="s">
        <v>341</v>
      </c>
      <c r="B37" s="252" t="s">
        <v>427</v>
      </c>
      <c r="C37" s="252" t="s">
        <v>430</v>
      </c>
      <c r="D37" s="252"/>
      <c r="E37" s="253" t="s">
        <v>431</v>
      </c>
      <c r="F37" s="298">
        <v>847435023309</v>
      </c>
      <c r="G37" s="299">
        <f t="shared" si="4"/>
        <v>22</v>
      </c>
      <c r="H37" s="299">
        <v>40</v>
      </c>
      <c r="I37" s="255">
        <f t="shared" si="1"/>
        <v>39.99</v>
      </c>
      <c r="J37" s="264"/>
      <c r="K37" s="255">
        <f t="shared" si="2"/>
        <v>0</v>
      </c>
      <c r="L37" s="256">
        <v>0.2</v>
      </c>
      <c r="M37" s="255">
        <f t="shared" si="3"/>
        <v>0</v>
      </c>
      <c r="N37" s="257">
        <f>VLOOKUP(E37,Inventory!A:C,3,FALSE)</f>
        <v>148</v>
      </c>
      <c r="O37" s="300"/>
      <c r="P37" s="230"/>
    </row>
    <row r="38" spans="1:16" ht="12" customHeight="1" x14ac:dyDescent="0.15">
      <c r="A38" s="260" t="s">
        <v>341</v>
      </c>
      <c r="B38" s="264" t="s">
        <v>427</v>
      </c>
      <c r="C38" s="264" t="s">
        <v>432</v>
      </c>
      <c r="D38" s="264"/>
      <c r="E38" s="261" t="s">
        <v>433</v>
      </c>
      <c r="F38" s="301">
        <v>847435023316</v>
      </c>
      <c r="G38" s="302">
        <f t="shared" si="4"/>
        <v>22</v>
      </c>
      <c r="H38" s="302">
        <v>40</v>
      </c>
      <c r="I38" s="263">
        <f t="shared" si="1"/>
        <v>39.99</v>
      </c>
      <c r="J38" s="264"/>
      <c r="K38" s="255">
        <f t="shared" si="2"/>
        <v>0</v>
      </c>
      <c r="L38" s="256">
        <v>0.2</v>
      </c>
      <c r="M38" s="255">
        <f t="shared" si="3"/>
        <v>0</v>
      </c>
      <c r="N38" s="257">
        <f>VLOOKUP(E38,Inventory!A:C,3,FALSE)</f>
        <v>250</v>
      </c>
      <c r="O38" s="300"/>
      <c r="P38" s="230"/>
    </row>
    <row r="39" spans="1:16" ht="12" customHeight="1" x14ac:dyDescent="0.15">
      <c r="A39" s="260" t="s">
        <v>341</v>
      </c>
      <c r="B39" s="264" t="s">
        <v>427</v>
      </c>
      <c r="C39" s="264" t="s">
        <v>434</v>
      </c>
      <c r="D39" s="264"/>
      <c r="E39" s="261" t="s">
        <v>435</v>
      </c>
      <c r="F39" s="301">
        <v>847435023323</v>
      </c>
      <c r="G39" s="302">
        <f t="shared" si="4"/>
        <v>22</v>
      </c>
      <c r="H39" s="302">
        <v>40</v>
      </c>
      <c r="I39" s="263">
        <f t="shared" si="1"/>
        <v>39.99</v>
      </c>
      <c r="J39" s="264"/>
      <c r="K39" s="255">
        <f t="shared" si="2"/>
        <v>0</v>
      </c>
      <c r="L39" s="256">
        <v>0.2</v>
      </c>
      <c r="M39" s="255">
        <f t="shared" si="3"/>
        <v>0</v>
      </c>
      <c r="N39" s="257">
        <f>VLOOKUP(E39,Inventory!A:C,3,FALSE)</f>
        <v>250</v>
      </c>
      <c r="O39" s="300"/>
      <c r="P39" s="230"/>
    </row>
    <row r="40" spans="1:16" ht="12" customHeight="1" x14ac:dyDescent="0.15">
      <c r="A40" s="260" t="s">
        <v>341</v>
      </c>
      <c r="B40" s="264" t="s">
        <v>427</v>
      </c>
      <c r="C40" s="264" t="s">
        <v>436</v>
      </c>
      <c r="D40" s="264"/>
      <c r="E40" s="261" t="s">
        <v>437</v>
      </c>
      <c r="F40" s="301">
        <v>847435023330</v>
      </c>
      <c r="G40" s="302">
        <f t="shared" si="4"/>
        <v>22</v>
      </c>
      <c r="H40" s="302">
        <v>40</v>
      </c>
      <c r="I40" s="263">
        <f t="shared" si="1"/>
        <v>39.99</v>
      </c>
      <c r="J40" s="264"/>
      <c r="K40" s="255">
        <f t="shared" si="2"/>
        <v>0</v>
      </c>
      <c r="L40" s="256">
        <v>0.2</v>
      </c>
      <c r="M40" s="255">
        <f t="shared" si="3"/>
        <v>0</v>
      </c>
      <c r="N40" s="257">
        <f>VLOOKUP(E40,Inventory!A:C,3,FALSE)</f>
        <v>201</v>
      </c>
      <c r="O40" s="300"/>
      <c r="P40" s="230"/>
    </row>
    <row r="41" spans="1:16" ht="12" customHeight="1" x14ac:dyDescent="0.15">
      <c r="A41" s="260" t="s">
        <v>341</v>
      </c>
      <c r="B41" s="264" t="s">
        <v>427</v>
      </c>
      <c r="C41" s="264" t="s">
        <v>438</v>
      </c>
      <c r="D41" s="264"/>
      <c r="E41" s="261" t="s">
        <v>439</v>
      </c>
      <c r="F41" s="301">
        <v>847435026478</v>
      </c>
      <c r="G41" s="302">
        <f t="shared" si="4"/>
        <v>22</v>
      </c>
      <c r="H41" s="302">
        <v>40</v>
      </c>
      <c r="I41" s="263">
        <f t="shared" si="1"/>
        <v>39.99</v>
      </c>
      <c r="J41" s="264"/>
      <c r="K41" s="255">
        <f t="shared" si="2"/>
        <v>0</v>
      </c>
      <c r="L41" s="256">
        <v>0.2</v>
      </c>
      <c r="M41" s="255">
        <f t="shared" si="3"/>
        <v>0</v>
      </c>
      <c r="N41" s="257">
        <f>VLOOKUP(E41,Inventory!A:C,3,FALSE)</f>
        <v>157</v>
      </c>
      <c r="O41" s="300"/>
      <c r="P41" s="230"/>
    </row>
    <row r="42" spans="1:16" ht="12" customHeight="1" x14ac:dyDescent="0.15">
      <c r="A42" s="260" t="s">
        <v>341</v>
      </c>
      <c r="B42" s="264" t="s">
        <v>440</v>
      </c>
      <c r="C42" s="264" t="s">
        <v>428</v>
      </c>
      <c r="D42" s="264"/>
      <c r="E42" s="261" t="s">
        <v>441</v>
      </c>
      <c r="F42" s="301">
        <v>847435023347</v>
      </c>
      <c r="G42" s="302">
        <f t="shared" si="4"/>
        <v>22</v>
      </c>
      <c r="H42" s="302">
        <v>40</v>
      </c>
      <c r="I42" s="263">
        <f t="shared" si="1"/>
        <v>39.99</v>
      </c>
      <c r="J42" s="264"/>
      <c r="K42" s="255">
        <f t="shared" si="2"/>
        <v>0</v>
      </c>
      <c r="L42" s="256">
        <v>0.2</v>
      </c>
      <c r="M42" s="255">
        <f t="shared" si="3"/>
        <v>0</v>
      </c>
      <c r="N42" s="257">
        <f>VLOOKUP(E42,Inventory!A:C,3,FALSE)</f>
        <v>46</v>
      </c>
      <c r="O42" s="300"/>
      <c r="P42" s="230"/>
    </row>
    <row r="43" spans="1:16" ht="12" customHeight="1" x14ac:dyDescent="0.15">
      <c r="A43" s="260" t="s">
        <v>341</v>
      </c>
      <c r="B43" s="264" t="s">
        <v>440</v>
      </c>
      <c r="C43" s="264" t="s">
        <v>430</v>
      </c>
      <c r="D43" s="264"/>
      <c r="E43" s="261" t="s">
        <v>442</v>
      </c>
      <c r="F43" s="301">
        <v>847435023354</v>
      </c>
      <c r="G43" s="302">
        <f t="shared" si="4"/>
        <v>22</v>
      </c>
      <c r="H43" s="302">
        <v>40</v>
      </c>
      <c r="I43" s="263">
        <f t="shared" si="1"/>
        <v>39.99</v>
      </c>
      <c r="J43" s="264"/>
      <c r="K43" s="255">
        <f t="shared" si="2"/>
        <v>0</v>
      </c>
      <c r="L43" s="256">
        <v>0.2</v>
      </c>
      <c r="M43" s="255">
        <f t="shared" si="3"/>
        <v>0</v>
      </c>
      <c r="N43" s="257">
        <f>VLOOKUP(E43,Inventory!A:C,3,FALSE)</f>
        <v>124</v>
      </c>
      <c r="O43" s="300"/>
      <c r="P43" s="230"/>
    </row>
    <row r="44" spans="1:16" ht="12" customHeight="1" x14ac:dyDescent="0.15">
      <c r="A44" s="260" t="s">
        <v>341</v>
      </c>
      <c r="B44" s="264" t="s">
        <v>440</v>
      </c>
      <c r="C44" s="264" t="s">
        <v>432</v>
      </c>
      <c r="D44" s="264"/>
      <c r="E44" s="261" t="s">
        <v>443</v>
      </c>
      <c r="F44" s="301">
        <v>847435023361</v>
      </c>
      <c r="G44" s="302">
        <f t="shared" si="4"/>
        <v>22</v>
      </c>
      <c r="H44" s="302">
        <v>40</v>
      </c>
      <c r="I44" s="263">
        <f t="shared" si="1"/>
        <v>39.99</v>
      </c>
      <c r="J44" s="264"/>
      <c r="K44" s="255">
        <f t="shared" si="2"/>
        <v>0</v>
      </c>
      <c r="L44" s="256">
        <v>0.2</v>
      </c>
      <c r="M44" s="255">
        <f t="shared" si="3"/>
        <v>0</v>
      </c>
      <c r="N44" s="257">
        <f>VLOOKUP(E44,Inventory!A:C,3,FALSE)</f>
        <v>250</v>
      </c>
      <c r="O44" s="300"/>
      <c r="P44" s="230"/>
    </row>
    <row r="45" spans="1:16" ht="12" customHeight="1" x14ac:dyDescent="0.15">
      <c r="A45" s="260" t="s">
        <v>341</v>
      </c>
      <c r="B45" s="264" t="s">
        <v>440</v>
      </c>
      <c r="C45" s="264" t="s">
        <v>434</v>
      </c>
      <c r="D45" s="264"/>
      <c r="E45" s="261" t="s">
        <v>444</v>
      </c>
      <c r="F45" s="301">
        <v>847435023378</v>
      </c>
      <c r="G45" s="302">
        <f t="shared" si="4"/>
        <v>22</v>
      </c>
      <c r="H45" s="302">
        <v>40</v>
      </c>
      <c r="I45" s="263">
        <f t="shared" si="1"/>
        <v>39.99</v>
      </c>
      <c r="J45" s="264"/>
      <c r="K45" s="255">
        <f t="shared" si="2"/>
        <v>0</v>
      </c>
      <c r="L45" s="256">
        <v>0.2</v>
      </c>
      <c r="M45" s="255">
        <f t="shared" si="3"/>
        <v>0</v>
      </c>
      <c r="N45" s="257">
        <f>VLOOKUP(E45,Inventory!A:C,3,FALSE)</f>
        <v>250</v>
      </c>
      <c r="O45" s="300"/>
      <c r="P45" s="230"/>
    </row>
    <row r="46" spans="1:16" ht="12" customHeight="1" x14ac:dyDescent="0.15">
      <c r="A46" s="260" t="s">
        <v>341</v>
      </c>
      <c r="B46" s="264" t="s">
        <v>440</v>
      </c>
      <c r="C46" s="264" t="s">
        <v>436</v>
      </c>
      <c r="D46" s="264"/>
      <c r="E46" s="261" t="s">
        <v>445</v>
      </c>
      <c r="F46" s="301">
        <v>847435023385</v>
      </c>
      <c r="G46" s="302">
        <f t="shared" si="4"/>
        <v>22</v>
      </c>
      <c r="H46" s="302">
        <v>40</v>
      </c>
      <c r="I46" s="263">
        <f t="shared" si="1"/>
        <v>39.99</v>
      </c>
      <c r="J46" s="264"/>
      <c r="K46" s="255">
        <f t="shared" si="2"/>
        <v>0</v>
      </c>
      <c r="L46" s="256">
        <v>0.2</v>
      </c>
      <c r="M46" s="255">
        <f t="shared" si="3"/>
        <v>0</v>
      </c>
      <c r="N46" s="257">
        <f>VLOOKUP(E46,Inventory!A:C,3,FALSE)</f>
        <v>0</v>
      </c>
      <c r="O46" s="300"/>
      <c r="P46" s="230"/>
    </row>
    <row r="47" spans="1:16" ht="12" customHeight="1" x14ac:dyDescent="0.15">
      <c r="A47" s="260" t="s">
        <v>341</v>
      </c>
      <c r="B47" s="264" t="s">
        <v>440</v>
      </c>
      <c r="C47" s="264" t="s">
        <v>438</v>
      </c>
      <c r="D47" s="264"/>
      <c r="E47" s="261" t="s">
        <v>446</v>
      </c>
      <c r="F47" s="301">
        <v>847435026447</v>
      </c>
      <c r="G47" s="302">
        <f t="shared" si="4"/>
        <v>22</v>
      </c>
      <c r="H47" s="302">
        <v>40</v>
      </c>
      <c r="I47" s="263">
        <f t="shared" si="1"/>
        <v>39.99</v>
      </c>
      <c r="J47" s="264"/>
      <c r="K47" s="255">
        <f t="shared" si="2"/>
        <v>0</v>
      </c>
      <c r="L47" s="256">
        <v>0.2</v>
      </c>
      <c r="M47" s="255">
        <f t="shared" si="3"/>
        <v>0</v>
      </c>
      <c r="N47" s="257">
        <f>VLOOKUP(E47,Inventory!A:C,3,FALSE)</f>
        <v>117</v>
      </c>
      <c r="O47" s="300"/>
      <c r="P47" s="230"/>
    </row>
    <row r="48" spans="1:16" ht="12" customHeight="1" x14ac:dyDescent="0.15">
      <c r="A48" s="260" t="s">
        <v>341</v>
      </c>
      <c r="B48" s="264" t="s">
        <v>447</v>
      </c>
      <c r="C48" s="264" t="s">
        <v>428</v>
      </c>
      <c r="D48" s="264"/>
      <c r="E48" s="261" t="s">
        <v>448</v>
      </c>
      <c r="F48" s="301">
        <v>847435023392</v>
      </c>
      <c r="G48" s="302">
        <f t="shared" si="4"/>
        <v>22</v>
      </c>
      <c r="H48" s="302">
        <v>40</v>
      </c>
      <c r="I48" s="263">
        <f t="shared" si="1"/>
        <v>39.99</v>
      </c>
      <c r="J48" s="264"/>
      <c r="K48" s="255">
        <f t="shared" si="2"/>
        <v>0</v>
      </c>
      <c r="L48" s="256">
        <v>0.2</v>
      </c>
      <c r="M48" s="255">
        <f t="shared" si="3"/>
        <v>0</v>
      </c>
      <c r="N48" s="257">
        <f>VLOOKUP(E48,Inventory!A:C,3,FALSE)</f>
        <v>90</v>
      </c>
      <c r="O48" s="300"/>
      <c r="P48" s="230"/>
    </row>
    <row r="49" spans="1:16" ht="12" customHeight="1" x14ac:dyDescent="0.15">
      <c r="A49" s="260" t="s">
        <v>341</v>
      </c>
      <c r="B49" s="264" t="s">
        <v>447</v>
      </c>
      <c r="C49" s="264" t="s">
        <v>430</v>
      </c>
      <c r="D49" s="264"/>
      <c r="E49" s="261" t="s">
        <v>449</v>
      </c>
      <c r="F49" s="301">
        <v>847435023439</v>
      </c>
      <c r="G49" s="302">
        <f t="shared" si="4"/>
        <v>22</v>
      </c>
      <c r="H49" s="302">
        <v>40</v>
      </c>
      <c r="I49" s="263">
        <f t="shared" si="1"/>
        <v>39.99</v>
      </c>
      <c r="J49" s="264"/>
      <c r="K49" s="255">
        <f t="shared" si="2"/>
        <v>0</v>
      </c>
      <c r="L49" s="256">
        <v>0.2</v>
      </c>
      <c r="M49" s="255">
        <f t="shared" si="3"/>
        <v>0</v>
      </c>
      <c r="N49" s="257">
        <f>VLOOKUP(E49,Inventory!A:C,3,FALSE)</f>
        <v>91</v>
      </c>
      <c r="O49" s="300"/>
      <c r="P49" s="230"/>
    </row>
    <row r="50" spans="1:16" ht="12" customHeight="1" x14ac:dyDescent="0.15">
      <c r="A50" s="260" t="s">
        <v>341</v>
      </c>
      <c r="B50" s="264" t="s">
        <v>447</v>
      </c>
      <c r="C50" s="264" t="s">
        <v>432</v>
      </c>
      <c r="D50" s="264"/>
      <c r="E50" s="261" t="s">
        <v>450</v>
      </c>
      <c r="F50" s="301">
        <v>847435023408</v>
      </c>
      <c r="G50" s="302">
        <f t="shared" si="4"/>
        <v>22</v>
      </c>
      <c r="H50" s="302">
        <v>40</v>
      </c>
      <c r="I50" s="263">
        <f t="shared" si="1"/>
        <v>39.99</v>
      </c>
      <c r="J50" s="264"/>
      <c r="K50" s="255">
        <f t="shared" si="2"/>
        <v>0</v>
      </c>
      <c r="L50" s="256">
        <v>0.2</v>
      </c>
      <c r="M50" s="255">
        <f t="shared" si="3"/>
        <v>0</v>
      </c>
      <c r="N50" s="257">
        <f>VLOOKUP(E50,Inventory!A:C,3,FALSE)</f>
        <v>250</v>
      </c>
      <c r="O50" s="300"/>
      <c r="P50" s="230"/>
    </row>
    <row r="51" spans="1:16" ht="12" customHeight="1" x14ac:dyDescent="0.15">
      <c r="A51" s="260" t="s">
        <v>341</v>
      </c>
      <c r="B51" s="264" t="s">
        <v>447</v>
      </c>
      <c r="C51" s="264" t="s">
        <v>434</v>
      </c>
      <c r="D51" s="264"/>
      <c r="E51" s="261" t="s">
        <v>451</v>
      </c>
      <c r="F51" s="301">
        <v>847435023415</v>
      </c>
      <c r="G51" s="302">
        <f t="shared" si="4"/>
        <v>22</v>
      </c>
      <c r="H51" s="302">
        <v>40</v>
      </c>
      <c r="I51" s="263">
        <f t="shared" si="1"/>
        <v>39.99</v>
      </c>
      <c r="J51" s="264"/>
      <c r="K51" s="255">
        <f t="shared" si="2"/>
        <v>0</v>
      </c>
      <c r="L51" s="256">
        <v>0.2</v>
      </c>
      <c r="M51" s="255">
        <f t="shared" si="3"/>
        <v>0</v>
      </c>
      <c r="N51" s="257">
        <f>VLOOKUP(E51,Inventory!A:C,3,FALSE)</f>
        <v>250</v>
      </c>
      <c r="O51" s="300"/>
      <c r="P51" s="230"/>
    </row>
    <row r="52" spans="1:16" ht="12" customHeight="1" x14ac:dyDescent="0.15">
      <c r="A52" s="260" t="s">
        <v>341</v>
      </c>
      <c r="B52" s="264" t="s">
        <v>447</v>
      </c>
      <c r="C52" s="264" t="s">
        <v>436</v>
      </c>
      <c r="D52" s="264"/>
      <c r="E52" s="261" t="s">
        <v>452</v>
      </c>
      <c r="F52" s="301">
        <v>847435023422</v>
      </c>
      <c r="G52" s="302">
        <f t="shared" si="4"/>
        <v>22</v>
      </c>
      <c r="H52" s="302">
        <v>40</v>
      </c>
      <c r="I52" s="263">
        <f t="shared" si="1"/>
        <v>39.99</v>
      </c>
      <c r="J52" s="264"/>
      <c r="K52" s="255">
        <f t="shared" si="2"/>
        <v>0</v>
      </c>
      <c r="L52" s="256">
        <v>0.2</v>
      </c>
      <c r="M52" s="255">
        <f t="shared" si="3"/>
        <v>0</v>
      </c>
      <c r="N52" s="257">
        <f>VLOOKUP(E52,Inventory!A:C,3,FALSE)</f>
        <v>31</v>
      </c>
      <c r="O52" s="300"/>
      <c r="P52" s="230"/>
    </row>
    <row r="53" spans="1:16" ht="12" customHeight="1" x14ac:dyDescent="0.15">
      <c r="A53" s="260" t="s">
        <v>341</v>
      </c>
      <c r="B53" s="264" t="s">
        <v>447</v>
      </c>
      <c r="C53" s="264" t="s">
        <v>438</v>
      </c>
      <c r="D53" s="264"/>
      <c r="E53" s="261" t="s">
        <v>453</v>
      </c>
      <c r="F53" s="301">
        <v>847435026461</v>
      </c>
      <c r="G53" s="302">
        <f t="shared" si="4"/>
        <v>22</v>
      </c>
      <c r="H53" s="302">
        <v>40</v>
      </c>
      <c r="I53" s="263">
        <f t="shared" si="1"/>
        <v>39.99</v>
      </c>
      <c r="J53" s="264"/>
      <c r="K53" s="255">
        <f t="shared" si="2"/>
        <v>0</v>
      </c>
      <c r="L53" s="256">
        <v>0.2</v>
      </c>
      <c r="M53" s="255">
        <f t="shared" si="3"/>
        <v>0</v>
      </c>
      <c r="N53" s="257">
        <f>VLOOKUP(E53,Inventory!A:C,3,FALSE)</f>
        <v>28</v>
      </c>
      <c r="O53" s="300"/>
      <c r="P53" s="230"/>
    </row>
    <row r="54" spans="1:16" ht="12" customHeight="1" x14ac:dyDescent="0.15">
      <c r="A54" s="260" t="s">
        <v>341</v>
      </c>
      <c r="B54" s="264" t="s">
        <v>454</v>
      </c>
      <c r="C54" s="264" t="s">
        <v>428</v>
      </c>
      <c r="D54" s="264"/>
      <c r="E54" s="261" t="s">
        <v>455</v>
      </c>
      <c r="F54" s="301">
        <v>847435023446</v>
      </c>
      <c r="G54" s="302">
        <f t="shared" si="4"/>
        <v>22</v>
      </c>
      <c r="H54" s="302">
        <v>40</v>
      </c>
      <c r="I54" s="263">
        <f t="shared" si="1"/>
        <v>39.99</v>
      </c>
      <c r="J54" s="264"/>
      <c r="K54" s="255">
        <f t="shared" si="2"/>
        <v>0</v>
      </c>
      <c r="L54" s="256">
        <v>0.2</v>
      </c>
      <c r="M54" s="255">
        <f t="shared" si="3"/>
        <v>0</v>
      </c>
      <c r="N54" s="257">
        <f>VLOOKUP(E54,Inventory!A:C,3,FALSE)</f>
        <v>68</v>
      </c>
      <c r="O54" s="300"/>
      <c r="P54" s="230"/>
    </row>
    <row r="55" spans="1:16" ht="12" customHeight="1" x14ac:dyDescent="0.15">
      <c r="A55" s="260" t="s">
        <v>341</v>
      </c>
      <c r="B55" s="264" t="s">
        <v>454</v>
      </c>
      <c r="C55" s="264" t="s">
        <v>430</v>
      </c>
      <c r="D55" s="264"/>
      <c r="E55" s="261" t="s">
        <v>456</v>
      </c>
      <c r="F55" s="301">
        <v>847435023453</v>
      </c>
      <c r="G55" s="302">
        <f t="shared" si="4"/>
        <v>22</v>
      </c>
      <c r="H55" s="302">
        <v>40</v>
      </c>
      <c r="I55" s="263">
        <f t="shared" si="1"/>
        <v>39.99</v>
      </c>
      <c r="J55" s="264"/>
      <c r="K55" s="255">
        <f t="shared" si="2"/>
        <v>0</v>
      </c>
      <c r="L55" s="256">
        <v>0.2</v>
      </c>
      <c r="M55" s="255">
        <f t="shared" si="3"/>
        <v>0</v>
      </c>
      <c r="N55" s="257">
        <f>VLOOKUP(E55,Inventory!A:C,3,FALSE)</f>
        <v>157</v>
      </c>
      <c r="O55" s="300"/>
      <c r="P55" s="230"/>
    </row>
    <row r="56" spans="1:16" ht="12" customHeight="1" x14ac:dyDescent="0.15">
      <c r="A56" s="260" t="s">
        <v>341</v>
      </c>
      <c r="B56" s="264" t="s">
        <v>454</v>
      </c>
      <c r="C56" s="264" t="s">
        <v>432</v>
      </c>
      <c r="D56" s="264"/>
      <c r="E56" s="261" t="s">
        <v>457</v>
      </c>
      <c r="F56" s="301">
        <v>847435023460</v>
      </c>
      <c r="G56" s="302">
        <f t="shared" si="4"/>
        <v>22</v>
      </c>
      <c r="H56" s="302">
        <v>40</v>
      </c>
      <c r="I56" s="263">
        <f t="shared" si="1"/>
        <v>39.99</v>
      </c>
      <c r="J56" s="264"/>
      <c r="K56" s="255">
        <f t="shared" si="2"/>
        <v>0</v>
      </c>
      <c r="L56" s="256">
        <v>0.2</v>
      </c>
      <c r="M56" s="255">
        <f t="shared" si="3"/>
        <v>0</v>
      </c>
      <c r="N56" s="257">
        <f>VLOOKUP(E56,Inventory!A:C,3,FALSE)</f>
        <v>250</v>
      </c>
      <c r="O56" s="300"/>
      <c r="P56" s="230"/>
    </row>
    <row r="57" spans="1:16" ht="12" customHeight="1" x14ac:dyDescent="0.15">
      <c r="A57" s="260" t="s">
        <v>341</v>
      </c>
      <c r="B57" s="264" t="s">
        <v>454</v>
      </c>
      <c r="C57" s="264" t="s">
        <v>434</v>
      </c>
      <c r="D57" s="264"/>
      <c r="E57" s="261" t="s">
        <v>458</v>
      </c>
      <c r="F57" s="301">
        <v>847435023484</v>
      </c>
      <c r="G57" s="302">
        <f t="shared" si="4"/>
        <v>22</v>
      </c>
      <c r="H57" s="302">
        <v>40</v>
      </c>
      <c r="I57" s="263">
        <f t="shared" si="1"/>
        <v>39.99</v>
      </c>
      <c r="J57" s="264"/>
      <c r="K57" s="255">
        <f t="shared" si="2"/>
        <v>0</v>
      </c>
      <c r="L57" s="256">
        <v>0.2</v>
      </c>
      <c r="M57" s="255">
        <f t="shared" si="3"/>
        <v>0</v>
      </c>
      <c r="N57" s="257">
        <f>VLOOKUP(E57,Inventory!A:C,3,FALSE)</f>
        <v>250</v>
      </c>
      <c r="O57" s="300"/>
      <c r="P57" s="230"/>
    </row>
    <row r="58" spans="1:16" ht="12" customHeight="1" x14ac:dyDescent="0.15">
      <c r="A58" s="260" t="s">
        <v>341</v>
      </c>
      <c r="B58" s="281" t="s">
        <v>454</v>
      </c>
      <c r="C58" s="281" t="s">
        <v>436</v>
      </c>
      <c r="D58" s="281"/>
      <c r="E58" s="303" t="s">
        <v>459</v>
      </c>
      <c r="F58" s="304">
        <v>847435023491</v>
      </c>
      <c r="G58" s="305">
        <f t="shared" si="4"/>
        <v>22</v>
      </c>
      <c r="H58" s="305">
        <v>40</v>
      </c>
      <c r="I58" s="282">
        <f t="shared" si="1"/>
        <v>39.99</v>
      </c>
      <c r="J58" s="264"/>
      <c r="K58" s="255">
        <f t="shared" si="2"/>
        <v>0</v>
      </c>
      <c r="L58" s="256">
        <v>0.2</v>
      </c>
      <c r="M58" s="255">
        <f t="shared" si="3"/>
        <v>0</v>
      </c>
      <c r="N58" s="257">
        <f>VLOOKUP(E58,Inventory!A:C,3,FALSE)</f>
        <v>133</v>
      </c>
      <c r="O58" s="300"/>
      <c r="P58" s="230"/>
    </row>
    <row r="59" spans="1:16" ht="12" customHeight="1" x14ac:dyDescent="0.15">
      <c r="A59" s="266" t="s">
        <v>341</v>
      </c>
      <c r="B59" s="267" t="s">
        <v>454</v>
      </c>
      <c r="C59" s="267" t="s">
        <v>438</v>
      </c>
      <c r="D59" s="267"/>
      <c r="E59" s="268" t="s">
        <v>460</v>
      </c>
      <c r="F59" s="306">
        <v>847435026454</v>
      </c>
      <c r="G59" s="307">
        <f t="shared" si="4"/>
        <v>22</v>
      </c>
      <c r="H59" s="307">
        <v>40</v>
      </c>
      <c r="I59" s="271">
        <f t="shared" si="1"/>
        <v>39.99</v>
      </c>
      <c r="J59" s="267"/>
      <c r="K59" s="271">
        <f t="shared" si="2"/>
        <v>0</v>
      </c>
      <c r="L59" s="272">
        <v>0.2</v>
      </c>
      <c r="M59" s="271">
        <f t="shared" si="3"/>
        <v>0</v>
      </c>
      <c r="N59" s="257">
        <f>VLOOKUP(E59,Inventory!A:C,3,FALSE)</f>
        <v>214</v>
      </c>
      <c r="O59" s="300"/>
      <c r="P59" s="230"/>
    </row>
    <row r="60" spans="1:16" ht="12" customHeight="1" x14ac:dyDescent="0.15">
      <c r="A60" s="228"/>
      <c r="B60" s="228"/>
      <c r="C60" s="228"/>
      <c r="D60" s="228"/>
      <c r="E60" s="228"/>
      <c r="F60" s="228"/>
      <c r="G60" s="231"/>
      <c r="H60" s="231"/>
      <c r="I60" s="228"/>
      <c r="J60" s="252">
        <f t="shared" ref="J60:K60" si="5">SUM(J9:J59)</f>
        <v>0</v>
      </c>
      <c r="K60" s="255">
        <f t="shared" si="5"/>
        <v>0</v>
      </c>
      <c r="L60" s="252"/>
      <c r="M60" s="255">
        <f>SUM(M9:M59)</f>
        <v>0</v>
      </c>
      <c r="N60" s="229"/>
      <c r="O60" s="300"/>
      <c r="P60" s="230"/>
    </row>
    <row r="61" spans="1:16" ht="15.75" customHeight="1" x14ac:dyDescent="0.15"/>
    <row r="62" spans="1:16" ht="15.75" customHeight="1" x14ac:dyDescent="0.15"/>
    <row r="63" spans="1:16" ht="15.75" customHeight="1" x14ac:dyDescent="0.15"/>
    <row r="64" spans="1:16"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autoFilter ref="A6:P35" xr:uid="{00000000-0009-0000-0000-000004000000}"/>
  <mergeCells count="1">
    <mergeCell ref="C2:I3"/>
  </mergeCells>
  <pageMargins left="0.25" right="0.25" top="0.25" bottom="0.25" header="0" footer="0"/>
  <pageSetup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4AC6"/>
  </sheetPr>
  <dimension ref="A1:N1000"/>
  <sheetViews>
    <sheetView workbookViewId="0"/>
  </sheetViews>
  <sheetFormatPr baseColWidth="10" defaultColWidth="11.1640625" defaultRowHeight="15" customHeight="1" x14ac:dyDescent="0.15"/>
  <cols>
    <col min="1" max="1" width="17.1640625" customWidth="1"/>
    <col min="2" max="2" width="36.33203125" customWidth="1"/>
    <col min="3" max="4" width="8.6640625" customWidth="1"/>
    <col min="5" max="5" width="17" customWidth="1"/>
    <col min="6" max="6" width="16.6640625" customWidth="1"/>
    <col min="7" max="26" width="8.6640625" customWidth="1"/>
  </cols>
  <sheetData>
    <row r="1" spans="1:14" ht="12.75" customHeight="1" x14ac:dyDescent="0.15">
      <c r="A1" s="232" t="s">
        <v>349</v>
      </c>
      <c r="B1" s="233"/>
      <c r="C1" s="233"/>
      <c r="D1" s="233"/>
      <c r="E1" s="233"/>
      <c r="F1" s="233"/>
      <c r="G1" s="234"/>
      <c r="H1" s="234"/>
      <c r="I1" s="233"/>
      <c r="J1" s="233"/>
      <c r="K1" s="233"/>
      <c r="L1" s="235" t="s">
        <v>350</v>
      </c>
      <c r="M1" s="236"/>
      <c r="N1" s="237"/>
    </row>
    <row r="2" spans="1:14" ht="12.75" customHeight="1" x14ac:dyDescent="0.15">
      <c r="A2" s="238" t="s">
        <v>351</v>
      </c>
      <c r="B2" s="238" t="s">
        <v>352</v>
      </c>
      <c r="C2" s="238" t="s">
        <v>353</v>
      </c>
      <c r="D2" s="238" t="s">
        <v>354</v>
      </c>
      <c r="E2" s="238" t="s">
        <v>355</v>
      </c>
      <c r="F2" s="238" t="s">
        <v>356</v>
      </c>
      <c r="G2" s="239" t="s">
        <v>257</v>
      </c>
      <c r="H2" s="239" t="s">
        <v>262</v>
      </c>
      <c r="I2" s="238" t="s">
        <v>263</v>
      </c>
      <c r="J2" s="238" t="s">
        <v>357</v>
      </c>
      <c r="K2" s="238" t="s">
        <v>359</v>
      </c>
      <c r="L2" s="240">
        <f>'Bike Order Form'!J6</f>
        <v>45726</v>
      </c>
      <c r="M2" s="235" t="s">
        <v>360</v>
      </c>
      <c r="N2" s="235" t="s">
        <v>361</v>
      </c>
    </row>
    <row r="3" spans="1:14" ht="12.75" customHeight="1" x14ac:dyDescent="0.15">
      <c r="A3" s="260" t="s">
        <v>461</v>
      </c>
      <c r="B3" s="260" t="s">
        <v>462</v>
      </c>
      <c r="C3" s="260" t="s">
        <v>463</v>
      </c>
      <c r="D3" s="260" t="s">
        <v>464</v>
      </c>
      <c r="E3" s="261" t="s">
        <v>465</v>
      </c>
      <c r="F3" s="308">
        <v>847435035210</v>
      </c>
      <c r="G3" s="302">
        <f t="shared" ref="G3:G212" si="0">H3*0.55</f>
        <v>22</v>
      </c>
      <c r="H3" s="302">
        <v>40</v>
      </c>
      <c r="I3" s="263">
        <f t="shared" ref="I3:I212" si="1">H3-0.01</f>
        <v>39.99</v>
      </c>
      <c r="J3" s="264"/>
      <c r="K3" s="263">
        <f t="shared" ref="K3:K212" si="2">G3*J3</f>
        <v>0</v>
      </c>
      <c r="L3" s="257">
        <f>VLOOKUP(E3,Inventory!A:C,3,FALSE)</f>
        <v>9</v>
      </c>
      <c r="M3" s="309"/>
      <c r="N3" s="309"/>
    </row>
    <row r="4" spans="1:14" ht="12.75" customHeight="1" x14ac:dyDescent="0.15">
      <c r="A4" s="260" t="s">
        <v>461</v>
      </c>
      <c r="B4" s="260" t="s">
        <v>462</v>
      </c>
      <c r="C4" s="260" t="s">
        <v>466</v>
      </c>
      <c r="D4" s="260" t="s">
        <v>467</v>
      </c>
      <c r="E4" s="261" t="s">
        <v>468</v>
      </c>
      <c r="F4" s="308">
        <v>847435035227</v>
      </c>
      <c r="G4" s="302">
        <f t="shared" si="0"/>
        <v>22</v>
      </c>
      <c r="H4" s="302">
        <v>40</v>
      </c>
      <c r="I4" s="263">
        <f t="shared" si="1"/>
        <v>39.99</v>
      </c>
      <c r="J4" s="264"/>
      <c r="K4" s="263">
        <f t="shared" si="2"/>
        <v>0</v>
      </c>
      <c r="L4" s="257">
        <f>VLOOKUP(E4,Inventory!A:C,3,FALSE)</f>
        <v>9</v>
      </c>
      <c r="M4" s="309"/>
      <c r="N4" s="309"/>
    </row>
    <row r="5" spans="1:14" ht="12.75" customHeight="1" x14ac:dyDescent="0.15">
      <c r="A5" s="260" t="s">
        <v>461</v>
      </c>
      <c r="B5" s="260" t="s">
        <v>462</v>
      </c>
      <c r="C5" s="260" t="s">
        <v>469</v>
      </c>
      <c r="D5" s="260" t="s">
        <v>470</v>
      </c>
      <c r="E5" s="261" t="s">
        <v>471</v>
      </c>
      <c r="F5" s="308">
        <v>847435035234</v>
      </c>
      <c r="G5" s="302">
        <f t="shared" si="0"/>
        <v>22</v>
      </c>
      <c r="H5" s="302">
        <v>40</v>
      </c>
      <c r="I5" s="263">
        <f t="shared" si="1"/>
        <v>39.99</v>
      </c>
      <c r="J5" s="264"/>
      <c r="K5" s="263">
        <f t="shared" si="2"/>
        <v>0</v>
      </c>
      <c r="L5" s="257">
        <f>VLOOKUP(E5,Inventory!A:C,3,FALSE)</f>
        <v>57</v>
      </c>
      <c r="M5" s="309"/>
      <c r="N5" s="309"/>
    </row>
    <row r="6" spans="1:14" ht="12.75" customHeight="1" x14ac:dyDescent="0.15">
      <c r="A6" s="260" t="s">
        <v>461</v>
      </c>
      <c r="B6" s="260" t="s">
        <v>462</v>
      </c>
      <c r="C6" s="260" t="s">
        <v>472</v>
      </c>
      <c r="D6" s="260" t="s">
        <v>473</v>
      </c>
      <c r="E6" s="261" t="s">
        <v>474</v>
      </c>
      <c r="F6" s="308">
        <v>847435035241</v>
      </c>
      <c r="G6" s="302">
        <f t="shared" si="0"/>
        <v>22</v>
      </c>
      <c r="H6" s="302">
        <v>40</v>
      </c>
      <c r="I6" s="263">
        <f t="shared" si="1"/>
        <v>39.99</v>
      </c>
      <c r="J6" s="264"/>
      <c r="K6" s="263">
        <f t="shared" si="2"/>
        <v>0</v>
      </c>
      <c r="L6" s="257">
        <f>VLOOKUP(E6,Inventory!A:C,3,FALSE)</f>
        <v>107</v>
      </c>
      <c r="M6" s="309"/>
      <c r="N6" s="309"/>
    </row>
    <row r="7" spans="1:14" ht="12.75" customHeight="1" x14ac:dyDescent="0.15">
      <c r="A7" s="260" t="s">
        <v>461</v>
      </c>
      <c r="B7" s="260" t="s">
        <v>462</v>
      </c>
      <c r="C7" s="260" t="s">
        <v>475</v>
      </c>
      <c r="D7" s="260" t="s">
        <v>476</v>
      </c>
      <c r="E7" s="261" t="s">
        <v>477</v>
      </c>
      <c r="F7" s="308">
        <v>847435035258</v>
      </c>
      <c r="G7" s="302">
        <f t="shared" si="0"/>
        <v>22</v>
      </c>
      <c r="H7" s="302">
        <v>40</v>
      </c>
      <c r="I7" s="263">
        <f t="shared" si="1"/>
        <v>39.99</v>
      </c>
      <c r="J7" s="264"/>
      <c r="K7" s="263">
        <f t="shared" si="2"/>
        <v>0</v>
      </c>
      <c r="L7" s="257">
        <f>VLOOKUP(E7,Inventory!A:C,3,FALSE)</f>
        <v>37</v>
      </c>
      <c r="M7" s="309"/>
      <c r="N7" s="309"/>
    </row>
    <row r="8" spans="1:14" ht="12.75" customHeight="1" x14ac:dyDescent="0.15">
      <c r="A8" s="260" t="s">
        <v>461</v>
      </c>
      <c r="B8" s="260" t="s">
        <v>462</v>
      </c>
      <c r="C8" s="260" t="s">
        <v>478</v>
      </c>
      <c r="D8" s="260" t="s">
        <v>479</v>
      </c>
      <c r="E8" s="261" t="s">
        <v>480</v>
      </c>
      <c r="F8" s="308">
        <v>847435035265</v>
      </c>
      <c r="G8" s="302">
        <f t="shared" si="0"/>
        <v>22</v>
      </c>
      <c r="H8" s="302">
        <v>40</v>
      </c>
      <c r="I8" s="263">
        <f t="shared" si="1"/>
        <v>39.99</v>
      </c>
      <c r="J8" s="264"/>
      <c r="K8" s="263">
        <f t="shared" si="2"/>
        <v>0</v>
      </c>
      <c r="L8" s="257">
        <f>VLOOKUP(E8,Inventory!A:C,3,FALSE)</f>
        <v>16</v>
      </c>
      <c r="M8" s="309"/>
      <c r="N8" s="309"/>
    </row>
    <row r="9" spans="1:14" ht="12.75" customHeight="1" x14ac:dyDescent="0.15">
      <c r="A9" s="260" t="s">
        <v>461</v>
      </c>
      <c r="B9" s="260" t="s">
        <v>481</v>
      </c>
      <c r="C9" s="260" t="s">
        <v>463</v>
      </c>
      <c r="D9" s="260" t="s">
        <v>464</v>
      </c>
      <c r="E9" s="261" t="s">
        <v>482</v>
      </c>
      <c r="F9" s="308">
        <v>847435035272</v>
      </c>
      <c r="G9" s="302">
        <f t="shared" si="0"/>
        <v>22</v>
      </c>
      <c r="H9" s="302">
        <v>40</v>
      </c>
      <c r="I9" s="263">
        <f t="shared" si="1"/>
        <v>39.99</v>
      </c>
      <c r="J9" s="264"/>
      <c r="K9" s="263">
        <f t="shared" si="2"/>
        <v>0</v>
      </c>
      <c r="L9" s="257">
        <f>VLOOKUP(E9,Inventory!A:C,3,FALSE)</f>
        <v>12</v>
      </c>
      <c r="M9" s="309"/>
      <c r="N9" s="309"/>
    </row>
    <row r="10" spans="1:14" ht="12.75" customHeight="1" x14ac:dyDescent="0.15">
      <c r="A10" s="260" t="s">
        <v>461</v>
      </c>
      <c r="B10" s="260" t="s">
        <v>481</v>
      </c>
      <c r="C10" s="260" t="s">
        <v>466</v>
      </c>
      <c r="D10" s="260" t="s">
        <v>467</v>
      </c>
      <c r="E10" s="261" t="s">
        <v>483</v>
      </c>
      <c r="F10" s="308">
        <v>847435035289</v>
      </c>
      <c r="G10" s="302">
        <f t="shared" si="0"/>
        <v>22</v>
      </c>
      <c r="H10" s="302">
        <v>40</v>
      </c>
      <c r="I10" s="263">
        <f t="shared" si="1"/>
        <v>39.99</v>
      </c>
      <c r="J10" s="264"/>
      <c r="K10" s="263">
        <f t="shared" si="2"/>
        <v>0</v>
      </c>
      <c r="L10" s="257">
        <f>VLOOKUP(E10,Inventory!A:C,3,FALSE)</f>
        <v>18</v>
      </c>
      <c r="M10" s="309"/>
      <c r="N10" s="309"/>
    </row>
    <row r="11" spans="1:14" ht="12.75" customHeight="1" x14ac:dyDescent="0.15">
      <c r="A11" s="260" t="s">
        <v>461</v>
      </c>
      <c r="B11" s="260" t="s">
        <v>481</v>
      </c>
      <c r="C11" s="260" t="s">
        <v>469</v>
      </c>
      <c r="D11" s="260" t="s">
        <v>470</v>
      </c>
      <c r="E11" s="261" t="s">
        <v>484</v>
      </c>
      <c r="F11" s="308">
        <v>847435035296</v>
      </c>
      <c r="G11" s="302">
        <f t="shared" si="0"/>
        <v>22</v>
      </c>
      <c r="H11" s="302">
        <v>40</v>
      </c>
      <c r="I11" s="263">
        <f t="shared" si="1"/>
        <v>39.99</v>
      </c>
      <c r="J11" s="264"/>
      <c r="K11" s="263">
        <f t="shared" si="2"/>
        <v>0</v>
      </c>
      <c r="L11" s="257">
        <f>VLOOKUP(E11,Inventory!A:C,3,FALSE)</f>
        <v>65</v>
      </c>
      <c r="M11" s="309"/>
      <c r="N11" s="309"/>
    </row>
    <row r="12" spans="1:14" ht="12.75" customHeight="1" x14ac:dyDescent="0.15">
      <c r="A12" s="260" t="s">
        <v>461</v>
      </c>
      <c r="B12" s="260" t="s">
        <v>481</v>
      </c>
      <c r="C12" s="260" t="s">
        <v>472</v>
      </c>
      <c r="D12" s="260" t="s">
        <v>473</v>
      </c>
      <c r="E12" s="261" t="s">
        <v>485</v>
      </c>
      <c r="F12" s="308">
        <v>847435035302</v>
      </c>
      <c r="G12" s="302">
        <f t="shared" si="0"/>
        <v>22</v>
      </c>
      <c r="H12" s="302">
        <v>40</v>
      </c>
      <c r="I12" s="263">
        <f t="shared" si="1"/>
        <v>39.99</v>
      </c>
      <c r="J12" s="264"/>
      <c r="K12" s="263">
        <f t="shared" si="2"/>
        <v>0</v>
      </c>
      <c r="L12" s="257">
        <f>VLOOKUP(E12,Inventory!A:C,3,FALSE)</f>
        <v>149</v>
      </c>
      <c r="M12" s="309"/>
      <c r="N12" s="309"/>
    </row>
    <row r="13" spans="1:14" ht="12.75" customHeight="1" x14ac:dyDescent="0.15">
      <c r="A13" s="260" t="s">
        <v>461</v>
      </c>
      <c r="B13" s="260" t="s">
        <v>481</v>
      </c>
      <c r="C13" s="260" t="s">
        <v>475</v>
      </c>
      <c r="D13" s="260" t="s">
        <v>476</v>
      </c>
      <c r="E13" s="261" t="s">
        <v>486</v>
      </c>
      <c r="F13" s="308">
        <v>847435035319</v>
      </c>
      <c r="G13" s="302">
        <f t="shared" si="0"/>
        <v>22</v>
      </c>
      <c r="H13" s="302">
        <v>40</v>
      </c>
      <c r="I13" s="263">
        <f t="shared" si="1"/>
        <v>39.99</v>
      </c>
      <c r="J13" s="264"/>
      <c r="K13" s="263">
        <f t="shared" si="2"/>
        <v>0</v>
      </c>
      <c r="L13" s="257">
        <f>VLOOKUP(E13,Inventory!A:C,3,FALSE)</f>
        <v>70</v>
      </c>
      <c r="M13" s="309"/>
      <c r="N13" s="309"/>
    </row>
    <row r="14" spans="1:14" ht="12.75" customHeight="1" x14ac:dyDescent="0.15">
      <c r="A14" s="266" t="s">
        <v>461</v>
      </c>
      <c r="B14" s="266" t="s">
        <v>481</v>
      </c>
      <c r="C14" s="266" t="s">
        <v>478</v>
      </c>
      <c r="D14" s="266" t="s">
        <v>479</v>
      </c>
      <c r="E14" s="268" t="s">
        <v>487</v>
      </c>
      <c r="F14" s="310">
        <v>847435035326</v>
      </c>
      <c r="G14" s="307">
        <f t="shared" si="0"/>
        <v>22</v>
      </c>
      <c r="H14" s="307">
        <v>40</v>
      </c>
      <c r="I14" s="271">
        <f t="shared" si="1"/>
        <v>39.99</v>
      </c>
      <c r="J14" s="267"/>
      <c r="K14" s="271">
        <f t="shared" si="2"/>
        <v>0</v>
      </c>
      <c r="L14" s="257">
        <f>VLOOKUP(E14,Inventory!A:C,3,FALSE)</f>
        <v>41</v>
      </c>
      <c r="M14" s="309"/>
      <c r="N14" s="309"/>
    </row>
    <row r="15" spans="1:14" ht="12.75" customHeight="1" x14ac:dyDescent="0.15">
      <c r="A15" s="251" t="s">
        <v>488</v>
      </c>
      <c r="B15" s="251" t="s">
        <v>489</v>
      </c>
      <c r="C15" s="251" t="s">
        <v>463</v>
      </c>
      <c r="D15" s="251" t="s">
        <v>464</v>
      </c>
      <c r="E15" s="253" t="s">
        <v>490</v>
      </c>
      <c r="F15" s="311">
        <v>847435035456</v>
      </c>
      <c r="G15" s="299">
        <f t="shared" si="0"/>
        <v>16.5</v>
      </c>
      <c r="H15" s="299">
        <v>30</v>
      </c>
      <c r="I15" s="255">
        <f t="shared" si="1"/>
        <v>29.99</v>
      </c>
      <c r="J15" s="252"/>
      <c r="K15" s="255">
        <f t="shared" si="2"/>
        <v>0</v>
      </c>
      <c r="L15" s="257">
        <f>VLOOKUP(E15,Inventory!A:C,3,FALSE)</f>
        <v>19</v>
      </c>
      <c r="M15" s="309"/>
      <c r="N15" s="309"/>
    </row>
    <row r="16" spans="1:14" ht="12.75" customHeight="1" x14ac:dyDescent="0.15">
      <c r="A16" s="260" t="s">
        <v>488</v>
      </c>
      <c r="B16" s="260" t="s">
        <v>489</v>
      </c>
      <c r="C16" s="260" t="s">
        <v>466</v>
      </c>
      <c r="D16" s="260" t="s">
        <v>467</v>
      </c>
      <c r="E16" s="261" t="s">
        <v>491</v>
      </c>
      <c r="F16" s="308">
        <v>847435035463</v>
      </c>
      <c r="G16" s="302">
        <f t="shared" si="0"/>
        <v>16.5</v>
      </c>
      <c r="H16" s="302">
        <v>30</v>
      </c>
      <c r="I16" s="263">
        <f t="shared" si="1"/>
        <v>29.99</v>
      </c>
      <c r="J16" s="264"/>
      <c r="K16" s="263">
        <f t="shared" si="2"/>
        <v>0</v>
      </c>
      <c r="L16" s="257">
        <f>VLOOKUP(E16,Inventory!A:C,3,FALSE)</f>
        <v>25</v>
      </c>
      <c r="M16" s="309"/>
      <c r="N16" s="309"/>
    </row>
    <row r="17" spans="1:14" ht="12.75" customHeight="1" x14ac:dyDescent="0.15">
      <c r="A17" s="260" t="s">
        <v>488</v>
      </c>
      <c r="B17" s="260" t="s">
        <v>489</v>
      </c>
      <c r="C17" s="260" t="s">
        <v>469</v>
      </c>
      <c r="D17" s="260" t="s">
        <v>470</v>
      </c>
      <c r="E17" s="261" t="s">
        <v>492</v>
      </c>
      <c r="F17" s="308">
        <v>847435035470</v>
      </c>
      <c r="G17" s="302">
        <f t="shared" si="0"/>
        <v>16.5</v>
      </c>
      <c r="H17" s="302">
        <v>30</v>
      </c>
      <c r="I17" s="263">
        <f t="shared" si="1"/>
        <v>29.99</v>
      </c>
      <c r="J17" s="264"/>
      <c r="K17" s="263">
        <f t="shared" si="2"/>
        <v>0</v>
      </c>
      <c r="L17" s="257">
        <f>VLOOKUP(E17,Inventory!A:C,3,FALSE)</f>
        <v>88</v>
      </c>
      <c r="M17" s="309"/>
      <c r="N17" s="309"/>
    </row>
    <row r="18" spans="1:14" ht="12.75" customHeight="1" x14ac:dyDescent="0.15">
      <c r="A18" s="260" t="s">
        <v>488</v>
      </c>
      <c r="B18" s="260" t="s">
        <v>489</v>
      </c>
      <c r="C18" s="260" t="s">
        <v>472</v>
      </c>
      <c r="D18" s="260" t="s">
        <v>473</v>
      </c>
      <c r="E18" s="261" t="s">
        <v>493</v>
      </c>
      <c r="F18" s="308">
        <v>847435035487</v>
      </c>
      <c r="G18" s="302">
        <f t="shared" si="0"/>
        <v>16.5</v>
      </c>
      <c r="H18" s="302">
        <v>30</v>
      </c>
      <c r="I18" s="263">
        <f t="shared" si="1"/>
        <v>29.99</v>
      </c>
      <c r="J18" s="264"/>
      <c r="K18" s="263">
        <f t="shared" si="2"/>
        <v>0</v>
      </c>
      <c r="L18" s="257">
        <f>VLOOKUP(E18,Inventory!A:C,3,FALSE)</f>
        <v>180</v>
      </c>
      <c r="M18" s="309"/>
      <c r="N18" s="309"/>
    </row>
    <row r="19" spans="1:14" ht="12.75" customHeight="1" x14ac:dyDescent="0.15">
      <c r="A19" s="260" t="s">
        <v>488</v>
      </c>
      <c r="B19" s="260" t="s">
        <v>489</v>
      </c>
      <c r="C19" s="260" t="s">
        <v>475</v>
      </c>
      <c r="D19" s="260" t="s">
        <v>476</v>
      </c>
      <c r="E19" s="261" t="s">
        <v>494</v>
      </c>
      <c r="F19" s="308">
        <v>847435035494</v>
      </c>
      <c r="G19" s="302">
        <f t="shared" si="0"/>
        <v>16.5</v>
      </c>
      <c r="H19" s="302">
        <v>30</v>
      </c>
      <c r="I19" s="263">
        <f t="shared" si="1"/>
        <v>29.99</v>
      </c>
      <c r="J19" s="264"/>
      <c r="K19" s="263">
        <f t="shared" si="2"/>
        <v>0</v>
      </c>
      <c r="L19" s="257">
        <f>VLOOKUP(E19,Inventory!A:C,3,FALSE)</f>
        <v>79</v>
      </c>
      <c r="M19" s="309"/>
      <c r="N19" s="309"/>
    </row>
    <row r="20" spans="1:14" ht="12.75" customHeight="1" x14ac:dyDescent="0.15">
      <c r="A20" s="260" t="s">
        <v>488</v>
      </c>
      <c r="B20" s="260" t="s">
        <v>489</v>
      </c>
      <c r="C20" s="260" t="s">
        <v>478</v>
      </c>
      <c r="D20" s="260" t="s">
        <v>479</v>
      </c>
      <c r="E20" s="261" t="s">
        <v>495</v>
      </c>
      <c r="F20" s="308">
        <v>847435035500</v>
      </c>
      <c r="G20" s="302">
        <f t="shared" si="0"/>
        <v>16.5</v>
      </c>
      <c r="H20" s="302">
        <v>30</v>
      </c>
      <c r="I20" s="263">
        <f t="shared" si="1"/>
        <v>29.99</v>
      </c>
      <c r="J20" s="264"/>
      <c r="K20" s="263">
        <f t="shared" si="2"/>
        <v>0</v>
      </c>
      <c r="L20" s="257">
        <f>VLOOKUP(E20,Inventory!A:C,3,FALSE)</f>
        <v>40</v>
      </c>
      <c r="M20" s="309"/>
      <c r="N20" s="309"/>
    </row>
    <row r="21" spans="1:14" ht="12.75" customHeight="1" x14ac:dyDescent="0.15">
      <c r="A21" s="312" t="s">
        <v>288</v>
      </c>
      <c r="B21" s="312" t="s">
        <v>496</v>
      </c>
      <c r="C21" s="251" t="s">
        <v>497</v>
      </c>
      <c r="D21" s="251" t="s">
        <v>498</v>
      </c>
      <c r="E21" s="313" t="s">
        <v>499</v>
      </c>
      <c r="F21" s="314">
        <v>847435034114</v>
      </c>
      <c r="G21" s="315">
        <f t="shared" si="0"/>
        <v>123.75000000000001</v>
      </c>
      <c r="H21" s="262">
        <v>225</v>
      </c>
      <c r="I21" s="302">
        <f t="shared" si="1"/>
        <v>224.99</v>
      </c>
      <c r="J21" s="312"/>
      <c r="K21" s="302">
        <f t="shared" si="2"/>
        <v>0</v>
      </c>
      <c r="L21" s="316">
        <f>VLOOKUP(E21,Inventory!A:C,3,FALSE)</f>
        <v>0</v>
      </c>
      <c r="M21" s="1033" t="s">
        <v>500</v>
      </c>
      <c r="N21" s="897"/>
    </row>
    <row r="22" spans="1:14" ht="12.75" customHeight="1" x14ac:dyDescent="0.15">
      <c r="A22" s="312" t="s">
        <v>288</v>
      </c>
      <c r="B22" s="312" t="s">
        <v>496</v>
      </c>
      <c r="C22" s="260" t="s">
        <v>501</v>
      </c>
      <c r="D22" s="260" t="s">
        <v>502</v>
      </c>
      <c r="E22" s="313" t="s">
        <v>503</v>
      </c>
      <c r="F22" s="314">
        <v>847435034121</v>
      </c>
      <c r="G22" s="315">
        <f t="shared" si="0"/>
        <v>123.75000000000001</v>
      </c>
      <c r="H22" s="262">
        <v>225</v>
      </c>
      <c r="I22" s="302">
        <f t="shared" si="1"/>
        <v>224.99</v>
      </c>
      <c r="J22" s="312"/>
      <c r="K22" s="302">
        <f t="shared" si="2"/>
        <v>0</v>
      </c>
      <c r="L22" s="316">
        <f>VLOOKUP(E22,Inventory!A:C,3,FALSE)</f>
        <v>0</v>
      </c>
      <c r="M22" s="898"/>
      <c r="N22" s="899"/>
    </row>
    <row r="23" spans="1:14" ht="12.75" customHeight="1" x14ac:dyDescent="0.15">
      <c r="A23" s="281" t="s">
        <v>295</v>
      </c>
      <c r="B23" s="312" t="s">
        <v>504</v>
      </c>
      <c r="C23" s="264" t="s">
        <v>363</v>
      </c>
      <c r="D23" s="252" t="s">
        <v>505</v>
      </c>
      <c r="E23" s="317" t="s">
        <v>506</v>
      </c>
      <c r="F23" s="314">
        <v>847435033322</v>
      </c>
      <c r="G23" s="315">
        <f t="shared" si="0"/>
        <v>33</v>
      </c>
      <c r="H23" s="262">
        <v>60</v>
      </c>
      <c r="I23" s="302">
        <f t="shared" si="1"/>
        <v>59.99</v>
      </c>
      <c r="J23" s="312"/>
      <c r="K23" s="302">
        <f t="shared" si="2"/>
        <v>0</v>
      </c>
      <c r="L23" s="316">
        <f>VLOOKUP(E23,Inventory!A:C,3,FALSE)</f>
        <v>0</v>
      </c>
      <c r="M23" s="898"/>
      <c r="N23" s="899"/>
    </row>
    <row r="24" spans="1:14" ht="12.75" customHeight="1" x14ac:dyDescent="0.15">
      <c r="A24" s="264" t="s">
        <v>295</v>
      </c>
      <c r="B24" s="318" t="s">
        <v>504</v>
      </c>
      <c r="C24" s="319" t="s">
        <v>367</v>
      </c>
      <c r="D24" s="281" t="s">
        <v>408</v>
      </c>
      <c r="E24" s="317" t="s">
        <v>507</v>
      </c>
      <c r="F24" s="314">
        <v>847435033339</v>
      </c>
      <c r="G24" s="315">
        <f t="shared" si="0"/>
        <v>33</v>
      </c>
      <c r="H24" s="262">
        <v>60</v>
      </c>
      <c r="I24" s="302">
        <f t="shared" si="1"/>
        <v>59.99</v>
      </c>
      <c r="J24" s="312"/>
      <c r="K24" s="302">
        <f t="shared" si="2"/>
        <v>0</v>
      </c>
      <c r="L24" s="316">
        <f>VLOOKUP(E24,Inventory!A:C,3,FALSE)</f>
        <v>0</v>
      </c>
      <c r="M24" s="898"/>
      <c r="N24" s="899"/>
    </row>
    <row r="25" spans="1:14" ht="12.75" customHeight="1" x14ac:dyDescent="0.15">
      <c r="A25" s="264" t="s">
        <v>295</v>
      </c>
      <c r="B25" s="318" t="s">
        <v>504</v>
      </c>
      <c r="C25" s="264" t="s">
        <v>508</v>
      </c>
      <c r="D25" s="264" t="s">
        <v>509</v>
      </c>
      <c r="E25" s="317" t="s">
        <v>510</v>
      </c>
      <c r="F25" s="314">
        <v>847435033346</v>
      </c>
      <c r="G25" s="315">
        <f t="shared" si="0"/>
        <v>33</v>
      </c>
      <c r="H25" s="262">
        <v>60</v>
      </c>
      <c r="I25" s="302">
        <f t="shared" si="1"/>
        <v>59.99</v>
      </c>
      <c r="J25" s="312"/>
      <c r="K25" s="302">
        <f t="shared" si="2"/>
        <v>0</v>
      </c>
      <c r="L25" s="316">
        <f>VLOOKUP(E25,Inventory!A:C,3,FALSE)</f>
        <v>0</v>
      </c>
      <c r="M25" s="898"/>
      <c r="N25" s="899"/>
    </row>
    <row r="26" spans="1:14" ht="12.75" customHeight="1" x14ac:dyDescent="0.15">
      <c r="A26" s="264" t="s">
        <v>286</v>
      </c>
      <c r="B26" s="318" t="s">
        <v>511</v>
      </c>
      <c r="C26" s="260" t="s">
        <v>363</v>
      </c>
      <c r="D26" s="320" t="s">
        <v>364</v>
      </c>
      <c r="E26" s="317" t="s">
        <v>512</v>
      </c>
      <c r="F26" s="314">
        <v>847435033407</v>
      </c>
      <c r="G26" s="315">
        <f t="shared" si="0"/>
        <v>143</v>
      </c>
      <c r="H26" s="262">
        <v>260</v>
      </c>
      <c r="I26" s="302">
        <f t="shared" si="1"/>
        <v>259.99</v>
      </c>
      <c r="J26" s="312"/>
      <c r="K26" s="302">
        <f t="shared" si="2"/>
        <v>0</v>
      </c>
      <c r="L26" s="316">
        <f>VLOOKUP(E26,Inventory!A:C,3,FALSE)</f>
        <v>4</v>
      </c>
      <c r="M26" s="898"/>
      <c r="N26" s="899"/>
    </row>
    <row r="27" spans="1:14" ht="12.75" customHeight="1" x14ac:dyDescent="0.15">
      <c r="A27" s="264" t="s">
        <v>286</v>
      </c>
      <c r="B27" s="318" t="s">
        <v>511</v>
      </c>
      <c r="C27" s="260" t="s">
        <v>367</v>
      </c>
      <c r="D27" s="320" t="s">
        <v>513</v>
      </c>
      <c r="E27" s="317" t="s">
        <v>514</v>
      </c>
      <c r="F27" s="314">
        <v>847435033414</v>
      </c>
      <c r="G27" s="315">
        <f t="shared" si="0"/>
        <v>143</v>
      </c>
      <c r="H27" s="262">
        <v>260</v>
      </c>
      <c r="I27" s="302">
        <f t="shared" si="1"/>
        <v>259.99</v>
      </c>
      <c r="J27" s="312"/>
      <c r="K27" s="302">
        <f t="shared" si="2"/>
        <v>0</v>
      </c>
      <c r="L27" s="316">
        <f>VLOOKUP(E27,Inventory!A:C,3,FALSE)</f>
        <v>4</v>
      </c>
      <c r="M27" s="898"/>
      <c r="N27" s="899"/>
    </row>
    <row r="28" spans="1:14" ht="12.75" customHeight="1" x14ac:dyDescent="0.15">
      <c r="A28" s="264" t="s">
        <v>286</v>
      </c>
      <c r="B28" s="318" t="s">
        <v>515</v>
      </c>
      <c r="C28" s="260" t="s">
        <v>363</v>
      </c>
      <c r="D28" s="320" t="s">
        <v>364</v>
      </c>
      <c r="E28" s="317" t="s">
        <v>516</v>
      </c>
      <c r="F28" s="314">
        <v>847435034138</v>
      </c>
      <c r="G28" s="315">
        <f t="shared" si="0"/>
        <v>143</v>
      </c>
      <c r="H28" s="262">
        <v>260</v>
      </c>
      <c r="I28" s="302">
        <f t="shared" si="1"/>
        <v>259.99</v>
      </c>
      <c r="J28" s="312"/>
      <c r="K28" s="302">
        <f t="shared" si="2"/>
        <v>0</v>
      </c>
      <c r="L28" s="316">
        <f>VLOOKUP(E28,Inventory!A:C,3,FALSE)</f>
        <v>23</v>
      </c>
      <c r="M28" s="898"/>
      <c r="N28" s="899"/>
    </row>
    <row r="29" spans="1:14" ht="12.75" customHeight="1" x14ac:dyDescent="0.15">
      <c r="A29" s="264" t="s">
        <v>286</v>
      </c>
      <c r="B29" s="318" t="s">
        <v>515</v>
      </c>
      <c r="C29" s="260" t="s">
        <v>367</v>
      </c>
      <c r="D29" s="320" t="s">
        <v>513</v>
      </c>
      <c r="E29" s="317" t="s">
        <v>517</v>
      </c>
      <c r="F29" s="314">
        <v>847435034145</v>
      </c>
      <c r="G29" s="315">
        <f t="shared" si="0"/>
        <v>143</v>
      </c>
      <c r="H29" s="262">
        <v>260</v>
      </c>
      <c r="I29" s="302">
        <f t="shared" si="1"/>
        <v>259.99</v>
      </c>
      <c r="J29" s="312"/>
      <c r="K29" s="302">
        <f t="shared" si="2"/>
        <v>0</v>
      </c>
      <c r="L29" s="316">
        <f>VLOOKUP(E29,Inventory!A:C,3,FALSE)</f>
        <v>11</v>
      </c>
      <c r="M29" s="898"/>
      <c r="N29" s="899"/>
    </row>
    <row r="30" spans="1:14" ht="12.75" customHeight="1" x14ac:dyDescent="0.15">
      <c r="A30" s="264" t="s">
        <v>326</v>
      </c>
      <c r="B30" s="318" t="s">
        <v>518</v>
      </c>
      <c r="C30" s="251" t="s">
        <v>519</v>
      </c>
      <c r="D30" s="321" t="s">
        <v>520</v>
      </c>
      <c r="E30" s="317" t="s">
        <v>521</v>
      </c>
      <c r="F30" s="314">
        <v>847435033841</v>
      </c>
      <c r="G30" s="315">
        <f t="shared" si="0"/>
        <v>82.5</v>
      </c>
      <c r="H30" s="262">
        <v>150</v>
      </c>
      <c r="I30" s="302">
        <f t="shared" si="1"/>
        <v>149.99</v>
      </c>
      <c r="J30" s="312"/>
      <c r="K30" s="302">
        <f t="shared" si="2"/>
        <v>0</v>
      </c>
      <c r="L30" s="316">
        <f>VLOOKUP(E30,Inventory!A:C,3,FALSE)</f>
        <v>0</v>
      </c>
      <c r="M30" s="898"/>
      <c r="N30" s="899"/>
    </row>
    <row r="31" spans="1:14" ht="12.75" customHeight="1" x14ac:dyDescent="0.15">
      <c r="A31" s="264" t="s">
        <v>326</v>
      </c>
      <c r="B31" s="318" t="s">
        <v>518</v>
      </c>
      <c r="C31" s="251" t="s">
        <v>522</v>
      </c>
      <c r="D31" s="252" t="s">
        <v>523</v>
      </c>
      <c r="E31" s="317" t="s">
        <v>524</v>
      </c>
      <c r="F31" s="314">
        <v>847435033858</v>
      </c>
      <c r="G31" s="315">
        <f t="shared" si="0"/>
        <v>82.5</v>
      </c>
      <c r="H31" s="262">
        <v>150</v>
      </c>
      <c r="I31" s="302">
        <f t="shared" si="1"/>
        <v>149.99</v>
      </c>
      <c r="J31" s="312"/>
      <c r="K31" s="302">
        <f t="shared" si="2"/>
        <v>0</v>
      </c>
      <c r="L31" s="316">
        <f>VLOOKUP(E31,Inventory!A:C,3,FALSE)</f>
        <v>0</v>
      </c>
      <c r="M31" s="898"/>
      <c r="N31" s="899"/>
    </row>
    <row r="32" spans="1:14" ht="12.75" customHeight="1" x14ac:dyDescent="0.15">
      <c r="A32" s="264" t="s">
        <v>326</v>
      </c>
      <c r="B32" s="318" t="s">
        <v>525</v>
      </c>
      <c r="C32" s="251" t="s">
        <v>466</v>
      </c>
      <c r="D32" s="252" t="s">
        <v>526</v>
      </c>
      <c r="E32" s="317" t="s">
        <v>527</v>
      </c>
      <c r="F32" s="314">
        <v>847435033865</v>
      </c>
      <c r="G32" s="315">
        <f t="shared" si="0"/>
        <v>82.5</v>
      </c>
      <c r="H32" s="262">
        <v>150</v>
      </c>
      <c r="I32" s="302">
        <f t="shared" si="1"/>
        <v>149.99</v>
      </c>
      <c r="J32" s="312"/>
      <c r="K32" s="302">
        <f t="shared" si="2"/>
        <v>0</v>
      </c>
      <c r="L32" s="316">
        <f>VLOOKUP(E32,Inventory!A:C,3,FALSE)</f>
        <v>0</v>
      </c>
      <c r="M32" s="898"/>
      <c r="N32" s="899"/>
    </row>
    <row r="33" spans="1:14" ht="12.75" customHeight="1" x14ac:dyDescent="0.15">
      <c r="A33" s="264" t="s">
        <v>326</v>
      </c>
      <c r="B33" s="318" t="s">
        <v>525</v>
      </c>
      <c r="C33" s="251" t="s">
        <v>469</v>
      </c>
      <c r="D33" s="252" t="s">
        <v>528</v>
      </c>
      <c r="E33" s="317" t="s">
        <v>529</v>
      </c>
      <c r="F33" s="314">
        <v>847435033872</v>
      </c>
      <c r="G33" s="315">
        <f t="shared" si="0"/>
        <v>82.5</v>
      </c>
      <c r="H33" s="262">
        <v>150</v>
      </c>
      <c r="I33" s="302">
        <f t="shared" si="1"/>
        <v>149.99</v>
      </c>
      <c r="J33" s="312"/>
      <c r="K33" s="302">
        <f t="shared" si="2"/>
        <v>0</v>
      </c>
      <c r="L33" s="316">
        <f>VLOOKUP(E33,Inventory!A:C,3,FALSE)</f>
        <v>0</v>
      </c>
      <c r="M33" s="898"/>
      <c r="N33" s="899"/>
    </row>
    <row r="34" spans="1:14" ht="12.75" customHeight="1" x14ac:dyDescent="0.15">
      <c r="A34" s="264" t="s">
        <v>326</v>
      </c>
      <c r="B34" s="318" t="s">
        <v>525</v>
      </c>
      <c r="C34" s="251" t="s">
        <v>472</v>
      </c>
      <c r="D34" s="252" t="s">
        <v>368</v>
      </c>
      <c r="E34" s="317" t="s">
        <v>530</v>
      </c>
      <c r="F34" s="314">
        <v>847435033889</v>
      </c>
      <c r="G34" s="315">
        <f t="shared" si="0"/>
        <v>82.5</v>
      </c>
      <c r="H34" s="262">
        <v>150</v>
      </c>
      <c r="I34" s="302">
        <f t="shared" si="1"/>
        <v>149.99</v>
      </c>
      <c r="J34" s="312"/>
      <c r="K34" s="302">
        <f t="shared" si="2"/>
        <v>0</v>
      </c>
      <c r="L34" s="316">
        <f>VLOOKUP(E34,Inventory!A:C,3,FALSE)</f>
        <v>0</v>
      </c>
      <c r="M34" s="898"/>
      <c r="N34" s="899"/>
    </row>
    <row r="35" spans="1:14" ht="12.75" customHeight="1" x14ac:dyDescent="0.15">
      <c r="A35" s="264" t="s">
        <v>326</v>
      </c>
      <c r="B35" s="318" t="s">
        <v>518</v>
      </c>
      <c r="C35" s="251" t="s">
        <v>475</v>
      </c>
      <c r="D35" s="252" t="s">
        <v>531</v>
      </c>
      <c r="E35" s="317" t="s">
        <v>532</v>
      </c>
      <c r="F35" s="314">
        <v>847435033896</v>
      </c>
      <c r="G35" s="315">
        <f t="shared" si="0"/>
        <v>82.5</v>
      </c>
      <c r="H35" s="262">
        <v>150</v>
      </c>
      <c r="I35" s="302">
        <f t="shared" si="1"/>
        <v>149.99</v>
      </c>
      <c r="J35" s="312"/>
      <c r="K35" s="302">
        <f t="shared" si="2"/>
        <v>0</v>
      </c>
      <c r="L35" s="316">
        <f>VLOOKUP(E35,Inventory!A:C,3,FALSE)</f>
        <v>0</v>
      </c>
      <c r="M35" s="898"/>
      <c r="N35" s="899"/>
    </row>
    <row r="36" spans="1:14" ht="12.75" customHeight="1" x14ac:dyDescent="0.15">
      <c r="A36" s="264" t="s">
        <v>326</v>
      </c>
      <c r="B36" s="318" t="s">
        <v>533</v>
      </c>
      <c r="C36" s="251" t="s">
        <v>519</v>
      </c>
      <c r="D36" s="321" t="s">
        <v>520</v>
      </c>
      <c r="E36" s="317" t="s">
        <v>534</v>
      </c>
      <c r="F36" s="314">
        <v>847435033902</v>
      </c>
      <c r="G36" s="315">
        <f t="shared" si="0"/>
        <v>82.5</v>
      </c>
      <c r="H36" s="262">
        <v>150</v>
      </c>
      <c r="I36" s="302">
        <f t="shared" si="1"/>
        <v>149.99</v>
      </c>
      <c r="J36" s="312"/>
      <c r="K36" s="302">
        <f t="shared" si="2"/>
        <v>0</v>
      </c>
      <c r="L36" s="316">
        <f>VLOOKUP(E36,Inventory!A:C,3,FALSE)</f>
        <v>0</v>
      </c>
      <c r="M36" s="898"/>
      <c r="N36" s="899"/>
    </row>
    <row r="37" spans="1:14" ht="12.75" customHeight="1" x14ac:dyDescent="0.15">
      <c r="A37" s="264" t="s">
        <v>326</v>
      </c>
      <c r="B37" s="318" t="s">
        <v>533</v>
      </c>
      <c r="C37" s="251" t="s">
        <v>522</v>
      </c>
      <c r="D37" s="252" t="s">
        <v>523</v>
      </c>
      <c r="E37" s="317" t="s">
        <v>535</v>
      </c>
      <c r="F37" s="314">
        <v>847435033902</v>
      </c>
      <c r="G37" s="315">
        <f t="shared" si="0"/>
        <v>82.5</v>
      </c>
      <c r="H37" s="262">
        <v>150</v>
      </c>
      <c r="I37" s="302">
        <f t="shared" si="1"/>
        <v>149.99</v>
      </c>
      <c r="J37" s="312"/>
      <c r="K37" s="302">
        <f t="shared" si="2"/>
        <v>0</v>
      </c>
      <c r="L37" s="316">
        <f>VLOOKUP(E37,Inventory!A:C,3,FALSE)</f>
        <v>0</v>
      </c>
      <c r="M37" s="898"/>
      <c r="N37" s="899"/>
    </row>
    <row r="38" spans="1:14" ht="12.75" customHeight="1" x14ac:dyDescent="0.15">
      <c r="A38" s="264" t="s">
        <v>326</v>
      </c>
      <c r="B38" s="318" t="s">
        <v>536</v>
      </c>
      <c r="C38" s="251" t="s">
        <v>466</v>
      </c>
      <c r="D38" s="252" t="s">
        <v>526</v>
      </c>
      <c r="E38" s="317" t="s">
        <v>537</v>
      </c>
      <c r="F38" s="314">
        <v>847435033933</v>
      </c>
      <c r="G38" s="315">
        <f t="shared" si="0"/>
        <v>82.5</v>
      </c>
      <c r="H38" s="262">
        <v>150</v>
      </c>
      <c r="I38" s="302">
        <f t="shared" si="1"/>
        <v>149.99</v>
      </c>
      <c r="J38" s="312"/>
      <c r="K38" s="302">
        <f t="shared" si="2"/>
        <v>0</v>
      </c>
      <c r="L38" s="316">
        <f>VLOOKUP(E38,Inventory!A:C,3,FALSE)</f>
        <v>0</v>
      </c>
      <c r="M38" s="898"/>
      <c r="N38" s="899"/>
    </row>
    <row r="39" spans="1:14" ht="12.75" customHeight="1" x14ac:dyDescent="0.15">
      <c r="A39" s="264" t="s">
        <v>326</v>
      </c>
      <c r="B39" s="318" t="s">
        <v>536</v>
      </c>
      <c r="C39" s="251" t="s">
        <v>469</v>
      </c>
      <c r="D39" s="252" t="s">
        <v>528</v>
      </c>
      <c r="E39" s="317" t="s">
        <v>538</v>
      </c>
      <c r="F39" s="314">
        <v>847435033926</v>
      </c>
      <c r="G39" s="315">
        <f t="shared" si="0"/>
        <v>82.5</v>
      </c>
      <c r="H39" s="262">
        <v>150</v>
      </c>
      <c r="I39" s="302">
        <f t="shared" si="1"/>
        <v>149.99</v>
      </c>
      <c r="J39" s="312"/>
      <c r="K39" s="302">
        <f t="shared" si="2"/>
        <v>0</v>
      </c>
      <c r="L39" s="316">
        <f>VLOOKUP(E39,Inventory!A:C,3,FALSE)</f>
        <v>0</v>
      </c>
      <c r="M39" s="898"/>
      <c r="N39" s="899"/>
    </row>
    <row r="40" spans="1:14" ht="12.75" customHeight="1" x14ac:dyDescent="0.15">
      <c r="A40" s="264" t="s">
        <v>326</v>
      </c>
      <c r="B40" s="318" t="s">
        <v>536</v>
      </c>
      <c r="C40" s="251" t="s">
        <v>472</v>
      </c>
      <c r="D40" s="252" t="s">
        <v>368</v>
      </c>
      <c r="E40" s="317" t="s">
        <v>539</v>
      </c>
      <c r="F40" s="314">
        <v>847435033940</v>
      </c>
      <c r="G40" s="315">
        <f t="shared" si="0"/>
        <v>82.5</v>
      </c>
      <c r="H40" s="262">
        <v>150</v>
      </c>
      <c r="I40" s="302">
        <f t="shared" si="1"/>
        <v>149.99</v>
      </c>
      <c r="J40" s="312"/>
      <c r="K40" s="302">
        <f t="shared" si="2"/>
        <v>0</v>
      </c>
      <c r="L40" s="316">
        <f>VLOOKUP(E40,Inventory!A:C,3,FALSE)</f>
        <v>0</v>
      </c>
      <c r="M40" s="898"/>
      <c r="N40" s="899"/>
    </row>
    <row r="41" spans="1:14" ht="12.75" customHeight="1" x14ac:dyDescent="0.15">
      <c r="A41" s="264" t="s">
        <v>326</v>
      </c>
      <c r="B41" s="318" t="s">
        <v>536</v>
      </c>
      <c r="C41" s="251" t="s">
        <v>475</v>
      </c>
      <c r="D41" s="252" t="s">
        <v>531</v>
      </c>
      <c r="E41" s="317" t="s">
        <v>540</v>
      </c>
      <c r="F41" s="314">
        <v>847435033957</v>
      </c>
      <c r="G41" s="315">
        <f t="shared" si="0"/>
        <v>82.5</v>
      </c>
      <c r="H41" s="262">
        <v>150</v>
      </c>
      <c r="I41" s="302">
        <f t="shared" si="1"/>
        <v>149.99</v>
      </c>
      <c r="J41" s="312"/>
      <c r="K41" s="302">
        <f t="shared" si="2"/>
        <v>0</v>
      </c>
      <c r="L41" s="316">
        <f>VLOOKUP(E41,Inventory!A:C,3,FALSE)</f>
        <v>2</v>
      </c>
      <c r="M41" s="898"/>
      <c r="N41" s="899"/>
    </row>
    <row r="42" spans="1:14" ht="12.75" customHeight="1" x14ac:dyDescent="0.15">
      <c r="A42" s="264" t="s">
        <v>291</v>
      </c>
      <c r="B42" s="318" t="s">
        <v>541</v>
      </c>
      <c r="C42" s="251" t="s">
        <v>542</v>
      </c>
      <c r="D42" s="260" t="s">
        <v>543</v>
      </c>
      <c r="E42" s="317" t="s">
        <v>544</v>
      </c>
      <c r="F42" s="314">
        <v>847435034084</v>
      </c>
      <c r="G42" s="315">
        <f t="shared" si="0"/>
        <v>55.000000000000007</v>
      </c>
      <c r="H42" s="262">
        <v>100</v>
      </c>
      <c r="I42" s="302">
        <f t="shared" si="1"/>
        <v>99.99</v>
      </c>
      <c r="J42" s="312"/>
      <c r="K42" s="302">
        <f t="shared" si="2"/>
        <v>0</v>
      </c>
      <c r="L42" s="316">
        <f>VLOOKUP(E42,Inventory!A:C,3,FALSE)</f>
        <v>9</v>
      </c>
      <c r="M42" s="898"/>
      <c r="N42" s="899"/>
    </row>
    <row r="43" spans="1:14" ht="12.75" customHeight="1" x14ac:dyDescent="0.15">
      <c r="A43" s="264" t="s">
        <v>291</v>
      </c>
      <c r="B43" s="318" t="s">
        <v>541</v>
      </c>
      <c r="C43" s="260" t="s">
        <v>363</v>
      </c>
      <c r="D43" s="264" t="s">
        <v>392</v>
      </c>
      <c r="E43" s="317" t="s">
        <v>545</v>
      </c>
      <c r="F43" s="314">
        <v>847435033230</v>
      </c>
      <c r="G43" s="315">
        <f t="shared" si="0"/>
        <v>55.000000000000007</v>
      </c>
      <c r="H43" s="262">
        <v>100</v>
      </c>
      <c r="I43" s="302">
        <f t="shared" si="1"/>
        <v>99.99</v>
      </c>
      <c r="J43" s="312"/>
      <c r="K43" s="302">
        <f t="shared" si="2"/>
        <v>0</v>
      </c>
      <c r="L43" s="316">
        <f>VLOOKUP(E43,Inventory!A:C,3,FALSE)</f>
        <v>0</v>
      </c>
      <c r="M43" s="898"/>
      <c r="N43" s="899"/>
    </row>
    <row r="44" spans="1:14" ht="12.75" customHeight="1" x14ac:dyDescent="0.15">
      <c r="A44" s="264" t="s">
        <v>291</v>
      </c>
      <c r="B44" s="318" t="s">
        <v>541</v>
      </c>
      <c r="C44" s="260" t="s">
        <v>367</v>
      </c>
      <c r="D44" s="264" t="s">
        <v>395</v>
      </c>
      <c r="E44" s="317" t="s">
        <v>546</v>
      </c>
      <c r="F44" s="314">
        <v>847435033247</v>
      </c>
      <c r="G44" s="315">
        <f t="shared" si="0"/>
        <v>55.000000000000007</v>
      </c>
      <c r="H44" s="262">
        <v>100</v>
      </c>
      <c r="I44" s="302">
        <f t="shared" si="1"/>
        <v>99.99</v>
      </c>
      <c r="J44" s="312"/>
      <c r="K44" s="302">
        <f t="shared" si="2"/>
        <v>0</v>
      </c>
      <c r="L44" s="316">
        <f>VLOOKUP(E44,Inventory!A:C,3,FALSE)</f>
        <v>0</v>
      </c>
      <c r="M44" s="898"/>
      <c r="N44" s="899"/>
    </row>
    <row r="45" spans="1:14" ht="12.75" customHeight="1" x14ac:dyDescent="0.15">
      <c r="A45" s="264" t="s">
        <v>291</v>
      </c>
      <c r="B45" s="318" t="s">
        <v>547</v>
      </c>
      <c r="C45" s="251" t="s">
        <v>542</v>
      </c>
      <c r="D45" s="260" t="s">
        <v>543</v>
      </c>
      <c r="E45" s="317" t="s">
        <v>548</v>
      </c>
      <c r="F45" s="314">
        <v>847435034060</v>
      </c>
      <c r="G45" s="315">
        <f t="shared" si="0"/>
        <v>55.000000000000007</v>
      </c>
      <c r="H45" s="262">
        <v>100</v>
      </c>
      <c r="I45" s="302">
        <f t="shared" si="1"/>
        <v>99.99</v>
      </c>
      <c r="J45" s="312"/>
      <c r="K45" s="302">
        <f t="shared" si="2"/>
        <v>0</v>
      </c>
      <c r="L45" s="316">
        <f>VLOOKUP(E45,Inventory!A:C,3,FALSE)</f>
        <v>4</v>
      </c>
      <c r="M45" s="898"/>
      <c r="N45" s="899"/>
    </row>
    <row r="46" spans="1:14" ht="12.75" customHeight="1" x14ac:dyDescent="0.15">
      <c r="A46" s="264" t="s">
        <v>291</v>
      </c>
      <c r="B46" s="318" t="s">
        <v>547</v>
      </c>
      <c r="C46" s="260" t="s">
        <v>363</v>
      </c>
      <c r="D46" s="264" t="s">
        <v>392</v>
      </c>
      <c r="E46" s="317" t="s">
        <v>549</v>
      </c>
      <c r="F46" s="314">
        <v>847435033254</v>
      </c>
      <c r="G46" s="315">
        <f t="shared" si="0"/>
        <v>55.000000000000007</v>
      </c>
      <c r="H46" s="262">
        <v>100</v>
      </c>
      <c r="I46" s="302">
        <f t="shared" si="1"/>
        <v>99.99</v>
      </c>
      <c r="J46" s="312"/>
      <c r="K46" s="302">
        <f t="shared" si="2"/>
        <v>0</v>
      </c>
      <c r="L46" s="316">
        <f>VLOOKUP(E46,Inventory!A:C,3,FALSE)</f>
        <v>6</v>
      </c>
      <c r="M46" s="898"/>
      <c r="N46" s="899"/>
    </row>
    <row r="47" spans="1:14" ht="12.75" customHeight="1" x14ac:dyDescent="0.15">
      <c r="A47" s="264" t="s">
        <v>291</v>
      </c>
      <c r="B47" s="318" t="s">
        <v>547</v>
      </c>
      <c r="C47" s="260" t="s">
        <v>367</v>
      </c>
      <c r="D47" s="264" t="s">
        <v>395</v>
      </c>
      <c r="E47" s="317" t="s">
        <v>550</v>
      </c>
      <c r="F47" s="314">
        <v>847435033261</v>
      </c>
      <c r="G47" s="315">
        <f t="shared" si="0"/>
        <v>55.000000000000007</v>
      </c>
      <c r="H47" s="262">
        <v>100</v>
      </c>
      <c r="I47" s="302">
        <f t="shared" si="1"/>
        <v>99.99</v>
      </c>
      <c r="J47" s="312"/>
      <c r="K47" s="302">
        <f t="shared" si="2"/>
        <v>0</v>
      </c>
      <c r="L47" s="316">
        <f>VLOOKUP(E47,Inventory!A:C,3,FALSE)</f>
        <v>0</v>
      </c>
      <c r="M47" s="898"/>
      <c r="N47" s="899"/>
    </row>
    <row r="48" spans="1:14" ht="12.75" customHeight="1" x14ac:dyDescent="0.15">
      <c r="A48" s="264" t="s">
        <v>298</v>
      </c>
      <c r="B48" s="312" t="s">
        <v>551</v>
      </c>
      <c r="C48" s="320" t="s">
        <v>552</v>
      </c>
      <c r="D48" s="320" t="s">
        <v>543</v>
      </c>
      <c r="E48" s="317" t="s">
        <v>553</v>
      </c>
      <c r="F48" s="314">
        <v>847435033353</v>
      </c>
      <c r="G48" s="315">
        <f t="shared" si="0"/>
        <v>77</v>
      </c>
      <c r="H48" s="262">
        <v>140</v>
      </c>
      <c r="I48" s="302">
        <f t="shared" si="1"/>
        <v>139.99</v>
      </c>
      <c r="J48" s="312"/>
      <c r="K48" s="302">
        <f t="shared" si="2"/>
        <v>0</v>
      </c>
      <c r="L48" s="316">
        <f>VLOOKUP(E48,Inventory!A:C,3,FALSE)</f>
        <v>0</v>
      </c>
      <c r="M48" s="900"/>
      <c r="N48" s="901"/>
    </row>
    <row r="49" spans="1:14" ht="12.75" customHeight="1" x14ac:dyDescent="0.15">
      <c r="A49" s="312" t="s">
        <v>289</v>
      </c>
      <c r="B49" s="312" t="s">
        <v>554</v>
      </c>
      <c r="C49" s="251" t="s">
        <v>497</v>
      </c>
      <c r="D49" s="251" t="s">
        <v>498</v>
      </c>
      <c r="E49" s="317" t="s">
        <v>555</v>
      </c>
      <c r="F49" s="314">
        <v>847435033094</v>
      </c>
      <c r="G49" s="315">
        <f t="shared" si="0"/>
        <v>123.75000000000001</v>
      </c>
      <c r="H49" s="262">
        <v>225</v>
      </c>
      <c r="I49" s="302">
        <f t="shared" si="1"/>
        <v>224.99</v>
      </c>
      <c r="J49" s="312"/>
      <c r="K49" s="302">
        <f t="shared" si="2"/>
        <v>0</v>
      </c>
      <c r="L49" s="316">
        <f>VLOOKUP(E49,Inventory!A:C,3,FALSE)</f>
        <v>153</v>
      </c>
      <c r="M49" s="1034" t="s">
        <v>556</v>
      </c>
      <c r="N49" s="919"/>
    </row>
    <row r="50" spans="1:14" ht="12.75" customHeight="1" x14ac:dyDescent="0.15">
      <c r="A50" s="312" t="s">
        <v>289</v>
      </c>
      <c r="B50" s="312" t="s">
        <v>554</v>
      </c>
      <c r="C50" s="260" t="s">
        <v>501</v>
      </c>
      <c r="D50" s="260" t="s">
        <v>502</v>
      </c>
      <c r="E50" s="317" t="s">
        <v>557</v>
      </c>
      <c r="F50" s="314">
        <v>847435033100</v>
      </c>
      <c r="G50" s="315">
        <f t="shared" si="0"/>
        <v>123.75000000000001</v>
      </c>
      <c r="H50" s="262">
        <v>225</v>
      </c>
      <c r="I50" s="302">
        <f t="shared" si="1"/>
        <v>224.99</v>
      </c>
      <c r="J50" s="312"/>
      <c r="K50" s="302">
        <f t="shared" si="2"/>
        <v>0</v>
      </c>
      <c r="L50" s="316">
        <f>VLOOKUP(E50,Inventory!A:C,3,FALSE)</f>
        <v>135</v>
      </c>
      <c r="M50" s="919"/>
      <c r="N50" s="919"/>
    </row>
    <row r="51" spans="1:14" ht="12.75" customHeight="1" x14ac:dyDescent="0.15">
      <c r="A51" s="260" t="s">
        <v>287</v>
      </c>
      <c r="B51" s="264" t="s">
        <v>558</v>
      </c>
      <c r="C51" s="260" t="s">
        <v>363</v>
      </c>
      <c r="D51" s="264" t="s">
        <v>505</v>
      </c>
      <c r="E51" s="322" t="s">
        <v>559</v>
      </c>
      <c r="F51" s="323">
        <v>847435033421</v>
      </c>
      <c r="G51" s="315">
        <f t="shared" si="0"/>
        <v>99.000000000000014</v>
      </c>
      <c r="H51" s="262">
        <v>180</v>
      </c>
      <c r="I51" s="263">
        <f t="shared" si="1"/>
        <v>179.99</v>
      </c>
      <c r="J51" s="264"/>
      <c r="K51" s="263">
        <f t="shared" si="2"/>
        <v>0</v>
      </c>
      <c r="L51" s="324">
        <f>VLOOKUP(E51,Inventory!A:C,3,FALSE)</f>
        <v>0</v>
      </c>
      <c r="M51" s="1028" t="s">
        <v>560</v>
      </c>
      <c r="N51" s="897"/>
    </row>
    <row r="52" spans="1:14" ht="12.75" customHeight="1" x14ac:dyDescent="0.15">
      <c r="A52" s="260" t="s">
        <v>287</v>
      </c>
      <c r="B52" s="264" t="s">
        <v>558</v>
      </c>
      <c r="C52" s="260" t="s">
        <v>367</v>
      </c>
      <c r="D52" s="264" t="s">
        <v>408</v>
      </c>
      <c r="E52" s="322" t="s">
        <v>561</v>
      </c>
      <c r="F52" s="323">
        <v>847435033438</v>
      </c>
      <c r="G52" s="315">
        <f t="shared" si="0"/>
        <v>99.000000000000014</v>
      </c>
      <c r="H52" s="262">
        <v>180</v>
      </c>
      <c r="I52" s="263">
        <f t="shared" si="1"/>
        <v>179.99</v>
      </c>
      <c r="J52" s="264"/>
      <c r="K52" s="263">
        <f t="shared" si="2"/>
        <v>0</v>
      </c>
      <c r="L52" s="324">
        <f>VLOOKUP(E52,Inventory!A:C,3,FALSE)</f>
        <v>0</v>
      </c>
      <c r="M52" s="898"/>
      <c r="N52" s="899"/>
    </row>
    <row r="53" spans="1:14" ht="12.75" customHeight="1" x14ac:dyDescent="0.15">
      <c r="A53" s="260" t="s">
        <v>287</v>
      </c>
      <c r="B53" s="264" t="s">
        <v>562</v>
      </c>
      <c r="C53" s="260" t="s">
        <v>363</v>
      </c>
      <c r="D53" s="264" t="s">
        <v>505</v>
      </c>
      <c r="E53" s="322" t="s">
        <v>563</v>
      </c>
      <c r="F53" s="323">
        <v>847435033445</v>
      </c>
      <c r="G53" s="315">
        <f t="shared" si="0"/>
        <v>99.000000000000014</v>
      </c>
      <c r="H53" s="262">
        <v>180</v>
      </c>
      <c r="I53" s="263">
        <f t="shared" si="1"/>
        <v>179.99</v>
      </c>
      <c r="J53" s="264"/>
      <c r="K53" s="263">
        <f t="shared" si="2"/>
        <v>0</v>
      </c>
      <c r="L53" s="324">
        <f>VLOOKUP(E53,Inventory!A:C,3,FALSE)</f>
        <v>0</v>
      </c>
      <c r="M53" s="898"/>
      <c r="N53" s="899"/>
    </row>
    <row r="54" spans="1:14" ht="12.75" customHeight="1" x14ac:dyDescent="0.15">
      <c r="A54" s="260" t="s">
        <v>287</v>
      </c>
      <c r="B54" s="264" t="s">
        <v>562</v>
      </c>
      <c r="C54" s="260" t="s">
        <v>367</v>
      </c>
      <c r="D54" s="264" t="s">
        <v>408</v>
      </c>
      <c r="E54" s="322" t="s">
        <v>564</v>
      </c>
      <c r="F54" s="323">
        <v>847435033452</v>
      </c>
      <c r="G54" s="315">
        <f t="shared" si="0"/>
        <v>99.000000000000014</v>
      </c>
      <c r="H54" s="262">
        <v>180</v>
      </c>
      <c r="I54" s="263">
        <f t="shared" si="1"/>
        <v>179.99</v>
      </c>
      <c r="J54" s="264"/>
      <c r="K54" s="263">
        <f t="shared" si="2"/>
        <v>0</v>
      </c>
      <c r="L54" s="324">
        <f>VLOOKUP(E54,Inventory!A:C,3,FALSE)</f>
        <v>0</v>
      </c>
      <c r="M54" s="898"/>
      <c r="N54" s="899"/>
    </row>
    <row r="55" spans="1:14" ht="12.75" customHeight="1" x14ac:dyDescent="0.15">
      <c r="A55" s="264" t="s">
        <v>295</v>
      </c>
      <c r="B55" s="264" t="s">
        <v>565</v>
      </c>
      <c r="C55" s="264" t="s">
        <v>363</v>
      </c>
      <c r="D55" s="252" t="s">
        <v>505</v>
      </c>
      <c r="E55" s="261" t="s">
        <v>566</v>
      </c>
      <c r="F55" s="261" t="s">
        <v>567</v>
      </c>
      <c r="G55" s="325">
        <f t="shared" si="0"/>
        <v>33</v>
      </c>
      <c r="H55" s="262">
        <v>60</v>
      </c>
      <c r="I55" s="326">
        <f t="shared" si="1"/>
        <v>59.99</v>
      </c>
      <c r="J55" s="264"/>
      <c r="K55" s="282">
        <f t="shared" si="2"/>
        <v>0</v>
      </c>
      <c r="L55" s="324">
        <f>VLOOKUP(E55,Inventory!A:C,3,FALSE)</f>
        <v>0</v>
      </c>
      <c r="M55" s="898"/>
      <c r="N55" s="899"/>
    </row>
    <row r="56" spans="1:14" ht="12.75" customHeight="1" x14ac:dyDescent="0.15">
      <c r="A56" s="281" t="s">
        <v>295</v>
      </c>
      <c r="B56" s="281" t="s">
        <v>565</v>
      </c>
      <c r="C56" s="319" t="s">
        <v>367</v>
      </c>
      <c r="D56" s="281" t="s">
        <v>408</v>
      </c>
      <c r="E56" s="303" t="s">
        <v>568</v>
      </c>
      <c r="F56" s="303" t="s">
        <v>569</v>
      </c>
      <c r="G56" s="327">
        <f t="shared" si="0"/>
        <v>33</v>
      </c>
      <c r="H56" s="328">
        <v>60</v>
      </c>
      <c r="I56" s="329">
        <f t="shared" si="1"/>
        <v>59.99</v>
      </c>
      <c r="J56" s="264"/>
      <c r="K56" s="282">
        <f t="shared" si="2"/>
        <v>0</v>
      </c>
      <c r="L56" s="324">
        <f>VLOOKUP(E56,Inventory!A:C,3,FALSE)</f>
        <v>0</v>
      </c>
      <c r="M56" s="898"/>
      <c r="N56" s="899"/>
    </row>
    <row r="57" spans="1:14" ht="12.75" customHeight="1" x14ac:dyDescent="0.15">
      <c r="A57" s="264" t="s">
        <v>295</v>
      </c>
      <c r="B57" s="264" t="s">
        <v>565</v>
      </c>
      <c r="C57" s="264" t="s">
        <v>508</v>
      </c>
      <c r="D57" s="264" t="s">
        <v>509</v>
      </c>
      <c r="E57" s="261" t="s">
        <v>570</v>
      </c>
      <c r="F57" s="261" t="s">
        <v>571</v>
      </c>
      <c r="G57" s="262">
        <f t="shared" si="0"/>
        <v>33</v>
      </c>
      <c r="H57" s="262">
        <v>60</v>
      </c>
      <c r="I57" s="326">
        <f t="shared" si="1"/>
        <v>59.99</v>
      </c>
      <c r="J57" s="319"/>
      <c r="K57" s="282">
        <f t="shared" si="2"/>
        <v>0</v>
      </c>
      <c r="L57" s="324">
        <f>VLOOKUP(E57,Inventory!A:C,3,FALSE)</f>
        <v>0</v>
      </c>
      <c r="M57" s="898"/>
      <c r="N57" s="899"/>
    </row>
    <row r="58" spans="1:14" ht="12.75" customHeight="1" x14ac:dyDescent="0.15">
      <c r="A58" s="260" t="s">
        <v>282</v>
      </c>
      <c r="B58" s="264" t="s">
        <v>572</v>
      </c>
      <c r="C58" s="260" t="s">
        <v>363</v>
      </c>
      <c r="D58" s="264" t="s">
        <v>505</v>
      </c>
      <c r="E58" s="260" t="s">
        <v>573</v>
      </c>
      <c r="F58" s="261" t="s">
        <v>574</v>
      </c>
      <c r="G58" s="330">
        <f t="shared" si="0"/>
        <v>44</v>
      </c>
      <c r="H58" s="262">
        <v>80</v>
      </c>
      <c r="I58" s="326">
        <f t="shared" si="1"/>
        <v>79.989999999999995</v>
      </c>
      <c r="J58" s="264"/>
      <c r="K58" s="263">
        <f t="shared" si="2"/>
        <v>0</v>
      </c>
      <c r="L58" s="324">
        <f>VLOOKUP(E58,Inventory!A:C,3,FALSE)</f>
        <v>31</v>
      </c>
      <c r="M58" s="898"/>
      <c r="N58" s="899"/>
    </row>
    <row r="59" spans="1:14" ht="12.75" customHeight="1" x14ac:dyDescent="0.15">
      <c r="A59" s="260" t="s">
        <v>282</v>
      </c>
      <c r="B59" s="264" t="s">
        <v>572</v>
      </c>
      <c r="C59" s="260" t="s">
        <v>367</v>
      </c>
      <c r="D59" s="264" t="s">
        <v>575</v>
      </c>
      <c r="E59" s="260" t="s">
        <v>576</v>
      </c>
      <c r="F59" s="261" t="s">
        <v>577</v>
      </c>
      <c r="G59" s="330">
        <f t="shared" si="0"/>
        <v>44</v>
      </c>
      <c r="H59" s="262">
        <v>80</v>
      </c>
      <c r="I59" s="263">
        <f t="shared" si="1"/>
        <v>79.989999999999995</v>
      </c>
      <c r="J59" s="264"/>
      <c r="K59" s="263">
        <f t="shared" si="2"/>
        <v>0</v>
      </c>
      <c r="L59" s="324">
        <f>VLOOKUP(E59,Inventory!A:C,3,FALSE)</f>
        <v>32</v>
      </c>
      <c r="M59" s="898"/>
      <c r="N59" s="899"/>
    </row>
    <row r="60" spans="1:14" ht="12.75" customHeight="1" x14ac:dyDescent="0.15">
      <c r="A60" s="260" t="s">
        <v>282</v>
      </c>
      <c r="B60" s="264" t="s">
        <v>578</v>
      </c>
      <c r="C60" s="260" t="s">
        <v>363</v>
      </c>
      <c r="D60" s="264" t="s">
        <v>505</v>
      </c>
      <c r="E60" s="260" t="s">
        <v>579</v>
      </c>
      <c r="F60" s="261" t="s">
        <v>580</v>
      </c>
      <c r="G60" s="330">
        <f t="shared" si="0"/>
        <v>44</v>
      </c>
      <c r="H60" s="262">
        <v>80</v>
      </c>
      <c r="I60" s="263">
        <f t="shared" si="1"/>
        <v>79.989999999999995</v>
      </c>
      <c r="J60" s="264"/>
      <c r="K60" s="263">
        <f t="shared" si="2"/>
        <v>0</v>
      </c>
      <c r="L60" s="324">
        <f>VLOOKUP(E60,Inventory!A:C,3,FALSE)</f>
        <v>0</v>
      </c>
      <c r="M60" s="898"/>
      <c r="N60" s="899"/>
    </row>
    <row r="61" spans="1:14" ht="12.75" customHeight="1" x14ac:dyDescent="0.15">
      <c r="A61" s="279" t="s">
        <v>282</v>
      </c>
      <c r="B61" s="281" t="s">
        <v>578</v>
      </c>
      <c r="C61" s="279" t="s">
        <v>367</v>
      </c>
      <c r="D61" s="281" t="s">
        <v>513</v>
      </c>
      <c r="E61" s="279" t="s">
        <v>581</v>
      </c>
      <c r="F61" s="303" t="s">
        <v>582</v>
      </c>
      <c r="G61" s="331">
        <f t="shared" si="0"/>
        <v>44</v>
      </c>
      <c r="H61" s="328">
        <v>80</v>
      </c>
      <c r="I61" s="282">
        <f t="shared" si="1"/>
        <v>79.989999999999995</v>
      </c>
      <c r="J61" s="281"/>
      <c r="K61" s="282">
        <f t="shared" si="2"/>
        <v>0</v>
      </c>
      <c r="L61" s="324">
        <f>VLOOKUP(E61,Inventory!A:C,3,FALSE)</f>
        <v>12</v>
      </c>
      <c r="M61" s="900"/>
      <c r="N61" s="901"/>
    </row>
    <row r="62" spans="1:14" ht="12.75" customHeight="1" x14ac:dyDescent="0.2">
      <c r="A62" s="332" t="s">
        <v>583</v>
      </c>
      <c r="B62" s="333" t="s">
        <v>584</v>
      </c>
      <c r="C62" s="333" t="s">
        <v>585</v>
      </c>
      <c r="D62" s="334" t="s">
        <v>498</v>
      </c>
      <c r="E62" s="335" t="s">
        <v>586</v>
      </c>
      <c r="F62" s="336">
        <v>847435033964</v>
      </c>
      <c r="G62" s="337">
        <f t="shared" si="0"/>
        <v>143</v>
      </c>
      <c r="H62" s="338">
        <v>260</v>
      </c>
      <c r="I62" s="339">
        <f t="shared" si="1"/>
        <v>259.99</v>
      </c>
      <c r="J62" s="334"/>
      <c r="K62" s="339">
        <f t="shared" si="2"/>
        <v>0</v>
      </c>
      <c r="L62" s="340">
        <f>VLOOKUP(E62,Inventory!A:C,3,FALSE)</f>
        <v>3</v>
      </c>
      <c r="M62" s="341"/>
      <c r="N62" s="341"/>
    </row>
    <row r="63" spans="1:14" ht="12.75" customHeight="1" x14ac:dyDescent="0.2">
      <c r="A63" s="342" t="s">
        <v>583</v>
      </c>
      <c r="B63" s="343" t="s">
        <v>584</v>
      </c>
      <c r="C63" s="343" t="s">
        <v>501</v>
      </c>
      <c r="D63" s="264" t="s">
        <v>502</v>
      </c>
      <c r="E63" s="260" t="s">
        <v>587</v>
      </c>
      <c r="F63" s="301">
        <v>847435033971</v>
      </c>
      <c r="G63" s="330">
        <f t="shared" si="0"/>
        <v>143</v>
      </c>
      <c r="H63" s="262">
        <v>260</v>
      </c>
      <c r="I63" s="263">
        <f t="shared" si="1"/>
        <v>259.99</v>
      </c>
      <c r="J63" s="264"/>
      <c r="K63" s="263">
        <f t="shared" si="2"/>
        <v>0</v>
      </c>
      <c r="L63" s="324">
        <f>VLOOKUP(E63,Inventory!A:C,3,FALSE)</f>
        <v>0</v>
      </c>
      <c r="M63" s="341"/>
      <c r="N63" s="341"/>
    </row>
    <row r="64" spans="1:14" ht="12.75" customHeight="1" x14ac:dyDescent="0.2">
      <c r="A64" s="342" t="s">
        <v>583</v>
      </c>
      <c r="B64" s="343" t="s">
        <v>588</v>
      </c>
      <c r="C64" s="343" t="s">
        <v>585</v>
      </c>
      <c r="D64" s="264" t="s">
        <v>498</v>
      </c>
      <c r="E64" s="260" t="s">
        <v>589</v>
      </c>
      <c r="F64" s="301">
        <v>847435033988</v>
      </c>
      <c r="G64" s="330">
        <f t="shared" si="0"/>
        <v>143</v>
      </c>
      <c r="H64" s="262">
        <v>260</v>
      </c>
      <c r="I64" s="263">
        <f t="shared" si="1"/>
        <v>259.99</v>
      </c>
      <c r="J64" s="264"/>
      <c r="K64" s="263">
        <f t="shared" si="2"/>
        <v>0</v>
      </c>
      <c r="L64" s="324">
        <f>VLOOKUP(E64,Inventory!A:C,3,FALSE)</f>
        <v>0</v>
      </c>
      <c r="M64" s="341"/>
      <c r="N64" s="341"/>
    </row>
    <row r="65" spans="1:14" ht="12.75" customHeight="1" x14ac:dyDescent="0.2">
      <c r="A65" s="342" t="s">
        <v>583</v>
      </c>
      <c r="B65" s="343" t="s">
        <v>588</v>
      </c>
      <c r="C65" s="343" t="s">
        <v>501</v>
      </c>
      <c r="D65" s="264" t="s">
        <v>502</v>
      </c>
      <c r="E65" s="260" t="s">
        <v>590</v>
      </c>
      <c r="F65" s="301">
        <v>847435033995</v>
      </c>
      <c r="G65" s="330">
        <f t="shared" si="0"/>
        <v>143</v>
      </c>
      <c r="H65" s="262">
        <v>260</v>
      </c>
      <c r="I65" s="263">
        <f t="shared" si="1"/>
        <v>259.99</v>
      </c>
      <c r="J65" s="264"/>
      <c r="K65" s="263">
        <f t="shared" si="2"/>
        <v>0</v>
      </c>
      <c r="L65" s="324">
        <f>VLOOKUP(E65,Inventory!A:C,3,FALSE)</f>
        <v>0</v>
      </c>
      <c r="M65" s="341"/>
      <c r="N65" s="341"/>
    </row>
    <row r="66" spans="1:14" ht="12.75" customHeight="1" x14ac:dyDescent="0.2">
      <c r="A66" s="342" t="s">
        <v>583</v>
      </c>
      <c r="B66" s="343" t="s">
        <v>591</v>
      </c>
      <c r="C66" s="343" t="s">
        <v>585</v>
      </c>
      <c r="D66" s="264" t="s">
        <v>498</v>
      </c>
      <c r="E66" s="260" t="s">
        <v>592</v>
      </c>
      <c r="F66" s="301">
        <v>847435034008</v>
      </c>
      <c r="G66" s="330">
        <f t="shared" si="0"/>
        <v>143</v>
      </c>
      <c r="H66" s="262">
        <v>260</v>
      </c>
      <c r="I66" s="263">
        <f t="shared" si="1"/>
        <v>259.99</v>
      </c>
      <c r="J66" s="264"/>
      <c r="K66" s="263">
        <f t="shared" si="2"/>
        <v>0</v>
      </c>
      <c r="L66" s="324">
        <f>VLOOKUP(E66,Inventory!A:C,3,FALSE)</f>
        <v>2</v>
      </c>
      <c r="M66" s="341"/>
      <c r="N66" s="341"/>
    </row>
    <row r="67" spans="1:14" ht="12.75" customHeight="1" x14ac:dyDescent="0.2">
      <c r="A67" s="342" t="s">
        <v>583</v>
      </c>
      <c r="B67" s="343" t="s">
        <v>591</v>
      </c>
      <c r="C67" s="343" t="s">
        <v>501</v>
      </c>
      <c r="D67" s="264" t="s">
        <v>502</v>
      </c>
      <c r="E67" s="260" t="s">
        <v>593</v>
      </c>
      <c r="F67" s="301">
        <v>847435034015</v>
      </c>
      <c r="G67" s="330">
        <f t="shared" si="0"/>
        <v>143</v>
      </c>
      <c r="H67" s="262">
        <v>260</v>
      </c>
      <c r="I67" s="263">
        <f t="shared" si="1"/>
        <v>259.99</v>
      </c>
      <c r="J67" s="264"/>
      <c r="K67" s="263">
        <f t="shared" si="2"/>
        <v>0</v>
      </c>
      <c r="L67" s="324">
        <f>VLOOKUP(E67,Inventory!A:C,3,FALSE)</f>
        <v>3</v>
      </c>
      <c r="M67" s="341"/>
      <c r="N67" s="341"/>
    </row>
    <row r="68" spans="1:14" ht="12.75" customHeight="1" x14ac:dyDescent="0.2">
      <c r="A68" s="342" t="s">
        <v>345</v>
      </c>
      <c r="B68" s="343" t="s">
        <v>594</v>
      </c>
      <c r="C68" s="343" t="s">
        <v>466</v>
      </c>
      <c r="D68" s="264"/>
      <c r="E68" s="260" t="s">
        <v>595</v>
      </c>
      <c r="F68" s="301" t="s">
        <v>596</v>
      </c>
      <c r="G68" s="330">
        <f t="shared" si="0"/>
        <v>16.5</v>
      </c>
      <c r="H68" s="262">
        <v>30</v>
      </c>
      <c r="I68" s="263">
        <f t="shared" si="1"/>
        <v>29.99</v>
      </c>
      <c r="J68" s="264"/>
      <c r="K68" s="263">
        <f t="shared" si="2"/>
        <v>0</v>
      </c>
      <c r="L68" s="324">
        <f>VLOOKUP(E68,Inventory!A:C,3,FALSE)</f>
        <v>6</v>
      </c>
      <c r="M68" s="341"/>
      <c r="N68" s="341"/>
    </row>
    <row r="69" spans="1:14" ht="12.75" customHeight="1" x14ac:dyDescent="0.2">
      <c r="A69" s="342" t="s">
        <v>345</v>
      </c>
      <c r="B69" s="343" t="s">
        <v>594</v>
      </c>
      <c r="C69" s="343" t="s">
        <v>469</v>
      </c>
      <c r="D69" s="264"/>
      <c r="E69" s="260" t="s">
        <v>597</v>
      </c>
      <c r="F69" s="301" t="s">
        <v>598</v>
      </c>
      <c r="G69" s="330">
        <f t="shared" si="0"/>
        <v>16.5</v>
      </c>
      <c r="H69" s="262">
        <v>30</v>
      </c>
      <c r="I69" s="263">
        <f t="shared" si="1"/>
        <v>29.99</v>
      </c>
      <c r="J69" s="264"/>
      <c r="K69" s="263">
        <f t="shared" si="2"/>
        <v>0</v>
      </c>
      <c r="L69" s="324">
        <f>VLOOKUP(E69,Inventory!A:C,3,FALSE)</f>
        <v>5</v>
      </c>
      <c r="M69" s="341"/>
      <c r="N69" s="341"/>
    </row>
    <row r="70" spans="1:14" ht="12.75" customHeight="1" x14ac:dyDescent="0.2">
      <c r="A70" s="342" t="s">
        <v>345</v>
      </c>
      <c r="B70" s="343" t="s">
        <v>594</v>
      </c>
      <c r="C70" s="343" t="s">
        <v>472</v>
      </c>
      <c r="D70" s="264"/>
      <c r="E70" s="260" t="s">
        <v>599</v>
      </c>
      <c r="F70" s="301" t="s">
        <v>600</v>
      </c>
      <c r="G70" s="330">
        <f t="shared" si="0"/>
        <v>16.5</v>
      </c>
      <c r="H70" s="262">
        <v>30</v>
      </c>
      <c r="I70" s="263">
        <f t="shared" si="1"/>
        <v>29.99</v>
      </c>
      <c r="J70" s="264"/>
      <c r="K70" s="263">
        <f t="shared" si="2"/>
        <v>0</v>
      </c>
      <c r="L70" s="324">
        <f>VLOOKUP(E70,Inventory!A:C,3,FALSE)</f>
        <v>20</v>
      </c>
      <c r="M70" s="341"/>
      <c r="N70" s="341"/>
    </row>
    <row r="71" spans="1:14" ht="12.75" customHeight="1" x14ac:dyDescent="0.2">
      <c r="A71" s="342" t="s">
        <v>345</v>
      </c>
      <c r="B71" s="343" t="s">
        <v>594</v>
      </c>
      <c r="C71" s="343" t="s">
        <v>475</v>
      </c>
      <c r="D71" s="264"/>
      <c r="E71" s="260" t="s">
        <v>601</v>
      </c>
      <c r="F71" s="301" t="s">
        <v>602</v>
      </c>
      <c r="G71" s="330">
        <f t="shared" si="0"/>
        <v>16.5</v>
      </c>
      <c r="H71" s="262">
        <v>30</v>
      </c>
      <c r="I71" s="263">
        <f t="shared" si="1"/>
        <v>29.99</v>
      </c>
      <c r="J71" s="264"/>
      <c r="K71" s="263">
        <f t="shared" si="2"/>
        <v>0</v>
      </c>
      <c r="L71" s="324">
        <f>VLOOKUP(E71,Inventory!A:C,3,FALSE)</f>
        <v>5</v>
      </c>
      <c r="M71" s="341"/>
      <c r="N71" s="341"/>
    </row>
    <row r="72" spans="1:14" ht="12.75" customHeight="1" x14ac:dyDescent="0.2">
      <c r="A72" s="342" t="s">
        <v>345</v>
      </c>
      <c r="B72" s="343" t="s">
        <v>603</v>
      </c>
      <c r="C72" s="343" t="s">
        <v>466</v>
      </c>
      <c r="D72" s="264"/>
      <c r="E72" s="260" t="s">
        <v>604</v>
      </c>
      <c r="F72" s="301" t="s">
        <v>605</v>
      </c>
      <c r="G72" s="330">
        <f t="shared" si="0"/>
        <v>16.5</v>
      </c>
      <c r="H72" s="262">
        <v>30</v>
      </c>
      <c r="I72" s="263">
        <f t="shared" si="1"/>
        <v>29.99</v>
      </c>
      <c r="J72" s="264"/>
      <c r="K72" s="263">
        <f t="shared" si="2"/>
        <v>0</v>
      </c>
      <c r="L72" s="324">
        <f>VLOOKUP(E72,Inventory!A:C,3,FALSE)</f>
        <v>5</v>
      </c>
      <c r="M72" s="341"/>
      <c r="N72" s="341"/>
    </row>
    <row r="73" spans="1:14" ht="12.75" customHeight="1" x14ac:dyDescent="0.2">
      <c r="A73" s="342" t="s">
        <v>345</v>
      </c>
      <c r="B73" s="343" t="s">
        <v>603</v>
      </c>
      <c r="C73" s="343" t="s">
        <v>469</v>
      </c>
      <c r="D73" s="264"/>
      <c r="E73" s="260" t="s">
        <v>606</v>
      </c>
      <c r="F73" s="301" t="s">
        <v>607</v>
      </c>
      <c r="G73" s="330">
        <f t="shared" si="0"/>
        <v>16.5</v>
      </c>
      <c r="H73" s="262">
        <v>30</v>
      </c>
      <c r="I73" s="263">
        <f t="shared" si="1"/>
        <v>29.99</v>
      </c>
      <c r="J73" s="264"/>
      <c r="K73" s="263">
        <f t="shared" si="2"/>
        <v>0</v>
      </c>
      <c r="L73" s="324">
        <f>VLOOKUP(E73,Inventory!A:C,3,FALSE)</f>
        <v>9</v>
      </c>
      <c r="M73" s="341"/>
      <c r="N73" s="341"/>
    </row>
    <row r="74" spans="1:14" ht="12.75" customHeight="1" x14ac:dyDescent="0.2">
      <c r="A74" s="342" t="s">
        <v>345</v>
      </c>
      <c r="B74" s="343" t="s">
        <v>603</v>
      </c>
      <c r="C74" s="343" t="s">
        <v>472</v>
      </c>
      <c r="D74" s="264"/>
      <c r="E74" s="260" t="s">
        <v>608</v>
      </c>
      <c r="F74" s="301" t="s">
        <v>609</v>
      </c>
      <c r="G74" s="330">
        <f t="shared" si="0"/>
        <v>16.5</v>
      </c>
      <c r="H74" s="262">
        <v>30</v>
      </c>
      <c r="I74" s="263">
        <f t="shared" si="1"/>
        <v>29.99</v>
      </c>
      <c r="J74" s="264"/>
      <c r="K74" s="263">
        <f t="shared" si="2"/>
        <v>0</v>
      </c>
      <c r="L74" s="324">
        <f>VLOOKUP(E74,Inventory!A:C,3,FALSE)</f>
        <v>11</v>
      </c>
      <c r="M74" s="341"/>
      <c r="N74" s="341"/>
    </row>
    <row r="75" spans="1:14" ht="12.75" customHeight="1" x14ac:dyDescent="0.2">
      <c r="A75" s="342" t="s">
        <v>345</v>
      </c>
      <c r="B75" s="343" t="s">
        <v>603</v>
      </c>
      <c r="C75" s="343" t="s">
        <v>475</v>
      </c>
      <c r="D75" s="264"/>
      <c r="E75" s="260" t="s">
        <v>610</v>
      </c>
      <c r="F75" s="301" t="s">
        <v>611</v>
      </c>
      <c r="G75" s="330">
        <f t="shared" si="0"/>
        <v>16.5</v>
      </c>
      <c r="H75" s="262">
        <v>30</v>
      </c>
      <c r="I75" s="263">
        <f t="shared" si="1"/>
        <v>29.99</v>
      </c>
      <c r="J75" s="264"/>
      <c r="K75" s="263">
        <f t="shared" si="2"/>
        <v>0</v>
      </c>
      <c r="L75" s="324">
        <f>VLOOKUP(E75,Inventory!A:C,3,FALSE)</f>
        <v>3</v>
      </c>
      <c r="M75" s="341"/>
      <c r="N75" s="341"/>
    </row>
    <row r="76" spans="1:14" ht="12.75" customHeight="1" x14ac:dyDescent="0.2">
      <c r="A76" s="342" t="s">
        <v>345</v>
      </c>
      <c r="B76" s="343" t="s">
        <v>612</v>
      </c>
      <c r="C76" s="343" t="s">
        <v>466</v>
      </c>
      <c r="D76" s="264"/>
      <c r="E76" s="260" t="s">
        <v>613</v>
      </c>
      <c r="F76" s="301" t="s">
        <v>614</v>
      </c>
      <c r="G76" s="330">
        <f t="shared" si="0"/>
        <v>16.5</v>
      </c>
      <c r="H76" s="262">
        <v>30</v>
      </c>
      <c r="I76" s="263">
        <f t="shared" si="1"/>
        <v>29.99</v>
      </c>
      <c r="J76" s="264"/>
      <c r="K76" s="263">
        <f t="shared" si="2"/>
        <v>0</v>
      </c>
      <c r="L76" s="324">
        <f>VLOOKUP(E76,Inventory!A:C,3,FALSE)</f>
        <v>4</v>
      </c>
      <c r="M76" s="341"/>
      <c r="N76" s="341"/>
    </row>
    <row r="77" spans="1:14" ht="12.75" customHeight="1" x14ac:dyDescent="0.2">
      <c r="A77" s="342" t="s">
        <v>345</v>
      </c>
      <c r="B77" s="343" t="s">
        <v>612</v>
      </c>
      <c r="C77" s="343" t="s">
        <v>469</v>
      </c>
      <c r="D77" s="264"/>
      <c r="E77" s="260" t="s">
        <v>615</v>
      </c>
      <c r="F77" s="301" t="s">
        <v>616</v>
      </c>
      <c r="G77" s="330">
        <f t="shared" si="0"/>
        <v>16.5</v>
      </c>
      <c r="H77" s="262">
        <v>30</v>
      </c>
      <c r="I77" s="263">
        <f t="shared" si="1"/>
        <v>29.99</v>
      </c>
      <c r="J77" s="264"/>
      <c r="K77" s="263">
        <f t="shared" si="2"/>
        <v>0</v>
      </c>
      <c r="L77" s="324">
        <f>VLOOKUP(E77,Inventory!A:C,3,FALSE)</f>
        <v>1</v>
      </c>
      <c r="M77" s="341"/>
      <c r="N77" s="341"/>
    </row>
    <row r="78" spans="1:14" ht="12.75" customHeight="1" x14ac:dyDescent="0.2">
      <c r="A78" s="342" t="s">
        <v>345</v>
      </c>
      <c r="B78" s="343" t="s">
        <v>612</v>
      </c>
      <c r="C78" s="343" t="s">
        <v>472</v>
      </c>
      <c r="D78" s="264"/>
      <c r="E78" s="260" t="s">
        <v>617</v>
      </c>
      <c r="F78" s="301" t="s">
        <v>618</v>
      </c>
      <c r="G78" s="330">
        <f t="shared" si="0"/>
        <v>16.5</v>
      </c>
      <c r="H78" s="262">
        <v>30</v>
      </c>
      <c r="I78" s="263">
        <f t="shared" si="1"/>
        <v>29.99</v>
      </c>
      <c r="J78" s="264"/>
      <c r="K78" s="263">
        <f t="shared" si="2"/>
        <v>0</v>
      </c>
      <c r="L78" s="324">
        <f>VLOOKUP(E78,Inventory!A:C,3,FALSE)</f>
        <v>0</v>
      </c>
      <c r="M78" s="341"/>
      <c r="N78" s="341"/>
    </row>
    <row r="79" spans="1:14" ht="12.75" customHeight="1" x14ac:dyDescent="0.2">
      <c r="A79" s="342" t="s">
        <v>345</v>
      </c>
      <c r="B79" s="343" t="s">
        <v>612</v>
      </c>
      <c r="C79" s="343" t="s">
        <v>475</v>
      </c>
      <c r="D79" s="264"/>
      <c r="E79" s="260" t="s">
        <v>619</v>
      </c>
      <c r="F79" s="301" t="s">
        <v>620</v>
      </c>
      <c r="G79" s="330">
        <f t="shared" si="0"/>
        <v>16.5</v>
      </c>
      <c r="H79" s="262">
        <v>30</v>
      </c>
      <c r="I79" s="263">
        <f t="shared" si="1"/>
        <v>29.99</v>
      </c>
      <c r="J79" s="264"/>
      <c r="K79" s="263">
        <f t="shared" si="2"/>
        <v>0</v>
      </c>
      <c r="L79" s="324">
        <f>VLOOKUP(E79,Inventory!A:C,3,FALSE)</f>
        <v>5</v>
      </c>
      <c r="M79" s="341"/>
      <c r="N79" s="341"/>
    </row>
    <row r="80" spans="1:14" ht="12.75" customHeight="1" x14ac:dyDescent="0.2">
      <c r="A80" s="342" t="s">
        <v>345</v>
      </c>
      <c r="B80" s="343" t="s">
        <v>612</v>
      </c>
      <c r="C80" s="343" t="s">
        <v>478</v>
      </c>
      <c r="D80" s="264"/>
      <c r="E80" s="260" t="s">
        <v>621</v>
      </c>
      <c r="F80" s="301" t="s">
        <v>622</v>
      </c>
      <c r="G80" s="330">
        <f t="shared" si="0"/>
        <v>16.5</v>
      </c>
      <c r="H80" s="262">
        <v>30</v>
      </c>
      <c r="I80" s="263">
        <f t="shared" si="1"/>
        <v>29.99</v>
      </c>
      <c r="J80" s="264"/>
      <c r="K80" s="263">
        <f t="shared" si="2"/>
        <v>0</v>
      </c>
      <c r="L80" s="324">
        <f>VLOOKUP(E80,Inventory!A:C,3,FALSE)</f>
        <v>0</v>
      </c>
      <c r="M80" s="341"/>
      <c r="N80" s="341"/>
    </row>
    <row r="81" spans="1:14" ht="12.75" customHeight="1" x14ac:dyDescent="0.2">
      <c r="A81" s="342" t="s">
        <v>623</v>
      </c>
      <c r="B81" s="343" t="s">
        <v>624</v>
      </c>
      <c r="C81" s="343" t="s">
        <v>463</v>
      </c>
      <c r="D81" s="264" t="s">
        <v>464</v>
      </c>
      <c r="E81" s="261" t="s">
        <v>625</v>
      </c>
      <c r="F81" s="301">
        <v>847435034992</v>
      </c>
      <c r="G81" s="330">
        <f t="shared" si="0"/>
        <v>13.750000000000002</v>
      </c>
      <c r="H81" s="262">
        <v>25</v>
      </c>
      <c r="I81" s="263">
        <f t="shared" si="1"/>
        <v>24.99</v>
      </c>
      <c r="J81" s="264"/>
      <c r="K81" s="263">
        <f t="shared" si="2"/>
        <v>0</v>
      </c>
      <c r="L81" s="324">
        <f>VLOOKUP(E81,Inventory!A:C,3,FALSE)</f>
        <v>18</v>
      </c>
      <c r="M81" s="341"/>
      <c r="N81" s="341"/>
    </row>
    <row r="82" spans="1:14" ht="12.75" customHeight="1" x14ac:dyDescent="0.2">
      <c r="A82" s="342" t="s">
        <v>623</v>
      </c>
      <c r="B82" s="343" t="s">
        <v>624</v>
      </c>
      <c r="C82" s="343" t="s">
        <v>466</v>
      </c>
      <c r="D82" s="264" t="s">
        <v>467</v>
      </c>
      <c r="E82" s="261" t="s">
        <v>626</v>
      </c>
      <c r="F82" s="301">
        <v>847435035005</v>
      </c>
      <c r="G82" s="330">
        <f t="shared" si="0"/>
        <v>13.750000000000002</v>
      </c>
      <c r="H82" s="262">
        <v>25</v>
      </c>
      <c r="I82" s="263">
        <f t="shared" si="1"/>
        <v>24.99</v>
      </c>
      <c r="J82" s="264"/>
      <c r="K82" s="263">
        <f t="shared" si="2"/>
        <v>0</v>
      </c>
      <c r="L82" s="324">
        <f>VLOOKUP(E82,Inventory!A:C,3,FALSE)</f>
        <v>71</v>
      </c>
      <c r="M82" s="341"/>
      <c r="N82" s="341"/>
    </row>
    <row r="83" spans="1:14" ht="12.75" customHeight="1" x14ac:dyDescent="0.2">
      <c r="A83" s="342" t="s">
        <v>623</v>
      </c>
      <c r="B83" s="343" t="s">
        <v>624</v>
      </c>
      <c r="C83" s="343" t="s">
        <v>469</v>
      </c>
      <c r="D83" s="264" t="s">
        <v>470</v>
      </c>
      <c r="E83" s="261" t="s">
        <v>627</v>
      </c>
      <c r="F83" s="301">
        <v>847435035012</v>
      </c>
      <c r="G83" s="330">
        <f t="shared" si="0"/>
        <v>13.750000000000002</v>
      </c>
      <c r="H83" s="262">
        <v>25</v>
      </c>
      <c r="I83" s="263">
        <f t="shared" si="1"/>
        <v>24.99</v>
      </c>
      <c r="J83" s="264"/>
      <c r="K83" s="263">
        <f t="shared" si="2"/>
        <v>0</v>
      </c>
      <c r="L83" s="324">
        <f>VLOOKUP(E83,Inventory!A:C,3,FALSE)</f>
        <v>157</v>
      </c>
      <c r="M83" s="341"/>
      <c r="N83" s="341"/>
    </row>
    <row r="84" spans="1:14" ht="12.75" customHeight="1" x14ac:dyDescent="0.2">
      <c r="A84" s="342" t="s">
        <v>623</v>
      </c>
      <c r="B84" s="343" t="s">
        <v>624</v>
      </c>
      <c r="C84" s="343" t="s">
        <v>472</v>
      </c>
      <c r="D84" s="264" t="s">
        <v>473</v>
      </c>
      <c r="E84" s="261" t="s">
        <v>628</v>
      </c>
      <c r="F84" s="301">
        <v>847435035029</v>
      </c>
      <c r="G84" s="330">
        <f t="shared" si="0"/>
        <v>13.750000000000002</v>
      </c>
      <c r="H84" s="262">
        <v>25</v>
      </c>
      <c r="I84" s="263">
        <f t="shared" si="1"/>
        <v>24.99</v>
      </c>
      <c r="J84" s="264"/>
      <c r="K84" s="263">
        <f t="shared" si="2"/>
        <v>0</v>
      </c>
      <c r="L84" s="324">
        <f>VLOOKUP(E84,Inventory!A:C,3,FALSE)</f>
        <v>126</v>
      </c>
      <c r="M84" s="341"/>
      <c r="N84" s="341"/>
    </row>
    <row r="85" spans="1:14" ht="12.75" customHeight="1" x14ac:dyDescent="0.2">
      <c r="A85" s="342" t="s">
        <v>623</v>
      </c>
      <c r="B85" s="343" t="s">
        <v>624</v>
      </c>
      <c r="C85" s="343" t="s">
        <v>475</v>
      </c>
      <c r="D85" s="264" t="s">
        <v>476</v>
      </c>
      <c r="E85" s="261" t="s">
        <v>629</v>
      </c>
      <c r="F85" s="301">
        <v>847435035036</v>
      </c>
      <c r="G85" s="330">
        <f t="shared" si="0"/>
        <v>13.750000000000002</v>
      </c>
      <c r="H85" s="262">
        <v>25</v>
      </c>
      <c r="I85" s="263">
        <f t="shared" si="1"/>
        <v>24.99</v>
      </c>
      <c r="J85" s="264"/>
      <c r="K85" s="263">
        <f t="shared" si="2"/>
        <v>0</v>
      </c>
      <c r="L85" s="324">
        <f>VLOOKUP(E85,Inventory!A:C,3,FALSE)</f>
        <v>64</v>
      </c>
      <c r="M85" s="341"/>
      <c r="N85" s="341"/>
    </row>
    <row r="86" spans="1:14" ht="12.75" customHeight="1" x14ac:dyDescent="0.2">
      <c r="A86" s="342" t="s">
        <v>623</v>
      </c>
      <c r="B86" s="343" t="s">
        <v>624</v>
      </c>
      <c r="C86" s="343" t="s">
        <v>478</v>
      </c>
      <c r="D86" s="264" t="s">
        <v>479</v>
      </c>
      <c r="E86" s="261" t="s">
        <v>630</v>
      </c>
      <c r="F86" s="301">
        <v>847435035043</v>
      </c>
      <c r="G86" s="330">
        <f t="shared" si="0"/>
        <v>13.750000000000002</v>
      </c>
      <c r="H86" s="262">
        <v>25</v>
      </c>
      <c r="I86" s="263">
        <f t="shared" si="1"/>
        <v>24.99</v>
      </c>
      <c r="J86" s="264"/>
      <c r="K86" s="263">
        <f t="shared" si="2"/>
        <v>0</v>
      </c>
      <c r="L86" s="324">
        <f>VLOOKUP(E86,Inventory!A:C,3,FALSE)</f>
        <v>38</v>
      </c>
      <c r="M86" s="341"/>
      <c r="N86" s="341"/>
    </row>
    <row r="87" spans="1:14" ht="12.75" customHeight="1" x14ac:dyDescent="0.2">
      <c r="A87" s="342" t="s">
        <v>623</v>
      </c>
      <c r="B87" s="343" t="s">
        <v>631</v>
      </c>
      <c r="C87" s="343" t="s">
        <v>463</v>
      </c>
      <c r="D87" s="264" t="s">
        <v>464</v>
      </c>
      <c r="E87" s="261" t="s">
        <v>632</v>
      </c>
      <c r="F87" s="301">
        <v>847435035050</v>
      </c>
      <c r="G87" s="330">
        <f t="shared" si="0"/>
        <v>13.750000000000002</v>
      </c>
      <c r="H87" s="262">
        <v>25</v>
      </c>
      <c r="I87" s="263">
        <f t="shared" si="1"/>
        <v>24.99</v>
      </c>
      <c r="J87" s="264"/>
      <c r="K87" s="263">
        <f t="shared" si="2"/>
        <v>0</v>
      </c>
      <c r="L87" s="324">
        <f>VLOOKUP(E87,Inventory!A:C,3,FALSE)</f>
        <v>28</v>
      </c>
      <c r="M87" s="341"/>
      <c r="N87" s="341"/>
    </row>
    <row r="88" spans="1:14" ht="12.75" customHeight="1" x14ac:dyDescent="0.2">
      <c r="A88" s="342" t="s">
        <v>623</v>
      </c>
      <c r="B88" s="343" t="s">
        <v>631</v>
      </c>
      <c r="C88" s="343" t="s">
        <v>466</v>
      </c>
      <c r="D88" s="264" t="s">
        <v>467</v>
      </c>
      <c r="E88" s="261" t="s">
        <v>633</v>
      </c>
      <c r="F88" s="301">
        <v>847435035067</v>
      </c>
      <c r="G88" s="330">
        <f t="shared" si="0"/>
        <v>13.750000000000002</v>
      </c>
      <c r="H88" s="262">
        <v>25</v>
      </c>
      <c r="I88" s="263">
        <f t="shared" si="1"/>
        <v>24.99</v>
      </c>
      <c r="J88" s="264"/>
      <c r="K88" s="263">
        <f t="shared" si="2"/>
        <v>0</v>
      </c>
      <c r="L88" s="324">
        <f>VLOOKUP(E88,Inventory!A:C,3,FALSE)</f>
        <v>66</v>
      </c>
      <c r="M88" s="341"/>
      <c r="N88" s="341"/>
    </row>
    <row r="89" spans="1:14" ht="12.75" customHeight="1" x14ac:dyDescent="0.2">
      <c r="A89" s="342" t="s">
        <v>623</v>
      </c>
      <c r="B89" s="343" t="s">
        <v>631</v>
      </c>
      <c r="C89" s="343" t="s">
        <v>469</v>
      </c>
      <c r="D89" s="264" t="s">
        <v>470</v>
      </c>
      <c r="E89" s="261" t="s">
        <v>634</v>
      </c>
      <c r="F89" s="301">
        <v>847435035074</v>
      </c>
      <c r="G89" s="330">
        <f t="shared" si="0"/>
        <v>13.750000000000002</v>
      </c>
      <c r="H89" s="262">
        <v>25</v>
      </c>
      <c r="I89" s="263">
        <f t="shared" si="1"/>
        <v>24.99</v>
      </c>
      <c r="J89" s="264"/>
      <c r="K89" s="263">
        <f t="shared" si="2"/>
        <v>0</v>
      </c>
      <c r="L89" s="324">
        <f>VLOOKUP(E89,Inventory!A:C,3,FALSE)</f>
        <v>109</v>
      </c>
      <c r="M89" s="341"/>
      <c r="N89" s="341"/>
    </row>
    <row r="90" spans="1:14" ht="12.75" customHeight="1" x14ac:dyDescent="0.2">
      <c r="A90" s="342" t="s">
        <v>623</v>
      </c>
      <c r="B90" s="343" t="s">
        <v>631</v>
      </c>
      <c r="C90" s="343" t="s">
        <v>472</v>
      </c>
      <c r="D90" s="264" t="s">
        <v>473</v>
      </c>
      <c r="E90" s="261" t="s">
        <v>635</v>
      </c>
      <c r="F90" s="301">
        <v>847435035081</v>
      </c>
      <c r="G90" s="330">
        <f t="shared" si="0"/>
        <v>13.750000000000002</v>
      </c>
      <c r="H90" s="262">
        <v>25</v>
      </c>
      <c r="I90" s="263">
        <f t="shared" si="1"/>
        <v>24.99</v>
      </c>
      <c r="J90" s="264"/>
      <c r="K90" s="263">
        <f t="shared" si="2"/>
        <v>0</v>
      </c>
      <c r="L90" s="324">
        <f>VLOOKUP(E90,Inventory!A:C,3,FALSE)</f>
        <v>105</v>
      </c>
      <c r="M90" s="341"/>
      <c r="N90" s="341"/>
    </row>
    <row r="91" spans="1:14" ht="12.75" customHeight="1" x14ac:dyDescent="0.2">
      <c r="A91" s="342" t="s">
        <v>623</v>
      </c>
      <c r="B91" s="343" t="s">
        <v>631</v>
      </c>
      <c r="C91" s="343" t="s">
        <v>475</v>
      </c>
      <c r="D91" s="264" t="s">
        <v>476</v>
      </c>
      <c r="E91" s="261" t="s">
        <v>636</v>
      </c>
      <c r="F91" s="301">
        <v>847435035098</v>
      </c>
      <c r="G91" s="330">
        <f t="shared" si="0"/>
        <v>13.750000000000002</v>
      </c>
      <c r="H91" s="262">
        <v>25</v>
      </c>
      <c r="I91" s="263">
        <f t="shared" si="1"/>
        <v>24.99</v>
      </c>
      <c r="J91" s="264"/>
      <c r="K91" s="263">
        <f t="shared" si="2"/>
        <v>0</v>
      </c>
      <c r="L91" s="324">
        <f>VLOOKUP(E91,Inventory!A:C,3,FALSE)</f>
        <v>58</v>
      </c>
      <c r="M91" s="341"/>
      <c r="N91" s="341"/>
    </row>
    <row r="92" spans="1:14" ht="12.75" customHeight="1" x14ac:dyDescent="0.2">
      <c r="A92" s="344" t="s">
        <v>623</v>
      </c>
      <c r="B92" s="345" t="s">
        <v>631</v>
      </c>
      <c r="C92" s="345" t="s">
        <v>478</v>
      </c>
      <c r="D92" s="267" t="s">
        <v>479</v>
      </c>
      <c r="E92" s="268" t="s">
        <v>637</v>
      </c>
      <c r="F92" s="306">
        <v>847435035104</v>
      </c>
      <c r="G92" s="346">
        <f t="shared" si="0"/>
        <v>13.750000000000002</v>
      </c>
      <c r="H92" s="270">
        <v>25</v>
      </c>
      <c r="I92" s="271">
        <f t="shared" si="1"/>
        <v>24.99</v>
      </c>
      <c r="J92" s="267"/>
      <c r="K92" s="271">
        <f t="shared" si="2"/>
        <v>0</v>
      </c>
      <c r="L92" s="347">
        <f>VLOOKUP(E92,Inventory!A:C,3,FALSE)</f>
        <v>34</v>
      </c>
      <c r="M92" s="341"/>
      <c r="N92" s="341"/>
    </row>
    <row r="93" spans="1:14" ht="12.75" customHeight="1" x14ac:dyDescent="0.2">
      <c r="A93" s="348" t="s">
        <v>287</v>
      </c>
      <c r="B93" s="349" t="s">
        <v>638</v>
      </c>
      <c r="C93" s="349" t="s">
        <v>363</v>
      </c>
      <c r="D93" s="350" t="s">
        <v>505</v>
      </c>
      <c r="E93" s="351" t="s">
        <v>639</v>
      </c>
      <c r="F93" s="352">
        <v>847435033469</v>
      </c>
      <c r="G93" s="353">
        <f t="shared" si="0"/>
        <v>99.000000000000014</v>
      </c>
      <c r="H93" s="354">
        <v>180</v>
      </c>
      <c r="I93" s="355">
        <f t="shared" si="1"/>
        <v>179.99</v>
      </c>
      <c r="J93" s="350"/>
      <c r="K93" s="355">
        <f t="shared" si="2"/>
        <v>0</v>
      </c>
      <c r="L93" s="340">
        <f>VLOOKUP(E93,Inventory!A:C,3,FALSE)</f>
        <v>0</v>
      </c>
      <c r="M93" s="1035" t="s">
        <v>640</v>
      </c>
      <c r="N93" s="970"/>
    </row>
    <row r="94" spans="1:14" ht="12.75" customHeight="1" x14ac:dyDescent="0.2">
      <c r="A94" s="356" t="s">
        <v>287</v>
      </c>
      <c r="B94" s="357" t="s">
        <v>638</v>
      </c>
      <c r="C94" s="357" t="s">
        <v>367</v>
      </c>
      <c r="D94" s="358" t="s">
        <v>408</v>
      </c>
      <c r="E94" s="359" t="s">
        <v>641</v>
      </c>
      <c r="F94" s="360">
        <v>847435033476</v>
      </c>
      <c r="G94" s="361">
        <f t="shared" si="0"/>
        <v>99.000000000000014</v>
      </c>
      <c r="H94" s="362">
        <v>180</v>
      </c>
      <c r="I94" s="363">
        <f t="shared" si="1"/>
        <v>179.99</v>
      </c>
      <c r="J94" s="358"/>
      <c r="K94" s="363">
        <f t="shared" si="2"/>
        <v>0</v>
      </c>
      <c r="L94" s="324">
        <f>VLOOKUP(E94,Inventory!A:C,3,FALSE)</f>
        <v>0</v>
      </c>
      <c r="M94" s="979"/>
      <c r="N94" s="960"/>
    </row>
    <row r="95" spans="1:14" ht="12.75" customHeight="1" x14ac:dyDescent="0.2">
      <c r="A95" s="348" t="s">
        <v>288</v>
      </c>
      <c r="B95" s="349" t="s">
        <v>642</v>
      </c>
      <c r="C95" s="349" t="s">
        <v>585</v>
      </c>
      <c r="D95" s="350" t="s">
        <v>498</v>
      </c>
      <c r="E95" s="351" t="s">
        <v>643</v>
      </c>
      <c r="F95" s="352">
        <v>847435034091</v>
      </c>
      <c r="G95" s="353">
        <f t="shared" si="0"/>
        <v>123.75000000000001</v>
      </c>
      <c r="H95" s="354">
        <v>225</v>
      </c>
      <c r="I95" s="355">
        <f t="shared" si="1"/>
        <v>224.99</v>
      </c>
      <c r="J95" s="350"/>
      <c r="K95" s="355">
        <f t="shared" si="2"/>
        <v>0</v>
      </c>
      <c r="L95" s="340">
        <f>VLOOKUP(E95,Inventory!A:C,3,FALSE)</f>
        <v>0</v>
      </c>
      <c r="M95" s="1036" t="s">
        <v>644</v>
      </c>
      <c r="N95" s="970"/>
    </row>
    <row r="96" spans="1:14" ht="12.75" customHeight="1" x14ac:dyDescent="0.2">
      <c r="A96" s="364" t="s">
        <v>288</v>
      </c>
      <c r="B96" s="365" t="s">
        <v>642</v>
      </c>
      <c r="C96" s="365" t="s">
        <v>501</v>
      </c>
      <c r="D96" s="366" t="s">
        <v>502</v>
      </c>
      <c r="E96" s="367" t="s">
        <v>645</v>
      </c>
      <c r="F96" s="368">
        <v>847435034107</v>
      </c>
      <c r="G96" s="369">
        <f t="shared" si="0"/>
        <v>123.75000000000001</v>
      </c>
      <c r="H96" s="370">
        <v>225</v>
      </c>
      <c r="I96" s="371">
        <f t="shared" si="1"/>
        <v>224.99</v>
      </c>
      <c r="J96" s="366"/>
      <c r="K96" s="371">
        <f t="shared" si="2"/>
        <v>0</v>
      </c>
      <c r="L96" s="372">
        <f>VLOOKUP(E96,Inventory!A:C,3,FALSE)</f>
        <v>0</v>
      </c>
      <c r="M96" s="1037"/>
      <c r="N96" s="960"/>
    </row>
    <row r="97" spans="1:14" ht="12.75" customHeight="1" x14ac:dyDescent="0.2">
      <c r="A97" s="373" t="s">
        <v>291</v>
      </c>
      <c r="B97" s="374" t="s">
        <v>646</v>
      </c>
      <c r="C97" s="374" t="s">
        <v>542</v>
      </c>
      <c r="D97" s="375" t="s">
        <v>543</v>
      </c>
      <c r="E97" s="376" t="s">
        <v>647</v>
      </c>
      <c r="F97" s="377">
        <v>847435034077</v>
      </c>
      <c r="G97" s="378">
        <f t="shared" si="0"/>
        <v>55.000000000000007</v>
      </c>
      <c r="H97" s="379">
        <v>100</v>
      </c>
      <c r="I97" s="380">
        <f t="shared" si="1"/>
        <v>99.99</v>
      </c>
      <c r="J97" s="375"/>
      <c r="K97" s="380">
        <f t="shared" si="2"/>
        <v>0</v>
      </c>
      <c r="L97" s="324">
        <f>VLOOKUP(E97,Inventory!A:C,3,FALSE)</f>
        <v>0</v>
      </c>
      <c r="M97" s="1028"/>
      <c r="N97" s="1029"/>
    </row>
    <row r="98" spans="1:14" ht="12.75" customHeight="1" x14ac:dyDescent="0.2">
      <c r="A98" s="381" t="s">
        <v>291</v>
      </c>
      <c r="B98" s="382" t="s">
        <v>646</v>
      </c>
      <c r="C98" s="382" t="s">
        <v>363</v>
      </c>
      <c r="D98" s="383" t="s">
        <v>392</v>
      </c>
      <c r="E98" s="384" t="s">
        <v>648</v>
      </c>
      <c r="F98" s="385">
        <v>847435033278</v>
      </c>
      <c r="G98" s="386">
        <f t="shared" si="0"/>
        <v>55.000000000000007</v>
      </c>
      <c r="H98" s="387">
        <v>100</v>
      </c>
      <c r="I98" s="388">
        <f t="shared" si="1"/>
        <v>99.99</v>
      </c>
      <c r="J98" s="383"/>
      <c r="K98" s="388">
        <f t="shared" si="2"/>
        <v>0</v>
      </c>
      <c r="L98" s="324">
        <f>VLOOKUP(E98,Inventory!A:C,3,FALSE)</f>
        <v>0</v>
      </c>
      <c r="M98" s="898"/>
      <c r="N98" s="958"/>
    </row>
    <row r="99" spans="1:14" ht="12.75" customHeight="1" x14ac:dyDescent="0.2">
      <c r="A99" s="364" t="s">
        <v>291</v>
      </c>
      <c r="B99" s="365" t="s">
        <v>646</v>
      </c>
      <c r="C99" s="365" t="s">
        <v>367</v>
      </c>
      <c r="D99" s="366" t="s">
        <v>395</v>
      </c>
      <c r="E99" s="367" t="s">
        <v>649</v>
      </c>
      <c r="F99" s="368">
        <v>847435033285</v>
      </c>
      <c r="G99" s="369">
        <f t="shared" si="0"/>
        <v>55.000000000000007</v>
      </c>
      <c r="H99" s="370">
        <v>100</v>
      </c>
      <c r="I99" s="371">
        <f t="shared" si="1"/>
        <v>99.99</v>
      </c>
      <c r="J99" s="366"/>
      <c r="K99" s="371">
        <f t="shared" si="2"/>
        <v>0</v>
      </c>
      <c r="L99" s="347">
        <f>VLOOKUP(E99,Inventory!A:C,3,FALSE)</f>
        <v>5</v>
      </c>
      <c r="M99" s="1030"/>
      <c r="N99" s="960"/>
    </row>
    <row r="100" spans="1:14" ht="12.75" customHeight="1" x14ac:dyDescent="0.2">
      <c r="A100" s="389" t="s">
        <v>298</v>
      </c>
      <c r="B100" s="390" t="s">
        <v>650</v>
      </c>
      <c r="C100" s="390" t="s">
        <v>552</v>
      </c>
      <c r="D100" s="391" t="s">
        <v>543</v>
      </c>
      <c r="E100" s="392" t="s">
        <v>651</v>
      </c>
      <c r="F100" s="393">
        <v>847435033360</v>
      </c>
      <c r="G100" s="394">
        <f t="shared" si="0"/>
        <v>77</v>
      </c>
      <c r="H100" s="395">
        <v>140</v>
      </c>
      <c r="I100" s="396">
        <f t="shared" si="1"/>
        <v>139.99</v>
      </c>
      <c r="J100" s="391"/>
      <c r="K100" s="396">
        <f t="shared" si="2"/>
        <v>0</v>
      </c>
      <c r="L100" s="340">
        <f>VLOOKUP(E100,Inventory!A:C,3,FALSE)</f>
        <v>0</v>
      </c>
      <c r="M100" s="1031"/>
      <c r="N100" s="970"/>
    </row>
    <row r="101" spans="1:14" ht="12.75" customHeight="1" x14ac:dyDescent="0.2">
      <c r="A101" s="397" t="s">
        <v>298</v>
      </c>
      <c r="B101" s="382" t="s">
        <v>652</v>
      </c>
      <c r="C101" s="382" t="s">
        <v>552</v>
      </c>
      <c r="D101" s="383" t="s">
        <v>543</v>
      </c>
      <c r="E101" s="384" t="s">
        <v>653</v>
      </c>
      <c r="F101" s="385">
        <v>847435033377</v>
      </c>
      <c r="G101" s="386">
        <f t="shared" si="0"/>
        <v>77</v>
      </c>
      <c r="H101" s="387">
        <v>140</v>
      </c>
      <c r="I101" s="388">
        <f t="shared" si="1"/>
        <v>139.99</v>
      </c>
      <c r="J101" s="383"/>
      <c r="K101" s="388">
        <f t="shared" si="2"/>
        <v>0</v>
      </c>
      <c r="L101" s="398">
        <f>VLOOKUP(E101,Inventory!A:C,3,FALSE)</f>
        <v>0</v>
      </c>
      <c r="M101" s="898"/>
      <c r="N101" s="958"/>
    </row>
    <row r="102" spans="1:14" ht="12.75" customHeight="1" x14ac:dyDescent="0.2">
      <c r="A102" s="399" t="s">
        <v>298</v>
      </c>
      <c r="B102" s="400" t="s">
        <v>654</v>
      </c>
      <c r="C102" s="400" t="s">
        <v>552</v>
      </c>
      <c r="D102" s="401" t="s">
        <v>543</v>
      </c>
      <c r="E102" s="402" t="s">
        <v>655</v>
      </c>
      <c r="F102" s="403">
        <v>847435035630</v>
      </c>
      <c r="G102" s="404">
        <f t="shared" si="0"/>
        <v>77</v>
      </c>
      <c r="H102" s="405">
        <v>140</v>
      </c>
      <c r="I102" s="406">
        <f t="shared" si="1"/>
        <v>139.99</v>
      </c>
      <c r="J102" s="401"/>
      <c r="K102" s="406">
        <f t="shared" si="2"/>
        <v>0</v>
      </c>
      <c r="L102" s="347">
        <f>VLOOKUP(E102,Inventory!A:C,3,FALSE)</f>
        <v>9</v>
      </c>
      <c r="M102" s="1030"/>
      <c r="N102" s="960"/>
    </row>
    <row r="103" spans="1:14" ht="12.75" customHeight="1" x14ac:dyDescent="0.2">
      <c r="A103" s="373" t="s">
        <v>656</v>
      </c>
      <c r="B103" s="374" t="s">
        <v>657</v>
      </c>
      <c r="C103" s="374" t="s">
        <v>658</v>
      </c>
      <c r="D103" s="375"/>
      <c r="E103" s="376" t="s">
        <v>659</v>
      </c>
      <c r="F103" s="377" t="s">
        <v>660</v>
      </c>
      <c r="G103" s="378">
        <f t="shared" si="0"/>
        <v>13.750000000000002</v>
      </c>
      <c r="H103" s="379">
        <v>25</v>
      </c>
      <c r="I103" s="380">
        <f t="shared" si="1"/>
        <v>24.99</v>
      </c>
      <c r="J103" s="375"/>
      <c r="K103" s="380">
        <f t="shared" si="2"/>
        <v>0</v>
      </c>
      <c r="L103" s="324">
        <f>VLOOKUP(E103,Inventory!A:C,3,FALSE)</f>
        <v>94</v>
      </c>
      <c r="M103" s="1031"/>
      <c r="N103" s="970"/>
    </row>
    <row r="104" spans="1:14" ht="12.75" customHeight="1" x14ac:dyDescent="0.2">
      <c r="A104" s="381" t="s">
        <v>656</v>
      </c>
      <c r="B104" s="382" t="s">
        <v>657</v>
      </c>
      <c r="C104" s="382" t="s">
        <v>661</v>
      </c>
      <c r="D104" s="383"/>
      <c r="E104" s="384" t="s">
        <v>662</v>
      </c>
      <c r="F104" s="385" t="s">
        <v>663</v>
      </c>
      <c r="G104" s="386">
        <f t="shared" si="0"/>
        <v>13.750000000000002</v>
      </c>
      <c r="H104" s="387">
        <v>25</v>
      </c>
      <c r="I104" s="388">
        <f t="shared" si="1"/>
        <v>24.99</v>
      </c>
      <c r="J104" s="383"/>
      <c r="K104" s="388">
        <f t="shared" si="2"/>
        <v>0</v>
      </c>
      <c r="L104" s="324">
        <f>VLOOKUP(E104,Inventory!A:C,3,FALSE)</f>
        <v>169</v>
      </c>
      <c r="M104" s="898"/>
      <c r="N104" s="958"/>
    </row>
    <row r="105" spans="1:14" ht="12.75" customHeight="1" x14ac:dyDescent="0.2">
      <c r="A105" s="381" t="s">
        <v>656</v>
      </c>
      <c r="B105" s="382" t="s">
        <v>657</v>
      </c>
      <c r="C105" s="382" t="s">
        <v>463</v>
      </c>
      <c r="D105" s="383" t="s">
        <v>464</v>
      </c>
      <c r="E105" s="384" t="s">
        <v>664</v>
      </c>
      <c r="F105" s="385" t="s">
        <v>665</v>
      </c>
      <c r="G105" s="386">
        <f t="shared" si="0"/>
        <v>13.750000000000002</v>
      </c>
      <c r="H105" s="387">
        <v>25</v>
      </c>
      <c r="I105" s="388">
        <f t="shared" si="1"/>
        <v>24.99</v>
      </c>
      <c r="J105" s="383"/>
      <c r="K105" s="388">
        <f t="shared" si="2"/>
        <v>0</v>
      </c>
      <c r="L105" s="324">
        <f>VLOOKUP(E105,Inventory!A:C,3,FALSE)</f>
        <v>12</v>
      </c>
      <c r="M105" s="898"/>
      <c r="N105" s="958"/>
    </row>
    <row r="106" spans="1:14" ht="12.75" customHeight="1" x14ac:dyDescent="0.2">
      <c r="A106" s="381" t="s">
        <v>656</v>
      </c>
      <c r="B106" s="382" t="s">
        <v>657</v>
      </c>
      <c r="C106" s="382" t="s">
        <v>466</v>
      </c>
      <c r="D106" s="383" t="s">
        <v>467</v>
      </c>
      <c r="E106" s="384" t="s">
        <v>666</v>
      </c>
      <c r="F106" s="385" t="s">
        <v>667</v>
      </c>
      <c r="G106" s="386">
        <f t="shared" si="0"/>
        <v>13.750000000000002</v>
      </c>
      <c r="H106" s="387">
        <v>25</v>
      </c>
      <c r="I106" s="388">
        <f t="shared" si="1"/>
        <v>24.99</v>
      </c>
      <c r="J106" s="383"/>
      <c r="K106" s="388">
        <f t="shared" si="2"/>
        <v>0</v>
      </c>
      <c r="L106" s="324">
        <f>VLOOKUP(E106,Inventory!A:C,3,FALSE)</f>
        <v>47</v>
      </c>
      <c r="M106" s="898"/>
      <c r="N106" s="958"/>
    </row>
    <row r="107" spans="1:14" ht="12.75" customHeight="1" x14ac:dyDescent="0.2">
      <c r="A107" s="381" t="s">
        <v>656</v>
      </c>
      <c r="B107" s="382" t="s">
        <v>657</v>
      </c>
      <c r="C107" s="382" t="s">
        <v>469</v>
      </c>
      <c r="D107" s="383" t="s">
        <v>470</v>
      </c>
      <c r="E107" s="384" t="s">
        <v>668</v>
      </c>
      <c r="F107" s="385" t="s">
        <v>669</v>
      </c>
      <c r="G107" s="386">
        <f t="shared" si="0"/>
        <v>13.750000000000002</v>
      </c>
      <c r="H107" s="387">
        <v>25</v>
      </c>
      <c r="I107" s="388">
        <f t="shared" si="1"/>
        <v>24.99</v>
      </c>
      <c r="J107" s="383"/>
      <c r="K107" s="388">
        <f t="shared" si="2"/>
        <v>0</v>
      </c>
      <c r="L107" s="324">
        <f>VLOOKUP(E107,Inventory!A:C,3,FALSE)</f>
        <v>87</v>
      </c>
      <c r="M107" s="898"/>
      <c r="N107" s="958"/>
    </row>
    <row r="108" spans="1:14" ht="12.75" customHeight="1" x14ac:dyDescent="0.2">
      <c r="A108" s="381" t="s">
        <v>656</v>
      </c>
      <c r="B108" s="382" t="s">
        <v>657</v>
      </c>
      <c r="C108" s="382" t="s">
        <v>472</v>
      </c>
      <c r="D108" s="383" t="s">
        <v>473</v>
      </c>
      <c r="E108" s="384" t="s">
        <v>670</v>
      </c>
      <c r="F108" s="385" t="s">
        <v>671</v>
      </c>
      <c r="G108" s="386">
        <f t="shared" si="0"/>
        <v>13.750000000000002</v>
      </c>
      <c r="H108" s="387">
        <v>25</v>
      </c>
      <c r="I108" s="388">
        <f t="shared" si="1"/>
        <v>24.99</v>
      </c>
      <c r="J108" s="383"/>
      <c r="K108" s="388">
        <f t="shared" si="2"/>
        <v>0</v>
      </c>
      <c r="L108" s="324">
        <f>VLOOKUP(E108,Inventory!A:C,3,FALSE)</f>
        <v>88</v>
      </c>
      <c r="M108" s="898"/>
      <c r="N108" s="958"/>
    </row>
    <row r="109" spans="1:14" ht="12.75" customHeight="1" x14ac:dyDescent="0.2">
      <c r="A109" s="364" t="s">
        <v>656</v>
      </c>
      <c r="B109" s="365" t="s">
        <v>657</v>
      </c>
      <c r="C109" s="365" t="s">
        <v>475</v>
      </c>
      <c r="D109" s="366" t="s">
        <v>476</v>
      </c>
      <c r="E109" s="367" t="s">
        <v>672</v>
      </c>
      <c r="F109" s="368" t="s">
        <v>673</v>
      </c>
      <c r="G109" s="369">
        <f t="shared" si="0"/>
        <v>13.750000000000002</v>
      </c>
      <c r="H109" s="370">
        <v>25</v>
      </c>
      <c r="I109" s="371">
        <f t="shared" si="1"/>
        <v>24.99</v>
      </c>
      <c r="J109" s="366"/>
      <c r="K109" s="371">
        <f t="shared" si="2"/>
        <v>0</v>
      </c>
      <c r="L109" s="347">
        <f>VLOOKUP(E109,Inventory!A:C,3,FALSE)</f>
        <v>53</v>
      </c>
      <c r="M109" s="1030"/>
      <c r="N109" s="960"/>
    </row>
    <row r="110" spans="1:14" ht="12.75" customHeight="1" x14ac:dyDescent="0.2">
      <c r="A110" s="373" t="s">
        <v>292</v>
      </c>
      <c r="B110" s="374" t="s">
        <v>674</v>
      </c>
      <c r="C110" s="374" t="s">
        <v>363</v>
      </c>
      <c r="D110" s="375" t="s">
        <v>392</v>
      </c>
      <c r="E110" s="376" t="s">
        <v>675</v>
      </c>
      <c r="F110" s="377">
        <v>847435033384</v>
      </c>
      <c r="G110" s="378">
        <f t="shared" si="0"/>
        <v>55.000000000000007</v>
      </c>
      <c r="H110" s="379">
        <v>100</v>
      </c>
      <c r="I110" s="380">
        <f t="shared" si="1"/>
        <v>99.99</v>
      </c>
      <c r="J110" s="375"/>
      <c r="K110" s="407">
        <f t="shared" si="2"/>
        <v>0</v>
      </c>
      <c r="L110" s="324">
        <f>VLOOKUP(E110,Inventory!A:C,3,FALSE)</f>
        <v>28</v>
      </c>
      <c r="M110" s="1028" t="s">
        <v>676</v>
      </c>
      <c r="N110" s="1029"/>
    </row>
    <row r="111" spans="1:14" ht="12.75" customHeight="1" x14ac:dyDescent="0.2">
      <c r="A111" s="356" t="s">
        <v>292</v>
      </c>
      <c r="B111" s="357" t="s">
        <v>674</v>
      </c>
      <c r="C111" s="357" t="s">
        <v>367</v>
      </c>
      <c r="D111" s="358" t="s">
        <v>395</v>
      </c>
      <c r="E111" s="359" t="s">
        <v>677</v>
      </c>
      <c r="F111" s="360">
        <v>847435033391</v>
      </c>
      <c r="G111" s="361">
        <f t="shared" si="0"/>
        <v>55.000000000000007</v>
      </c>
      <c r="H111" s="362">
        <v>100</v>
      </c>
      <c r="I111" s="363">
        <f t="shared" si="1"/>
        <v>99.99</v>
      </c>
      <c r="J111" s="358"/>
      <c r="K111" s="408">
        <f t="shared" si="2"/>
        <v>0</v>
      </c>
      <c r="L111" s="324">
        <f>VLOOKUP(E111,Inventory!A:C,3,FALSE)</f>
        <v>32</v>
      </c>
      <c r="M111" s="900"/>
      <c r="N111" s="1032"/>
    </row>
    <row r="112" spans="1:14" ht="12" customHeight="1" x14ac:dyDescent="0.2">
      <c r="A112" s="348" t="s">
        <v>280</v>
      </c>
      <c r="B112" s="349" t="s">
        <v>678</v>
      </c>
      <c r="C112" s="349" t="s">
        <v>363</v>
      </c>
      <c r="D112" s="350" t="s">
        <v>392</v>
      </c>
      <c r="E112" s="351" t="s">
        <v>679</v>
      </c>
      <c r="F112" s="352">
        <v>847435033179</v>
      </c>
      <c r="G112" s="353">
        <f t="shared" si="0"/>
        <v>165</v>
      </c>
      <c r="H112" s="354">
        <v>300</v>
      </c>
      <c r="I112" s="355">
        <f t="shared" si="1"/>
        <v>299.99</v>
      </c>
      <c r="J112" s="350"/>
      <c r="K112" s="409">
        <f t="shared" si="2"/>
        <v>0</v>
      </c>
      <c r="L112" s="340">
        <f>VLOOKUP(E112,Inventory!A:C,3,FALSE)</f>
        <v>1</v>
      </c>
      <c r="M112" s="1031" t="s">
        <v>680</v>
      </c>
      <c r="N112" s="970"/>
    </row>
    <row r="113" spans="1:14" ht="12.75" customHeight="1" x14ac:dyDescent="0.2">
      <c r="A113" s="381" t="s">
        <v>280</v>
      </c>
      <c r="B113" s="382" t="s">
        <v>678</v>
      </c>
      <c r="C113" s="382" t="s">
        <v>367</v>
      </c>
      <c r="D113" s="383" t="s">
        <v>395</v>
      </c>
      <c r="E113" s="384" t="s">
        <v>681</v>
      </c>
      <c r="F113" s="385">
        <v>847435033186</v>
      </c>
      <c r="G113" s="386">
        <f t="shared" si="0"/>
        <v>165</v>
      </c>
      <c r="H113" s="387">
        <v>300</v>
      </c>
      <c r="I113" s="388">
        <f t="shared" si="1"/>
        <v>299.99</v>
      </c>
      <c r="J113" s="383"/>
      <c r="K113" s="410">
        <f t="shared" si="2"/>
        <v>0</v>
      </c>
      <c r="L113" s="324">
        <f>VLOOKUP(E113,Inventory!A:C,3,FALSE)</f>
        <v>0</v>
      </c>
      <c r="M113" s="898"/>
      <c r="N113" s="958"/>
    </row>
    <row r="114" spans="1:14" ht="12.75" customHeight="1" x14ac:dyDescent="0.2">
      <c r="A114" s="381" t="s">
        <v>280</v>
      </c>
      <c r="B114" s="382" t="s">
        <v>682</v>
      </c>
      <c r="C114" s="382" t="s">
        <v>363</v>
      </c>
      <c r="D114" s="383" t="s">
        <v>392</v>
      </c>
      <c r="E114" s="384" t="s">
        <v>683</v>
      </c>
      <c r="F114" s="385"/>
      <c r="G114" s="386">
        <f t="shared" si="0"/>
        <v>165</v>
      </c>
      <c r="H114" s="387">
        <v>300</v>
      </c>
      <c r="I114" s="388">
        <f t="shared" si="1"/>
        <v>299.99</v>
      </c>
      <c r="J114" s="383"/>
      <c r="K114" s="410">
        <f t="shared" si="2"/>
        <v>0</v>
      </c>
      <c r="L114" s="324">
        <f>VLOOKUP(E114,Inventory!A:C,3,FALSE)</f>
        <v>0</v>
      </c>
      <c r="M114" s="898"/>
      <c r="N114" s="958"/>
    </row>
    <row r="115" spans="1:14" ht="12.75" customHeight="1" x14ac:dyDescent="0.2">
      <c r="A115" s="381" t="s">
        <v>280</v>
      </c>
      <c r="B115" s="382" t="s">
        <v>682</v>
      </c>
      <c r="C115" s="382" t="s">
        <v>367</v>
      </c>
      <c r="D115" s="383" t="s">
        <v>395</v>
      </c>
      <c r="E115" s="384" t="s">
        <v>684</v>
      </c>
      <c r="F115" s="385"/>
      <c r="G115" s="386">
        <f t="shared" si="0"/>
        <v>165</v>
      </c>
      <c r="H115" s="387">
        <v>300</v>
      </c>
      <c r="I115" s="388">
        <f t="shared" si="1"/>
        <v>299.99</v>
      </c>
      <c r="J115" s="383"/>
      <c r="K115" s="410">
        <f t="shared" si="2"/>
        <v>0</v>
      </c>
      <c r="L115" s="324">
        <f>VLOOKUP(E115,Inventory!A:C,3,FALSE)</f>
        <v>0</v>
      </c>
      <c r="M115" s="898"/>
      <c r="N115" s="958"/>
    </row>
    <row r="116" spans="1:14" ht="12.75" customHeight="1" x14ac:dyDescent="0.2">
      <c r="A116" s="381" t="s">
        <v>280</v>
      </c>
      <c r="B116" s="382" t="s">
        <v>685</v>
      </c>
      <c r="C116" s="382" t="s">
        <v>363</v>
      </c>
      <c r="D116" s="383" t="s">
        <v>392</v>
      </c>
      <c r="E116" s="384" t="s">
        <v>686</v>
      </c>
      <c r="F116" s="385"/>
      <c r="G116" s="386">
        <f t="shared" si="0"/>
        <v>165</v>
      </c>
      <c r="H116" s="387">
        <v>300</v>
      </c>
      <c r="I116" s="388">
        <f t="shared" si="1"/>
        <v>299.99</v>
      </c>
      <c r="J116" s="383"/>
      <c r="K116" s="410">
        <f t="shared" si="2"/>
        <v>0</v>
      </c>
      <c r="L116" s="324">
        <f>VLOOKUP(E116,Inventory!A:C,3,FALSE)</f>
        <v>1</v>
      </c>
      <c r="M116" s="898"/>
      <c r="N116" s="958"/>
    </row>
    <row r="117" spans="1:14" ht="12.75" customHeight="1" x14ac:dyDescent="0.2">
      <c r="A117" s="381" t="s">
        <v>280</v>
      </c>
      <c r="B117" s="382" t="s">
        <v>685</v>
      </c>
      <c r="C117" s="382" t="s">
        <v>367</v>
      </c>
      <c r="D117" s="383" t="s">
        <v>395</v>
      </c>
      <c r="E117" s="384" t="s">
        <v>687</v>
      </c>
      <c r="F117" s="385"/>
      <c r="G117" s="386">
        <f t="shared" si="0"/>
        <v>165</v>
      </c>
      <c r="H117" s="387">
        <v>300</v>
      </c>
      <c r="I117" s="388">
        <f t="shared" si="1"/>
        <v>299.99</v>
      </c>
      <c r="J117" s="383"/>
      <c r="K117" s="410">
        <f t="shared" si="2"/>
        <v>0</v>
      </c>
      <c r="L117" s="324">
        <f>VLOOKUP(E117,Inventory!A:C,3,FALSE)</f>
        <v>2</v>
      </c>
      <c r="M117" s="898"/>
      <c r="N117" s="958"/>
    </row>
    <row r="118" spans="1:14" ht="12.75" customHeight="1" x14ac:dyDescent="0.2">
      <c r="A118" s="381" t="s">
        <v>280</v>
      </c>
      <c r="B118" s="382" t="s">
        <v>688</v>
      </c>
      <c r="C118" s="382" t="s">
        <v>363</v>
      </c>
      <c r="D118" s="383" t="s">
        <v>392</v>
      </c>
      <c r="E118" s="384" t="s">
        <v>689</v>
      </c>
      <c r="F118" s="385"/>
      <c r="G118" s="386">
        <f t="shared" si="0"/>
        <v>165</v>
      </c>
      <c r="H118" s="387">
        <v>300</v>
      </c>
      <c r="I118" s="388">
        <f t="shared" si="1"/>
        <v>299.99</v>
      </c>
      <c r="J118" s="383"/>
      <c r="K118" s="410">
        <f t="shared" si="2"/>
        <v>0</v>
      </c>
      <c r="L118" s="324">
        <f>VLOOKUP(E118,Inventory!A:C,3,FALSE)</f>
        <v>2</v>
      </c>
      <c r="M118" s="898"/>
      <c r="N118" s="958"/>
    </row>
    <row r="119" spans="1:14" ht="12.75" customHeight="1" x14ac:dyDescent="0.2">
      <c r="A119" s="364" t="s">
        <v>280</v>
      </c>
      <c r="B119" s="365" t="s">
        <v>688</v>
      </c>
      <c r="C119" s="365" t="s">
        <v>367</v>
      </c>
      <c r="D119" s="366" t="s">
        <v>395</v>
      </c>
      <c r="E119" s="367" t="s">
        <v>690</v>
      </c>
      <c r="F119" s="368"/>
      <c r="G119" s="369">
        <f t="shared" si="0"/>
        <v>165</v>
      </c>
      <c r="H119" s="370">
        <v>300</v>
      </c>
      <c r="I119" s="371">
        <f t="shared" si="1"/>
        <v>299.99</v>
      </c>
      <c r="J119" s="366"/>
      <c r="K119" s="411">
        <f t="shared" si="2"/>
        <v>0</v>
      </c>
      <c r="L119" s="347">
        <f>VLOOKUP(E119,Inventory!A:C,3,FALSE)</f>
        <v>3</v>
      </c>
      <c r="M119" s="1030"/>
      <c r="N119" s="960"/>
    </row>
    <row r="120" spans="1:14" ht="12.75" customHeight="1" x14ac:dyDescent="0.2">
      <c r="A120" s="348" t="s">
        <v>691</v>
      </c>
      <c r="B120" s="349" t="s">
        <v>692</v>
      </c>
      <c r="C120" s="349" t="s">
        <v>463</v>
      </c>
      <c r="D120" s="350" t="s">
        <v>464</v>
      </c>
      <c r="E120" s="351" t="s">
        <v>693</v>
      </c>
      <c r="F120" s="352" t="s">
        <v>694</v>
      </c>
      <c r="G120" s="353">
        <f t="shared" si="0"/>
        <v>22</v>
      </c>
      <c r="H120" s="354">
        <v>40</v>
      </c>
      <c r="I120" s="355">
        <f t="shared" si="1"/>
        <v>39.99</v>
      </c>
      <c r="J120" s="350"/>
      <c r="K120" s="409">
        <f t="shared" si="2"/>
        <v>0</v>
      </c>
      <c r="L120" s="340">
        <f>VLOOKUP(E120,Inventory!A:C,3,FALSE)</f>
        <v>7</v>
      </c>
      <c r="M120" s="1031" t="s">
        <v>695</v>
      </c>
      <c r="N120" s="970"/>
    </row>
    <row r="121" spans="1:14" ht="12.75" customHeight="1" x14ac:dyDescent="0.2">
      <c r="A121" s="381" t="s">
        <v>691</v>
      </c>
      <c r="B121" s="382" t="s">
        <v>692</v>
      </c>
      <c r="C121" s="382" t="s">
        <v>466</v>
      </c>
      <c r="D121" s="383" t="s">
        <v>467</v>
      </c>
      <c r="E121" s="384" t="s">
        <v>696</v>
      </c>
      <c r="F121" s="385" t="s">
        <v>697</v>
      </c>
      <c r="G121" s="386">
        <f t="shared" si="0"/>
        <v>22</v>
      </c>
      <c r="H121" s="387">
        <v>40</v>
      </c>
      <c r="I121" s="388">
        <f t="shared" si="1"/>
        <v>39.99</v>
      </c>
      <c r="J121" s="383"/>
      <c r="K121" s="410">
        <f t="shared" si="2"/>
        <v>0</v>
      </c>
      <c r="L121" s="324">
        <f>VLOOKUP(E121,Inventory!A:C,3,FALSE)</f>
        <v>12</v>
      </c>
      <c r="M121" s="898"/>
      <c r="N121" s="958"/>
    </row>
    <row r="122" spans="1:14" ht="12.75" customHeight="1" x14ac:dyDescent="0.2">
      <c r="A122" s="381" t="s">
        <v>691</v>
      </c>
      <c r="B122" s="382" t="s">
        <v>692</v>
      </c>
      <c r="C122" s="382" t="s">
        <v>469</v>
      </c>
      <c r="D122" s="383" t="s">
        <v>470</v>
      </c>
      <c r="E122" s="384" t="s">
        <v>698</v>
      </c>
      <c r="F122" s="385" t="s">
        <v>699</v>
      </c>
      <c r="G122" s="386">
        <f t="shared" si="0"/>
        <v>22</v>
      </c>
      <c r="H122" s="387">
        <v>40</v>
      </c>
      <c r="I122" s="388">
        <f t="shared" si="1"/>
        <v>39.99</v>
      </c>
      <c r="J122" s="383"/>
      <c r="K122" s="410">
        <f t="shared" si="2"/>
        <v>0</v>
      </c>
      <c r="L122" s="324">
        <f>VLOOKUP(E122,Inventory!A:C,3,FALSE)</f>
        <v>17</v>
      </c>
      <c r="M122" s="898"/>
      <c r="N122" s="958"/>
    </row>
    <row r="123" spans="1:14" ht="12.75" customHeight="1" x14ac:dyDescent="0.2">
      <c r="A123" s="381" t="s">
        <v>691</v>
      </c>
      <c r="B123" s="382" t="s">
        <v>692</v>
      </c>
      <c r="C123" s="382" t="s">
        <v>472</v>
      </c>
      <c r="D123" s="383" t="s">
        <v>473</v>
      </c>
      <c r="E123" s="384" t="s">
        <v>700</v>
      </c>
      <c r="F123" s="385" t="s">
        <v>701</v>
      </c>
      <c r="G123" s="386">
        <f t="shared" si="0"/>
        <v>22</v>
      </c>
      <c r="H123" s="387">
        <v>40</v>
      </c>
      <c r="I123" s="388">
        <f t="shared" si="1"/>
        <v>39.99</v>
      </c>
      <c r="J123" s="383"/>
      <c r="K123" s="410">
        <f t="shared" si="2"/>
        <v>0</v>
      </c>
      <c r="L123" s="324">
        <f>VLOOKUP(E123,Inventory!A:C,3,FALSE)</f>
        <v>33</v>
      </c>
      <c r="M123" s="898"/>
      <c r="N123" s="958"/>
    </row>
    <row r="124" spans="1:14" ht="12.75" customHeight="1" x14ac:dyDescent="0.2">
      <c r="A124" s="381" t="s">
        <v>691</v>
      </c>
      <c r="B124" s="382" t="s">
        <v>692</v>
      </c>
      <c r="C124" s="382" t="s">
        <v>475</v>
      </c>
      <c r="D124" s="383" t="s">
        <v>476</v>
      </c>
      <c r="E124" s="384" t="s">
        <v>702</v>
      </c>
      <c r="F124" s="385" t="s">
        <v>703</v>
      </c>
      <c r="G124" s="386">
        <f t="shared" si="0"/>
        <v>22</v>
      </c>
      <c r="H124" s="387">
        <v>40</v>
      </c>
      <c r="I124" s="388">
        <f t="shared" si="1"/>
        <v>39.99</v>
      </c>
      <c r="J124" s="383"/>
      <c r="K124" s="410">
        <f t="shared" si="2"/>
        <v>0</v>
      </c>
      <c r="L124" s="324">
        <f>VLOOKUP(E124,Inventory!A:C,3,FALSE)</f>
        <v>10</v>
      </c>
      <c r="M124" s="898"/>
      <c r="N124" s="958"/>
    </row>
    <row r="125" spans="1:14" ht="12.75" customHeight="1" x14ac:dyDescent="0.2">
      <c r="A125" s="364" t="s">
        <v>691</v>
      </c>
      <c r="B125" s="365" t="s">
        <v>692</v>
      </c>
      <c r="C125" s="365" t="s">
        <v>478</v>
      </c>
      <c r="D125" s="366" t="s">
        <v>479</v>
      </c>
      <c r="E125" s="367" t="s">
        <v>704</v>
      </c>
      <c r="F125" s="368" t="s">
        <v>705</v>
      </c>
      <c r="G125" s="369">
        <f t="shared" si="0"/>
        <v>22</v>
      </c>
      <c r="H125" s="370">
        <v>40</v>
      </c>
      <c r="I125" s="371">
        <f t="shared" si="1"/>
        <v>39.99</v>
      </c>
      <c r="J125" s="366"/>
      <c r="K125" s="411">
        <f t="shared" si="2"/>
        <v>0</v>
      </c>
      <c r="L125" s="347">
        <f>VLOOKUP(E125,Inventory!A:C,3,FALSE)</f>
        <v>6</v>
      </c>
      <c r="M125" s="1030"/>
      <c r="N125" s="960"/>
    </row>
    <row r="126" spans="1:14" ht="12.75" customHeight="1" x14ac:dyDescent="0.2">
      <c r="A126" s="348" t="s">
        <v>488</v>
      </c>
      <c r="B126" s="349" t="s">
        <v>706</v>
      </c>
      <c r="C126" s="349" t="s">
        <v>463</v>
      </c>
      <c r="D126" s="350" t="s">
        <v>464</v>
      </c>
      <c r="E126" s="351" t="s">
        <v>707</v>
      </c>
      <c r="F126" s="352" t="s">
        <v>708</v>
      </c>
      <c r="G126" s="353">
        <f t="shared" si="0"/>
        <v>16.5</v>
      </c>
      <c r="H126" s="354">
        <v>30</v>
      </c>
      <c r="I126" s="355">
        <f t="shared" si="1"/>
        <v>29.99</v>
      </c>
      <c r="J126" s="350"/>
      <c r="K126" s="409">
        <f t="shared" si="2"/>
        <v>0</v>
      </c>
      <c r="L126" s="340">
        <f>VLOOKUP(E126,Inventory!A:C,3,FALSE)</f>
        <v>19</v>
      </c>
      <c r="M126" s="1031" t="s">
        <v>709</v>
      </c>
      <c r="N126" s="970"/>
    </row>
    <row r="127" spans="1:14" ht="12.75" customHeight="1" x14ac:dyDescent="0.2">
      <c r="A127" s="381" t="s">
        <v>488</v>
      </c>
      <c r="B127" s="382" t="s">
        <v>706</v>
      </c>
      <c r="C127" s="382" t="s">
        <v>466</v>
      </c>
      <c r="D127" s="383" t="s">
        <v>467</v>
      </c>
      <c r="E127" s="384" t="s">
        <v>710</v>
      </c>
      <c r="F127" s="385" t="s">
        <v>711</v>
      </c>
      <c r="G127" s="386">
        <f t="shared" si="0"/>
        <v>16.5</v>
      </c>
      <c r="H127" s="387">
        <v>30</v>
      </c>
      <c r="I127" s="388">
        <f t="shared" si="1"/>
        <v>29.99</v>
      </c>
      <c r="J127" s="383"/>
      <c r="K127" s="410">
        <f t="shared" si="2"/>
        <v>0</v>
      </c>
      <c r="L127" s="324">
        <f>VLOOKUP(E127,Inventory!A:C,3,FALSE)</f>
        <v>29</v>
      </c>
      <c r="M127" s="898"/>
      <c r="N127" s="958"/>
    </row>
    <row r="128" spans="1:14" ht="12.75" customHeight="1" x14ac:dyDescent="0.2">
      <c r="A128" s="381" t="s">
        <v>488</v>
      </c>
      <c r="B128" s="382" t="s">
        <v>706</v>
      </c>
      <c r="C128" s="382" t="s">
        <v>469</v>
      </c>
      <c r="D128" s="383" t="s">
        <v>470</v>
      </c>
      <c r="E128" s="384" t="s">
        <v>712</v>
      </c>
      <c r="F128" s="385" t="s">
        <v>713</v>
      </c>
      <c r="G128" s="386">
        <f t="shared" si="0"/>
        <v>16.5</v>
      </c>
      <c r="H128" s="387">
        <v>30</v>
      </c>
      <c r="I128" s="388">
        <f t="shared" si="1"/>
        <v>29.99</v>
      </c>
      <c r="J128" s="383"/>
      <c r="K128" s="410">
        <f t="shared" si="2"/>
        <v>0</v>
      </c>
      <c r="L128" s="324">
        <f>VLOOKUP(E128,Inventory!A:C,3,FALSE)</f>
        <v>99</v>
      </c>
      <c r="M128" s="898"/>
      <c r="N128" s="958"/>
    </row>
    <row r="129" spans="1:14" ht="12.75" customHeight="1" x14ac:dyDescent="0.2">
      <c r="A129" s="381" t="s">
        <v>488</v>
      </c>
      <c r="B129" s="382" t="s">
        <v>706</v>
      </c>
      <c r="C129" s="382" t="s">
        <v>472</v>
      </c>
      <c r="D129" s="383" t="s">
        <v>473</v>
      </c>
      <c r="E129" s="384" t="s">
        <v>714</v>
      </c>
      <c r="F129" s="385" t="s">
        <v>715</v>
      </c>
      <c r="G129" s="386">
        <f t="shared" si="0"/>
        <v>16.5</v>
      </c>
      <c r="H129" s="387">
        <v>30</v>
      </c>
      <c r="I129" s="388">
        <f t="shared" si="1"/>
        <v>29.99</v>
      </c>
      <c r="J129" s="383"/>
      <c r="K129" s="410">
        <f t="shared" si="2"/>
        <v>0</v>
      </c>
      <c r="L129" s="324">
        <f>VLOOKUP(E129,Inventory!A:C,3,FALSE)</f>
        <v>198</v>
      </c>
      <c r="M129" s="898"/>
      <c r="N129" s="958"/>
    </row>
    <row r="130" spans="1:14" ht="12.75" customHeight="1" x14ac:dyDescent="0.2">
      <c r="A130" s="381" t="s">
        <v>488</v>
      </c>
      <c r="B130" s="382" t="s">
        <v>706</v>
      </c>
      <c r="C130" s="382" t="s">
        <v>475</v>
      </c>
      <c r="D130" s="383" t="s">
        <v>476</v>
      </c>
      <c r="E130" s="384" t="s">
        <v>716</v>
      </c>
      <c r="F130" s="385" t="s">
        <v>717</v>
      </c>
      <c r="G130" s="386">
        <f t="shared" si="0"/>
        <v>16.5</v>
      </c>
      <c r="H130" s="387">
        <v>30</v>
      </c>
      <c r="I130" s="388">
        <f t="shared" si="1"/>
        <v>29.99</v>
      </c>
      <c r="J130" s="383"/>
      <c r="K130" s="410">
        <f t="shared" si="2"/>
        <v>0</v>
      </c>
      <c r="L130" s="324">
        <f>VLOOKUP(E130,Inventory!A:C,3,FALSE)</f>
        <v>95</v>
      </c>
      <c r="M130" s="898"/>
      <c r="N130" s="958"/>
    </row>
    <row r="131" spans="1:14" ht="12.75" customHeight="1" x14ac:dyDescent="0.2">
      <c r="A131" s="381" t="s">
        <v>488</v>
      </c>
      <c r="B131" s="382" t="s">
        <v>706</v>
      </c>
      <c r="C131" s="382" t="s">
        <v>478</v>
      </c>
      <c r="D131" s="383" t="s">
        <v>479</v>
      </c>
      <c r="E131" s="384" t="s">
        <v>718</v>
      </c>
      <c r="F131" s="385" t="s">
        <v>719</v>
      </c>
      <c r="G131" s="386">
        <f t="shared" si="0"/>
        <v>16.5</v>
      </c>
      <c r="H131" s="387">
        <v>30</v>
      </c>
      <c r="I131" s="388">
        <f t="shared" si="1"/>
        <v>29.99</v>
      </c>
      <c r="J131" s="383"/>
      <c r="K131" s="410">
        <f t="shared" si="2"/>
        <v>0</v>
      </c>
      <c r="L131" s="324">
        <f>VLOOKUP(E131,Inventory!A:C,3,FALSE)</f>
        <v>41</v>
      </c>
      <c r="M131" s="898"/>
      <c r="N131" s="958"/>
    </row>
    <row r="132" spans="1:14" ht="12.75" customHeight="1" x14ac:dyDescent="0.2">
      <c r="A132" s="381" t="s">
        <v>488</v>
      </c>
      <c r="B132" s="382" t="s">
        <v>720</v>
      </c>
      <c r="C132" s="382" t="s">
        <v>463</v>
      </c>
      <c r="D132" s="383" t="s">
        <v>464</v>
      </c>
      <c r="E132" s="384" t="s">
        <v>721</v>
      </c>
      <c r="F132" s="385" t="s">
        <v>722</v>
      </c>
      <c r="G132" s="386">
        <f t="shared" si="0"/>
        <v>16.5</v>
      </c>
      <c r="H132" s="387">
        <v>30</v>
      </c>
      <c r="I132" s="388">
        <f t="shared" si="1"/>
        <v>29.99</v>
      </c>
      <c r="J132" s="383"/>
      <c r="K132" s="410">
        <f t="shared" si="2"/>
        <v>0</v>
      </c>
      <c r="L132" s="324">
        <f>VLOOKUP(E132,Inventory!A:C,3,FALSE)</f>
        <v>20</v>
      </c>
      <c r="M132" s="898"/>
      <c r="N132" s="958"/>
    </row>
    <row r="133" spans="1:14" ht="12.75" customHeight="1" x14ac:dyDescent="0.2">
      <c r="A133" s="381" t="s">
        <v>488</v>
      </c>
      <c r="B133" s="382" t="s">
        <v>720</v>
      </c>
      <c r="C133" s="382" t="s">
        <v>466</v>
      </c>
      <c r="D133" s="383" t="s">
        <v>467</v>
      </c>
      <c r="E133" s="384" t="s">
        <v>723</v>
      </c>
      <c r="F133" s="385" t="s">
        <v>724</v>
      </c>
      <c r="G133" s="386">
        <f t="shared" si="0"/>
        <v>16.5</v>
      </c>
      <c r="H133" s="387">
        <v>30</v>
      </c>
      <c r="I133" s="388">
        <f t="shared" si="1"/>
        <v>29.99</v>
      </c>
      <c r="J133" s="383"/>
      <c r="K133" s="410">
        <f t="shared" si="2"/>
        <v>0</v>
      </c>
      <c r="L133" s="324">
        <f>VLOOKUP(E133,Inventory!A:C,3,FALSE)</f>
        <v>30</v>
      </c>
      <c r="M133" s="898"/>
      <c r="N133" s="958"/>
    </row>
    <row r="134" spans="1:14" ht="12.75" customHeight="1" x14ac:dyDescent="0.2">
      <c r="A134" s="381" t="s">
        <v>488</v>
      </c>
      <c r="B134" s="382" t="s">
        <v>720</v>
      </c>
      <c r="C134" s="382" t="s">
        <v>469</v>
      </c>
      <c r="D134" s="383" t="s">
        <v>470</v>
      </c>
      <c r="E134" s="384" t="s">
        <v>725</v>
      </c>
      <c r="F134" s="385" t="s">
        <v>726</v>
      </c>
      <c r="G134" s="386">
        <f t="shared" si="0"/>
        <v>16.5</v>
      </c>
      <c r="H134" s="387">
        <v>30</v>
      </c>
      <c r="I134" s="388">
        <f t="shared" si="1"/>
        <v>29.99</v>
      </c>
      <c r="J134" s="383"/>
      <c r="K134" s="410">
        <f t="shared" si="2"/>
        <v>0</v>
      </c>
      <c r="L134" s="324">
        <f>VLOOKUP(E134,Inventory!A:C,3,FALSE)</f>
        <v>43</v>
      </c>
      <c r="M134" s="898"/>
      <c r="N134" s="958"/>
    </row>
    <row r="135" spans="1:14" ht="12.75" customHeight="1" x14ac:dyDescent="0.2">
      <c r="A135" s="381" t="s">
        <v>488</v>
      </c>
      <c r="B135" s="382" t="s">
        <v>720</v>
      </c>
      <c r="C135" s="382" t="s">
        <v>472</v>
      </c>
      <c r="D135" s="383" t="s">
        <v>473</v>
      </c>
      <c r="E135" s="384" t="s">
        <v>727</v>
      </c>
      <c r="F135" s="385" t="s">
        <v>728</v>
      </c>
      <c r="G135" s="386">
        <f t="shared" si="0"/>
        <v>16.5</v>
      </c>
      <c r="H135" s="387">
        <v>30</v>
      </c>
      <c r="I135" s="388">
        <f t="shared" si="1"/>
        <v>29.99</v>
      </c>
      <c r="J135" s="383"/>
      <c r="K135" s="410">
        <f t="shared" si="2"/>
        <v>0</v>
      </c>
      <c r="L135" s="324">
        <f>VLOOKUP(E135,Inventory!A:C,3,FALSE)</f>
        <v>45</v>
      </c>
      <c r="M135" s="898"/>
      <c r="N135" s="958"/>
    </row>
    <row r="136" spans="1:14" ht="12.75" customHeight="1" x14ac:dyDescent="0.2">
      <c r="A136" s="381" t="s">
        <v>488</v>
      </c>
      <c r="B136" s="382" t="s">
        <v>720</v>
      </c>
      <c r="C136" s="382" t="s">
        <v>475</v>
      </c>
      <c r="D136" s="383" t="s">
        <v>476</v>
      </c>
      <c r="E136" s="384" t="s">
        <v>729</v>
      </c>
      <c r="F136" s="385" t="s">
        <v>730</v>
      </c>
      <c r="G136" s="386">
        <f t="shared" si="0"/>
        <v>16.5</v>
      </c>
      <c r="H136" s="387">
        <v>30</v>
      </c>
      <c r="I136" s="388">
        <f t="shared" si="1"/>
        <v>29.99</v>
      </c>
      <c r="J136" s="383"/>
      <c r="K136" s="410">
        <f t="shared" si="2"/>
        <v>0</v>
      </c>
      <c r="L136" s="324">
        <f>VLOOKUP(E136,Inventory!A:C,3,FALSE)</f>
        <v>28</v>
      </c>
      <c r="M136" s="898"/>
      <c r="N136" s="958"/>
    </row>
    <row r="137" spans="1:14" ht="12.75" customHeight="1" x14ac:dyDescent="0.2">
      <c r="A137" s="381" t="s">
        <v>488</v>
      </c>
      <c r="B137" s="382" t="s">
        <v>720</v>
      </c>
      <c r="C137" s="382" t="s">
        <v>478</v>
      </c>
      <c r="D137" s="383" t="s">
        <v>479</v>
      </c>
      <c r="E137" s="384" t="s">
        <v>731</v>
      </c>
      <c r="F137" s="385" t="s">
        <v>732</v>
      </c>
      <c r="G137" s="386">
        <f t="shared" si="0"/>
        <v>16.5</v>
      </c>
      <c r="H137" s="387">
        <v>30</v>
      </c>
      <c r="I137" s="388">
        <f t="shared" si="1"/>
        <v>29.99</v>
      </c>
      <c r="J137" s="383"/>
      <c r="K137" s="410">
        <f t="shared" si="2"/>
        <v>0</v>
      </c>
      <c r="L137" s="324">
        <f>VLOOKUP(E137,Inventory!A:C,3,FALSE)</f>
        <v>20</v>
      </c>
      <c r="M137" s="898"/>
      <c r="N137" s="958"/>
    </row>
    <row r="138" spans="1:14" ht="12.75" customHeight="1" x14ac:dyDescent="0.2">
      <c r="A138" s="381" t="s">
        <v>488</v>
      </c>
      <c r="B138" s="382" t="s">
        <v>733</v>
      </c>
      <c r="C138" s="382" t="s">
        <v>463</v>
      </c>
      <c r="D138" s="383" t="s">
        <v>464</v>
      </c>
      <c r="E138" s="384" t="s">
        <v>734</v>
      </c>
      <c r="F138" s="385" t="s">
        <v>735</v>
      </c>
      <c r="G138" s="386">
        <f t="shared" si="0"/>
        <v>16.5</v>
      </c>
      <c r="H138" s="387">
        <v>30</v>
      </c>
      <c r="I138" s="388">
        <f t="shared" si="1"/>
        <v>29.99</v>
      </c>
      <c r="J138" s="383"/>
      <c r="K138" s="410">
        <f t="shared" si="2"/>
        <v>0</v>
      </c>
      <c r="L138" s="324">
        <f>VLOOKUP(E138,Inventory!A:C,3,FALSE)</f>
        <v>10</v>
      </c>
      <c r="M138" s="898"/>
      <c r="N138" s="958"/>
    </row>
    <row r="139" spans="1:14" ht="12.75" customHeight="1" x14ac:dyDescent="0.2">
      <c r="A139" s="381" t="s">
        <v>488</v>
      </c>
      <c r="B139" s="382" t="s">
        <v>733</v>
      </c>
      <c r="C139" s="382" t="s">
        <v>466</v>
      </c>
      <c r="D139" s="383" t="s">
        <v>467</v>
      </c>
      <c r="E139" s="384" t="s">
        <v>736</v>
      </c>
      <c r="F139" s="385" t="s">
        <v>737</v>
      </c>
      <c r="G139" s="386">
        <f t="shared" si="0"/>
        <v>16.5</v>
      </c>
      <c r="H139" s="387">
        <v>30</v>
      </c>
      <c r="I139" s="388">
        <f t="shared" si="1"/>
        <v>29.99</v>
      </c>
      <c r="J139" s="383"/>
      <c r="K139" s="410">
        <f t="shared" si="2"/>
        <v>0</v>
      </c>
      <c r="L139" s="324">
        <f>VLOOKUP(E139,Inventory!A:C,3,FALSE)</f>
        <v>19</v>
      </c>
      <c r="M139" s="898"/>
      <c r="N139" s="958"/>
    </row>
    <row r="140" spans="1:14" ht="12.75" customHeight="1" x14ac:dyDescent="0.2">
      <c r="A140" s="381" t="s">
        <v>488</v>
      </c>
      <c r="B140" s="382" t="s">
        <v>733</v>
      </c>
      <c r="C140" s="382" t="s">
        <v>469</v>
      </c>
      <c r="D140" s="383" t="s">
        <v>470</v>
      </c>
      <c r="E140" s="384" t="s">
        <v>738</v>
      </c>
      <c r="F140" s="385" t="s">
        <v>739</v>
      </c>
      <c r="G140" s="386">
        <f t="shared" si="0"/>
        <v>16.5</v>
      </c>
      <c r="H140" s="387">
        <v>30</v>
      </c>
      <c r="I140" s="388">
        <f t="shared" si="1"/>
        <v>29.99</v>
      </c>
      <c r="J140" s="383"/>
      <c r="K140" s="410">
        <f t="shared" si="2"/>
        <v>0</v>
      </c>
      <c r="L140" s="324">
        <f>VLOOKUP(E140,Inventory!A:C,3,FALSE)</f>
        <v>33</v>
      </c>
      <c r="M140" s="898"/>
      <c r="N140" s="958"/>
    </row>
    <row r="141" spans="1:14" ht="12.75" customHeight="1" x14ac:dyDescent="0.2">
      <c r="A141" s="381" t="s">
        <v>488</v>
      </c>
      <c r="B141" s="382" t="s">
        <v>733</v>
      </c>
      <c r="C141" s="382" t="s">
        <v>472</v>
      </c>
      <c r="D141" s="383" t="s">
        <v>473</v>
      </c>
      <c r="E141" s="384" t="s">
        <v>740</v>
      </c>
      <c r="F141" s="385" t="s">
        <v>741</v>
      </c>
      <c r="G141" s="386">
        <f t="shared" si="0"/>
        <v>16.5</v>
      </c>
      <c r="H141" s="387">
        <v>30</v>
      </c>
      <c r="I141" s="388">
        <f t="shared" si="1"/>
        <v>29.99</v>
      </c>
      <c r="J141" s="383"/>
      <c r="K141" s="410">
        <f t="shared" si="2"/>
        <v>0</v>
      </c>
      <c r="L141" s="324">
        <f>VLOOKUP(E141,Inventory!A:C,3,FALSE)</f>
        <v>39</v>
      </c>
      <c r="M141" s="898"/>
      <c r="N141" s="958"/>
    </row>
    <row r="142" spans="1:14" ht="12.75" customHeight="1" x14ac:dyDescent="0.2">
      <c r="A142" s="381" t="s">
        <v>488</v>
      </c>
      <c r="B142" s="382" t="s">
        <v>733</v>
      </c>
      <c r="C142" s="382" t="s">
        <v>475</v>
      </c>
      <c r="D142" s="383" t="s">
        <v>476</v>
      </c>
      <c r="E142" s="384" t="s">
        <v>742</v>
      </c>
      <c r="F142" s="385" t="s">
        <v>743</v>
      </c>
      <c r="G142" s="386">
        <f t="shared" si="0"/>
        <v>16.5</v>
      </c>
      <c r="H142" s="387">
        <v>30</v>
      </c>
      <c r="I142" s="388">
        <f t="shared" si="1"/>
        <v>29.99</v>
      </c>
      <c r="J142" s="383"/>
      <c r="K142" s="410">
        <f t="shared" si="2"/>
        <v>0</v>
      </c>
      <c r="L142" s="324">
        <f>VLOOKUP(E142,Inventory!A:C,3,FALSE)</f>
        <v>18</v>
      </c>
      <c r="M142" s="898"/>
      <c r="N142" s="958"/>
    </row>
    <row r="143" spans="1:14" ht="12.75" customHeight="1" x14ac:dyDescent="0.2">
      <c r="A143" s="381" t="s">
        <v>488</v>
      </c>
      <c r="B143" s="382" t="s">
        <v>733</v>
      </c>
      <c r="C143" s="382" t="s">
        <v>478</v>
      </c>
      <c r="D143" s="383" t="s">
        <v>479</v>
      </c>
      <c r="E143" s="384" t="s">
        <v>744</v>
      </c>
      <c r="F143" s="385" t="s">
        <v>745</v>
      </c>
      <c r="G143" s="386">
        <f t="shared" si="0"/>
        <v>16.5</v>
      </c>
      <c r="H143" s="387">
        <v>30</v>
      </c>
      <c r="I143" s="388">
        <f t="shared" si="1"/>
        <v>29.99</v>
      </c>
      <c r="J143" s="383"/>
      <c r="K143" s="410">
        <f t="shared" si="2"/>
        <v>0</v>
      </c>
      <c r="L143" s="324">
        <f>VLOOKUP(E143,Inventory!A:C,3,FALSE)</f>
        <v>10</v>
      </c>
      <c r="M143" s="898"/>
      <c r="N143" s="958"/>
    </row>
    <row r="144" spans="1:14" ht="12.75" customHeight="1" x14ac:dyDescent="0.2">
      <c r="A144" s="381" t="s">
        <v>656</v>
      </c>
      <c r="B144" s="382" t="s">
        <v>746</v>
      </c>
      <c r="C144" s="382" t="s">
        <v>658</v>
      </c>
      <c r="D144" s="383"/>
      <c r="E144" s="384" t="s">
        <v>747</v>
      </c>
      <c r="F144" s="385" t="s">
        <v>748</v>
      </c>
      <c r="G144" s="386">
        <f t="shared" si="0"/>
        <v>13.750000000000002</v>
      </c>
      <c r="H144" s="387">
        <v>25</v>
      </c>
      <c r="I144" s="388">
        <f t="shared" si="1"/>
        <v>24.99</v>
      </c>
      <c r="J144" s="383"/>
      <c r="K144" s="410">
        <f t="shared" si="2"/>
        <v>0</v>
      </c>
      <c r="L144" s="324">
        <f>VLOOKUP(E144,Inventory!A:C,3,FALSE)</f>
        <v>59</v>
      </c>
      <c r="M144" s="898"/>
      <c r="N144" s="958"/>
    </row>
    <row r="145" spans="1:14" ht="12.75" customHeight="1" x14ac:dyDescent="0.2">
      <c r="A145" s="364" t="s">
        <v>656</v>
      </c>
      <c r="B145" s="365" t="s">
        <v>746</v>
      </c>
      <c r="C145" s="365" t="s">
        <v>661</v>
      </c>
      <c r="D145" s="366"/>
      <c r="E145" s="367" t="s">
        <v>749</v>
      </c>
      <c r="F145" s="368" t="s">
        <v>750</v>
      </c>
      <c r="G145" s="369">
        <f t="shared" si="0"/>
        <v>13.750000000000002</v>
      </c>
      <c r="H145" s="370">
        <v>25</v>
      </c>
      <c r="I145" s="371">
        <f t="shared" si="1"/>
        <v>24.99</v>
      </c>
      <c r="J145" s="366"/>
      <c r="K145" s="411">
        <f t="shared" si="2"/>
        <v>0</v>
      </c>
      <c r="L145" s="347">
        <f>VLOOKUP(E145,Inventory!A:C,3,FALSE)</f>
        <v>114</v>
      </c>
      <c r="M145" s="1030"/>
      <c r="N145" s="960"/>
    </row>
    <row r="146" spans="1:14" ht="12.75" customHeight="1" x14ac:dyDescent="0.2">
      <c r="A146" s="348" t="s">
        <v>583</v>
      </c>
      <c r="B146" s="349" t="s">
        <v>751</v>
      </c>
      <c r="C146" s="349" t="s">
        <v>585</v>
      </c>
      <c r="D146" s="350" t="s">
        <v>498</v>
      </c>
      <c r="E146" s="351" t="s">
        <v>752</v>
      </c>
      <c r="F146" s="352">
        <v>847435034022</v>
      </c>
      <c r="G146" s="353">
        <f t="shared" si="0"/>
        <v>143</v>
      </c>
      <c r="H146" s="354">
        <v>260</v>
      </c>
      <c r="I146" s="355">
        <f t="shared" si="1"/>
        <v>259.99</v>
      </c>
      <c r="J146" s="350"/>
      <c r="K146" s="409">
        <f t="shared" si="2"/>
        <v>0</v>
      </c>
      <c r="L146" s="340">
        <f>VLOOKUP(E146,Inventory!A:C,3,FALSE)</f>
        <v>0</v>
      </c>
      <c r="M146" s="1031" t="s">
        <v>676</v>
      </c>
      <c r="N146" s="970"/>
    </row>
    <row r="147" spans="1:14" ht="12.75" customHeight="1" x14ac:dyDescent="0.2">
      <c r="A147" s="381" t="s">
        <v>583</v>
      </c>
      <c r="B147" s="382" t="s">
        <v>751</v>
      </c>
      <c r="C147" s="382" t="s">
        <v>501</v>
      </c>
      <c r="D147" s="383" t="s">
        <v>502</v>
      </c>
      <c r="E147" s="384" t="s">
        <v>753</v>
      </c>
      <c r="F147" s="385">
        <v>847435034039</v>
      </c>
      <c r="G147" s="386">
        <f t="shared" si="0"/>
        <v>143</v>
      </c>
      <c r="H147" s="387">
        <v>260</v>
      </c>
      <c r="I147" s="388">
        <f t="shared" si="1"/>
        <v>259.99</v>
      </c>
      <c r="J147" s="383"/>
      <c r="K147" s="410">
        <f t="shared" si="2"/>
        <v>0</v>
      </c>
      <c r="L147" s="324">
        <f>VLOOKUP(E147,Inventory!A:C,3,FALSE)</f>
        <v>0</v>
      </c>
      <c r="M147" s="898"/>
      <c r="N147" s="958"/>
    </row>
    <row r="148" spans="1:14" ht="12.75" customHeight="1" x14ac:dyDescent="0.2">
      <c r="A148" s="381" t="s">
        <v>583</v>
      </c>
      <c r="B148" s="382" t="s">
        <v>754</v>
      </c>
      <c r="C148" s="382" t="s">
        <v>585</v>
      </c>
      <c r="D148" s="383" t="s">
        <v>498</v>
      </c>
      <c r="E148" s="384" t="s">
        <v>755</v>
      </c>
      <c r="F148" s="385">
        <v>847435034046</v>
      </c>
      <c r="G148" s="386">
        <f t="shared" si="0"/>
        <v>143</v>
      </c>
      <c r="H148" s="387">
        <v>260</v>
      </c>
      <c r="I148" s="388">
        <f t="shared" si="1"/>
        <v>259.99</v>
      </c>
      <c r="J148" s="383"/>
      <c r="K148" s="410">
        <f t="shared" si="2"/>
        <v>0</v>
      </c>
      <c r="L148" s="324">
        <f>VLOOKUP(E148,Inventory!A:C,3,FALSE)</f>
        <v>0</v>
      </c>
      <c r="M148" s="898"/>
      <c r="N148" s="958"/>
    </row>
    <row r="149" spans="1:14" ht="12.75" customHeight="1" x14ac:dyDescent="0.2">
      <c r="A149" s="364" t="s">
        <v>583</v>
      </c>
      <c r="B149" s="365" t="s">
        <v>754</v>
      </c>
      <c r="C149" s="365" t="s">
        <v>501</v>
      </c>
      <c r="D149" s="366" t="s">
        <v>502</v>
      </c>
      <c r="E149" s="367" t="s">
        <v>756</v>
      </c>
      <c r="F149" s="368">
        <v>847435034053</v>
      </c>
      <c r="G149" s="369">
        <f t="shared" si="0"/>
        <v>143</v>
      </c>
      <c r="H149" s="370">
        <v>260</v>
      </c>
      <c r="I149" s="371">
        <f t="shared" si="1"/>
        <v>259.99</v>
      </c>
      <c r="J149" s="366"/>
      <c r="K149" s="411">
        <f t="shared" si="2"/>
        <v>0</v>
      </c>
      <c r="L149" s="347">
        <f>VLOOKUP(E149,Inventory!A:C,3,FALSE)</f>
        <v>1</v>
      </c>
      <c r="M149" s="1030"/>
      <c r="N149" s="960"/>
    </row>
    <row r="150" spans="1:14" ht="13.5" customHeight="1" x14ac:dyDescent="0.2">
      <c r="A150" s="348" t="s">
        <v>346</v>
      </c>
      <c r="B150" s="349" t="s">
        <v>757</v>
      </c>
      <c r="C150" s="349" t="s">
        <v>466</v>
      </c>
      <c r="D150" s="350"/>
      <c r="E150" s="351" t="s">
        <v>758</v>
      </c>
      <c r="F150" s="352">
        <v>847435034824</v>
      </c>
      <c r="G150" s="353">
        <f t="shared" si="0"/>
        <v>22</v>
      </c>
      <c r="H150" s="354">
        <v>40</v>
      </c>
      <c r="I150" s="355">
        <f t="shared" si="1"/>
        <v>39.99</v>
      </c>
      <c r="J150" s="350"/>
      <c r="K150" s="409">
        <f t="shared" si="2"/>
        <v>0</v>
      </c>
      <c r="L150" s="340">
        <f>VLOOKUP(E150,Inventory!A:C,3,FALSE)</f>
        <v>8</v>
      </c>
      <c r="M150" s="1031" t="s">
        <v>759</v>
      </c>
      <c r="N150" s="970"/>
    </row>
    <row r="151" spans="1:14" ht="12.75" customHeight="1" x14ac:dyDescent="0.2">
      <c r="A151" s="381" t="s">
        <v>346</v>
      </c>
      <c r="B151" s="382" t="s">
        <v>757</v>
      </c>
      <c r="C151" s="382" t="s">
        <v>469</v>
      </c>
      <c r="D151" s="383"/>
      <c r="E151" s="384" t="s">
        <v>760</v>
      </c>
      <c r="F151" s="385">
        <v>847435034831</v>
      </c>
      <c r="G151" s="386">
        <f t="shared" si="0"/>
        <v>22</v>
      </c>
      <c r="H151" s="387">
        <v>40</v>
      </c>
      <c r="I151" s="388">
        <f t="shared" si="1"/>
        <v>39.99</v>
      </c>
      <c r="J151" s="383"/>
      <c r="K151" s="410">
        <f t="shared" si="2"/>
        <v>0</v>
      </c>
      <c r="L151" s="324">
        <f>VLOOKUP(E151,Inventory!A:C,3,FALSE)</f>
        <v>20</v>
      </c>
      <c r="M151" s="898"/>
      <c r="N151" s="958"/>
    </row>
    <row r="152" spans="1:14" ht="12.75" customHeight="1" x14ac:dyDescent="0.2">
      <c r="A152" s="381" t="s">
        <v>346</v>
      </c>
      <c r="B152" s="382" t="s">
        <v>757</v>
      </c>
      <c r="C152" s="382" t="s">
        <v>472</v>
      </c>
      <c r="D152" s="383"/>
      <c r="E152" s="384" t="s">
        <v>761</v>
      </c>
      <c r="F152" s="385">
        <v>847435034848</v>
      </c>
      <c r="G152" s="386">
        <f t="shared" si="0"/>
        <v>22</v>
      </c>
      <c r="H152" s="387">
        <v>40</v>
      </c>
      <c r="I152" s="388">
        <f t="shared" si="1"/>
        <v>39.99</v>
      </c>
      <c r="J152" s="383"/>
      <c r="K152" s="410">
        <f t="shared" si="2"/>
        <v>0</v>
      </c>
      <c r="L152" s="324">
        <f>VLOOKUP(E152,Inventory!A:C,3,FALSE)</f>
        <v>23</v>
      </c>
      <c r="M152" s="898"/>
      <c r="N152" s="958"/>
    </row>
    <row r="153" spans="1:14" ht="12.75" customHeight="1" x14ac:dyDescent="0.2">
      <c r="A153" s="381" t="s">
        <v>346</v>
      </c>
      <c r="B153" s="382" t="s">
        <v>757</v>
      </c>
      <c r="C153" s="382" t="s">
        <v>475</v>
      </c>
      <c r="D153" s="383"/>
      <c r="E153" s="384" t="s">
        <v>762</v>
      </c>
      <c r="F153" s="385">
        <v>847435034855</v>
      </c>
      <c r="G153" s="386">
        <f t="shared" si="0"/>
        <v>22</v>
      </c>
      <c r="H153" s="387">
        <v>40</v>
      </c>
      <c r="I153" s="388">
        <f t="shared" si="1"/>
        <v>39.99</v>
      </c>
      <c r="J153" s="383"/>
      <c r="K153" s="410">
        <f t="shared" si="2"/>
        <v>0</v>
      </c>
      <c r="L153" s="324">
        <f>VLOOKUP(E153,Inventory!A:C,3,FALSE)</f>
        <v>21</v>
      </c>
      <c r="M153" s="898"/>
      <c r="N153" s="958"/>
    </row>
    <row r="154" spans="1:14" ht="12.75" customHeight="1" x14ac:dyDescent="0.2">
      <c r="A154" s="381" t="s">
        <v>346</v>
      </c>
      <c r="B154" s="382" t="s">
        <v>763</v>
      </c>
      <c r="C154" s="382" t="s">
        <v>466</v>
      </c>
      <c r="D154" s="383"/>
      <c r="E154" s="384" t="s">
        <v>764</v>
      </c>
      <c r="F154" s="385">
        <v>847435034954</v>
      </c>
      <c r="G154" s="386">
        <f t="shared" si="0"/>
        <v>22</v>
      </c>
      <c r="H154" s="387">
        <v>40</v>
      </c>
      <c r="I154" s="388">
        <f t="shared" si="1"/>
        <v>39.99</v>
      </c>
      <c r="J154" s="383"/>
      <c r="K154" s="410">
        <f t="shared" si="2"/>
        <v>0</v>
      </c>
      <c r="L154" s="324">
        <f>VLOOKUP(E154,Inventory!A:C,3,FALSE)</f>
        <v>7</v>
      </c>
      <c r="M154" s="898"/>
      <c r="N154" s="958"/>
    </row>
    <row r="155" spans="1:14" ht="12.75" customHeight="1" x14ac:dyDescent="0.2">
      <c r="A155" s="381" t="s">
        <v>346</v>
      </c>
      <c r="B155" s="382" t="s">
        <v>763</v>
      </c>
      <c r="C155" s="382" t="s">
        <v>469</v>
      </c>
      <c r="D155" s="383"/>
      <c r="E155" s="384" t="s">
        <v>765</v>
      </c>
      <c r="F155" s="385">
        <v>847435034961</v>
      </c>
      <c r="G155" s="386">
        <f t="shared" si="0"/>
        <v>22</v>
      </c>
      <c r="H155" s="387">
        <v>40</v>
      </c>
      <c r="I155" s="388">
        <f t="shared" si="1"/>
        <v>39.99</v>
      </c>
      <c r="J155" s="383"/>
      <c r="K155" s="410">
        <f t="shared" si="2"/>
        <v>0</v>
      </c>
      <c r="L155" s="324">
        <f>VLOOKUP(E155,Inventory!A:C,3,FALSE)</f>
        <v>11</v>
      </c>
      <c r="M155" s="898"/>
      <c r="N155" s="958"/>
    </row>
    <row r="156" spans="1:14" ht="12.75" customHeight="1" x14ac:dyDescent="0.2">
      <c r="A156" s="381" t="s">
        <v>346</v>
      </c>
      <c r="B156" s="382" t="s">
        <v>763</v>
      </c>
      <c r="C156" s="382" t="s">
        <v>472</v>
      </c>
      <c r="D156" s="383"/>
      <c r="E156" s="384" t="s">
        <v>766</v>
      </c>
      <c r="F156" s="385">
        <v>847435034978</v>
      </c>
      <c r="G156" s="386">
        <f t="shared" si="0"/>
        <v>22</v>
      </c>
      <c r="H156" s="387">
        <v>40</v>
      </c>
      <c r="I156" s="388">
        <f t="shared" si="1"/>
        <v>39.99</v>
      </c>
      <c r="J156" s="383"/>
      <c r="K156" s="410">
        <f t="shared" si="2"/>
        <v>0</v>
      </c>
      <c r="L156" s="324">
        <f>VLOOKUP(E156,Inventory!A:C,3,FALSE)</f>
        <v>27</v>
      </c>
      <c r="M156" s="898"/>
      <c r="N156" s="958"/>
    </row>
    <row r="157" spans="1:14" ht="12.75" customHeight="1" x14ac:dyDescent="0.2">
      <c r="A157" s="381" t="s">
        <v>346</v>
      </c>
      <c r="B157" s="382" t="s">
        <v>763</v>
      </c>
      <c r="C157" s="382" t="s">
        <v>475</v>
      </c>
      <c r="D157" s="383"/>
      <c r="E157" s="384" t="s">
        <v>767</v>
      </c>
      <c r="F157" s="385">
        <v>847435034985</v>
      </c>
      <c r="G157" s="386">
        <f t="shared" si="0"/>
        <v>22</v>
      </c>
      <c r="H157" s="387">
        <v>40</v>
      </c>
      <c r="I157" s="388">
        <f t="shared" si="1"/>
        <v>39.99</v>
      </c>
      <c r="J157" s="383"/>
      <c r="K157" s="410">
        <f t="shared" si="2"/>
        <v>0</v>
      </c>
      <c r="L157" s="324">
        <f>VLOOKUP(E157,Inventory!A:C,3,FALSE)</f>
        <v>11</v>
      </c>
      <c r="M157" s="898"/>
      <c r="N157" s="958"/>
    </row>
    <row r="158" spans="1:14" ht="12.75" customHeight="1" x14ac:dyDescent="0.2">
      <c r="A158" s="381" t="s">
        <v>346</v>
      </c>
      <c r="B158" s="382" t="s">
        <v>768</v>
      </c>
      <c r="C158" s="382" t="s">
        <v>466</v>
      </c>
      <c r="D158" s="383"/>
      <c r="E158" s="384" t="s">
        <v>769</v>
      </c>
      <c r="F158" s="385">
        <v>847435034862</v>
      </c>
      <c r="G158" s="386">
        <f t="shared" si="0"/>
        <v>22</v>
      </c>
      <c r="H158" s="387">
        <v>40</v>
      </c>
      <c r="I158" s="388">
        <f t="shared" si="1"/>
        <v>39.99</v>
      </c>
      <c r="J158" s="383"/>
      <c r="K158" s="410">
        <f t="shared" si="2"/>
        <v>0</v>
      </c>
      <c r="L158" s="324">
        <f>VLOOKUP(E158,Inventory!A:C,3,FALSE)</f>
        <v>8</v>
      </c>
      <c r="M158" s="898"/>
      <c r="N158" s="958"/>
    </row>
    <row r="159" spans="1:14" ht="12.75" customHeight="1" x14ac:dyDescent="0.2">
      <c r="A159" s="381" t="s">
        <v>346</v>
      </c>
      <c r="B159" s="382" t="s">
        <v>768</v>
      </c>
      <c r="C159" s="382" t="s">
        <v>469</v>
      </c>
      <c r="D159" s="383"/>
      <c r="E159" s="384" t="s">
        <v>770</v>
      </c>
      <c r="F159" s="385">
        <v>847435034879</v>
      </c>
      <c r="G159" s="386">
        <f t="shared" si="0"/>
        <v>22</v>
      </c>
      <c r="H159" s="387">
        <v>40</v>
      </c>
      <c r="I159" s="388">
        <f t="shared" si="1"/>
        <v>39.99</v>
      </c>
      <c r="J159" s="383"/>
      <c r="K159" s="410">
        <f t="shared" si="2"/>
        <v>0</v>
      </c>
      <c r="L159" s="324">
        <f>VLOOKUP(E159,Inventory!A:C,3,FALSE)</f>
        <v>16</v>
      </c>
      <c r="M159" s="898"/>
      <c r="N159" s="958"/>
    </row>
    <row r="160" spans="1:14" ht="12.75" customHeight="1" x14ac:dyDescent="0.2">
      <c r="A160" s="381" t="s">
        <v>346</v>
      </c>
      <c r="B160" s="382" t="s">
        <v>768</v>
      </c>
      <c r="C160" s="382" t="s">
        <v>472</v>
      </c>
      <c r="D160" s="383"/>
      <c r="E160" s="384" t="s">
        <v>771</v>
      </c>
      <c r="F160" s="385">
        <v>847435034886</v>
      </c>
      <c r="G160" s="386">
        <f t="shared" si="0"/>
        <v>22</v>
      </c>
      <c r="H160" s="387">
        <v>40</v>
      </c>
      <c r="I160" s="388">
        <f t="shared" si="1"/>
        <v>39.99</v>
      </c>
      <c r="J160" s="383"/>
      <c r="K160" s="410">
        <f t="shared" si="2"/>
        <v>0</v>
      </c>
      <c r="L160" s="324">
        <f>VLOOKUP(E160,Inventory!A:C,3,FALSE)</f>
        <v>33</v>
      </c>
      <c r="M160" s="898"/>
      <c r="N160" s="958"/>
    </row>
    <row r="161" spans="1:14" ht="12.75" customHeight="1" x14ac:dyDescent="0.2">
      <c r="A161" s="381" t="s">
        <v>346</v>
      </c>
      <c r="B161" s="382" t="s">
        <v>768</v>
      </c>
      <c r="C161" s="382" t="s">
        <v>475</v>
      </c>
      <c r="D161" s="383"/>
      <c r="E161" s="384" t="s">
        <v>772</v>
      </c>
      <c r="F161" s="385">
        <v>847435034893</v>
      </c>
      <c r="G161" s="386">
        <f t="shared" si="0"/>
        <v>22</v>
      </c>
      <c r="H161" s="387">
        <v>40</v>
      </c>
      <c r="I161" s="388">
        <f t="shared" si="1"/>
        <v>39.99</v>
      </c>
      <c r="J161" s="383"/>
      <c r="K161" s="410">
        <f t="shared" si="2"/>
        <v>0</v>
      </c>
      <c r="L161" s="324">
        <f>VLOOKUP(E161,Inventory!A:C,3,FALSE)</f>
        <v>20</v>
      </c>
      <c r="M161" s="898"/>
      <c r="N161" s="958"/>
    </row>
    <row r="162" spans="1:14" ht="12.75" customHeight="1" x14ac:dyDescent="0.2">
      <c r="A162" s="381" t="s">
        <v>346</v>
      </c>
      <c r="B162" s="382" t="s">
        <v>773</v>
      </c>
      <c r="C162" s="382" t="s">
        <v>466</v>
      </c>
      <c r="D162" s="383"/>
      <c r="E162" s="384" t="s">
        <v>774</v>
      </c>
      <c r="F162" s="385">
        <v>847435034909</v>
      </c>
      <c r="G162" s="386">
        <f t="shared" si="0"/>
        <v>22</v>
      </c>
      <c r="H162" s="387">
        <v>40</v>
      </c>
      <c r="I162" s="388">
        <f t="shared" si="1"/>
        <v>39.99</v>
      </c>
      <c r="J162" s="383"/>
      <c r="K162" s="410">
        <f t="shared" si="2"/>
        <v>0</v>
      </c>
      <c r="L162" s="324">
        <f>VLOOKUP(E162,Inventory!A:C,3,FALSE)</f>
        <v>0</v>
      </c>
      <c r="M162" s="898"/>
      <c r="N162" s="958"/>
    </row>
    <row r="163" spans="1:14" ht="12.75" customHeight="1" x14ac:dyDescent="0.2">
      <c r="A163" s="381" t="s">
        <v>346</v>
      </c>
      <c r="B163" s="382" t="s">
        <v>773</v>
      </c>
      <c r="C163" s="382" t="s">
        <v>469</v>
      </c>
      <c r="D163" s="383"/>
      <c r="E163" s="384" t="s">
        <v>775</v>
      </c>
      <c r="F163" s="385">
        <v>847435034916</v>
      </c>
      <c r="G163" s="386">
        <f t="shared" si="0"/>
        <v>22</v>
      </c>
      <c r="H163" s="387">
        <v>40</v>
      </c>
      <c r="I163" s="388">
        <f t="shared" si="1"/>
        <v>39.99</v>
      </c>
      <c r="J163" s="383"/>
      <c r="K163" s="410">
        <f t="shared" si="2"/>
        <v>0</v>
      </c>
      <c r="L163" s="324">
        <f>VLOOKUP(E163,Inventory!A:C,3,FALSE)</f>
        <v>10</v>
      </c>
      <c r="M163" s="898"/>
      <c r="N163" s="958"/>
    </row>
    <row r="164" spans="1:14" ht="12.75" customHeight="1" x14ac:dyDescent="0.2">
      <c r="A164" s="381" t="s">
        <v>346</v>
      </c>
      <c r="B164" s="382" t="s">
        <v>773</v>
      </c>
      <c r="C164" s="382" t="s">
        <v>472</v>
      </c>
      <c r="D164" s="383"/>
      <c r="E164" s="384" t="s">
        <v>776</v>
      </c>
      <c r="F164" s="385">
        <v>847435034923</v>
      </c>
      <c r="G164" s="386">
        <f t="shared" si="0"/>
        <v>22</v>
      </c>
      <c r="H164" s="387">
        <v>40</v>
      </c>
      <c r="I164" s="388">
        <f t="shared" si="1"/>
        <v>39.99</v>
      </c>
      <c r="J164" s="383"/>
      <c r="K164" s="410">
        <f t="shared" si="2"/>
        <v>0</v>
      </c>
      <c r="L164" s="324">
        <f>VLOOKUP(E164,Inventory!A:C,3,FALSE)</f>
        <v>13</v>
      </c>
      <c r="M164" s="898"/>
      <c r="N164" s="958"/>
    </row>
    <row r="165" spans="1:14" ht="12.75" customHeight="1" x14ac:dyDescent="0.2">
      <c r="A165" s="381" t="s">
        <v>346</v>
      </c>
      <c r="B165" s="382" t="s">
        <v>773</v>
      </c>
      <c r="C165" s="382" t="s">
        <v>475</v>
      </c>
      <c r="D165" s="383"/>
      <c r="E165" s="384" t="s">
        <v>777</v>
      </c>
      <c r="F165" s="385">
        <v>847435034930</v>
      </c>
      <c r="G165" s="386">
        <f t="shared" si="0"/>
        <v>22</v>
      </c>
      <c r="H165" s="387">
        <v>40</v>
      </c>
      <c r="I165" s="388">
        <f t="shared" si="1"/>
        <v>39.99</v>
      </c>
      <c r="J165" s="383"/>
      <c r="K165" s="410">
        <f t="shared" si="2"/>
        <v>0</v>
      </c>
      <c r="L165" s="324">
        <f>VLOOKUP(E165,Inventory!A:C,3,FALSE)</f>
        <v>15</v>
      </c>
      <c r="M165" s="898"/>
      <c r="N165" s="958"/>
    </row>
    <row r="166" spans="1:14" ht="12.75" customHeight="1" x14ac:dyDescent="0.2">
      <c r="A166" s="364" t="s">
        <v>346</v>
      </c>
      <c r="B166" s="365" t="s">
        <v>773</v>
      </c>
      <c r="C166" s="365" t="s">
        <v>478</v>
      </c>
      <c r="D166" s="366"/>
      <c r="E166" s="367" t="s">
        <v>778</v>
      </c>
      <c r="F166" s="368">
        <v>847435034947</v>
      </c>
      <c r="G166" s="369">
        <f t="shared" si="0"/>
        <v>22</v>
      </c>
      <c r="H166" s="370">
        <v>40</v>
      </c>
      <c r="I166" s="371">
        <f t="shared" si="1"/>
        <v>39.99</v>
      </c>
      <c r="J166" s="366"/>
      <c r="K166" s="411">
        <f t="shared" si="2"/>
        <v>0</v>
      </c>
      <c r="L166" s="347">
        <f>VLOOKUP(E166,Inventory!A:C,3,FALSE)</f>
        <v>7</v>
      </c>
      <c r="M166" s="1030"/>
      <c r="N166" s="960"/>
    </row>
    <row r="167" spans="1:14" ht="12.75" customHeight="1" x14ac:dyDescent="0.2">
      <c r="A167" s="373" t="s">
        <v>324</v>
      </c>
      <c r="B167" s="374" t="s">
        <v>779</v>
      </c>
      <c r="C167" s="374" t="s">
        <v>463</v>
      </c>
      <c r="D167" s="375"/>
      <c r="E167" s="376" t="s">
        <v>780</v>
      </c>
      <c r="F167" s="377">
        <v>847435033483</v>
      </c>
      <c r="G167" s="378">
        <f t="shared" si="0"/>
        <v>275</v>
      </c>
      <c r="H167" s="379">
        <v>500</v>
      </c>
      <c r="I167" s="380">
        <f t="shared" si="1"/>
        <v>499.99</v>
      </c>
      <c r="J167" s="375"/>
      <c r="K167" s="407">
        <f t="shared" si="2"/>
        <v>0</v>
      </c>
      <c r="L167" s="324">
        <f>VLOOKUP(E167,Inventory!A:C,3,FALSE)</f>
        <v>11</v>
      </c>
      <c r="M167" s="1028" t="s">
        <v>759</v>
      </c>
      <c r="N167" s="1029"/>
    </row>
    <row r="168" spans="1:14" ht="12.75" customHeight="1" x14ac:dyDescent="0.2">
      <c r="A168" s="381" t="s">
        <v>324</v>
      </c>
      <c r="B168" s="382" t="s">
        <v>779</v>
      </c>
      <c r="C168" s="382" t="s">
        <v>466</v>
      </c>
      <c r="D168" s="383"/>
      <c r="E168" s="384" t="s">
        <v>781</v>
      </c>
      <c r="F168" s="385">
        <v>847435033490</v>
      </c>
      <c r="G168" s="386">
        <f t="shared" si="0"/>
        <v>275</v>
      </c>
      <c r="H168" s="387">
        <v>500</v>
      </c>
      <c r="I168" s="388">
        <f t="shared" si="1"/>
        <v>499.99</v>
      </c>
      <c r="J168" s="383"/>
      <c r="K168" s="410">
        <f t="shared" si="2"/>
        <v>0</v>
      </c>
      <c r="L168" s="324">
        <f>VLOOKUP(E168,Inventory!A:C,3,FALSE)</f>
        <v>2</v>
      </c>
      <c r="M168" s="898"/>
      <c r="N168" s="958"/>
    </row>
    <row r="169" spans="1:14" ht="12.75" customHeight="1" x14ac:dyDescent="0.2">
      <c r="A169" s="381" t="s">
        <v>324</v>
      </c>
      <c r="B169" s="382" t="s">
        <v>779</v>
      </c>
      <c r="C169" s="382" t="s">
        <v>469</v>
      </c>
      <c r="D169" s="383"/>
      <c r="E169" s="384" t="s">
        <v>782</v>
      </c>
      <c r="F169" s="385">
        <v>847435033506</v>
      </c>
      <c r="G169" s="386">
        <f t="shared" si="0"/>
        <v>275</v>
      </c>
      <c r="H169" s="387">
        <v>500</v>
      </c>
      <c r="I169" s="388">
        <f t="shared" si="1"/>
        <v>499.99</v>
      </c>
      <c r="J169" s="383"/>
      <c r="K169" s="410">
        <f t="shared" si="2"/>
        <v>0</v>
      </c>
      <c r="L169" s="324">
        <f>VLOOKUP(E169,Inventory!A:C,3,FALSE)</f>
        <v>5</v>
      </c>
      <c r="M169" s="898"/>
      <c r="N169" s="958"/>
    </row>
    <row r="170" spans="1:14" ht="12.75" customHeight="1" x14ac:dyDescent="0.2">
      <c r="A170" s="381" t="s">
        <v>324</v>
      </c>
      <c r="B170" s="382" t="s">
        <v>779</v>
      </c>
      <c r="C170" s="382" t="s">
        <v>472</v>
      </c>
      <c r="D170" s="383"/>
      <c r="E170" s="384" t="s">
        <v>783</v>
      </c>
      <c r="F170" s="385">
        <v>847435033513</v>
      </c>
      <c r="G170" s="386">
        <f t="shared" si="0"/>
        <v>275</v>
      </c>
      <c r="H170" s="387">
        <v>500</v>
      </c>
      <c r="I170" s="388">
        <f t="shared" si="1"/>
        <v>499.99</v>
      </c>
      <c r="J170" s="383"/>
      <c r="K170" s="410">
        <f t="shared" si="2"/>
        <v>0</v>
      </c>
      <c r="L170" s="324">
        <f>VLOOKUP(E170,Inventory!A:C,3,FALSE)</f>
        <v>16</v>
      </c>
      <c r="M170" s="898"/>
      <c r="N170" s="958"/>
    </row>
    <row r="171" spans="1:14" ht="12.75" customHeight="1" x14ac:dyDescent="0.2">
      <c r="A171" s="381" t="s">
        <v>324</v>
      </c>
      <c r="B171" s="382" t="s">
        <v>779</v>
      </c>
      <c r="C171" s="382" t="s">
        <v>475</v>
      </c>
      <c r="D171" s="383"/>
      <c r="E171" s="384" t="s">
        <v>784</v>
      </c>
      <c r="F171" s="385">
        <v>847435033520</v>
      </c>
      <c r="G171" s="386">
        <f t="shared" si="0"/>
        <v>275</v>
      </c>
      <c r="H171" s="387">
        <v>500</v>
      </c>
      <c r="I171" s="388">
        <f t="shared" si="1"/>
        <v>499.99</v>
      </c>
      <c r="J171" s="383"/>
      <c r="K171" s="410">
        <f t="shared" si="2"/>
        <v>0</v>
      </c>
      <c r="L171" s="324">
        <f>VLOOKUP(E171,Inventory!A:C,3,FALSE)</f>
        <v>35</v>
      </c>
      <c r="M171" s="898"/>
      <c r="N171" s="958"/>
    </row>
    <row r="172" spans="1:14" ht="12.75" customHeight="1" x14ac:dyDescent="0.2">
      <c r="A172" s="381" t="s">
        <v>324</v>
      </c>
      <c r="B172" s="382" t="s">
        <v>779</v>
      </c>
      <c r="C172" s="382" t="s">
        <v>478</v>
      </c>
      <c r="D172" s="383"/>
      <c r="E172" s="384" t="s">
        <v>785</v>
      </c>
      <c r="F172" s="385">
        <v>847435033537</v>
      </c>
      <c r="G172" s="386">
        <f t="shared" si="0"/>
        <v>275</v>
      </c>
      <c r="H172" s="387">
        <v>500</v>
      </c>
      <c r="I172" s="388">
        <f t="shared" si="1"/>
        <v>499.99</v>
      </c>
      <c r="J172" s="383"/>
      <c r="K172" s="410">
        <f t="shared" si="2"/>
        <v>0</v>
      </c>
      <c r="L172" s="324">
        <f>VLOOKUP(E172,Inventory!A:C,3,FALSE)</f>
        <v>15</v>
      </c>
      <c r="M172" s="898"/>
      <c r="N172" s="958"/>
    </row>
    <row r="173" spans="1:14" ht="12.75" customHeight="1" x14ac:dyDescent="0.2">
      <c r="A173" s="381" t="s">
        <v>324</v>
      </c>
      <c r="B173" s="382" t="s">
        <v>786</v>
      </c>
      <c r="C173" s="382" t="s">
        <v>463</v>
      </c>
      <c r="D173" s="383"/>
      <c r="E173" s="384" t="s">
        <v>787</v>
      </c>
      <c r="F173" s="385">
        <v>847435033544</v>
      </c>
      <c r="G173" s="386">
        <f t="shared" si="0"/>
        <v>275</v>
      </c>
      <c r="H173" s="387">
        <v>500</v>
      </c>
      <c r="I173" s="388">
        <f t="shared" si="1"/>
        <v>499.99</v>
      </c>
      <c r="J173" s="383"/>
      <c r="K173" s="410">
        <f t="shared" si="2"/>
        <v>0</v>
      </c>
      <c r="L173" s="324">
        <f>VLOOKUP(E173,Inventory!A:C,3,FALSE)</f>
        <v>0</v>
      </c>
      <c r="M173" s="898"/>
      <c r="N173" s="958"/>
    </row>
    <row r="174" spans="1:14" ht="12.75" customHeight="1" x14ac:dyDescent="0.2">
      <c r="A174" s="381" t="s">
        <v>324</v>
      </c>
      <c r="B174" s="382" t="s">
        <v>786</v>
      </c>
      <c r="C174" s="382" t="s">
        <v>466</v>
      </c>
      <c r="D174" s="383"/>
      <c r="E174" s="384" t="s">
        <v>788</v>
      </c>
      <c r="F174" s="385">
        <v>847435033551</v>
      </c>
      <c r="G174" s="386">
        <f t="shared" si="0"/>
        <v>275</v>
      </c>
      <c r="H174" s="387">
        <v>500</v>
      </c>
      <c r="I174" s="388">
        <f t="shared" si="1"/>
        <v>499.99</v>
      </c>
      <c r="J174" s="383"/>
      <c r="K174" s="410">
        <f t="shared" si="2"/>
        <v>0</v>
      </c>
      <c r="L174" s="324">
        <f>VLOOKUP(E174,Inventory!A:C,3,FALSE)</f>
        <v>10</v>
      </c>
      <c r="M174" s="898"/>
      <c r="N174" s="958"/>
    </row>
    <row r="175" spans="1:14" ht="12.75" customHeight="1" x14ac:dyDescent="0.2">
      <c r="A175" s="381" t="s">
        <v>324</v>
      </c>
      <c r="B175" s="382" t="s">
        <v>786</v>
      </c>
      <c r="C175" s="382" t="s">
        <v>469</v>
      </c>
      <c r="D175" s="383"/>
      <c r="E175" s="384" t="s">
        <v>789</v>
      </c>
      <c r="F175" s="385">
        <v>847435033568</v>
      </c>
      <c r="G175" s="386">
        <f t="shared" si="0"/>
        <v>275</v>
      </c>
      <c r="H175" s="387">
        <v>500</v>
      </c>
      <c r="I175" s="388">
        <f t="shared" si="1"/>
        <v>499.99</v>
      </c>
      <c r="J175" s="383"/>
      <c r="K175" s="410">
        <f t="shared" si="2"/>
        <v>0</v>
      </c>
      <c r="L175" s="324">
        <f>VLOOKUP(E175,Inventory!A:C,3,FALSE)</f>
        <v>12</v>
      </c>
      <c r="M175" s="898"/>
      <c r="N175" s="958"/>
    </row>
    <row r="176" spans="1:14" ht="12.75" customHeight="1" x14ac:dyDescent="0.2">
      <c r="A176" s="381" t="s">
        <v>324</v>
      </c>
      <c r="B176" s="382" t="s">
        <v>786</v>
      </c>
      <c r="C176" s="382" t="s">
        <v>472</v>
      </c>
      <c r="D176" s="383"/>
      <c r="E176" s="384" t="s">
        <v>790</v>
      </c>
      <c r="F176" s="385">
        <v>847435033575</v>
      </c>
      <c r="G176" s="386">
        <f t="shared" si="0"/>
        <v>275</v>
      </c>
      <c r="H176" s="387">
        <v>500</v>
      </c>
      <c r="I176" s="388">
        <f t="shared" si="1"/>
        <v>499.99</v>
      </c>
      <c r="J176" s="383"/>
      <c r="K176" s="410">
        <f t="shared" si="2"/>
        <v>0</v>
      </c>
      <c r="L176" s="324">
        <f>VLOOKUP(E176,Inventory!A:C,3,FALSE)</f>
        <v>14</v>
      </c>
      <c r="M176" s="898"/>
      <c r="N176" s="958"/>
    </row>
    <row r="177" spans="1:14" ht="12.75" customHeight="1" x14ac:dyDescent="0.2">
      <c r="A177" s="381" t="s">
        <v>324</v>
      </c>
      <c r="B177" s="382" t="s">
        <v>786</v>
      </c>
      <c r="C177" s="382" t="s">
        <v>475</v>
      </c>
      <c r="D177" s="383"/>
      <c r="E177" s="384" t="s">
        <v>791</v>
      </c>
      <c r="F177" s="385">
        <v>847435033582</v>
      </c>
      <c r="G177" s="386">
        <f t="shared" si="0"/>
        <v>275</v>
      </c>
      <c r="H177" s="387">
        <v>500</v>
      </c>
      <c r="I177" s="388">
        <f t="shared" si="1"/>
        <v>499.99</v>
      </c>
      <c r="J177" s="383"/>
      <c r="K177" s="410">
        <f t="shared" si="2"/>
        <v>0</v>
      </c>
      <c r="L177" s="324">
        <f>VLOOKUP(E177,Inventory!A:C,3,FALSE)</f>
        <v>18</v>
      </c>
      <c r="M177" s="898"/>
      <c r="N177" s="958"/>
    </row>
    <row r="178" spans="1:14" ht="12.75" customHeight="1" x14ac:dyDescent="0.2">
      <c r="A178" s="381" t="s">
        <v>324</v>
      </c>
      <c r="B178" s="382" t="s">
        <v>786</v>
      </c>
      <c r="C178" s="382" t="s">
        <v>478</v>
      </c>
      <c r="D178" s="383"/>
      <c r="E178" s="384" t="s">
        <v>792</v>
      </c>
      <c r="F178" s="385">
        <v>847435033599</v>
      </c>
      <c r="G178" s="386">
        <f t="shared" si="0"/>
        <v>275</v>
      </c>
      <c r="H178" s="387">
        <v>500</v>
      </c>
      <c r="I178" s="388">
        <f t="shared" si="1"/>
        <v>499.99</v>
      </c>
      <c r="J178" s="383"/>
      <c r="K178" s="410">
        <f t="shared" si="2"/>
        <v>0</v>
      </c>
      <c r="L178" s="324">
        <f>VLOOKUP(E178,Inventory!A:C,3,FALSE)</f>
        <v>0</v>
      </c>
      <c r="M178" s="898"/>
      <c r="N178" s="958"/>
    </row>
    <row r="179" spans="1:14" ht="12.75" customHeight="1" x14ac:dyDescent="0.2">
      <c r="A179" s="381" t="s">
        <v>324</v>
      </c>
      <c r="B179" s="382" t="s">
        <v>793</v>
      </c>
      <c r="C179" s="382" t="s">
        <v>463</v>
      </c>
      <c r="D179" s="383"/>
      <c r="E179" s="384" t="s">
        <v>794</v>
      </c>
      <c r="F179" s="385">
        <v>847435033605</v>
      </c>
      <c r="G179" s="386">
        <f t="shared" si="0"/>
        <v>275</v>
      </c>
      <c r="H179" s="387">
        <v>500</v>
      </c>
      <c r="I179" s="388">
        <f t="shared" si="1"/>
        <v>499.99</v>
      </c>
      <c r="J179" s="383"/>
      <c r="K179" s="410">
        <f t="shared" si="2"/>
        <v>0</v>
      </c>
      <c r="L179" s="324">
        <f>VLOOKUP(E179,Inventory!A:C,3,FALSE)</f>
        <v>0</v>
      </c>
      <c r="M179" s="898"/>
      <c r="N179" s="958"/>
    </row>
    <row r="180" spans="1:14" ht="12.75" customHeight="1" x14ac:dyDescent="0.2">
      <c r="A180" s="381" t="s">
        <v>324</v>
      </c>
      <c r="B180" s="382" t="s">
        <v>793</v>
      </c>
      <c r="C180" s="382" t="s">
        <v>466</v>
      </c>
      <c r="D180" s="383"/>
      <c r="E180" s="384" t="s">
        <v>795</v>
      </c>
      <c r="F180" s="385">
        <v>847435033612</v>
      </c>
      <c r="G180" s="386">
        <f t="shared" si="0"/>
        <v>275</v>
      </c>
      <c r="H180" s="387">
        <v>500</v>
      </c>
      <c r="I180" s="388">
        <f t="shared" si="1"/>
        <v>499.99</v>
      </c>
      <c r="J180" s="383"/>
      <c r="K180" s="410">
        <f t="shared" si="2"/>
        <v>0</v>
      </c>
      <c r="L180" s="324">
        <f>VLOOKUP(E180,Inventory!A:C,3,FALSE)</f>
        <v>5</v>
      </c>
      <c r="M180" s="898"/>
      <c r="N180" s="958"/>
    </row>
    <row r="181" spans="1:14" ht="12.75" customHeight="1" x14ac:dyDescent="0.2">
      <c r="A181" s="381" t="s">
        <v>324</v>
      </c>
      <c r="B181" s="382" t="s">
        <v>793</v>
      </c>
      <c r="C181" s="382" t="s">
        <v>469</v>
      </c>
      <c r="D181" s="383"/>
      <c r="E181" s="384" t="s">
        <v>796</v>
      </c>
      <c r="F181" s="385">
        <v>847435033629</v>
      </c>
      <c r="G181" s="386">
        <f t="shared" si="0"/>
        <v>275</v>
      </c>
      <c r="H181" s="387">
        <v>500</v>
      </c>
      <c r="I181" s="388">
        <f t="shared" si="1"/>
        <v>499.99</v>
      </c>
      <c r="J181" s="383"/>
      <c r="K181" s="410">
        <f t="shared" si="2"/>
        <v>0</v>
      </c>
      <c r="L181" s="324">
        <f>VLOOKUP(E181,Inventory!A:C,3,FALSE)</f>
        <v>1</v>
      </c>
      <c r="M181" s="898"/>
      <c r="N181" s="958"/>
    </row>
    <row r="182" spans="1:14" ht="12.75" customHeight="1" x14ac:dyDescent="0.2">
      <c r="A182" s="381" t="s">
        <v>324</v>
      </c>
      <c r="B182" s="382" t="s">
        <v>793</v>
      </c>
      <c r="C182" s="382" t="s">
        <v>472</v>
      </c>
      <c r="D182" s="383"/>
      <c r="E182" s="384" t="s">
        <v>797</v>
      </c>
      <c r="F182" s="385">
        <v>847435033636</v>
      </c>
      <c r="G182" s="386">
        <f t="shared" si="0"/>
        <v>275</v>
      </c>
      <c r="H182" s="387">
        <v>500</v>
      </c>
      <c r="I182" s="388">
        <f t="shared" si="1"/>
        <v>499.99</v>
      </c>
      <c r="J182" s="383"/>
      <c r="K182" s="410">
        <f t="shared" si="2"/>
        <v>0</v>
      </c>
      <c r="L182" s="324">
        <f>VLOOKUP(E182,Inventory!A:C,3,FALSE)</f>
        <v>6</v>
      </c>
      <c r="M182" s="898"/>
      <c r="N182" s="958"/>
    </row>
    <row r="183" spans="1:14" ht="12.75" customHeight="1" x14ac:dyDescent="0.2">
      <c r="A183" s="381" t="s">
        <v>324</v>
      </c>
      <c r="B183" s="382" t="s">
        <v>793</v>
      </c>
      <c r="C183" s="382" t="s">
        <v>475</v>
      </c>
      <c r="D183" s="383"/>
      <c r="E183" s="384" t="s">
        <v>798</v>
      </c>
      <c r="F183" s="385">
        <v>847435033643</v>
      </c>
      <c r="G183" s="386">
        <f t="shared" si="0"/>
        <v>275</v>
      </c>
      <c r="H183" s="387">
        <v>500</v>
      </c>
      <c r="I183" s="388">
        <f t="shared" si="1"/>
        <v>499.99</v>
      </c>
      <c r="J183" s="383"/>
      <c r="K183" s="410">
        <f t="shared" si="2"/>
        <v>0</v>
      </c>
      <c r="L183" s="324">
        <f>VLOOKUP(E183,Inventory!A:C,3,FALSE)</f>
        <v>6</v>
      </c>
      <c r="M183" s="898"/>
      <c r="N183" s="958"/>
    </row>
    <row r="184" spans="1:14" ht="12.75" customHeight="1" x14ac:dyDescent="0.2">
      <c r="A184" s="381" t="s">
        <v>324</v>
      </c>
      <c r="B184" s="382" t="s">
        <v>793</v>
      </c>
      <c r="C184" s="382" t="s">
        <v>478</v>
      </c>
      <c r="D184" s="383"/>
      <c r="E184" s="384" t="s">
        <v>799</v>
      </c>
      <c r="F184" s="385">
        <v>847435033650</v>
      </c>
      <c r="G184" s="386">
        <f t="shared" si="0"/>
        <v>275</v>
      </c>
      <c r="H184" s="387">
        <v>500</v>
      </c>
      <c r="I184" s="388">
        <f t="shared" si="1"/>
        <v>499.99</v>
      </c>
      <c r="J184" s="383"/>
      <c r="K184" s="410">
        <f t="shared" si="2"/>
        <v>0</v>
      </c>
      <c r="L184" s="324">
        <f>VLOOKUP(E184,Inventory!A:C,3,FALSE)</f>
        <v>0</v>
      </c>
      <c r="M184" s="898"/>
      <c r="N184" s="958"/>
    </row>
    <row r="185" spans="1:14" ht="12.75" customHeight="1" x14ac:dyDescent="0.2">
      <c r="A185" s="381" t="s">
        <v>325</v>
      </c>
      <c r="B185" s="382" t="s">
        <v>800</v>
      </c>
      <c r="C185" s="382" t="s">
        <v>463</v>
      </c>
      <c r="D185" s="383"/>
      <c r="E185" s="384" t="s">
        <v>801</v>
      </c>
      <c r="F185" s="385">
        <v>847435035814</v>
      </c>
      <c r="G185" s="386">
        <f t="shared" si="0"/>
        <v>192.50000000000003</v>
      </c>
      <c r="H185" s="387">
        <v>350</v>
      </c>
      <c r="I185" s="388">
        <f t="shared" si="1"/>
        <v>349.99</v>
      </c>
      <c r="J185" s="383"/>
      <c r="K185" s="410">
        <f t="shared" si="2"/>
        <v>0</v>
      </c>
      <c r="L185" s="324">
        <f>VLOOKUP(E185,Inventory!A:C,3,FALSE)</f>
        <v>0</v>
      </c>
      <c r="M185" s="898"/>
      <c r="N185" s="958"/>
    </row>
    <row r="186" spans="1:14" ht="12.75" customHeight="1" x14ac:dyDescent="0.2">
      <c r="A186" s="381" t="s">
        <v>325</v>
      </c>
      <c r="B186" s="382" t="s">
        <v>800</v>
      </c>
      <c r="C186" s="382" t="s">
        <v>466</v>
      </c>
      <c r="D186" s="383"/>
      <c r="E186" s="384" t="s">
        <v>802</v>
      </c>
      <c r="F186" s="385">
        <v>847435035821</v>
      </c>
      <c r="G186" s="386">
        <f t="shared" si="0"/>
        <v>192.50000000000003</v>
      </c>
      <c r="H186" s="387">
        <v>350</v>
      </c>
      <c r="I186" s="388">
        <f t="shared" si="1"/>
        <v>349.99</v>
      </c>
      <c r="J186" s="383"/>
      <c r="K186" s="410">
        <f t="shared" si="2"/>
        <v>0</v>
      </c>
      <c r="L186" s="324">
        <f>VLOOKUP(E186,Inventory!A:C,3,FALSE)</f>
        <v>3</v>
      </c>
      <c r="M186" s="898"/>
      <c r="N186" s="958"/>
    </row>
    <row r="187" spans="1:14" ht="12.75" customHeight="1" x14ac:dyDescent="0.2">
      <c r="A187" s="381" t="s">
        <v>325</v>
      </c>
      <c r="B187" s="382" t="s">
        <v>800</v>
      </c>
      <c r="C187" s="382" t="s">
        <v>469</v>
      </c>
      <c r="D187" s="383"/>
      <c r="E187" s="384" t="s">
        <v>803</v>
      </c>
      <c r="F187" s="385">
        <v>847435035838</v>
      </c>
      <c r="G187" s="386">
        <f t="shared" si="0"/>
        <v>192.50000000000003</v>
      </c>
      <c r="H187" s="387">
        <v>350</v>
      </c>
      <c r="I187" s="388">
        <f t="shared" si="1"/>
        <v>349.99</v>
      </c>
      <c r="J187" s="383"/>
      <c r="K187" s="410">
        <f t="shared" si="2"/>
        <v>0</v>
      </c>
      <c r="L187" s="324">
        <f>VLOOKUP(E187,Inventory!A:C,3,FALSE)</f>
        <v>3</v>
      </c>
      <c r="M187" s="898"/>
      <c r="N187" s="958"/>
    </row>
    <row r="188" spans="1:14" ht="12.75" customHeight="1" x14ac:dyDescent="0.2">
      <c r="A188" s="381" t="s">
        <v>325</v>
      </c>
      <c r="B188" s="382" t="s">
        <v>800</v>
      </c>
      <c r="C188" s="382" t="s">
        <v>472</v>
      </c>
      <c r="D188" s="383"/>
      <c r="E188" s="384" t="s">
        <v>804</v>
      </c>
      <c r="F188" s="385">
        <v>847435035845</v>
      </c>
      <c r="G188" s="386">
        <f t="shared" si="0"/>
        <v>192.50000000000003</v>
      </c>
      <c r="H188" s="387">
        <v>350</v>
      </c>
      <c r="I188" s="388">
        <f t="shared" si="1"/>
        <v>349.99</v>
      </c>
      <c r="J188" s="383"/>
      <c r="K188" s="410">
        <f t="shared" si="2"/>
        <v>0</v>
      </c>
      <c r="L188" s="324">
        <f>VLOOKUP(E188,Inventory!A:C,3,FALSE)</f>
        <v>6</v>
      </c>
      <c r="M188" s="898"/>
      <c r="N188" s="958"/>
    </row>
    <row r="189" spans="1:14" ht="12.75" customHeight="1" x14ac:dyDescent="0.2">
      <c r="A189" s="381" t="s">
        <v>325</v>
      </c>
      <c r="B189" s="382" t="s">
        <v>800</v>
      </c>
      <c r="C189" s="382" t="s">
        <v>475</v>
      </c>
      <c r="D189" s="383"/>
      <c r="E189" s="384" t="s">
        <v>805</v>
      </c>
      <c r="F189" s="385">
        <v>847435035852</v>
      </c>
      <c r="G189" s="386">
        <f t="shared" si="0"/>
        <v>192.50000000000003</v>
      </c>
      <c r="H189" s="387">
        <v>350</v>
      </c>
      <c r="I189" s="388">
        <f t="shared" si="1"/>
        <v>349.99</v>
      </c>
      <c r="J189" s="383"/>
      <c r="K189" s="410">
        <f t="shared" si="2"/>
        <v>0</v>
      </c>
      <c r="L189" s="324">
        <f>VLOOKUP(E189,Inventory!A:C,3,FALSE)</f>
        <v>10</v>
      </c>
      <c r="M189" s="898"/>
      <c r="N189" s="958"/>
    </row>
    <row r="190" spans="1:14" ht="12.75" customHeight="1" x14ac:dyDescent="0.2">
      <c r="A190" s="381" t="s">
        <v>325</v>
      </c>
      <c r="B190" s="382" t="s">
        <v>800</v>
      </c>
      <c r="C190" s="382" t="s">
        <v>478</v>
      </c>
      <c r="D190" s="383"/>
      <c r="E190" s="384" t="s">
        <v>806</v>
      </c>
      <c r="F190" s="385">
        <v>847435035869</v>
      </c>
      <c r="G190" s="386">
        <f t="shared" si="0"/>
        <v>192.50000000000003</v>
      </c>
      <c r="H190" s="387">
        <v>350</v>
      </c>
      <c r="I190" s="388">
        <f t="shared" si="1"/>
        <v>349.99</v>
      </c>
      <c r="J190" s="383"/>
      <c r="K190" s="410">
        <f t="shared" si="2"/>
        <v>0</v>
      </c>
      <c r="L190" s="324">
        <f>VLOOKUP(E190,Inventory!A:C,3,FALSE)</f>
        <v>0</v>
      </c>
      <c r="M190" s="898"/>
      <c r="N190" s="958"/>
    </row>
    <row r="191" spans="1:14" ht="12.75" customHeight="1" x14ac:dyDescent="0.2">
      <c r="A191" s="381" t="s">
        <v>325</v>
      </c>
      <c r="B191" s="382" t="s">
        <v>807</v>
      </c>
      <c r="C191" s="382" t="s">
        <v>463</v>
      </c>
      <c r="D191" s="383"/>
      <c r="E191" s="384" t="s">
        <v>808</v>
      </c>
      <c r="F191" s="385">
        <v>847435033728</v>
      </c>
      <c r="G191" s="386">
        <f t="shared" si="0"/>
        <v>192.50000000000003</v>
      </c>
      <c r="H191" s="387">
        <v>350</v>
      </c>
      <c r="I191" s="388">
        <f t="shared" si="1"/>
        <v>349.99</v>
      </c>
      <c r="J191" s="383"/>
      <c r="K191" s="410">
        <f t="shared" si="2"/>
        <v>0</v>
      </c>
      <c r="L191" s="324">
        <f>VLOOKUP(E191,Inventory!A:C,3,FALSE)</f>
        <v>0</v>
      </c>
      <c r="M191" s="898"/>
      <c r="N191" s="958"/>
    </row>
    <row r="192" spans="1:14" ht="12.75" customHeight="1" x14ac:dyDescent="0.2">
      <c r="A192" s="381" t="s">
        <v>325</v>
      </c>
      <c r="B192" s="382" t="s">
        <v>807</v>
      </c>
      <c r="C192" s="382" t="s">
        <v>466</v>
      </c>
      <c r="D192" s="383"/>
      <c r="E192" s="384" t="s">
        <v>809</v>
      </c>
      <c r="F192" s="385">
        <v>847435033735</v>
      </c>
      <c r="G192" s="386">
        <f t="shared" si="0"/>
        <v>192.50000000000003</v>
      </c>
      <c r="H192" s="387">
        <v>350</v>
      </c>
      <c r="I192" s="388">
        <f t="shared" si="1"/>
        <v>349.99</v>
      </c>
      <c r="J192" s="383"/>
      <c r="K192" s="410">
        <f t="shared" si="2"/>
        <v>0</v>
      </c>
      <c r="L192" s="324">
        <f>VLOOKUP(E192,Inventory!A:C,3,FALSE)</f>
        <v>6</v>
      </c>
      <c r="M192" s="898"/>
      <c r="N192" s="958"/>
    </row>
    <row r="193" spans="1:14" ht="12.75" customHeight="1" x14ac:dyDescent="0.2">
      <c r="A193" s="381" t="s">
        <v>325</v>
      </c>
      <c r="B193" s="382" t="s">
        <v>807</v>
      </c>
      <c r="C193" s="382" t="s">
        <v>469</v>
      </c>
      <c r="D193" s="383"/>
      <c r="E193" s="384" t="s">
        <v>810</v>
      </c>
      <c r="F193" s="385">
        <v>847435033742</v>
      </c>
      <c r="G193" s="386">
        <f t="shared" si="0"/>
        <v>192.50000000000003</v>
      </c>
      <c r="H193" s="387">
        <v>350</v>
      </c>
      <c r="I193" s="388">
        <f t="shared" si="1"/>
        <v>349.99</v>
      </c>
      <c r="J193" s="383"/>
      <c r="K193" s="410">
        <f t="shared" si="2"/>
        <v>0</v>
      </c>
      <c r="L193" s="324">
        <f>VLOOKUP(E193,Inventory!A:C,3,FALSE)</f>
        <v>2</v>
      </c>
      <c r="M193" s="898"/>
      <c r="N193" s="958"/>
    </row>
    <row r="194" spans="1:14" ht="12.75" customHeight="1" x14ac:dyDescent="0.2">
      <c r="A194" s="381" t="s">
        <v>325</v>
      </c>
      <c r="B194" s="382" t="s">
        <v>807</v>
      </c>
      <c r="C194" s="382" t="s">
        <v>472</v>
      </c>
      <c r="D194" s="383"/>
      <c r="E194" s="384" t="s">
        <v>811</v>
      </c>
      <c r="F194" s="385">
        <v>847435033759</v>
      </c>
      <c r="G194" s="386">
        <f t="shared" si="0"/>
        <v>192.50000000000003</v>
      </c>
      <c r="H194" s="387">
        <v>350</v>
      </c>
      <c r="I194" s="388">
        <f t="shared" si="1"/>
        <v>349.99</v>
      </c>
      <c r="J194" s="383"/>
      <c r="K194" s="410">
        <f t="shared" si="2"/>
        <v>0</v>
      </c>
      <c r="L194" s="324">
        <f>VLOOKUP(E194,Inventory!A:C,3,FALSE)</f>
        <v>2</v>
      </c>
      <c r="M194" s="898"/>
      <c r="N194" s="958"/>
    </row>
    <row r="195" spans="1:14" ht="12.75" customHeight="1" x14ac:dyDescent="0.2">
      <c r="A195" s="381" t="s">
        <v>325</v>
      </c>
      <c r="B195" s="382" t="s">
        <v>807</v>
      </c>
      <c r="C195" s="382" t="s">
        <v>475</v>
      </c>
      <c r="D195" s="383"/>
      <c r="E195" s="384" t="s">
        <v>812</v>
      </c>
      <c r="F195" s="385">
        <v>847435033766</v>
      </c>
      <c r="G195" s="386">
        <f t="shared" si="0"/>
        <v>192.50000000000003</v>
      </c>
      <c r="H195" s="387">
        <v>350</v>
      </c>
      <c r="I195" s="388">
        <f t="shared" si="1"/>
        <v>349.99</v>
      </c>
      <c r="J195" s="383"/>
      <c r="K195" s="410">
        <f t="shared" si="2"/>
        <v>0</v>
      </c>
      <c r="L195" s="324">
        <f>VLOOKUP(E195,Inventory!A:C,3,FALSE)</f>
        <v>5</v>
      </c>
      <c r="M195" s="898"/>
      <c r="N195" s="958"/>
    </row>
    <row r="196" spans="1:14" ht="12.75" customHeight="1" x14ac:dyDescent="0.2">
      <c r="A196" s="381" t="s">
        <v>325</v>
      </c>
      <c r="B196" s="382" t="s">
        <v>807</v>
      </c>
      <c r="C196" s="382" t="s">
        <v>478</v>
      </c>
      <c r="D196" s="383"/>
      <c r="E196" s="384" t="s">
        <v>813</v>
      </c>
      <c r="F196" s="385">
        <v>847435033773</v>
      </c>
      <c r="G196" s="386">
        <f t="shared" si="0"/>
        <v>192.50000000000003</v>
      </c>
      <c r="H196" s="387">
        <v>350</v>
      </c>
      <c r="I196" s="388">
        <f t="shared" si="1"/>
        <v>349.99</v>
      </c>
      <c r="J196" s="383"/>
      <c r="K196" s="410">
        <f t="shared" si="2"/>
        <v>0</v>
      </c>
      <c r="L196" s="324">
        <f>VLOOKUP(E196,Inventory!A:C,3,FALSE)</f>
        <v>0</v>
      </c>
      <c r="M196" s="898"/>
      <c r="N196" s="958"/>
    </row>
    <row r="197" spans="1:14" ht="12.75" customHeight="1" x14ac:dyDescent="0.2">
      <c r="A197" s="381" t="s">
        <v>325</v>
      </c>
      <c r="B197" s="382" t="s">
        <v>814</v>
      </c>
      <c r="C197" s="382" t="s">
        <v>463</v>
      </c>
      <c r="D197" s="383"/>
      <c r="E197" s="384" t="s">
        <v>815</v>
      </c>
      <c r="F197" s="385">
        <v>847435033780</v>
      </c>
      <c r="G197" s="386">
        <f t="shared" si="0"/>
        <v>192.50000000000003</v>
      </c>
      <c r="H197" s="387">
        <v>350</v>
      </c>
      <c r="I197" s="388">
        <f t="shared" si="1"/>
        <v>349.99</v>
      </c>
      <c r="J197" s="383"/>
      <c r="K197" s="410">
        <f t="shared" si="2"/>
        <v>0</v>
      </c>
      <c r="L197" s="324">
        <f>VLOOKUP(E197,Inventory!A:C,3,FALSE)</f>
        <v>0</v>
      </c>
      <c r="M197" s="898"/>
      <c r="N197" s="958"/>
    </row>
    <row r="198" spans="1:14" ht="12.75" customHeight="1" x14ac:dyDescent="0.2">
      <c r="A198" s="381" t="s">
        <v>325</v>
      </c>
      <c r="B198" s="382" t="s">
        <v>814</v>
      </c>
      <c r="C198" s="382" t="s">
        <v>466</v>
      </c>
      <c r="D198" s="383"/>
      <c r="E198" s="384" t="s">
        <v>816</v>
      </c>
      <c r="F198" s="385">
        <v>847435033797</v>
      </c>
      <c r="G198" s="386">
        <f t="shared" si="0"/>
        <v>192.50000000000003</v>
      </c>
      <c r="H198" s="387">
        <v>350</v>
      </c>
      <c r="I198" s="388">
        <f t="shared" si="1"/>
        <v>349.99</v>
      </c>
      <c r="J198" s="383"/>
      <c r="K198" s="410">
        <f t="shared" si="2"/>
        <v>0</v>
      </c>
      <c r="L198" s="324">
        <f>VLOOKUP(E198,Inventory!A:C,3,FALSE)</f>
        <v>0</v>
      </c>
      <c r="M198" s="898"/>
      <c r="N198" s="958"/>
    </row>
    <row r="199" spans="1:14" ht="12.75" customHeight="1" x14ac:dyDescent="0.2">
      <c r="A199" s="381" t="s">
        <v>325</v>
      </c>
      <c r="B199" s="382" t="s">
        <v>814</v>
      </c>
      <c r="C199" s="382" t="s">
        <v>469</v>
      </c>
      <c r="D199" s="383"/>
      <c r="E199" s="384" t="s">
        <v>817</v>
      </c>
      <c r="F199" s="385">
        <v>847435033803</v>
      </c>
      <c r="G199" s="386">
        <f t="shared" si="0"/>
        <v>192.50000000000003</v>
      </c>
      <c r="H199" s="387">
        <v>350</v>
      </c>
      <c r="I199" s="388">
        <f t="shared" si="1"/>
        <v>349.99</v>
      </c>
      <c r="J199" s="383"/>
      <c r="K199" s="410">
        <f t="shared" si="2"/>
        <v>0</v>
      </c>
      <c r="L199" s="324">
        <f>VLOOKUP(E199,Inventory!A:C,3,FALSE)</f>
        <v>0</v>
      </c>
      <c r="M199" s="898"/>
      <c r="N199" s="958"/>
    </row>
    <row r="200" spans="1:14" ht="12.75" customHeight="1" x14ac:dyDescent="0.2">
      <c r="A200" s="381" t="s">
        <v>325</v>
      </c>
      <c r="B200" s="382" t="s">
        <v>814</v>
      </c>
      <c r="C200" s="382" t="s">
        <v>472</v>
      </c>
      <c r="D200" s="383"/>
      <c r="E200" s="384" t="s">
        <v>818</v>
      </c>
      <c r="F200" s="385">
        <v>847435033810</v>
      </c>
      <c r="G200" s="386">
        <f t="shared" si="0"/>
        <v>192.50000000000003</v>
      </c>
      <c r="H200" s="387">
        <v>350</v>
      </c>
      <c r="I200" s="388">
        <f t="shared" si="1"/>
        <v>349.99</v>
      </c>
      <c r="J200" s="383"/>
      <c r="K200" s="410">
        <f t="shared" si="2"/>
        <v>0</v>
      </c>
      <c r="L200" s="324">
        <f>VLOOKUP(E200,Inventory!A:C,3,FALSE)</f>
        <v>0</v>
      </c>
      <c r="M200" s="898"/>
      <c r="N200" s="958"/>
    </row>
    <row r="201" spans="1:14" ht="12.75" customHeight="1" x14ac:dyDescent="0.2">
      <c r="A201" s="381" t="s">
        <v>325</v>
      </c>
      <c r="B201" s="382" t="s">
        <v>814</v>
      </c>
      <c r="C201" s="382" t="s">
        <v>475</v>
      </c>
      <c r="D201" s="383"/>
      <c r="E201" s="384" t="s">
        <v>819</v>
      </c>
      <c r="F201" s="385">
        <v>847435033827</v>
      </c>
      <c r="G201" s="386">
        <f t="shared" si="0"/>
        <v>192.50000000000003</v>
      </c>
      <c r="H201" s="387">
        <v>350</v>
      </c>
      <c r="I201" s="388">
        <f t="shared" si="1"/>
        <v>349.99</v>
      </c>
      <c r="J201" s="383"/>
      <c r="K201" s="410">
        <f t="shared" si="2"/>
        <v>0</v>
      </c>
      <c r="L201" s="324">
        <f>VLOOKUP(E201,Inventory!A:C,3,FALSE)</f>
        <v>0</v>
      </c>
      <c r="M201" s="898"/>
      <c r="N201" s="958"/>
    </row>
    <row r="202" spans="1:14" ht="12.75" customHeight="1" x14ac:dyDescent="0.2">
      <c r="A202" s="364" t="s">
        <v>325</v>
      </c>
      <c r="B202" s="365" t="s">
        <v>814</v>
      </c>
      <c r="C202" s="365" t="s">
        <v>478</v>
      </c>
      <c r="D202" s="366"/>
      <c r="E202" s="367" t="s">
        <v>820</v>
      </c>
      <c r="F202" s="368">
        <v>847435033834</v>
      </c>
      <c r="G202" s="369">
        <f t="shared" si="0"/>
        <v>192.50000000000003</v>
      </c>
      <c r="H202" s="370">
        <v>350</v>
      </c>
      <c r="I202" s="371">
        <f t="shared" si="1"/>
        <v>349.99</v>
      </c>
      <c r="J202" s="366"/>
      <c r="K202" s="411">
        <f t="shared" si="2"/>
        <v>0</v>
      </c>
      <c r="L202" s="347">
        <f>VLOOKUP(E202,Inventory!A:C,3,FALSE)</f>
        <v>0</v>
      </c>
      <c r="M202" s="1030"/>
      <c r="N202" s="960"/>
    </row>
    <row r="203" spans="1:14" ht="12.75" customHeight="1" x14ac:dyDescent="0.2">
      <c r="A203" s="348" t="s">
        <v>323</v>
      </c>
      <c r="B203" s="349" t="s">
        <v>821</v>
      </c>
      <c r="C203" s="349" t="s">
        <v>463</v>
      </c>
      <c r="D203" s="350"/>
      <c r="E203" s="351" t="s">
        <v>822</v>
      </c>
      <c r="F203" s="352">
        <v>847435031083</v>
      </c>
      <c r="G203" s="394">
        <f t="shared" si="0"/>
        <v>412.50000000000006</v>
      </c>
      <c r="H203" s="395">
        <v>750</v>
      </c>
      <c r="I203" s="396">
        <f t="shared" si="1"/>
        <v>749.99</v>
      </c>
      <c r="J203" s="391"/>
      <c r="K203" s="355">
        <f t="shared" si="2"/>
        <v>0</v>
      </c>
      <c r="L203" s="340">
        <f>VLOOKUP(E203,Inventory!A:C,3,FALSE)</f>
        <v>4</v>
      </c>
      <c r="M203" s="1031" t="s">
        <v>823</v>
      </c>
      <c r="N203" s="970"/>
    </row>
    <row r="204" spans="1:14" ht="12.75" customHeight="1" x14ac:dyDescent="0.2">
      <c r="A204" s="381" t="s">
        <v>323</v>
      </c>
      <c r="B204" s="382" t="s">
        <v>821</v>
      </c>
      <c r="C204" s="382" t="s">
        <v>466</v>
      </c>
      <c r="D204" s="383"/>
      <c r="E204" s="384" t="s">
        <v>824</v>
      </c>
      <c r="F204" s="385">
        <v>847435031090</v>
      </c>
      <c r="G204" s="386">
        <f t="shared" si="0"/>
        <v>412.50000000000006</v>
      </c>
      <c r="H204" s="387">
        <v>750</v>
      </c>
      <c r="I204" s="388">
        <f t="shared" si="1"/>
        <v>749.99</v>
      </c>
      <c r="J204" s="383"/>
      <c r="K204" s="388">
        <f t="shared" si="2"/>
        <v>0</v>
      </c>
      <c r="L204" s="324">
        <f>VLOOKUP(E204,Inventory!A:C,3,FALSE)</f>
        <v>0</v>
      </c>
      <c r="M204" s="898"/>
      <c r="N204" s="958"/>
    </row>
    <row r="205" spans="1:14" ht="12.75" customHeight="1" x14ac:dyDescent="0.2">
      <c r="A205" s="381" t="s">
        <v>323</v>
      </c>
      <c r="B205" s="382" t="s">
        <v>821</v>
      </c>
      <c r="C205" s="382" t="s">
        <v>469</v>
      </c>
      <c r="D205" s="383"/>
      <c r="E205" s="384" t="s">
        <v>825</v>
      </c>
      <c r="F205" s="385">
        <v>847435031106</v>
      </c>
      <c r="G205" s="386">
        <f t="shared" si="0"/>
        <v>412.50000000000006</v>
      </c>
      <c r="H205" s="387">
        <v>750</v>
      </c>
      <c r="I205" s="388">
        <f t="shared" si="1"/>
        <v>749.99</v>
      </c>
      <c r="J205" s="383"/>
      <c r="K205" s="388">
        <f t="shared" si="2"/>
        <v>0</v>
      </c>
      <c r="L205" s="324">
        <f>VLOOKUP(E205,Inventory!A:C,3,FALSE)</f>
        <v>9</v>
      </c>
      <c r="M205" s="898"/>
      <c r="N205" s="958"/>
    </row>
    <row r="206" spans="1:14" ht="12.75" customHeight="1" x14ac:dyDescent="0.2">
      <c r="A206" s="381" t="s">
        <v>323</v>
      </c>
      <c r="B206" s="382" t="s">
        <v>821</v>
      </c>
      <c r="C206" s="382" t="s">
        <v>472</v>
      </c>
      <c r="D206" s="383"/>
      <c r="E206" s="384" t="s">
        <v>826</v>
      </c>
      <c r="F206" s="385">
        <v>847435031113</v>
      </c>
      <c r="G206" s="386">
        <f t="shared" si="0"/>
        <v>412.50000000000006</v>
      </c>
      <c r="H206" s="387">
        <v>750</v>
      </c>
      <c r="I206" s="388">
        <f t="shared" si="1"/>
        <v>749.99</v>
      </c>
      <c r="J206" s="383"/>
      <c r="K206" s="388">
        <f t="shared" si="2"/>
        <v>0</v>
      </c>
      <c r="L206" s="324">
        <f>VLOOKUP(E206,Inventory!A:C,3,FALSE)</f>
        <v>15</v>
      </c>
      <c r="M206" s="898"/>
      <c r="N206" s="958"/>
    </row>
    <row r="207" spans="1:14" ht="12.75" customHeight="1" x14ac:dyDescent="0.2">
      <c r="A207" s="381" t="s">
        <v>323</v>
      </c>
      <c r="B207" s="382" t="s">
        <v>821</v>
      </c>
      <c r="C207" s="382" t="s">
        <v>475</v>
      </c>
      <c r="D207" s="383"/>
      <c r="E207" s="384" t="s">
        <v>827</v>
      </c>
      <c r="F207" s="385">
        <v>847435031120</v>
      </c>
      <c r="G207" s="386">
        <f t="shared" si="0"/>
        <v>412.50000000000006</v>
      </c>
      <c r="H207" s="387">
        <v>750</v>
      </c>
      <c r="I207" s="388">
        <f t="shared" si="1"/>
        <v>749.99</v>
      </c>
      <c r="J207" s="383"/>
      <c r="K207" s="388">
        <f t="shared" si="2"/>
        <v>0</v>
      </c>
      <c r="L207" s="324">
        <f>VLOOKUP(E207,Inventory!A:C,3,FALSE)</f>
        <v>13</v>
      </c>
      <c r="M207" s="898"/>
      <c r="N207" s="958"/>
    </row>
    <row r="208" spans="1:14" ht="12.75" customHeight="1" x14ac:dyDescent="0.2">
      <c r="A208" s="381" t="s">
        <v>323</v>
      </c>
      <c r="B208" s="382" t="s">
        <v>828</v>
      </c>
      <c r="C208" s="382" t="s">
        <v>463</v>
      </c>
      <c r="D208" s="383"/>
      <c r="E208" s="384" t="s">
        <v>829</v>
      </c>
      <c r="F208" s="385">
        <v>847435031137</v>
      </c>
      <c r="G208" s="386">
        <f t="shared" si="0"/>
        <v>412.50000000000006</v>
      </c>
      <c r="H208" s="387">
        <v>750</v>
      </c>
      <c r="I208" s="388">
        <f t="shared" si="1"/>
        <v>749.99</v>
      </c>
      <c r="J208" s="383"/>
      <c r="K208" s="388">
        <f t="shared" si="2"/>
        <v>0</v>
      </c>
      <c r="L208" s="324" t="e">
        <f>VLOOKUP(E208,Inventory!A:C,3,FALSE)</f>
        <v>#N/A</v>
      </c>
      <c r="M208" s="898"/>
      <c r="N208" s="958"/>
    </row>
    <row r="209" spans="1:14" ht="12.75" customHeight="1" x14ac:dyDescent="0.2">
      <c r="A209" s="381" t="s">
        <v>323</v>
      </c>
      <c r="B209" s="382" t="s">
        <v>828</v>
      </c>
      <c r="C209" s="382" t="s">
        <v>466</v>
      </c>
      <c r="D209" s="383"/>
      <c r="E209" s="384" t="s">
        <v>830</v>
      </c>
      <c r="F209" s="385">
        <v>847435031144</v>
      </c>
      <c r="G209" s="386">
        <f t="shared" si="0"/>
        <v>412.50000000000006</v>
      </c>
      <c r="H209" s="387">
        <v>750</v>
      </c>
      <c r="I209" s="388">
        <f t="shared" si="1"/>
        <v>749.99</v>
      </c>
      <c r="J209" s="383"/>
      <c r="K209" s="388">
        <f t="shared" si="2"/>
        <v>0</v>
      </c>
      <c r="L209" s="324" t="e">
        <f>VLOOKUP(E209,Inventory!A:C,3,FALSE)</f>
        <v>#N/A</v>
      </c>
      <c r="M209" s="898"/>
      <c r="N209" s="958"/>
    </row>
    <row r="210" spans="1:14" ht="12.75" customHeight="1" x14ac:dyDescent="0.2">
      <c r="A210" s="381" t="s">
        <v>323</v>
      </c>
      <c r="B210" s="382" t="s">
        <v>828</v>
      </c>
      <c r="C210" s="382" t="s">
        <v>469</v>
      </c>
      <c r="D210" s="383"/>
      <c r="E210" s="384" t="s">
        <v>831</v>
      </c>
      <c r="F210" s="385">
        <v>847435031151</v>
      </c>
      <c r="G210" s="386">
        <f t="shared" si="0"/>
        <v>412.50000000000006</v>
      </c>
      <c r="H210" s="387">
        <v>750</v>
      </c>
      <c r="I210" s="388">
        <f t="shared" si="1"/>
        <v>749.99</v>
      </c>
      <c r="J210" s="383"/>
      <c r="K210" s="388">
        <f t="shared" si="2"/>
        <v>0</v>
      </c>
      <c r="L210" s="324" t="e">
        <f>VLOOKUP(E210,Inventory!A:C,3,FALSE)</f>
        <v>#N/A</v>
      </c>
      <c r="M210" s="898"/>
      <c r="N210" s="958"/>
    </row>
    <row r="211" spans="1:14" ht="12.75" customHeight="1" x14ac:dyDescent="0.2">
      <c r="A211" s="381" t="s">
        <v>323</v>
      </c>
      <c r="B211" s="382" t="s">
        <v>828</v>
      </c>
      <c r="C211" s="382" t="s">
        <v>472</v>
      </c>
      <c r="D211" s="383"/>
      <c r="E211" s="384" t="s">
        <v>832</v>
      </c>
      <c r="F211" s="385">
        <v>847435031168</v>
      </c>
      <c r="G211" s="386">
        <f t="shared" si="0"/>
        <v>412.50000000000006</v>
      </c>
      <c r="H211" s="387">
        <v>750</v>
      </c>
      <c r="I211" s="388">
        <f t="shared" si="1"/>
        <v>749.99</v>
      </c>
      <c r="J211" s="383"/>
      <c r="K211" s="388">
        <f t="shared" si="2"/>
        <v>0</v>
      </c>
      <c r="L211" s="324" t="e">
        <f>VLOOKUP(E211,Inventory!A:C,3,FALSE)</f>
        <v>#N/A</v>
      </c>
      <c r="M211" s="898"/>
      <c r="N211" s="958"/>
    </row>
    <row r="212" spans="1:14" ht="12.75" customHeight="1" x14ac:dyDescent="0.2">
      <c r="A212" s="364" t="s">
        <v>323</v>
      </c>
      <c r="B212" s="365" t="s">
        <v>828</v>
      </c>
      <c r="C212" s="365" t="s">
        <v>475</v>
      </c>
      <c r="D212" s="366"/>
      <c r="E212" s="367" t="s">
        <v>833</v>
      </c>
      <c r="F212" s="368">
        <v>847435031175</v>
      </c>
      <c r="G212" s="369">
        <f t="shared" si="0"/>
        <v>412.50000000000006</v>
      </c>
      <c r="H212" s="370">
        <v>750</v>
      </c>
      <c r="I212" s="371">
        <f t="shared" si="1"/>
        <v>749.99</v>
      </c>
      <c r="J212" s="366"/>
      <c r="K212" s="371">
        <f t="shared" si="2"/>
        <v>0</v>
      </c>
      <c r="L212" s="347" t="e">
        <f>VLOOKUP(E212,Inventory!A:C,3,FALSE)</f>
        <v>#N/A</v>
      </c>
      <c r="M212" s="1030"/>
      <c r="N212" s="960"/>
    </row>
    <row r="213" spans="1:14" ht="12.75" customHeight="1" x14ac:dyDescent="0.15">
      <c r="A213" s="79"/>
      <c r="B213" s="79"/>
      <c r="C213" s="79"/>
      <c r="D213" s="79"/>
      <c r="E213" s="79"/>
      <c r="F213" s="79"/>
      <c r="G213" s="79"/>
      <c r="H213" s="79"/>
      <c r="I213" s="79" t="s">
        <v>27</v>
      </c>
      <c r="J213" s="252">
        <f t="shared" ref="J213:K213" si="3">SUM(J51:J61)</f>
        <v>0</v>
      </c>
      <c r="K213" s="255">
        <f t="shared" si="3"/>
        <v>0</v>
      </c>
    </row>
    <row r="214" spans="1:14" ht="12.75" customHeight="1" x14ac:dyDescent="0.15"/>
    <row r="215" spans="1:14" ht="12.75" customHeight="1" x14ac:dyDescent="0.15"/>
    <row r="216" spans="1:14" ht="12.75" customHeight="1" x14ac:dyDescent="0.15"/>
    <row r="217" spans="1:14" ht="12.75" customHeight="1" x14ac:dyDescent="0.15"/>
    <row r="218" spans="1:14" ht="12.75" customHeight="1" x14ac:dyDescent="0.15"/>
    <row r="219" spans="1:14" ht="12.75" customHeight="1" x14ac:dyDescent="0.15"/>
    <row r="220" spans="1:14" ht="12.75" customHeight="1" x14ac:dyDescent="0.15"/>
    <row r="221" spans="1:14" ht="12.75" customHeight="1" x14ac:dyDescent="0.15"/>
    <row r="222" spans="1:14" ht="12.75" customHeight="1" x14ac:dyDescent="0.15"/>
    <row r="223" spans="1:14" ht="12.75" customHeight="1" x14ac:dyDescent="0.15"/>
    <row r="224" spans="1:1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mergeCells count="16">
    <mergeCell ref="M21:N48"/>
    <mergeCell ref="M49:N50"/>
    <mergeCell ref="M51:N61"/>
    <mergeCell ref="M93:N94"/>
    <mergeCell ref="M95:N96"/>
    <mergeCell ref="M97:N99"/>
    <mergeCell ref="M100:N102"/>
    <mergeCell ref="M167:N202"/>
    <mergeCell ref="M203:N212"/>
    <mergeCell ref="M103:N109"/>
    <mergeCell ref="M110:N111"/>
    <mergeCell ref="M112:N119"/>
    <mergeCell ref="M120:N125"/>
    <mergeCell ref="M126:N145"/>
    <mergeCell ref="M146:N149"/>
    <mergeCell ref="M150:N166"/>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00"/>
  <sheetViews>
    <sheetView workbookViewId="0"/>
  </sheetViews>
  <sheetFormatPr baseColWidth="10" defaultColWidth="11.1640625" defaultRowHeight="15" customHeight="1" x14ac:dyDescent="0.15"/>
  <cols>
    <col min="1" max="1" width="14.33203125" customWidth="1"/>
    <col min="2" max="2" width="15.6640625" customWidth="1"/>
    <col min="3" max="5" width="8.6640625" customWidth="1"/>
    <col min="6" max="6" width="14.1640625" customWidth="1"/>
    <col min="7" max="26" width="8.6640625" customWidth="1"/>
  </cols>
  <sheetData>
    <row r="1" spans="1:13" ht="12" customHeight="1" x14ac:dyDescent="0.15">
      <c r="A1" s="232" t="s">
        <v>349</v>
      </c>
      <c r="B1" s="233"/>
      <c r="C1" s="233"/>
      <c r="D1" s="233"/>
      <c r="E1" s="233"/>
      <c r="F1" s="233"/>
      <c r="G1" s="234"/>
      <c r="H1" s="234"/>
      <c r="I1" s="233"/>
      <c r="J1" s="233"/>
      <c r="K1" s="233"/>
      <c r="L1" s="235" t="s">
        <v>350</v>
      </c>
      <c r="M1" s="235" t="s">
        <v>834</v>
      </c>
    </row>
    <row r="2" spans="1:13" ht="30" customHeight="1" x14ac:dyDescent="0.15">
      <c r="A2" s="238" t="s">
        <v>351</v>
      </c>
      <c r="B2" s="238" t="s">
        <v>352</v>
      </c>
      <c r="C2" s="238" t="s">
        <v>353</v>
      </c>
      <c r="D2" s="238" t="s">
        <v>354</v>
      </c>
      <c r="E2" s="238" t="s">
        <v>355</v>
      </c>
      <c r="F2" s="238" t="s">
        <v>356</v>
      </c>
      <c r="G2" s="239" t="s">
        <v>257</v>
      </c>
      <c r="H2" s="239" t="s">
        <v>262</v>
      </c>
      <c r="I2" s="238" t="s">
        <v>263</v>
      </c>
      <c r="J2" s="238" t="s">
        <v>357</v>
      </c>
      <c r="K2" s="238" t="s">
        <v>359</v>
      </c>
      <c r="L2" s="240">
        <v>45336</v>
      </c>
      <c r="M2" s="240"/>
    </row>
    <row r="3" spans="1:13" ht="12" customHeight="1" x14ac:dyDescent="0.15">
      <c r="A3" s="251" t="s">
        <v>296</v>
      </c>
      <c r="B3" s="252" t="s">
        <v>404</v>
      </c>
      <c r="C3" s="251" t="s">
        <v>363</v>
      </c>
      <c r="D3" s="252" t="s">
        <v>405</v>
      </c>
      <c r="E3" s="251" t="s">
        <v>406</v>
      </c>
      <c r="F3" s="273" t="s">
        <v>407</v>
      </c>
      <c r="G3" s="254">
        <v>12</v>
      </c>
      <c r="H3" s="254">
        <v>40</v>
      </c>
      <c r="I3" s="255">
        <f t="shared" ref="I3:I32" si="0">H3-0.01</f>
        <v>39.99</v>
      </c>
      <c r="J3" s="252"/>
      <c r="K3" s="255">
        <f t="shared" ref="K3:K32" si="1">G3*J3</f>
        <v>0</v>
      </c>
      <c r="L3" s="257">
        <f>VLOOKUP(E3,Inventory!A:C,3,FALSE)</f>
        <v>250</v>
      </c>
      <c r="M3" s="258"/>
    </row>
    <row r="4" spans="1:13" ht="12" customHeight="1" x14ac:dyDescent="0.15">
      <c r="A4" s="260" t="s">
        <v>296</v>
      </c>
      <c r="B4" s="264" t="s">
        <v>404</v>
      </c>
      <c r="C4" s="260" t="s">
        <v>367</v>
      </c>
      <c r="D4" s="264" t="s">
        <v>408</v>
      </c>
      <c r="E4" s="260" t="s">
        <v>409</v>
      </c>
      <c r="F4" s="275" t="s">
        <v>410</v>
      </c>
      <c r="G4" s="262">
        <v>12</v>
      </c>
      <c r="H4" s="254">
        <v>40</v>
      </c>
      <c r="I4" s="263">
        <f t="shared" si="0"/>
        <v>39.99</v>
      </c>
      <c r="J4" s="264"/>
      <c r="K4" s="263">
        <f t="shared" si="1"/>
        <v>0</v>
      </c>
      <c r="L4" s="257">
        <f>VLOOKUP(E4,Inventory!A:C,3,FALSE)</f>
        <v>0</v>
      </c>
      <c r="M4" s="258"/>
    </row>
    <row r="5" spans="1:13" ht="12" customHeight="1" x14ac:dyDescent="0.15">
      <c r="A5" s="260" t="s">
        <v>296</v>
      </c>
      <c r="B5" s="264" t="s">
        <v>411</v>
      </c>
      <c r="C5" s="260" t="s">
        <v>363</v>
      </c>
      <c r="D5" s="264" t="s">
        <v>405</v>
      </c>
      <c r="E5" s="260" t="s">
        <v>412</v>
      </c>
      <c r="F5" s="275" t="s">
        <v>413</v>
      </c>
      <c r="G5" s="262">
        <v>12</v>
      </c>
      <c r="H5" s="254">
        <v>40</v>
      </c>
      <c r="I5" s="263">
        <f t="shared" si="0"/>
        <v>39.99</v>
      </c>
      <c r="J5" s="264"/>
      <c r="K5" s="263">
        <f t="shared" si="1"/>
        <v>0</v>
      </c>
      <c r="L5" s="257">
        <f>VLOOKUP(E5,Inventory!A:C,3,FALSE)</f>
        <v>250</v>
      </c>
      <c r="M5" s="258"/>
    </row>
    <row r="6" spans="1:13" ht="12" customHeight="1" x14ac:dyDescent="0.15">
      <c r="A6" s="260" t="s">
        <v>296</v>
      </c>
      <c r="B6" s="264" t="s">
        <v>411</v>
      </c>
      <c r="C6" s="260" t="s">
        <v>367</v>
      </c>
      <c r="D6" s="264" t="s">
        <v>408</v>
      </c>
      <c r="E6" s="260" t="s">
        <v>414</v>
      </c>
      <c r="F6" s="275" t="s">
        <v>415</v>
      </c>
      <c r="G6" s="262">
        <v>12</v>
      </c>
      <c r="H6" s="254">
        <v>40</v>
      </c>
      <c r="I6" s="263">
        <f t="shared" si="0"/>
        <v>39.99</v>
      </c>
      <c r="J6" s="264"/>
      <c r="K6" s="263">
        <f t="shared" si="1"/>
        <v>0</v>
      </c>
      <c r="L6" s="257">
        <f>VLOOKUP(E6,Inventory!A:C,3,FALSE)</f>
        <v>250</v>
      </c>
      <c r="M6" s="258"/>
    </row>
    <row r="7" spans="1:13" ht="12" customHeight="1" x14ac:dyDescent="0.15">
      <c r="A7" s="260" t="s">
        <v>296</v>
      </c>
      <c r="B7" s="264" t="s">
        <v>416</v>
      </c>
      <c r="C7" s="260" t="s">
        <v>363</v>
      </c>
      <c r="D7" s="264" t="s">
        <v>405</v>
      </c>
      <c r="E7" s="260" t="s">
        <v>417</v>
      </c>
      <c r="F7" s="275" t="s">
        <v>418</v>
      </c>
      <c r="G7" s="262">
        <v>12</v>
      </c>
      <c r="H7" s="254">
        <v>40</v>
      </c>
      <c r="I7" s="263">
        <f t="shared" si="0"/>
        <v>39.99</v>
      </c>
      <c r="J7" s="264"/>
      <c r="K7" s="263">
        <f t="shared" si="1"/>
        <v>0</v>
      </c>
      <c r="L7" s="257">
        <f>VLOOKUP(E7,Inventory!A:C,3,FALSE)</f>
        <v>0</v>
      </c>
      <c r="M7" s="258"/>
    </row>
    <row r="8" spans="1:13" ht="12" customHeight="1" x14ac:dyDescent="0.15">
      <c r="A8" s="260" t="s">
        <v>296</v>
      </c>
      <c r="B8" s="264" t="s">
        <v>416</v>
      </c>
      <c r="C8" s="260" t="s">
        <v>367</v>
      </c>
      <c r="D8" s="264" t="s">
        <v>408</v>
      </c>
      <c r="E8" s="260" t="s">
        <v>419</v>
      </c>
      <c r="F8" s="275" t="s">
        <v>420</v>
      </c>
      <c r="G8" s="262">
        <v>12</v>
      </c>
      <c r="H8" s="254">
        <v>40</v>
      </c>
      <c r="I8" s="263">
        <f t="shared" si="0"/>
        <v>39.99</v>
      </c>
      <c r="J8" s="264"/>
      <c r="K8" s="263">
        <f t="shared" si="1"/>
        <v>0</v>
      </c>
      <c r="L8" s="257">
        <f>VLOOKUP(E8,Inventory!A:C,3,FALSE)</f>
        <v>250</v>
      </c>
      <c r="M8" s="258"/>
    </row>
    <row r="9" spans="1:13" ht="12" customHeight="1" x14ac:dyDescent="0.15">
      <c r="A9" s="260" t="s">
        <v>296</v>
      </c>
      <c r="B9" s="264" t="s">
        <v>421</v>
      </c>
      <c r="C9" s="260" t="s">
        <v>363</v>
      </c>
      <c r="D9" s="264" t="s">
        <v>405</v>
      </c>
      <c r="E9" s="260" t="s">
        <v>422</v>
      </c>
      <c r="F9" s="275">
        <v>847435028847</v>
      </c>
      <c r="G9" s="262">
        <v>12</v>
      </c>
      <c r="H9" s="254">
        <v>40</v>
      </c>
      <c r="I9" s="263">
        <f t="shared" si="0"/>
        <v>39.99</v>
      </c>
      <c r="J9" s="264"/>
      <c r="K9" s="263">
        <f t="shared" si="1"/>
        <v>0</v>
      </c>
      <c r="L9" s="257">
        <f>VLOOKUP(E9,Inventory!A:C,3,FALSE)</f>
        <v>250</v>
      </c>
      <c r="M9" s="258"/>
    </row>
    <row r="10" spans="1:13" ht="12" customHeight="1" x14ac:dyDescent="0.15">
      <c r="A10" s="251" t="s">
        <v>296</v>
      </c>
      <c r="B10" s="260" t="s">
        <v>424</v>
      </c>
      <c r="C10" s="260" t="s">
        <v>363</v>
      </c>
      <c r="D10" s="264" t="s">
        <v>405</v>
      </c>
      <c r="E10" s="275" t="s">
        <v>425</v>
      </c>
      <c r="F10" s="275">
        <v>847435028861</v>
      </c>
      <c r="G10" s="262">
        <v>12</v>
      </c>
      <c r="H10" s="254">
        <v>40</v>
      </c>
      <c r="I10" s="263">
        <f t="shared" si="0"/>
        <v>39.99</v>
      </c>
      <c r="J10" s="264"/>
      <c r="K10" s="263">
        <f t="shared" si="1"/>
        <v>0</v>
      </c>
      <c r="L10" s="257">
        <f>VLOOKUP(E10,Inventory!A:C,3,FALSE)</f>
        <v>250</v>
      </c>
      <c r="M10" s="258"/>
    </row>
    <row r="11" spans="1:13" ht="12" customHeight="1" x14ac:dyDescent="0.15">
      <c r="A11" s="251" t="s">
        <v>296</v>
      </c>
      <c r="B11" s="260" t="s">
        <v>424</v>
      </c>
      <c r="C11" s="260" t="s">
        <v>367</v>
      </c>
      <c r="D11" s="264" t="s">
        <v>408</v>
      </c>
      <c r="E11" s="275" t="s">
        <v>426</v>
      </c>
      <c r="F11" s="275">
        <v>847435028878</v>
      </c>
      <c r="G11" s="262">
        <v>12</v>
      </c>
      <c r="H11" s="254">
        <v>40</v>
      </c>
      <c r="I11" s="263">
        <f t="shared" si="0"/>
        <v>39.99</v>
      </c>
      <c r="J11" s="264"/>
      <c r="K11" s="263">
        <f t="shared" si="1"/>
        <v>0</v>
      </c>
      <c r="L11" s="257">
        <f>VLOOKUP(E11,Inventory!A:C,3,FALSE)</f>
        <v>250</v>
      </c>
      <c r="M11" s="258"/>
    </row>
    <row r="12" spans="1:13" ht="12.75" customHeight="1" x14ac:dyDescent="0.15">
      <c r="A12" s="251" t="s">
        <v>302</v>
      </c>
      <c r="B12" s="412" t="s">
        <v>835</v>
      </c>
      <c r="C12" s="412" t="s">
        <v>463</v>
      </c>
      <c r="D12" s="251" t="s">
        <v>836</v>
      </c>
      <c r="E12" s="413" t="s">
        <v>837</v>
      </c>
      <c r="F12" s="414" t="s">
        <v>838</v>
      </c>
      <c r="G12" s="262">
        <v>11</v>
      </c>
      <c r="H12" s="262">
        <v>35</v>
      </c>
      <c r="I12" s="255">
        <f t="shared" si="0"/>
        <v>34.99</v>
      </c>
      <c r="J12" s="252"/>
      <c r="K12" s="255">
        <f t="shared" si="1"/>
        <v>0</v>
      </c>
      <c r="L12" s="257">
        <f>VLOOKUP(E12,Inventory!A:C,3,FALSE)</f>
        <v>197</v>
      </c>
    </row>
    <row r="13" spans="1:13" ht="12.75" customHeight="1" x14ac:dyDescent="0.15">
      <c r="A13" s="251" t="s">
        <v>302</v>
      </c>
      <c r="B13" s="415" t="s">
        <v>835</v>
      </c>
      <c r="C13" s="415" t="s">
        <v>466</v>
      </c>
      <c r="D13" s="260" t="s">
        <v>839</v>
      </c>
      <c r="E13" s="416" t="s">
        <v>840</v>
      </c>
      <c r="F13" s="417" t="s">
        <v>841</v>
      </c>
      <c r="G13" s="262">
        <v>11</v>
      </c>
      <c r="H13" s="262">
        <v>35</v>
      </c>
      <c r="I13" s="263">
        <f t="shared" si="0"/>
        <v>34.99</v>
      </c>
      <c r="J13" s="264"/>
      <c r="K13" s="263">
        <f t="shared" si="1"/>
        <v>0</v>
      </c>
      <c r="L13" s="257">
        <f>VLOOKUP(E13,Inventory!A:C,3,FALSE)</f>
        <v>0</v>
      </c>
    </row>
    <row r="14" spans="1:13" ht="12.75" customHeight="1" x14ac:dyDescent="0.15">
      <c r="A14" s="251" t="s">
        <v>302</v>
      </c>
      <c r="B14" s="415" t="s">
        <v>842</v>
      </c>
      <c r="C14" s="415" t="s">
        <v>463</v>
      </c>
      <c r="D14" s="251" t="s">
        <v>836</v>
      </c>
      <c r="E14" s="416" t="s">
        <v>843</v>
      </c>
      <c r="F14" s="417" t="s">
        <v>844</v>
      </c>
      <c r="G14" s="262">
        <v>11</v>
      </c>
      <c r="H14" s="262">
        <v>35</v>
      </c>
      <c r="I14" s="263">
        <f t="shared" si="0"/>
        <v>34.99</v>
      </c>
      <c r="J14" s="264"/>
      <c r="K14" s="263">
        <f t="shared" si="1"/>
        <v>0</v>
      </c>
      <c r="L14" s="257">
        <f>VLOOKUP(E14,Inventory!A:C,3,FALSE)</f>
        <v>108</v>
      </c>
    </row>
    <row r="15" spans="1:13" ht="12.75" customHeight="1" x14ac:dyDescent="0.15">
      <c r="A15" s="251" t="s">
        <v>302</v>
      </c>
      <c r="B15" s="415" t="s">
        <v>842</v>
      </c>
      <c r="C15" s="415" t="s">
        <v>466</v>
      </c>
      <c r="D15" s="260" t="s">
        <v>839</v>
      </c>
      <c r="E15" s="416" t="s">
        <v>845</v>
      </c>
      <c r="F15" s="417" t="s">
        <v>846</v>
      </c>
      <c r="G15" s="262">
        <v>11</v>
      </c>
      <c r="H15" s="262">
        <v>35</v>
      </c>
      <c r="I15" s="263">
        <f t="shared" si="0"/>
        <v>34.99</v>
      </c>
      <c r="J15" s="264"/>
      <c r="K15" s="263">
        <f t="shared" si="1"/>
        <v>0</v>
      </c>
      <c r="L15" s="257">
        <f>VLOOKUP(E15,Inventory!A:C,3,FALSE)</f>
        <v>208</v>
      </c>
    </row>
    <row r="16" spans="1:13" ht="12.75" customHeight="1" x14ac:dyDescent="0.15">
      <c r="A16" s="251" t="s">
        <v>302</v>
      </c>
      <c r="B16" s="415" t="s">
        <v>847</v>
      </c>
      <c r="C16" s="415" t="s">
        <v>466</v>
      </c>
      <c r="D16" s="415" t="s">
        <v>839</v>
      </c>
      <c r="E16" s="416" t="s">
        <v>848</v>
      </c>
      <c r="F16" s="417" t="s">
        <v>849</v>
      </c>
      <c r="G16" s="262">
        <v>11</v>
      </c>
      <c r="H16" s="262">
        <v>35</v>
      </c>
      <c r="I16" s="263">
        <f t="shared" si="0"/>
        <v>34.99</v>
      </c>
      <c r="J16" s="264"/>
      <c r="K16" s="263">
        <f t="shared" si="1"/>
        <v>0</v>
      </c>
      <c r="L16" s="257">
        <f>VLOOKUP(E16,Inventory!A:C,3,FALSE)</f>
        <v>154</v>
      </c>
    </row>
    <row r="17" spans="1:13" ht="12.75" customHeight="1" x14ac:dyDescent="0.15">
      <c r="A17" s="251" t="s">
        <v>302</v>
      </c>
      <c r="B17" s="415" t="s">
        <v>850</v>
      </c>
      <c r="C17" s="415" t="s">
        <v>463</v>
      </c>
      <c r="D17" s="251" t="s">
        <v>836</v>
      </c>
      <c r="E17" s="416" t="s">
        <v>851</v>
      </c>
      <c r="F17" s="417" t="s">
        <v>852</v>
      </c>
      <c r="G17" s="262">
        <v>11</v>
      </c>
      <c r="H17" s="262">
        <v>35</v>
      </c>
      <c r="I17" s="263">
        <f t="shared" si="0"/>
        <v>34.99</v>
      </c>
      <c r="J17" s="264"/>
      <c r="K17" s="263">
        <f t="shared" si="1"/>
        <v>0</v>
      </c>
      <c r="L17" s="257">
        <f>VLOOKUP(E17,Inventory!A:C,3,FALSE)</f>
        <v>112</v>
      </c>
    </row>
    <row r="18" spans="1:13" ht="12.75" customHeight="1" x14ac:dyDescent="0.15">
      <c r="A18" s="251" t="s">
        <v>302</v>
      </c>
      <c r="B18" s="415" t="s">
        <v>853</v>
      </c>
      <c r="C18" s="415" t="s">
        <v>466</v>
      </c>
      <c r="D18" s="415" t="s">
        <v>839</v>
      </c>
      <c r="E18" s="416" t="s">
        <v>854</v>
      </c>
      <c r="F18" s="417" t="s">
        <v>855</v>
      </c>
      <c r="G18" s="262">
        <v>11</v>
      </c>
      <c r="H18" s="262">
        <v>35</v>
      </c>
      <c r="I18" s="263">
        <f t="shared" si="0"/>
        <v>34.99</v>
      </c>
      <c r="J18" s="264"/>
      <c r="K18" s="263">
        <f t="shared" si="1"/>
        <v>0</v>
      </c>
      <c r="L18" s="257">
        <f>VLOOKUP(E18,Inventory!A:C,3,FALSE)</f>
        <v>250</v>
      </c>
    </row>
    <row r="19" spans="1:13" ht="12.75" customHeight="1" x14ac:dyDescent="0.15">
      <c r="A19" s="251" t="s">
        <v>302</v>
      </c>
      <c r="B19" s="415" t="s">
        <v>856</v>
      </c>
      <c r="C19" s="415" t="s">
        <v>463</v>
      </c>
      <c r="D19" s="251" t="s">
        <v>836</v>
      </c>
      <c r="E19" s="416" t="s">
        <v>857</v>
      </c>
      <c r="F19" s="417" t="s">
        <v>858</v>
      </c>
      <c r="G19" s="262">
        <v>11</v>
      </c>
      <c r="H19" s="262">
        <v>35</v>
      </c>
      <c r="I19" s="263">
        <f t="shared" si="0"/>
        <v>34.99</v>
      </c>
      <c r="J19" s="264"/>
      <c r="K19" s="263">
        <f t="shared" si="1"/>
        <v>0</v>
      </c>
      <c r="L19" s="257">
        <f>VLOOKUP(E19,Inventory!A:C,3,FALSE)</f>
        <v>250</v>
      </c>
    </row>
    <row r="20" spans="1:13" ht="12.75" customHeight="1" x14ac:dyDescent="0.15">
      <c r="A20" s="251" t="s">
        <v>302</v>
      </c>
      <c r="B20" s="415" t="s">
        <v>856</v>
      </c>
      <c r="C20" s="415" t="s">
        <v>466</v>
      </c>
      <c r="D20" s="260" t="s">
        <v>839</v>
      </c>
      <c r="E20" s="416" t="s">
        <v>859</v>
      </c>
      <c r="F20" s="417" t="s">
        <v>860</v>
      </c>
      <c r="G20" s="262">
        <v>11</v>
      </c>
      <c r="H20" s="262">
        <v>35</v>
      </c>
      <c r="I20" s="263">
        <f t="shared" si="0"/>
        <v>34.99</v>
      </c>
      <c r="J20" s="264"/>
      <c r="K20" s="263">
        <f t="shared" si="1"/>
        <v>0</v>
      </c>
      <c r="L20" s="257">
        <f>VLOOKUP(E20,Inventory!A:C,3,FALSE)</f>
        <v>250</v>
      </c>
    </row>
    <row r="21" spans="1:13" ht="12.75" customHeight="1" x14ac:dyDescent="0.15">
      <c r="A21" s="251" t="s">
        <v>302</v>
      </c>
      <c r="B21" s="415" t="s">
        <v>861</v>
      </c>
      <c r="C21" s="415" t="s">
        <v>463</v>
      </c>
      <c r="D21" s="251" t="s">
        <v>836</v>
      </c>
      <c r="E21" s="263" t="s">
        <v>862</v>
      </c>
      <c r="F21" s="251" t="s">
        <v>863</v>
      </c>
      <c r="G21" s="262">
        <v>11</v>
      </c>
      <c r="H21" s="262">
        <v>35</v>
      </c>
      <c r="I21" s="263">
        <f t="shared" si="0"/>
        <v>34.99</v>
      </c>
      <c r="J21" s="264"/>
      <c r="K21" s="263">
        <f t="shared" si="1"/>
        <v>0</v>
      </c>
      <c r="L21" s="257">
        <f>VLOOKUP(E21,Inventory!A:C,3,FALSE)</f>
        <v>250</v>
      </c>
    </row>
    <row r="22" spans="1:13" ht="12.75" customHeight="1" x14ac:dyDescent="0.15">
      <c r="A22" s="251" t="s">
        <v>302</v>
      </c>
      <c r="B22" s="415" t="s">
        <v>861</v>
      </c>
      <c r="C22" s="415" t="s">
        <v>466</v>
      </c>
      <c r="D22" s="260" t="s">
        <v>839</v>
      </c>
      <c r="E22" s="263" t="s">
        <v>864</v>
      </c>
      <c r="F22" s="251" t="s">
        <v>865</v>
      </c>
      <c r="G22" s="262">
        <v>11</v>
      </c>
      <c r="H22" s="262">
        <v>35</v>
      </c>
      <c r="I22" s="263">
        <f t="shared" si="0"/>
        <v>34.99</v>
      </c>
      <c r="J22" s="264"/>
      <c r="K22" s="263">
        <f t="shared" si="1"/>
        <v>0</v>
      </c>
      <c r="L22" s="257">
        <f>VLOOKUP(E22,Inventory!A:C,3,FALSE)</f>
        <v>250</v>
      </c>
    </row>
    <row r="23" spans="1:13" ht="12.75" customHeight="1" x14ac:dyDescent="0.15">
      <c r="A23" s="251" t="s">
        <v>302</v>
      </c>
      <c r="B23" s="415" t="s">
        <v>866</v>
      </c>
      <c r="C23" s="415" t="s">
        <v>463</v>
      </c>
      <c r="D23" s="251" t="s">
        <v>836</v>
      </c>
      <c r="E23" s="263" t="s">
        <v>867</v>
      </c>
      <c r="F23" s="251" t="s">
        <v>868</v>
      </c>
      <c r="G23" s="262">
        <v>11</v>
      </c>
      <c r="H23" s="262">
        <v>35</v>
      </c>
      <c r="I23" s="263">
        <f t="shared" si="0"/>
        <v>34.99</v>
      </c>
      <c r="J23" s="264"/>
      <c r="K23" s="263">
        <f t="shared" si="1"/>
        <v>0</v>
      </c>
      <c r="L23" s="257">
        <f>VLOOKUP(E23,Inventory!A:C,3,FALSE)</f>
        <v>250</v>
      </c>
    </row>
    <row r="24" spans="1:13" ht="12.75" customHeight="1" x14ac:dyDescent="0.15">
      <c r="A24" s="251" t="s">
        <v>302</v>
      </c>
      <c r="B24" s="415" t="s">
        <v>866</v>
      </c>
      <c r="C24" s="415" t="s">
        <v>466</v>
      </c>
      <c r="D24" s="260" t="s">
        <v>839</v>
      </c>
      <c r="E24" s="263" t="s">
        <v>869</v>
      </c>
      <c r="F24" s="260" t="s">
        <v>870</v>
      </c>
      <c r="G24" s="262">
        <v>11</v>
      </c>
      <c r="H24" s="262">
        <v>35</v>
      </c>
      <c r="I24" s="263">
        <f t="shared" si="0"/>
        <v>34.99</v>
      </c>
      <c r="J24" s="264"/>
      <c r="K24" s="263">
        <f t="shared" si="1"/>
        <v>0</v>
      </c>
      <c r="L24" s="257">
        <f>VLOOKUP(E24,Inventory!A:C,3,FALSE)</f>
        <v>250</v>
      </c>
    </row>
    <row r="25" spans="1:13" ht="12" customHeight="1" x14ac:dyDescent="0.15">
      <c r="A25" s="252" t="s">
        <v>295</v>
      </c>
      <c r="B25" s="264" t="s">
        <v>871</v>
      </c>
      <c r="C25" s="260" t="s">
        <v>542</v>
      </c>
      <c r="D25" s="252" t="s">
        <v>543</v>
      </c>
      <c r="E25" s="261" t="s">
        <v>872</v>
      </c>
      <c r="F25" s="275">
        <v>847435034619</v>
      </c>
      <c r="G25" s="254">
        <v>25</v>
      </c>
      <c r="H25" s="254">
        <v>60</v>
      </c>
      <c r="I25" s="255">
        <f t="shared" si="0"/>
        <v>59.99</v>
      </c>
      <c r="J25" s="252"/>
      <c r="K25" s="255">
        <f t="shared" si="1"/>
        <v>0</v>
      </c>
      <c r="L25" s="257">
        <f>VLOOKUP(E25,Inventory!A:C,3,FALSE)</f>
        <v>74</v>
      </c>
      <c r="M25" s="258"/>
    </row>
    <row r="26" spans="1:13" ht="12" customHeight="1" x14ac:dyDescent="0.15">
      <c r="A26" s="252" t="s">
        <v>295</v>
      </c>
      <c r="B26" s="264" t="s">
        <v>871</v>
      </c>
      <c r="C26" s="260" t="s">
        <v>363</v>
      </c>
      <c r="D26" s="252" t="s">
        <v>505</v>
      </c>
      <c r="E26" s="260" t="s">
        <v>873</v>
      </c>
      <c r="F26" s="275">
        <v>847435028809</v>
      </c>
      <c r="G26" s="254">
        <v>25</v>
      </c>
      <c r="H26" s="254">
        <v>60</v>
      </c>
      <c r="I26" s="255">
        <f t="shared" si="0"/>
        <v>59.99</v>
      </c>
      <c r="J26" s="252"/>
      <c r="K26" s="255">
        <f t="shared" si="1"/>
        <v>0</v>
      </c>
      <c r="L26" s="257">
        <f>VLOOKUP(E26,Inventory!A:C,3,FALSE)</f>
        <v>250</v>
      </c>
      <c r="M26" s="258"/>
    </row>
    <row r="27" spans="1:13" ht="12" customHeight="1" x14ac:dyDescent="0.15">
      <c r="A27" s="252" t="s">
        <v>295</v>
      </c>
      <c r="B27" s="264" t="s">
        <v>871</v>
      </c>
      <c r="C27" s="260" t="s">
        <v>367</v>
      </c>
      <c r="D27" s="264" t="s">
        <v>408</v>
      </c>
      <c r="E27" s="260" t="s">
        <v>874</v>
      </c>
      <c r="F27" s="275">
        <v>847435028816</v>
      </c>
      <c r="G27" s="254">
        <v>25</v>
      </c>
      <c r="H27" s="254">
        <v>60</v>
      </c>
      <c r="I27" s="255">
        <f t="shared" si="0"/>
        <v>59.99</v>
      </c>
      <c r="J27" s="252"/>
      <c r="K27" s="255">
        <f t="shared" si="1"/>
        <v>0</v>
      </c>
      <c r="L27" s="257">
        <f>VLOOKUP(E27,Inventory!A:C,3,FALSE)</f>
        <v>250</v>
      </c>
      <c r="M27" s="258"/>
    </row>
    <row r="28" spans="1:13" ht="12" customHeight="1" x14ac:dyDescent="0.15">
      <c r="A28" s="252" t="s">
        <v>295</v>
      </c>
      <c r="B28" s="264" t="s">
        <v>871</v>
      </c>
      <c r="C28" s="260" t="s">
        <v>508</v>
      </c>
      <c r="D28" s="264" t="s">
        <v>509</v>
      </c>
      <c r="E28" s="261" t="s">
        <v>875</v>
      </c>
      <c r="F28" s="275">
        <v>847435032325</v>
      </c>
      <c r="G28" s="254">
        <v>25</v>
      </c>
      <c r="H28" s="254">
        <v>60</v>
      </c>
      <c r="I28" s="255">
        <f t="shared" si="0"/>
        <v>59.99</v>
      </c>
      <c r="J28" s="252"/>
      <c r="K28" s="255">
        <f t="shared" si="1"/>
        <v>0</v>
      </c>
      <c r="L28" s="257">
        <f>VLOOKUP(E28,Inventory!A:C,3,FALSE)</f>
        <v>3</v>
      </c>
      <c r="M28" s="258"/>
    </row>
    <row r="29" spans="1:13" ht="12" customHeight="1" x14ac:dyDescent="0.15">
      <c r="A29" s="252" t="s">
        <v>295</v>
      </c>
      <c r="B29" s="260" t="s">
        <v>876</v>
      </c>
      <c r="C29" s="260" t="s">
        <v>542</v>
      </c>
      <c r="D29" s="252" t="s">
        <v>543</v>
      </c>
      <c r="E29" s="261" t="s">
        <v>877</v>
      </c>
      <c r="F29" s="275">
        <v>847435034626</v>
      </c>
      <c r="G29" s="254">
        <v>25</v>
      </c>
      <c r="H29" s="254">
        <v>60</v>
      </c>
      <c r="I29" s="255">
        <f t="shared" si="0"/>
        <v>59.99</v>
      </c>
      <c r="J29" s="252"/>
      <c r="K29" s="255">
        <f t="shared" si="1"/>
        <v>0</v>
      </c>
      <c r="L29" s="257">
        <f>VLOOKUP(E29,Inventory!A:C,3,FALSE)</f>
        <v>20</v>
      </c>
      <c r="M29" s="258"/>
    </row>
    <row r="30" spans="1:13" ht="12" customHeight="1" x14ac:dyDescent="0.15">
      <c r="A30" s="252" t="s">
        <v>295</v>
      </c>
      <c r="B30" s="260" t="s">
        <v>876</v>
      </c>
      <c r="C30" s="260" t="s">
        <v>363</v>
      </c>
      <c r="D30" s="252" t="s">
        <v>505</v>
      </c>
      <c r="E30" s="260" t="s">
        <v>878</v>
      </c>
      <c r="F30" s="275">
        <v>847435028823</v>
      </c>
      <c r="G30" s="254">
        <v>25</v>
      </c>
      <c r="H30" s="254">
        <v>60</v>
      </c>
      <c r="I30" s="255">
        <f t="shared" si="0"/>
        <v>59.99</v>
      </c>
      <c r="J30" s="252"/>
      <c r="K30" s="255">
        <f t="shared" si="1"/>
        <v>0</v>
      </c>
      <c r="L30" s="257">
        <f>VLOOKUP(E30,Inventory!A:C,3,FALSE)</f>
        <v>250</v>
      </c>
      <c r="M30" s="258"/>
    </row>
    <row r="31" spans="1:13" ht="12" customHeight="1" x14ac:dyDescent="0.15">
      <c r="A31" s="252" t="s">
        <v>295</v>
      </c>
      <c r="B31" s="260" t="s">
        <v>876</v>
      </c>
      <c r="C31" s="260" t="s">
        <v>367</v>
      </c>
      <c r="D31" s="264" t="s">
        <v>408</v>
      </c>
      <c r="E31" s="260" t="s">
        <v>879</v>
      </c>
      <c r="F31" s="275">
        <v>847435028830</v>
      </c>
      <c r="G31" s="254">
        <v>25</v>
      </c>
      <c r="H31" s="254">
        <v>60</v>
      </c>
      <c r="I31" s="255">
        <f t="shared" si="0"/>
        <v>59.99</v>
      </c>
      <c r="J31" s="252"/>
      <c r="K31" s="255">
        <f t="shared" si="1"/>
        <v>0</v>
      </c>
      <c r="L31" s="257">
        <f>VLOOKUP(E31,Inventory!A:C,3,FALSE)</f>
        <v>250</v>
      </c>
      <c r="M31" s="258"/>
    </row>
    <row r="32" spans="1:13" ht="12" customHeight="1" x14ac:dyDescent="0.15">
      <c r="A32" s="252" t="s">
        <v>295</v>
      </c>
      <c r="B32" s="260" t="s">
        <v>876</v>
      </c>
      <c r="C32" s="260" t="s">
        <v>508</v>
      </c>
      <c r="D32" s="264" t="s">
        <v>509</v>
      </c>
      <c r="E32" s="261" t="s">
        <v>880</v>
      </c>
      <c r="F32" s="275">
        <v>847435032301</v>
      </c>
      <c r="G32" s="254">
        <v>25</v>
      </c>
      <c r="H32" s="254">
        <v>60</v>
      </c>
      <c r="I32" s="255">
        <f t="shared" si="0"/>
        <v>59.99</v>
      </c>
      <c r="J32" s="252"/>
      <c r="K32" s="255">
        <f t="shared" si="1"/>
        <v>0</v>
      </c>
      <c r="L32" s="257">
        <f>VLOOKUP(E32,Inventory!A:C,3,FALSE)</f>
        <v>4</v>
      </c>
      <c r="M32" s="258"/>
    </row>
    <row r="33" spans="1:11" ht="12.75" customHeight="1" x14ac:dyDescent="0.15">
      <c r="J33" s="14">
        <f t="shared" ref="J33:K33" si="2">SUM(J3:J32)</f>
        <v>0</v>
      </c>
      <c r="K33" s="418">
        <f t="shared" si="2"/>
        <v>0</v>
      </c>
    </row>
    <row r="34" spans="1:11" ht="12.75" customHeight="1" x14ac:dyDescent="0.15"/>
    <row r="35" spans="1:11" ht="12.75" customHeight="1" x14ac:dyDescent="0.15"/>
    <row r="36" spans="1:11" ht="12.75" customHeight="1" x14ac:dyDescent="0.25">
      <c r="A36" s="419" t="s">
        <v>881</v>
      </c>
      <c r="B36" s="419"/>
    </row>
    <row r="37" spans="1:11" ht="12.75" customHeight="1" x14ac:dyDescent="0.15"/>
    <row r="38" spans="1:11" ht="12.75" customHeight="1" x14ac:dyDescent="0.15"/>
    <row r="39" spans="1:11" ht="12.75" customHeight="1" x14ac:dyDescent="0.15"/>
    <row r="40" spans="1:11" ht="12.75" customHeight="1" x14ac:dyDescent="0.15"/>
    <row r="41" spans="1:11" ht="12.75" customHeight="1" x14ac:dyDescent="0.15"/>
    <row r="42" spans="1:11" ht="12.75" customHeight="1" x14ac:dyDescent="0.15"/>
    <row r="43" spans="1:11" ht="12.75" customHeight="1" x14ac:dyDescent="0.15"/>
    <row r="44" spans="1:11" ht="12.75" customHeight="1" x14ac:dyDescent="0.15"/>
    <row r="45" spans="1:11" ht="12.75" customHeight="1" x14ac:dyDescent="0.15"/>
    <row r="46" spans="1:11" ht="12.75" customHeight="1" x14ac:dyDescent="0.15"/>
    <row r="47" spans="1:11" ht="12.75" customHeight="1" x14ac:dyDescent="0.15"/>
    <row r="48" spans="1:11"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N1000"/>
  <sheetViews>
    <sheetView workbookViewId="0"/>
  </sheetViews>
  <sheetFormatPr baseColWidth="10" defaultColWidth="11.1640625" defaultRowHeight="15" customHeight="1" x14ac:dyDescent="0.15"/>
  <cols>
    <col min="1" max="2" width="22.1640625" customWidth="1"/>
    <col min="3" max="4" width="10.83203125" customWidth="1"/>
    <col min="5" max="6" width="15.1640625" customWidth="1"/>
    <col min="7" max="12" width="10.83203125" customWidth="1"/>
    <col min="13" max="26" width="8.83203125" customWidth="1"/>
  </cols>
  <sheetData>
    <row r="1" spans="1:14" ht="10.5" customHeight="1" x14ac:dyDescent="0.15">
      <c r="K1" s="264">
        <f t="shared" ref="K1:L1" si="0">SUM(K4:K455)</f>
        <v>0</v>
      </c>
      <c r="L1" s="263">
        <f t="shared" si="0"/>
        <v>0</v>
      </c>
    </row>
    <row r="2" spans="1:14" ht="24.75" customHeight="1" x14ac:dyDescent="0.15">
      <c r="A2" s="246" t="s">
        <v>351</v>
      </c>
      <c r="B2" s="246" t="s">
        <v>352</v>
      </c>
      <c r="C2" s="246" t="s">
        <v>353</v>
      </c>
      <c r="D2" s="246" t="e">
        <f>#REF!</f>
        <v>#REF!</v>
      </c>
      <c r="E2" s="246" t="s">
        <v>355</v>
      </c>
      <c r="F2" s="246" t="s">
        <v>356</v>
      </c>
      <c r="G2" s="247" t="s">
        <v>257</v>
      </c>
      <c r="H2" s="247" t="s">
        <v>262</v>
      </c>
      <c r="I2" s="246" t="s">
        <v>263</v>
      </c>
      <c r="J2" s="248"/>
      <c r="K2" s="246" t="s">
        <v>357</v>
      </c>
      <c r="L2" s="246" t="s">
        <v>359</v>
      </c>
      <c r="M2" s="420"/>
      <c r="N2" s="249"/>
    </row>
    <row r="3" spans="1:14" ht="10.5" customHeight="1" x14ac:dyDescent="0.15">
      <c r="A3" s="251" t="s">
        <v>286</v>
      </c>
      <c r="B3" s="252" t="s">
        <v>882</v>
      </c>
      <c r="C3" s="251" t="s">
        <v>363</v>
      </c>
      <c r="D3" s="252" t="s">
        <v>364</v>
      </c>
      <c r="E3" s="253" t="s">
        <v>883</v>
      </c>
      <c r="F3" s="273">
        <v>847435033049</v>
      </c>
      <c r="G3" s="254">
        <f t="shared" ref="G3:G4" si="1">H3*0.55</f>
        <v>143</v>
      </c>
      <c r="H3" s="254">
        <v>260</v>
      </c>
      <c r="I3" s="255">
        <f t="shared" ref="I3:I54" si="2">H3-0.01</f>
        <v>259.99</v>
      </c>
      <c r="J3" s="257">
        <f>VLOOKUP(E3,Inventory!A:C,3,FALSE)</f>
        <v>154</v>
      </c>
      <c r="K3" s="252"/>
      <c r="L3" s="255">
        <f t="shared" ref="L3:L54" si="3">G3*K3</f>
        <v>0</v>
      </c>
    </row>
    <row r="4" spans="1:14" ht="10.5" customHeight="1" x14ac:dyDescent="0.15">
      <c r="A4" s="260" t="s">
        <v>286</v>
      </c>
      <c r="B4" s="264" t="s">
        <v>882</v>
      </c>
      <c r="C4" s="260" t="s">
        <v>367</v>
      </c>
      <c r="D4" s="264" t="s">
        <v>513</v>
      </c>
      <c r="E4" s="261" t="s">
        <v>884</v>
      </c>
      <c r="F4" s="421">
        <v>847435033056</v>
      </c>
      <c r="G4" s="262">
        <f t="shared" si="1"/>
        <v>143</v>
      </c>
      <c r="H4" s="262">
        <v>260</v>
      </c>
      <c r="I4" s="263">
        <f t="shared" si="2"/>
        <v>259.99</v>
      </c>
      <c r="J4" s="257">
        <f>VLOOKUP(E4,Inventory!A:C,3,FALSE)</f>
        <v>154</v>
      </c>
      <c r="K4" s="264"/>
      <c r="L4" s="263">
        <f t="shared" si="3"/>
        <v>0</v>
      </c>
    </row>
    <row r="5" spans="1:14" ht="10.5" customHeight="1" x14ac:dyDescent="0.15">
      <c r="A5" s="260" t="s">
        <v>286</v>
      </c>
      <c r="B5" s="264" t="s">
        <v>885</v>
      </c>
      <c r="C5" s="260" t="s">
        <v>363</v>
      </c>
      <c r="D5" s="264" t="s">
        <v>364</v>
      </c>
      <c r="E5" s="322" t="s">
        <v>886</v>
      </c>
      <c r="F5" s="422">
        <v>847435033063</v>
      </c>
      <c r="G5" s="262">
        <f t="shared" ref="G5:G6" si="4">(H5*0.55)*0.55</f>
        <v>78.650000000000006</v>
      </c>
      <c r="H5" s="262">
        <v>260</v>
      </c>
      <c r="I5" s="263">
        <f t="shared" si="2"/>
        <v>259.99</v>
      </c>
      <c r="J5" s="257">
        <f>VLOOKUP(E5,Inventory!A:C,3,FALSE)</f>
        <v>24</v>
      </c>
      <c r="K5" s="264"/>
      <c r="L5" s="263">
        <f t="shared" si="3"/>
        <v>0</v>
      </c>
    </row>
    <row r="6" spans="1:14" ht="10.5" customHeight="1" x14ac:dyDescent="0.15">
      <c r="A6" s="260" t="s">
        <v>286</v>
      </c>
      <c r="B6" s="264" t="s">
        <v>885</v>
      </c>
      <c r="C6" s="260" t="s">
        <v>367</v>
      </c>
      <c r="D6" s="264" t="s">
        <v>513</v>
      </c>
      <c r="E6" s="322" t="s">
        <v>887</v>
      </c>
      <c r="F6" s="422">
        <v>847435033070</v>
      </c>
      <c r="G6" s="262">
        <f t="shared" si="4"/>
        <v>78.650000000000006</v>
      </c>
      <c r="H6" s="262">
        <v>260</v>
      </c>
      <c r="I6" s="263">
        <f t="shared" si="2"/>
        <v>259.99</v>
      </c>
      <c r="J6" s="257">
        <f>VLOOKUP(E6,Inventory!A:C,3,FALSE)</f>
        <v>52</v>
      </c>
      <c r="K6" s="264"/>
      <c r="L6" s="263">
        <f t="shared" si="3"/>
        <v>0</v>
      </c>
    </row>
    <row r="7" spans="1:14" ht="10.5" customHeight="1" x14ac:dyDescent="0.15">
      <c r="A7" s="264" t="s">
        <v>286</v>
      </c>
      <c r="B7" s="318" t="s">
        <v>888</v>
      </c>
      <c r="C7" s="260" t="s">
        <v>363</v>
      </c>
      <c r="D7" s="320" t="s">
        <v>364</v>
      </c>
      <c r="E7" s="317" t="s">
        <v>512</v>
      </c>
      <c r="F7" s="314">
        <v>847435033407</v>
      </c>
      <c r="G7" s="315">
        <f t="shared" ref="G7:G19" si="5">H7*0.55</f>
        <v>143</v>
      </c>
      <c r="H7" s="262">
        <v>260</v>
      </c>
      <c r="I7" s="302">
        <f t="shared" si="2"/>
        <v>259.99</v>
      </c>
      <c r="J7" s="423">
        <f>VLOOKUP(E7,Inventory!A:C,3,FALSE)</f>
        <v>4</v>
      </c>
      <c r="K7" s="312"/>
      <c r="L7" s="302">
        <f t="shared" si="3"/>
        <v>0</v>
      </c>
    </row>
    <row r="8" spans="1:14" ht="10.5" customHeight="1" x14ac:dyDescent="0.15">
      <c r="A8" s="264" t="s">
        <v>286</v>
      </c>
      <c r="B8" s="318" t="s">
        <v>888</v>
      </c>
      <c r="C8" s="260" t="s">
        <v>367</v>
      </c>
      <c r="D8" s="320" t="s">
        <v>513</v>
      </c>
      <c r="E8" s="317" t="s">
        <v>514</v>
      </c>
      <c r="F8" s="314">
        <v>847435033414</v>
      </c>
      <c r="G8" s="315">
        <f t="shared" si="5"/>
        <v>143</v>
      </c>
      <c r="H8" s="262">
        <v>260</v>
      </c>
      <c r="I8" s="302">
        <f t="shared" si="2"/>
        <v>259.99</v>
      </c>
      <c r="J8" s="423">
        <f>VLOOKUP(E8,Inventory!A:C,3,FALSE)</f>
        <v>4</v>
      </c>
      <c r="K8" s="312"/>
      <c r="L8" s="302">
        <f t="shared" si="3"/>
        <v>0</v>
      </c>
    </row>
    <row r="9" spans="1:14" ht="10.5" customHeight="1" x14ac:dyDescent="0.15">
      <c r="A9" s="264" t="s">
        <v>286</v>
      </c>
      <c r="B9" s="318" t="s">
        <v>889</v>
      </c>
      <c r="C9" s="260" t="s">
        <v>363</v>
      </c>
      <c r="D9" s="320" t="s">
        <v>364</v>
      </c>
      <c r="E9" s="317" t="s">
        <v>516</v>
      </c>
      <c r="F9" s="314">
        <v>847435034138</v>
      </c>
      <c r="G9" s="315">
        <f t="shared" si="5"/>
        <v>143</v>
      </c>
      <c r="H9" s="262">
        <v>260</v>
      </c>
      <c r="I9" s="302">
        <f t="shared" si="2"/>
        <v>259.99</v>
      </c>
      <c r="J9" s="423">
        <f>VLOOKUP(E9,Inventory!A:C,3,FALSE)</f>
        <v>23</v>
      </c>
      <c r="K9" s="312"/>
      <c r="L9" s="302">
        <f t="shared" si="3"/>
        <v>0</v>
      </c>
    </row>
    <row r="10" spans="1:14" ht="10.5" customHeight="1" x14ac:dyDescent="0.15">
      <c r="A10" s="264" t="s">
        <v>286</v>
      </c>
      <c r="B10" s="318" t="s">
        <v>889</v>
      </c>
      <c r="C10" s="260" t="s">
        <v>367</v>
      </c>
      <c r="D10" s="320" t="s">
        <v>513</v>
      </c>
      <c r="E10" s="317" t="s">
        <v>517</v>
      </c>
      <c r="F10" s="314">
        <v>847435034145</v>
      </c>
      <c r="G10" s="315">
        <f t="shared" si="5"/>
        <v>143</v>
      </c>
      <c r="H10" s="262">
        <v>260</v>
      </c>
      <c r="I10" s="302">
        <f t="shared" si="2"/>
        <v>259.99</v>
      </c>
      <c r="J10" s="423">
        <f>VLOOKUP(E10,Inventory!A:C,3,FALSE)</f>
        <v>11</v>
      </c>
      <c r="K10" s="312"/>
      <c r="L10" s="302">
        <f t="shared" si="3"/>
        <v>0</v>
      </c>
    </row>
    <row r="11" spans="1:14" ht="10.5" customHeight="1" x14ac:dyDescent="0.15">
      <c r="A11" s="424" t="s">
        <v>286</v>
      </c>
      <c r="B11" s="425" t="s">
        <v>890</v>
      </c>
      <c r="C11" s="426" t="s">
        <v>363</v>
      </c>
      <c r="D11" s="427" t="s">
        <v>364</v>
      </c>
      <c r="E11" s="428" t="s">
        <v>891</v>
      </c>
      <c r="F11" s="429" t="s">
        <v>892</v>
      </c>
      <c r="G11" s="430">
        <f t="shared" si="5"/>
        <v>143</v>
      </c>
      <c r="H11" s="431">
        <v>260</v>
      </c>
      <c r="I11" s="432">
        <f t="shared" si="2"/>
        <v>259.99</v>
      </c>
      <c r="J11" s="423">
        <f>VLOOKUP(E11,Inventory!A:C,3,FALSE)</f>
        <v>11</v>
      </c>
      <c r="K11" s="433"/>
      <c r="L11" s="432">
        <f t="shared" si="3"/>
        <v>0</v>
      </c>
    </row>
    <row r="12" spans="1:14" ht="10.5" customHeight="1" x14ac:dyDescent="0.15">
      <c r="A12" s="424" t="s">
        <v>286</v>
      </c>
      <c r="B12" s="425" t="s">
        <v>893</v>
      </c>
      <c r="C12" s="426" t="s">
        <v>367</v>
      </c>
      <c r="D12" s="427" t="s">
        <v>513</v>
      </c>
      <c r="E12" s="428" t="s">
        <v>894</v>
      </c>
      <c r="F12" s="429" t="s">
        <v>895</v>
      </c>
      <c r="G12" s="430">
        <f t="shared" si="5"/>
        <v>143</v>
      </c>
      <c r="H12" s="431">
        <v>260</v>
      </c>
      <c r="I12" s="432">
        <f t="shared" si="2"/>
        <v>259.99</v>
      </c>
      <c r="J12" s="423">
        <f>VLOOKUP(E12,Inventory!A:C,3,FALSE)</f>
        <v>15</v>
      </c>
      <c r="K12" s="433"/>
      <c r="L12" s="432">
        <f t="shared" si="3"/>
        <v>0</v>
      </c>
    </row>
    <row r="13" spans="1:14" ht="10.5" customHeight="1" x14ac:dyDescent="0.15">
      <c r="A13" s="424" t="s">
        <v>286</v>
      </c>
      <c r="B13" s="425" t="s">
        <v>896</v>
      </c>
      <c r="C13" s="426" t="s">
        <v>363</v>
      </c>
      <c r="D13" s="427" t="s">
        <v>364</v>
      </c>
      <c r="E13" s="428" t="s">
        <v>897</v>
      </c>
      <c r="F13" s="429" t="s">
        <v>898</v>
      </c>
      <c r="G13" s="430">
        <f t="shared" si="5"/>
        <v>143</v>
      </c>
      <c r="H13" s="431">
        <v>260</v>
      </c>
      <c r="I13" s="432">
        <f t="shared" si="2"/>
        <v>259.99</v>
      </c>
      <c r="J13" s="423">
        <f>VLOOKUP(E13,Inventory!A:C,3,FALSE)</f>
        <v>22</v>
      </c>
      <c r="K13" s="433"/>
      <c r="L13" s="432">
        <f t="shared" si="3"/>
        <v>0</v>
      </c>
    </row>
    <row r="14" spans="1:14" ht="10.5" customHeight="1" x14ac:dyDescent="0.15">
      <c r="A14" s="424" t="s">
        <v>286</v>
      </c>
      <c r="B14" s="425" t="s">
        <v>899</v>
      </c>
      <c r="C14" s="426" t="s">
        <v>367</v>
      </c>
      <c r="D14" s="427" t="s">
        <v>513</v>
      </c>
      <c r="E14" s="428" t="s">
        <v>900</v>
      </c>
      <c r="F14" s="429" t="s">
        <v>901</v>
      </c>
      <c r="G14" s="430">
        <f t="shared" si="5"/>
        <v>143</v>
      </c>
      <c r="H14" s="431">
        <v>260</v>
      </c>
      <c r="I14" s="432">
        <f t="shared" si="2"/>
        <v>259.99</v>
      </c>
      <c r="J14" s="423">
        <f>VLOOKUP(E14,Inventory!A:C,3,FALSE)</f>
        <v>13</v>
      </c>
      <c r="K14" s="433"/>
      <c r="L14" s="432">
        <f t="shared" si="3"/>
        <v>0</v>
      </c>
    </row>
    <row r="15" spans="1:14" ht="10.5" customHeight="1" x14ac:dyDescent="0.15">
      <c r="A15" s="424" t="s">
        <v>286</v>
      </c>
      <c r="B15" s="425" t="s">
        <v>902</v>
      </c>
      <c r="C15" s="426" t="s">
        <v>363</v>
      </c>
      <c r="D15" s="427" t="s">
        <v>364</v>
      </c>
      <c r="E15" s="428" t="s">
        <v>903</v>
      </c>
      <c r="F15" s="429" t="s">
        <v>904</v>
      </c>
      <c r="G15" s="430">
        <f t="shared" si="5"/>
        <v>143</v>
      </c>
      <c r="H15" s="431">
        <v>260</v>
      </c>
      <c r="I15" s="432">
        <f t="shared" si="2"/>
        <v>259.99</v>
      </c>
      <c r="J15" s="423">
        <f>VLOOKUP(E15,Inventory!A:C,3,FALSE)</f>
        <v>27</v>
      </c>
      <c r="K15" s="433"/>
      <c r="L15" s="432">
        <f t="shared" si="3"/>
        <v>0</v>
      </c>
    </row>
    <row r="16" spans="1:14" ht="10.5" customHeight="1" x14ac:dyDescent="0.15">
      <c r="A16" s="424" t="s">
        <v>286</v>
      </c>
      <c r="B16" s="425" t="s">
        <v>902</v>
      </c>
      <c r="C16" s="426" t="s">
        <v>367</v>
      </c>
      <c r="D16" s="427" t="s">
        <v>513</v>
      </c>
      <c r="E16" s="428" t="s">
        <v>905</v>
      </c>
      <c r="F16" s="429" t="s">
        <v>906</v>
      </c>
      <c r="G16" s="430">
        <f t="shared" si="5"/>
        <v>143</v>
      </c>
      <c r="H16" s="431">
        <v>260</v>
      </c>
      <c r="I16" s="432">
        <f t="shared" si="2"/>
        <v>259.99</v>
      </c>
      <c r="J16" s="423">
        <f>VLOOKUP(E16,Inventory!A:C,3,FALSE)</f>
        <v>30</v>
      </c>
      <c r="K16" s="433"/>
      <c r="L16" s="432">
        <f t="shared" si="3"/>
        <v>0</v>
      </c>
    </row>
    <row r="17" spans="1:12" ht="10.5" customHeight="1" x14ac:dyDescent="0.15">
      <c r="A17" s="434" t="s">
        <v>291</v>
      </c>
      <c r="B17" s="264" t="s">
        <v>907</v>
      </c>
      <c r="C17" s="260" t="s">
        <v>542</v>
      </c>
      <c r="D17" s="264" t="s">
        <v>543</v>
      </c>
      <c r="E17" s="275" t="s">
        <v>908</v>
      </c>
      <c r="F17" s="275">
        <v>847435028397</v>
      </c>
      <c r="G17" s="262">
        <f t="shared" si="5"/>
        <v>55.000000000000007</v>
      </c>
      <c r="H17" s="262">
        <v>100</v>
      </c>
      <c r="I17" s="263">
        <f t="shared" si="2"/>
        <v>99.99</v>
      </c>
      <c r="J17" s="257">
        <f>VLOOKUP(E17,Inventory!A:C,3,FALSE)</f>
        <v>21</v>
      </c>
      <c r="K17" s="264"/>
      <c r="L17" s="263">
        <f t="shared" si="3"/>
        <v>0</v>
      </c>
    </row>
    <row r="18" spans="1:12" ht="10.5" customHeight="1" x14ac:dyDescent="0.15">
      <c r="A18" s="260" t="s">
        <v>291</v>
      </c>
      <c r="B18" s="252" t="s">
        <v>907</v>
      </c>
      <c r="C18" s="251" t="s">
        <v>363</v>
      </c>
      <c r="D18" s="252" t="s">
        <v>392</v>
      </c>
      <c r="E18" s="273" t="s">
        <v>909</v>
      </c>
      <c r="F18" s="273">
        <v>847435028403</v>
      </c>
      <c r="G18" s="254">
        <f t="shared" si="5"/>
        <v>55.000000000000007</v>
      </c>
      <c r="H18" s="254">
        <v>100</v>
      </c>
      <c r="I18" s="255">
        <f t="shared" si="2"/>
        <v>99.99</v>
      </c>
      <c r="J18" s="257">
        <f>VLOOKUP(E18,Inventory!A:C,3,FALSE)</f>
        <v>250</v>
      </c>
      <c r="K18" s="264"/>
      <c r="L18" s="263">
        <f t="shared" si="3"/>
        <v>0</v>
      </c>
    </row>
    <row r="19" spans="1:12" ht="10.5" customHeight="1" x14ac:dyDescent="0.15">
      <c r="A19" s="260" t="s">
        <v>291</v>
      </c>
      <c r="B19" s="264" t="s">
        <v>907</v>
      </c>
      <c r="C19" s="260" t="s">
        <v>367</v>
      </c>
      <c r="D19" s="264" t="s">
        <v>395</v>
      </c>
      <c r="E19" s="275" t="s">
        <v>910</v>
      </c>
      <c r="F19" s="275">
        <v>847435028410</v>
      </c>
      <c r="G19" s="262">
        <f t="shared" si="5"/>
        <v>55.000000000000007</v>
      </c>
      <c r="H19" s="262">
        <v>100</v>
      </c>
      <c r="I19" s="263">
        <f t="shared" si="2"/>
        <v>99.99</v>
      </c>
      <c r="J19" s="257">
        <f>VLOOKUP(E19,Inventory!A:C,3,FALSE)</f>
        <v>250</v>
      </c>
      <c r="K19" s="264"/>
      <c r="L19" s="263">
        <f t="shared" si="3"/>
        <v>0</v>
      </c>
    </row>
    <row r="20" spans="1:12" ht="10.5" customHeight="1" x14ac:dyDescent="0.15">
      <c r="A20" s="260" t="s">
        <v>291</v>
      </c>
      <c r="B20" s="260" t="s">
        <v>911</v>
      </c>
      <c r="C20" s="260" t="s">
        <v>363</v>
      </c>
      <c r="D20" s="264" t="s">
        <v>392</v>
      </c>
      <c r="E20" s="275" t="s">
        <v>912</v>
      </c>
      <c r="F20" s="275">
        <v>847435028427</v>
      </c>
      <c r="G20" s="328">
        <v>55</v>
      </c>
      <c r="H20" s="262">
        <v>100</v>
      </c>
      <c r="I20" s="263">
        <f t="shared" si="2"/>
        <v>99.99</v>
      </c>
      <c r="J20" s="257">
        <f>VLOOKUP(E20,Inventory!A:C,3,FALSE)</f>
        <v>250</v>
      </c>
      <c r="K20" s="264"/>
      <c r="L20" s="263">
        <f t="shared" si="3"/>
        <v>0</v>
      </c>
    </row>
    <row r="21" spans="1:12" ht="10.5" customHeight="1" x14ac:dyDescent="0.15">
      <c r="A21" s="260" t="s">
        <v>291</v>
      </c>
      <c r="B21" s="260" t="s">
        <v>911</v>
      </c>
      <c r="C21" s="260" t="s">
        <v>367</v>
      </c>
      <c r="D21" s="264" t="s">
        <v>395</v>
      </c>
      <c r="E21" s="275" t="s">
        <v>913</v>
      </c>
      <c r="F21" s="275">
        <v>847435028557</v>
      </c>
      <c r="G21" s="328">
        <v>55</v>
      </c>
      <c r="H21" s="262">
        <v>100</v>
      </c>
      <c r="I21" s="263">
        <f t="shared" si="2"/>
        <v>99.99</v>
      </c>
      <c r="J21" s="257">
        <f>VLOOKUP(E21,Inventory!A:C,3,FALSE)</f>
        <v>250</v>
      </c>
      <c r="K21" s="264"/>
      <c r="L21" s="263">
        <f t="shared" si="3"/>
        <v>0</v>
      </c>
    </row>
    <row r="22" spans="1:12" ht="10.5" customHeight="1" x14ac:dyDescent="0.15">
      <c r="A22" s="260" t="s">
        <v>291</v>
      </c>
      <c r="B22" s="264" t="s">
        <v>914</v>
      </c>
      <c r="C22" s="260" t="s">
        <v>363</v>
      </c>
      <c r="D22" s="264" t="s">
        <v>392</v>
      </c>
      <c r="E22" s="275" t="s">
        <v>915</v>
      </c>
      <c r="F22" s="275">
        <v>847435028564</v>
      </c>
      <c r="G22" s="328">
        <v>55</v>
      </c>
      <c r="H22" s="262">
        <v>100</v>
      </c>
      <c r="I22" s="263">
        <f t="shared" si="2"/>
        <v>99.99</v>
      </c>
      <c r="J22" s="257">
        <f>VLOOKUP(E22,Inventory!A:C,3,FALSE)</f>
        <v>46</v>
      </c>
      <c r="K22" s="264"/>
      <c r="L22" s="263">
        <f t="shared" si="3"/>
        <v>0</v>
      </c>
    </row>
    <row r="23" spans="1:12" ht="10.5" customHeight="1" x14ac:dyDescent="0.15">
      <c r="A23" s="260" t="s">
        <v>291</v>
      </c>
      <c r="B23" s="264" t="s">
        <v>914</v>
      </c>
      <c r="C23" s="260" t="s">
        <v>367</v>
      </c>
      <c r="D23" s="264" t="s">
        <v>395</v>
      </c>
      <c r="E23" s="275" t="s">
        <v>916</v>
      </c>
      <c r="F23" s="275">
        <v>847435028588</v>
      </c>
      <c r="G23" s="328">
        <v>55</v>
      </c>
      <c r="H23" s="262">
        <v>100</v>
      </c>
      <c r="I23" s="263">
        <f t="shared" si="2"/>
        <v>99.99</v>
      </c>
      <c r="J23" s="257">
        <f>VLOOKUP(E23,Inventory!A:C,3,FALSE)</f>
        <v>154</v>
      </c>
      <c r="K23" s="264"/>
      <c r="L23" s="263">
        <f t="shared" si="3"/>
        <v>0</v>
      </c>
    </row>
    <row r="24" spans="1:12" ht="10.5" customHeight="1" x14ac:dyDescent="0.15">
      <c r="A24" s="260" t="s">
        <v>291</v>
      </c>
      <c r="B24" s="260" t="s">
        <v>917</v>
      </c>
      <c r="C24" s="260" t="s">
        <v>542</v>
      </c>
      <c r="D24" s="264" t="s">
        <v>392</v>
      </c>
      <c r="E24" s="275" t="s">
        <v>918</v>
      </c>
      <c r="F24" s="275">
        <v>847435028601</v>
      </c>
      <c r="G24" s="328">
        <v>55</v>
      </c>
      <c r="H24" s="262">
        <v>100</v>
      </c>
      <c r="I24" s="263">
        <f t="shared" si="2"/>
        <v>99.99</v>
      </c>
      <c r="J24" s="257">
        <f>VLOOKUP(E24,Inventory!A:C,3,FALSE)</f>
        <v>99</v>
      </c>
      <c r="K24" s="264"/>
      <c r="L24" s="263">
        <f t="shared" si="3"/>
        <v>0</v>
      </c>
    </row>
    <row r="25" spans="1:12" ht="10.5" customHeight="1" x14ac:dyDescent="0.15">
      <c r="A25" s="260" t="s">
        <v>291</v>
      </c>
      <c r="B25" s="264" t="s">
        <v>919</v>
      </c>
      <c r="C25" s="260" t="s">
        <v>363</v>
      </c>
      <c r="D25" s="264" t="s">
        <v>392</v>
      </c>
      <c r="E25" s="260" t="s">
        <v>920</v>
      </c>
      <c r="F25" s="261" t="s">
        <v>921</v>
      </c>
      <c r="G25" s="262">
        <f t="shared" ref="G25:G30" si="6">H25*0.55</f>
        <v>55.000000000000007</v>
      </c>
      <c r="H25" s="262">
        <v>100</v>
      </c>
      <c r="I25" s="263">
        <f t="shared" si="2"/>
        <v>99.99</v>
      </c>
      <c r="J25" s="257">
        <f>VLOOKUP(E25,Inventory!A:C,3,FALSE)</f>
        <v>115</v>
      </c>
      <c r="K25" s="264"/>
      <c r="L25" s="263">
        <f t="shared" si="3"/>
        <v>0</v>
      </c>
    </row>
    <row r="26" spans="1:12" ht="10.5" customHeight="1" x14ac:dyDescent="0.15">
      <c r="A26" s="260" t="s">
        <v>291</v>
      </c>
      <c r="B26" s="264" t="s">
        <v>919</v>
      </c>
      <c r="C26" s="260" t="s">
        <v>367</v>
      </c>
      <c r="D26" s="264" t="s">
        <v>395</v>
      </c>
      <c r="E26" s="260" t="s">
        <v>922</v>
      </c>
      <c r="F26" s="261" t="s">
        <v>923</v>
      </c>
      <c r="G26" s="262">
        <f t="shared" si="6"/>
        <v>55.000000000000007</v>
      </c>
      <c r="H26" s="262">
        <v>100</v>
      </c>
      <c r="I26" s="263">
        <f t="shared" si="2"/>
        <v>99.99</v>
      </c>
      <c r="J26" s="257">
        <f>VLOOKUP(E26,Inventory!A:C,3,FALSE)</f>
        <v>110</v>
      </c>
      <c r="K26" s="264"/>
      <c r="L26" s="263">
        <f t="shared" si="3"/>
        <v>0</v>
      </c>
    </row>
    <row r="27" spans="1:12" ht="10.5" customHeight="1" x14ac:dyDescent="0.15">
      <c r="A27" s="260" t="s">
        <v>291</v>
      </c>
      <c r="B27" s="264" t="s">
        <v>924</v>
      </c>
      <c r="C27" s="260" t="s">
        <v>363</v>
      </c>
      <c r="D27" s="264" t="s">
        <v>392</v>
      </c>
      <c r="E27" s="260" t="s">
        <v>925</v>
      </c>
      <c r="F27" s="261" t="s">
        <v>926</v>
      </c>
      <c r="G27" s="262">
        <f t="shared" si="6"/>
        <v>55.000000000000007</v>
      </c>
      <c r="H27" s="262">
        <v>100</v>
      </c>
      <c r="I27" s="263">
        <f t="shared" si="2"/>
        <v>99.99</v>
      </c>
      <c r="J27" s="257">
        <f>VLOOKUP(E27,Inventory!A:C,3,FALSE)</f>
        <v>129</v>
      </c>
      <c r="K27" s="264"/>
      <c r="L27" s="263">
        <f t="shared" si="3"/>
        <v>0</v>
      </c>
    </row>
    <row r="28" spans="1:12" ht="10.5" customHeight="1" x14ac:dyDescent="0.15">
      <c r="A28" s="260" t="s">
        <v>291</v>
      </c>
      <c r="B28" s="264" t="s">
        <v>924</v>
      </c>
      <c r="C28" s="260" t="s">
        <v>367</v>
      </c>
      <c r="D28" s="264" t="s">
        <v>395</v>
      </c>
      <c r="E28" s="260" t="s">
        <v>927</v>
      </c>
      <c r="F28" s="261" t="s">
        <v>928</v>
      </c>
      <c r="G28" s="262">
        <f t="shared" si="6"/>
        <v>55.000000000000007</v>
      </c>
      <c r="H28" s="262">
        <v>100</v>
      </c>
      <c r="I28" s="263">
        <f t="shared" si="2"/>
        <v>99.99</v>
      </c>
      <c r="J28" s="257">
        <f>VLOOKUP(E28,Inventory!A:C,3,FALSE)</f>
        <v>135</v>
      </c>
      <c r="K28" s="264"/>
      <c r="L28" s="263">
        <f t="shared" si="3"/>
        <v>0</v>
      </c>
    </row>
    <row r="29" spans="1:12" ht="10.5" customHeight="1" x14ac:dyDescent="0.15">
      <c r="A29" s="260" t="s">
        <v>291</v>
      </c>
      <c r="B29" s="264" t="s">
        <v>929</v>
      </c>
      <c r="C29" s="260" t="s">
        <v>363</v>
      </c>
      <c r="D29" s="264" t="s">
        <v>392</v>
      </c>
      <c r="E29" s="260" t="s">
        <v>930</v>
      </c>
      <c r="F29" s="261" t="s">
        <v>931</v>
      </c>
      <c r="G29" s="262">
        <f t="shared" si="6"/>
        <v>55.000000000000007</v>
      </c>
      <c r="H29" s="262">
        <v>100</v>
      </c>
      <c r="I29" s="263">
        <f t="shared" si="2"/>
        <v>99.99</v>
      </c>
      <c r="J29" s="257">
        <f>VLOOKUP(E29,Inventory!A:C,3,FALSE)</f>
        <v>54</v>
      </c>
      <c r="K29" s="264"/>
      <c r="L29" s="263">
        <f t="shared" si="3"/>
        <v>0</v>
      </c>
    </row>
    <row r="30" spans="1:12" ht="10.5" customHeight="1" x14ac:dyDescent="0.15">
      <c r="A30" s="279" t="s">
        <v>291</v>
      </c>
      <c r="B30" s="281" t="s">
        <v>929</v>
      </c>
      <c r="C30" s="279" t="s">
        <v>367</v>
      </c>
      <c r="D30" s="281" t="s">
        <v>395</v>
      </c>
      <c r="E30" s="279" t="s">
        <v>932</v>
      </c>
      <c r="F30" s="303" t="s">
        <v>933</v>
      </c>
      <c r="G30" s="328">
        <f t="shared" si="6"/>
        <v>55.000000000000007</v>
      </c>
      <c r="H30" s="262">
        <v>100</v>
      </c>
      <c r="I30" s="282">
        <f t="shared" si="2"/>
        <v>99.99</v>
      </c>
      <c r="J30" s="257">
        <f>VLOOKUP(E30,Inventory!A:C,3,FALSE)</f>
        <v>49</v>
      </c>
      <c r="K30" s="281"/>
      <c r="L30" s="282">
        <f t="shared" si="3"/>
        <v>0</v>
      </c>
    </row>
    <row r="31" spans="1:12" ht="10.5" customHeight="1" x14ac:dyDescent="0.15">
      <c r="A31" s="260" t="s">
        <v>934</v>
      </c>
      <c r="B31" s="260" t="s">
        <v>935</v>
      </c>
      <c r="C31" s="260" t="s">
        <v>367</v>
      </c>
      <c r="D31" s="264" t="s">
        <v>395</v>
      </c>
      <c r="E31" s="261" t="s">
        <v>936</v>
      </c>
      <c r="F31" s="275">
        <v>847435030673</v>
      </c>
      <c r="G31" s="328">
        <v>55</v>
      </c>
      <c r="H31" s="262">
        <v>100</v>
      </c>
      <c r="I31" s="282">
        <f t="shared" si="2"/>
        <v>99.99</v>
      </c>
      <c r="J31" s="257">
        <f>VLOOKUP(E31,Inventory!A:C,3,FALSE)</f>
        <v>107</v>
      </c>
      <c r="K31" s="264"/>
      <c r="L31" s="282">
        <f t="shared" si="3"/>
        <v>0</v>
      </c>
    </row>
    <row r="32" spans="1:12" ht="10.5" customHeight="1" x14ac:dyDescent="0.15">
      <c r="A32" s="260" t="s">
        <v>934</v>
      </c>
      <c r="B32" s="260" t="s">
        <v>937</v>
      </c>
      <c r="C32" s="260" t="s">
        <v>542</v>
      </c>
      <c r="D32" s="264" t="s">
        <v>543</v>
      </c>
      <c r="E32" s="261" t="s">
        <v>938</v>
      </c>
      <c r="F32" s="275">
        <v>847435030611</v>
      </c>
      <c r="G32" s="328">
        <v>55</v>
      </c>
      <c r="H32" s="262">
        <v>100</v>
      </c>
      <c r="I32" s="282">
        <f t="shared" si="2"/>
        <v>99.99</v>
      </c>
      <c r="J32" s="257">
        <f>VLOOKUP(E32,Inventory!A:C,3,FALSE)</f>
        <v>50</v>
      </c>
      <c r="K32" s="264"/>
      <c r="L32" s="282">
        <f t="shared" si="3"/>
        <v>0</v>
      </c>
    </row>
    <row r="33" spans="1:12" ht="10.5" customHeight="1" x14ac:dyDescent="0.15">
      <c r="A33" s="260" t="s">
        <v>934</v>
      </c>
      <c r="B33" s="260" t="s">
        <v>937</v>
      </c>
      <c r="C33" s="260" t="s">
        <v>363</v>
      </c>
      <c r="D33" s="264" t="s">
        <v>392</v>
      </c>
      <c r="E33" s="261" t="s">
        <v>939</v>
      </c>
      <c r="F33" s="275">
        <v>847435030604</v>
      </c>
      <c r="G33" s="328">
        <v>55</v>
      </c>
      <c r="H33" s="262">
        <v>100</v>
      </c>
      <c r="I33" s="282">
        <f t="shared" si="2"/>
        <v>99.99</v>
      </c>
      <c r="J33" s="257">
        <f>VLOOKUP(E33,Inventory!A:C,3,FALSE)</f>
        <v>19</v>
      </c>
      <c r="K33" s="264"/>
      <c r="L33" s="282">
        <f t="shared" si="3"/>
        <v>0</v>
      </c>
    </row>
    <row r="34" spans="1:12" ht="10.5" customHeight="1" x14ac:dyDescent="0.15">
      <c r="A34" s="260" t="s">
        <v>934</v>
      </c>
      <c r="B34" s="260" t="s">
        <v>937</v>
      </c>
      <c r="C34" s="260" t="s">
        <v>367</v>
      </c>
      <c r="D34" s="264" t="s">
        <v>395</v>
      </c>
      <c r="E34" s="261" t="s">
        <v>940</v>
      </c>
      <c r="F34" s="275">
        <v>847435031052</v>
      </c>
      <c r="G34" s="328">
        <v>55</v>
      </c>
      <c r="H34" s="262">
        <v>100</v>
      </c>
      <c r="I34" s="263">
        <f t="shared" si="2"/>
        <v>99.99</v>
      </c>
      <c r="J34" s="257">
        <f>VLOOKUP(E34,Inventory!A:C,3,FALSE)</f>
        <v>122</v>
      </c>
      <c r="K34" s="264"/>
      <c r="L34" s="263">
        <f t="shared" si="3"/>
        <v>0</v>
      </c>
    </row>
    <row r="35" spans="1:12" ht="10.5" customHeight="1" x14ac:dyDescent="0.15">
      <c r="A35" s="264" t="s">
        <v>291</v>
      </c>
      <c r="B35" s="318" t="s">
        <v>941</v>
      </c>
      <c r="C35" s="251" t="s">
        <v>542</v>
      </c>
      <c r="D35" s="260" t="s">
        <v>543</v>
      </c>
      <c r="E35" s="317" t="s">
        <v>544</v>
      </c>
      <c r="F35" s="314">
        <v>847435034084</v>
      </c>
      <c r="G35" s="315">
        <f t="shared" ref="G35:G40" si="7">H35*0.55</f>
        <v>55.000000000000007</v>
      </c>
      <c r="H35" s="262">
        <v>100</v>
      </c>
      <c r="I35" s="302">
        <f t="shared" si="2"/>
        <v>99.99</v>
      </c>
      <c r="J35" s="423">
        <f>VLOOKUP(E35,Inventory!A:C,3,FALSE)</f>
        <v>9</v>
      </c>
      <c r="K35" s="312"/>
      <c r="L35" s="302">
        <f t="shared" si="3"/>
        <v>0</v>
      </c>
    </row>
    <row r="36" spans="1:12" ht="10.5" customHeight="1" x14ac:dyDescent="0.15">
      <c r="A36" s="264" t="s">
        <v>291</v>
      </c>
      <c r="B36" s="318" t="s">
        <v>942</v>
      </c>
      <c r="C36" s="251" t="s">
        <v>542</v>
      </c>
      <c r="D36" s="260" t="s">
        <v>543</v>
      </c>
      <c r="E36" s="317" t="s">
        <v>548</v>
      </c>
      <c r="F36" s="314">
        <v>847435034060</v>
      </c>
      <c r="G36" s="315">
        <f t="shared" si="7"/>
        <v>55.000000000000007</v>
      </c>
      <c r="H36" s="262">
        <v>100</v>
      </c>
      <c r="I36" s="302">
        <f t="shared" si="2"/>
        <v>99.99</v>
      </c>
      <c r="J36" s="423">
        <f>VLOOKUP(E36,Inventory!A:C,3,FALSE)</f>
        <v>4</v>
      </c>
      <c r="K36" s="312"/>
      <c r="L36" s="302">
        <f t="shared" si="3"/>
        <v>0</v>
      </c>
    </row>
    <row r="37" spans="1:12" ht="10.5" customHeight="1" x14ac:dyDescent="0.15">
      <c r="A37" s="264" t="s">
        <v>291</v>
      </c>
      <c r="B37" s="318" t="s">
        <v>942</v>
      </c>
      <c r="C37" s="260" t="s">
        <v>363</v>
      </c>
      <c r="D37" s="260" t="s">
        <v>392</v>
      </c>
      <c r="E37" s="317" t="s">
        <v>549</v>
      </c>
      <c r="F37" s="314">
        <v>847435033254</v>
      </c>
      <c r="G37" s="315">
        <f t="shared" si="7"/>
        <v>55.000000000000007</v>
      </c>
      <c r="H37" s="262">
        <v>100</v>
      </c>
      <c r="I37" s="302">
        <f t="shared" si="2"/>
        <v>99.99</v>
      </c>
      <c r="J37" s="423">
        <f>VLOOKUP(E37,Inventory!A:C,3,FALSE)</f>
        <v>6</v>
      </c>
      <c r="K37" s="312"/>
      <c r="L37" s="302">
        <f t="shared" si="3"/>
        <v>0</v>
      </c>
    </row>
    <row r="38" spans="1:12" ht="10.5" customHeight="1" x14ac:dyDescent="0.2">
      <c r="A38" s="435" t="s">
        <v>291</v>
      </c>
      <c r="B38" s="436" t="s">
        <v>943</v>
      </c>
      <c r="C38" s="437" t="s">
        <v>367</v>
      </c>
      <c r="D38" s="281" t="s">
        <v>395</v>
      </c>
      <c r="E38" s="303" t="s">
        <v>649</v>
      </c>
      <c r="F38" s="304">
        <v>847435033285</v>
      </c>
      <c r="G38" s="331">
        <f t="shared" si="7"/>
        <v>55.000000000000007</v>
      </c>
      <c r="H38" s="328">
        <v>100</v>
      </c>
      <c r="I38" s="282">
        <f t="shared" si="2"/>
        <v>99.99</v>
      </c>
      <c r="J38" s="257">
        <f>VLOOKUP(E38,Inventory!A:C,3,FALSE)</f>
        <v>5</v>
      </c>
      <c r="K38" s="264"/>
      <c r="L38" s="263">
        <f t="shared" si="3"/>
        <v>0</v>
      </c>
    </row>
    <row r="39" spans="1:12" ht="10.5" customHeight="1" x14ac:dyDescent="0.2">
      <c r="A39" s="438" t="s">
        <v>291</v>
      </c>
      <c r="B39" s="439" t="s">
        <v>944</v>
      </c>
      <c r="C39" s="343" t="s">
        <v>363</v>
      </c>
      <c r="D39" s="264" t="s">
        <v>392</v>
      </c>
      <c r="E39" s="261" t="s">
        <v>945</v>
      </c>
      <c r="F39" s="301" t="s">
        <v>946</v>
      </c>
      <c r="G39" s="330">
        <f t="shared" si="7"/>
        <v>55.000000000000007</v>
      </c>
      <c r="H39" s="262">
        <v>100</v>
      </c>
      <c r="I39" s="263">
        <f t="shared" si="2"/>
        <v>99.99</v>
      </c>
      <c r="J39" s="257">
        <f>VLOOKUP(E39,Inventory!A:C,3,FALSE)</f>
        <v>1</v>
      </c>
      <c r="K39" s="264"/>
      <c r="L39" s="263">
        <f t="shared" si="3"/>
        <v>0</v>
      </c>
    </row>
    <row r="40" spans="1:12" ht="10.5" customHeight="1" x14ac:dyDescent="0.2">
      <c r="A40" s="438" t="s">
        <v>291</v>
      </c>
      <c r="B40" s="439" t="s">
        <v>944</v>
      </c>
      <c r="C40" s="343" t="s">
        <v>367</v>
      </c>
      <c r="D40" s="264" t="s">
        <v>395</v>
      </c>
      <c r="E40" s="261" t="s">
        <v>947</v>
      </c>
      <c r="F40" s="301" t="s">
        <v>948</v>
      </c>
      <c r="G40" s="330">
        <f t="shared" si="7"/>
        <v>55.000000000000007</v>
      </c>
      <c r="H40" s="262">
        <v>100</v>
      </c>
      <c r="I40" s="263">
        <f t="shared" si="2"/>
        <v>99.99</v>
      </c>
      <c r="J40" s="257">
        <f>VLOOKUP(E40,Inventory!A:C,3,FALSE)</f>
        <v>1</v>
      </c>
      <c r="K40" s="264"/>
      <c r="L40" s="263">
        <f t="shared" si="3"/>
        <v>0</v>
      </c>
    </row>
    <row r="41" spans="1:12" ht="10.5" customHeight="1" x14ac:dyDescent="0.15">
      <c r="A41" s="260" t="s">
        <v>296</v>
      </c>
      <c r="B41" s="264" t="s">
        <v>404</v>
      </c>
      <c r="C41" s="260" t="s">
        <v>363</v>
      </c>
      <c r="D41" s="264" t="s">
        <v>405</v>
      </c>
      <c r="E41" s="260" t="s">
        <v>406</v>
      </c>
      <c r="F41" s="275" t="s">
        <v>407</v>
      </c>
      <c r="G41" s="262">
        <v>18</v>
      </c>
      <c r="H41" s="262">
        <v>40</v>
      </c>
      <c r="I41" s="263">
        <f t="shared" si="2"/>
        <v>39.99</v>
      </c>
      <c r="J41" s="257">
        <f>VLOOKUP(E41,Inventory!A:C,3,FALSE)</f>
        <v>250</v>
      </c>
      <c r="K41" s="252"/>
      <c r="L41" s="255">
        <f t="shared" si="3"/>
        <v>0</v>
      </c>
    </row>
    <row r="42" spans="1:12" ht="10.5" customHeight="1" x14ac:dyDescent="0.15">
      <c r="A42" s="260" t="s">
        <v>296</v>
      </c>
      <c r="B42" s="264" t="s">
        <v>404</v>
      </c>
      <c r="C42" s="260" t="s">
        <v>367</v>
      </c>
      <c r="D42" s="264" t="s">
        <v>408</v>
      </c>
      <c r="E42" s="260" t="s">
        <v>409</v>
      </c>
      <c r="F42" s="275" t="s">
        <v>410</v>
      </c>
      <c r="G42" s="262">
        <v>18</v>
      </c>
      <c r="H42" s="262">
        <v>40</v>
      </c>
      <c r="I42" s="263">
        <f t="shared" si="2"/>
        <v>39.99</v>
      </c>
      <c r="J42" s="257">
        <f>VLOOKUP(E42,Inventory!A:C,3,FALSE)</f>
        <v>0</v>
      </c>
      <c r="K42" s="264"/>
      <c r="L42" s="263">
        <f t="shared" si="3"/>
        <v>0</v>
      </c>
    </row>
    <row r="43" spans="1:12" ht="10.5" customHeight="1" x14ac:dyDescent="0.15">
      <c r="A43" s="260" t="s">
        <v>296</v>
      </c>
      <c r="B43" s="264" t="s">
        <v>411</v>
      </c>
      <c r="C43" s="260" t="s">
        <v>363</v>
      </c>
      <c r="D43" s="264" t="s">
        <v>405</v>
      </c>
      <c r="E43" s="260" t="s">
        <v>412</v>
      </c>
      <c r="F43" s="275" t="s">
        <v>413</v>
      </c>
      <c r="G43" s="262">
        <v>18</v>
      </c>
      <c r="H43" s="262">
        <v>40</v>
      </c>
      <c r="I43" s="263">
        <f t="shared" si="2"/>
        <v>39.99</v>
      </c>
      <c r="J43" s="257">
        <f>VLOOKUP(E43,Inventory!A:C,3,FALSE)</f>
        <v>250</v>
      </c>
      <c r="K43" s="264"/>
      <c r="L43" s="263">
        <f t="shared" si="3"/>
        <v>0</v>
      </c>
    </row>
    <row r="44" spans="1:12" ht="10.5" customHeight="1" x14ac:dyDescent="0.15">
      <c r="A44" s="260" t="s">
        <v>296</v>
      </c>
      <c r="B44" s="264" t="s">
        <v>411</v>
      </c>
      <c r="C44" s="260" t="s">
        <v>367</v>
      </c>
      <c r="D44" s="264" t="s">
        <v>408</v>
      </c>
      <c r="E44" s="260" t="s">
        <v>414</v>
      </c>
      <c r="F44" s="275" t="s">
        <v>415</v>
      </c>
      <c r="G44" s="262">
        <v>18</v>
      </c>
      <c r="H44" s="262">
        <v>40</v>
      </c>
      <c r="I44" s="263">
        <f t="shared" si="2"/>
        <v>39.99</v>
      </c>
      <c r="J44" s="257">
        <f>VLOOKUP(E44,Inventory!A:C,3,FALSE)</f>
        <v>250</v>
      </c>
      <c r="K44" s="264"/>
      <c r="L44" s="263">
        <f t="shared" si="3"/>
        <v>0</v>
      </c>
    </row>
    <row r="45" spans="1:12" ht="10.5" customHeight="1" x14ac:dyDescent="0.15">
      <c r="A45" s="260" t="s">
        <v>296</v>
      </c>
      <c r="B45" s="264" t="s">
        <v>416</v>
      </c>
      <c r="C45" s="260" t="s">
        <v>363</v>
      </c>
      <c r="D45" s="264" t="s">
        <v>405</v>
      </c>
      <c r="E45" s="260" t="s">
        <v>417</v>
      </c>
      <c r="F45" s="275" t="s">
        <v>418</v>
      </c>
      <c r="G45" s="262">
        <v>18</v>
      </c>
      <c r="H45" s="262">
        <v>40</v>
      </c>
      <c r="I45" s="263">
        <f t="shared" si="2"/>
        <v>39.99</v>
      </c>
      <c r="J45" s="257">
        <f>VLOOKUP(E45,Inventory!A:C,3,FALSE)</f>
        <v>0</v>
      </c>
      <c r="K45" s="264"/>
      <c r="L45" s="263">
        <f t="shared" si="3"/>
        <v>0</v>
      </c>
    </row>
    <row r="46" spans="1:12" ht="10.5" customHeight="1" x14ac:dyDescent="0.15">
      <c r="A46" s="251" t="s">
        <v>296</v>
      </c>
      <c r="B46" s="252" t="s">
        <v>416</v>
      </c>
      <c r="C46" s="251" t="s">
        <v>367</v>
      </c>
      <c r="D46" s="252" t="s">
        <v>408</v>
      </c>
      <c r="E46" s="251" t="s">
        <v>419</v>
      </c>
      <c r="F46" s="273" t="s">
        <v>420</v>
      </c>
      <c r="G46" s="254">
        <v>18</v>
      </c>
      <c r="H46" s="254">
        <v>40</v>
      </c>
      <c r="I46" s="255">
        <f t="shared" si="2"/>
        <v>39.99</v>
      </c>
      <c r="J46" s="257">
        <f>VLOOKUP(E46,Inventory!A:C,3,FALSE)</f>
        <v>250</v>
      </c>
      <c r="K46" s="264"/>
      <c r="L46" s="263">
        <f t="shared" si="3"/>
        <v>0</v>
      </c>
    </row>
    <row r="47" spans="1:12" ht="10.5" customHeight="1" x14ac:dyDescent="0.15">
      <c r="A47" s="260" t="s">
        <v>296</v>
      </c>
      <c r="B47" s="264" t="s">
        <v>421</v>
      </c>
      <c r="C47" s="260" t="s">
        <v>363</v>
      </c>
      <c r="D47" s="264" t="s">
        <v>405</v>
      </c>
      <c r="E47" s="260" t="s">
        <v>422</v>
      </c>
      <c r="F47" s="275">
        <v>847435028847</v>
      </c>
      <c r="G47" s="262">
        <v>18</v>
      </c>
      <c r="H47" s="254">
        <v>40</v>
      </c>
      <c r="I47" s="263">
        <f t="shared" si="2"/>
        <v>39.99</v>
      </c>
      <c r="J47" s="257">
        <f>VLOOKUP(E47,Inventory!A:C,3,FALSE)</f>
        <v>250</v>
      </c>
      <c r="K47" s="264"/>
      <c r="L47" s="263">
        <f t="shared" si="3"/>
        <v>0</v>
      </c>
    </row>
    <row r="48" spans="1:12" ht="10.5" customHeight="1" x14ac:dyDescent="0.15">
      <c r="A48" s="260" t="s">
        <v>296</v>
      </c>
      <c r="B48" s="264" t="s">
        <v>421</v>
      </c>
      <c r="C48" s="260" t="s">
        <v>367</v>
      </c>
      <c r="D48" s="264" t="s">
        <v>408</v>
      </c>
      <c r="E48" s="260" t="s">
        <v>423</v>
      </c>
      <c r="F48" s="275">
        <v>847435028854</v>
      </c>
      <c r="G48" s="262">
        <v>18</v>
      </c>
      <c r="H48" s="254">
        <v>40</v>
      </c>
      <c r="I48" s="263">
        <f t="shared" si="2"/>
        <v>39.99</v>
      </c>
      <c r="J48" s="257">
        <f>VLOOKUP(E48,Inventory!A:C,3,FALSE)</f>
        <v>250</v>
      </c>
      <c r="K48" s="264"/>
      <c r="L48" s="263">
        <f t="shared" si="3"/>
        <v>0</v>
      </c>
    </row>
    <row r="49" spans="1:12" ht="10.5" customHeight="1" x14ac:dyDescent="0.15">
      <c r="A49" s="251" t="s">
        <v>296</v>
      </c>
      <c r="B49" s="260" t="s">
        <v>424</v>
      </c>
      <c r="C49" s="260" t="s">
        <v>363</v>
      </c>
      <c r="D49" s="264" t="s">
        <v>405</v>
      </c>
      <c r="E49" s="275" t="s">
        <v>425</v>
      </c>
      <c r="F49" s="275">
        <v>847435028861</v>
      </c>
      <c r="G49" s="262">
        <v>18</v>
      </c>
      <c r="H49" s="254">
        <v>40</v>
      </c>
      <c r="I49" s="263">
        <f t="shared" si="2"/>
        <v>39.99</v>
      </c>
      <c r="J49" s="257">
        <f>VLOOKUP(E49,Inventory!A:C,3,FALSE)</f>
        <v>250</v>
      </c>
      <c r="K49" s="264"/>
      <c r="L49" s="263">
        <f t="shared" si="3"/>
        <v>0</v>
      </c>
    </row>
    <row r="50" spans="1:12" ht="10.5" customHeight="1" x14ac:dyDescent="0.15">
      <c r="A50" s="251" t="s">
        <v>296</v>
      </c>
      <c r="B50" s="260" t="s">
        <v>424</v>
      </c>
      <c r="C50" s="260" t="s">
        <v>367</v>
      </c>
      <c r="D50" s="264" t="s">
        <v>408</v>
      </c>
      <c r="E50" s="275" t="s">
        <v>426</v>
      </c>
      <c r="F50" s="275">
        <v>847435028878</v>
      </c>
      <c r="G50" s="262">
        <v>18</v>
      </c>
      <c r="H50" s="254">
        <v>40</v>
      </c>
      <c r="I50" s="263">
        <f t="shared" si="2"/>
        <v>39.99</v>
      </c>
      <c r="J50" s="257">
        <f>VLOOKUP(E50,Inventory!A:C,3,FALSE)</f>
        <v>250</v>
      </c>
      <c r="K50" s="264"/>
      <c r="L50" s="263">
        <f t="shared" si="3"/>
        <v>0</v>
      </c>
    </row>
    <row r="51" spans="1:12" ht="10.5" customHeight="1" x14ac:dyDescent="0.15">
      <c r="A51" s="260" t="s">
        <v>296</v>
      </c>
      <c r="B51" s="264" t="s">
        <v>949</v>
      </c>
      <c r="C51" s="260" t="s">
        <v>363</v>
      </c>
      <c r="D51" s="264" t="s">
        <v>405</v>
      </c>
      <c r="E51" s="260" t="s">
        <v>950</v>
      </c>
      <c r="F51" s="261" t="s">
        <v>951</v>
      </c>
      <c r="G51" s="262">
        <v>18</v>
      </c>
      <c r="H51" s="254">
        <v>40</v>
      </c>
      <c r="I51" s="263">
        <f t="shared" si="2"/>
        <v>39.99</v>
      </c>
      <c r="J51" s="257">
        <f>VLOOKUP(E51,Inventory!A:C,3,FALSE)</f>
        <v>16</v>
      </c>
      <c r="K51" s="264"/>
      <c r="L51" s="263">
        <f t="shared" si="3"/>
        <v>0</v>
      </c>
    </row>
    <row r="52" spans="1:12" ht="10.5" customHeight="1" x14ac:dyDescent="0.15">
      <c r="A52" s="260" t="s">
        <v>296</v>
      </c>
      <c r="B52" s="264" t="s">
        <v>949</v>
      </c>
      <c r="C52" s="260" t="s">
        <v>367</v>
      </c>
      <c r="D52" s="264" t="s">
        <v>408</v>
      </c>
      <c r="E52" s="260" t="s">
        <v>952</v>
      </c>
      <c r="F52" s="261" t="s">
        <v>953</v>
      </c>
      <c r="G52" s="262">
        <v>18</v>
      </c>
      <c r="H52" s="254">
        <v>40</v>
      </c>
      <c r="I52" s="263">
        <f t="shared" si="2"/>
        <v>39.99</v>
      </c>
      <c r="J52" s="257">
        <f>VLOOKUP(E52,Inventory!A:C,3,FALSE)</f>
        <v>0</v>
      </c>
      <c r="K52" s="264"/>
      <c r="L52" s="263">
        <f t="shared" si="3"/>
        <v>0</v>
      </c>
    </row>
    <row r="53" spans="1:12" ht="10.5" customHeight="1" x14ac:dyDescent="0.15">
      <c r="A53" s="260" t="s">
        <v>296</v>
      </c>
      <c r="B53" s="264" t="s">
        <v>954</v>
      </c>
      <c r="C53" s="260" t="s">
        <v>363</v>
      </c>
      <c r="D53" s="264" t="s">
        <v>405</v>
      </c>
      <c r="E53" s="260" t="s">
        <v>955</v>
      </c>
      <c r="F53" s="261" t="s">
        <v>956</v>
      </c>
      <c r="G53" s="262">
        <v>18</v>
      </c>
      <c r="H53" s="254">
        <v>40</v>
      </c>
      <c r="I53" s="263">
        <f t="shared" si="2"/>
        <v>39.99</v>
      </c>
      <c r="J53" s="257">
        <f>VLOOKUP(E53,Inventory!A:C,3,FALSE)</f>
        <v>45</v>
      </c>
      <c r="K53" s="264"/>
      <c r="L53" s="263">
        <f t="shared" si="3"/>
        <v>0</v>
      </c>
    </row>
    <row r="54" spans="1:12" ht="10.5" customHeight="1" x14ac:dyDescent="0.15">
      <c r="A54" s="260" t="s">
        <v>296</v>
      </c>
      <c r="B54" s="264" t="s">
        <v>954</v>
      </c>
      <c r="C54" s="260" t="s">
        <v>367</v>
      </c>
      <c r="D54" s="264" t="s">
        <v>408</v>
      </c>
      <c r="E54" s="260" t="s">
        <v>957</v>
      </c>
      <c r="F54" s="261" t="s">
        <v>958</v>
      </c>
      <c r="G54" s="262">
        <v>18</v>
      </c>
      <c r="H54" s="254">
        <v>40</v>
      </c>
      <c r="I54" s="263">
        <f t="shared" si="2"/>
        <v>39.99</v>
      </c>
      <c r="J54" s="257">
        <f>VLOOKUP(E54,Inventory!A:C,3,FALSE)</f>
        <v>31</v>
      </c>
      <c r="K54" s="264"/>
      <c r="L54" s="263">
        <f t="shared" si="3"/>
        <v>0</v>
      </c>
    </row>
    <row r="55" spans="1:12" ht="10.5" customHeight="1" x14ac:dyDescent="0.15"/>
    <row r="56" spans="1:12" ht="10.5" customHeight="1" x14ac:dyDescent="0.15"/>
    <row r="57" spans="1:12" ht="10.5" customHeight="1" x14ac:dyDescent="0.15"/>
    <row r="58" spans="1:12" ht="10.5" customHeight="1" x14ac:dyDescent="0.15"/>
    <row r="59" spans="1:12" ht="10.5" customHeight="1" x14ac:dyDescent="0.15"/>
    <row r="60" spans="1:12" ht="10.5" customHeight="1" x14ac:dyDescent="0.15"/>
    <row r="61" spans="1:12" ht="10.5" customHeight="1" x14ac:dyDescent="0.15"/>
    <row r="62" spans="1:12" ht="10.5" customHeight="1" x14ac:dyDescent="0.15"/>
    <row r="63" spans="1:12" ht="10.5" customHeight="1" x14ac:dyDescent="0.15"/>
    <row r="64" spans="1:12" ht="10.5" customHeight="1" x14ac:dyDescent="0.15"/>
    <row r="65" ht="10.5" customHeight="1" x14ac:dyDescent="0.15"/>
    <row r="66" ht="10.5" customHeight="1" x14ac:dyDescent="0.15"/>
    <row r="67" ht="10.5" customHeight="1" x14ac:dyDescent="0.15"/>
    <row r="68" ht="10.5" customHeight="1" x14ac:dyDescent="0.15"/>
    <row r="69" ht="10.5" customHeight="1" x14ac:dyDescent="0.15"/>
    <row r="70" ht="10.5" customHeight="1" x14ac:dyDescent="0.15"/>
    <row r="71" ht="10.5" customHeight="1" x14ac:dyDescent="0.15"/>
    <row r="72" ht="10.5" customHeight="1" x14ac:dyDescent="0.15"/>
    <row r="73" ht="10.5" customHeight="1" x14ac:dyDescent="0.15"/>
    <row r="74" ht="10.5" customHeight="1" x14ac:dyDescent="0.15"/>
    <row r="75" ht="10.5" customHeight="1" x14ac:dyDescent="0.15"/>
    <row r="76" ht="10.5" customHeight="1" x14ac:dyDescent="0.15"/>
    <row r="77" ht="10.5" customHeight="1" x14ac:dyDescent="0.15"/>
    <row r="78" ht="10.5" customHeight="1" x14ac:dyDescent="0.15"/>
    <row r="79" ht="10.5" customHeight="1" x14ac:dyDescent="0.15"/>
    <row r="80" ht="10.5" customHeight="1" x14ac:dyDescent="0.15"/>
    <row r="81" ht="10.5" customHeight="1" x14ac:dyDescent="0.15"/>
    <row r="82" ht="10.5" customHeight="1" x14ac:dyDescent="0.15"/>
    <row r="83" ht="10.5" customHeight="1" x14ac:dyDescent="0.15"/>
    <row r="84" ht="10.5" customHeight="1" x14ac:dyDescent="0.15"/>
    <row r="85" ht="10.5" customHeight="1" x14ac:dyDescent="0.15"/>
    <row r="86" ht="10.5" customHeight="1" x14ac:dyDescent="0.15"/>
    <row r="87" ht="10.5" customHeight="1" x14ac:dyDescent="0.15"/>
    <row r="88" ht="10.5" customHeight="1" x14ac:dyDescent="0.15"/>
    <row r="89" ht="10.5" customHeight="1" x14ac:dyDescent="0.15"/>
    <row r="90" ht="10.5" customHeight="1" x14ac:dyDescent="0.15"/>
    <row r="91" ht="10.5" customHeight="1" x14ac:dyDescent="0.15"/>
    <row r="92" ht="10.5" customHeight="1" x14ac:dyDescent="0.15"/>
    <row r="93" ht="10.5" customHeight="1" x14ac:dyDescent="0.15"/>
    <row r="94" ht="10.5" customHeight="1" x14ac:dyDescent="0.15"/>
    <row r="95" ht="10.5" customHeight="1" x14ac:dyDescent="0.15"/>
    <row r="96" ht="10.5" customHeight="1" x14ac:dyDescent="0.15"/>
    <row r="97" ht="10.5" customHeight="1" x14ac:dyDescent="0.15"/>
    <row r="98" ht="10.5" customHeight="1" x14ac:dyDescent="0.15"/>
    <row r="99" ht="10.5" customHeight="1" x14ac:dyDescent="0.15"/>
    <row r="100" ht="10.5" customHeight="1" x14ac:dyDescent="0.15"/>
    <row r="101" ht="10.5" customHeight="1" x14ac:dyDescent="0.15"/>
    <row r="102" ht="10.5" customHeight="1" x14ac:dyDescent="0.15"/>
    <row r="103" ht="10.5" customHeight="1" x14ac:dyDescent="0.15"/>
    <row r="104" ht="10.5" customHeight="1" x14ac:dyDescent="0.15"/>
    <row r="105" ht="10.5" customHeight="1" x14ac:dyDescent="0.15"/>
    <row r="106" ht="10.5" customHeight="1" x14ac:dyDescent="0.15"/>
    <row r="107" ht="10.5" customHeight="1" x14ac:dyDescent="0.15"/>
    <row r="108" ht="10.5" customHeight="1" x14ac:dyDescent="0.15"/>
    <row r="109" ht="10.5" customHeight="1" x14ac:dyDescent="0.15"/>
    <row r="110" ht="10.5" customHeight="1" x14ac:dyDescent="0.15"/>
    <row r="111" ht="10.5" customHeight="1" x14ac:dyDescent="0.15"/>
    <row r="112" ht="10.5" customHeight="1" x14ac:dyDescent="0.15"/>
    <row r="113" ht="10.5" customHeight="1" x14ac:dyDescent="0.15"/>
    <row r="114" ht="10.5" customHeight="1" x14ac:dyDescent="0.15"/>
    <row r="115" ht="10.5" customHeight="1" x14ac:dyDescent="0.15"/>
    <row r="116" ht="10.5" customHeight="1" x14ac:dyDescent="0.15"/>
    <row r="117" ht="10.5" customHeight="1" x14ac:dyDescent="0.15"/>
    <row r="118" ht="10.5" customHeight="1" x14ac:dyDescent="0.15"/>
    <row r="119" ht="10.5" customHeight="1" x14ac:dyDescent="0.15"/>
    <row r="120" ht="10.5" customHeight="1" x14ac:dyDescent="0.15"/>
    <row r="121" ht="10.5" customHeight="1" x14ac:dyDescent="0.15"/>
    <row r="122" ht="10.5" customHeight="1" x14ac:dyDescent="0.15"/>
    <row r="123" ht="10.5" customHeight="1" x14ac:dyDescent="0.15"/>
    <row r="124" ht="10.5" customHeight="1" x14ac:dyDescent="0.15"/>
    <row r="125" ht="10.5" customHeight="1" x14ac:dyDescent="0.15"/>
    <row r="126" ht="10.5" customHeight="1" x14ac:dyDescent="0.15"/>
    <row r="127" ht="10.5" customHeight="1" x14ac:dyDescent="0.15"/>
    <row r="128" ht="10.5" customHeight="1" x14ac:dyDescent="0.15"/>
    <row r="129" ht="10.5" customHeight="1" x14ac:dyDescent="0.15"/>
    <row r="130" ht="10.5" customHeight="1" x14ac:dyDescent="0.15"/>
    <row r="131" ht="10.5" customHeight="1" x14ac:dyDescent="0.15"/>
    <row r="132" ht="10.5" customHeight="1" x14ac:dyDescent="0.15"/>
    <row r="133" ht="10.5" customHeight="1" x14ac:dyDescent="0.15"/>
    <row r="134" ht="10.5" customHeight="1" x14ac:dyDescent="0.15"/>
    <row r="135" ht="10.5" customHeight="1" x14ac:dyDescent="0.15"/>
    <row r="136" ht="10.5" customHeight="1" x14ac:dyDescent="0.15"/>
    <row r="137" ht="10.5" customHeight="1" x14ac:dyDescent="0.15"/>
    <row r="138" ht="10.5" customHeight="1" x14ac:dyDescent="0.15"/>
    <row r="139" ht="10.5" customHeight="1" x14ac:dyDescent="0.15"/>
    <row r="140" ht="10.5" customHeight="1" x14ac:dyDescent="0.15"/>
    <row r="141" ht="10.5" customHeight="1" x14ac:dyDescent="0.15"/>
    <row r="142" ht="10.5" customHeight="1" x14ac:dyDescent="0.15"/>
    <row r="143" ht="10.5" customHeight="1" x14ac:dyDescent="0.15"/>
    <row r="144" ht="10.5" customHeight="1" x14ac:dyDescent="0.15"/>
    <row r="145" ht="10.5" customHeight="1" x14ac:dyDescent="0.15"/>
    <row r="146" ht="10.5" customHeight="1" x14ac:dyDescent="0.15"/>
    <row r="147" ht="10.5" customHeight="1" x14ac:dyDescent="0.15"/>
    <row r="148" ht="10.5" customHeight="1" x14ac:dyDescent="0.15"/>
    <row r="149" ht="10.5" customHeight="1" x14ac:dyDescent="0.15"/>
    <row r="150" ht="10.5" customHeight="1" x14ac:dyDescent="0.15"/>
    <row r="151" ht="10.5" customHeight="1" x14ac:dyDescent="0.15"/>
    <row r="152" ht="10.5" customHeight="1" x14ac:dyDescent="0.15"/>
    <row r="153" ht="10.5" customHeight="1" x14ac:dyDescent="0.15"/>
    <row r="154" ht="10.5" customHeight="1" x14ac:dyDescent="0.15"/>
    <row r="155" ht="10.5" customHeight="1" x14ac:dyDescent="0.15"/>
    <row r="156" ht="10.5" customHeight="1" x14ac:dyDescent="0.15"/>
    <row r="157" ht="10.5" customHeight="1" x14ac:dyDescent="0.15"/>
    <row r="158" ht="10.5" customHeight="1" x14ac:dyDescent="0.15"/>
    <row r="159" ht="10.5" customHeight="1" x14ac:dyDescent="0.15"/>
    <row r="160" ht="10.5" customHeight="1" x14ac:dyDescent="0.15"/>
    <row r="161" ht="10.5" customHeight="1" x14ac:dyDescent="0.15"/>
    <row r="162" ht="10.5" customHeight="1" x14ac:dyDescent="0.15"/>
    <row r="163" ht="10.5" customHeight="1" x14ac:dyDescent="0.15"/>
    <row r="164" ht="10.5" customHeight="1" x14ac:dyDescent="0.15"/>
    <row r="165" ht="10.5" customHeight="1" x14ac:dyDescent="0.15"/>
    <row r="166" ht="10.5" customHeight="1" x14ac:dyDescent="0.15"/>
    <row r="167" ht="10.5" customHeight="1" x14ac:dyDescent="0.15"/>
    <row r="168" ht="10.5" customHeight="1" x14ac:dyDescent="0.15"/>
    <row r="169" ht="10.5" customHeight="1" x14ac:dyDescent="0.15"/>
    <row r="170" ht="10.5" customHeight="1" x14ac:dyDescent="0.15"/>
    <row r="171" ht="10.5" customHeight="1" x14ac:dyDescent="0.15"/>
    <row r="172" ht="10.5" customHeight="1" x14ac:dyDescent="0.15"/>
    <row r="173" ht="10.5" customHeight="1" x14ac:dyDescent="0.15"/>
    <row r="174" ht="10.5" customHeight="1" x14ac:dyDescent="0.15"/>
    <row r="175" ht="10.5" customHeight="1" x14ac:dyDescent="0.15"/>
    <row r="176" ht="10.5" customHeight="1" x14ac:dyDescent="0.15"/>
    <row r="177" ht="10.5" customHeight="1" x14ac:dyDescent="0.15"/>
    <row r="178" ht="10.5" customHeight="1" x14ac:dyDescent="0.15"/>
    <row r="179" ht="10.5" customHeight="1" x14ac:dyDescent="0.15"/>
    <row r="180" ht="10.5" customHeight="1" x14ac:dyDescent="0.15"/>
    <row r="181" ht="10.5" customHeight="1" x14ac:dyDescent="0.15"/>
    <row r="182" ht="10.5" customHeight="1" x14ac:dyDescent="0.15"/>
    <row r="183" ht="10.5" customHeight="1" x14ac:dyDescent="0.15"/>
    <row r="184" ht="10.5" customHeight="1" x14ac:dyDescent="0.15"/>
    <row r="185" ht="10.5" customHeight="1" x14ac:dyDescent="0.15"/>
    <row r="186" ht="10.5" customHeight="1" x14ac:dyDescent="0.15"/>
    <row r="187" ht="10.5" customHeight="1" x14ac:dyDescent="0.15"/>
    <row r="188" ht="10.5" customHeight="1" x14ac:dyDescent="0.15"/>
    <row r="189" ht="10.5" customHeight="1" x14ac:dyDescent="0.15"/>
    <row r="190" ht="10.5" customHeight="1" x14ac:dyDescent="0.15"/>
    <row r="191" ht="10.5" customHeight="1" x14ac:dyDescent="0.15"/>
    <row r="192" ht="10.5" customHeight="1" x14ac:dyDescent="0.15"/>
    <row r="193" ht="10.5" customHeight="1" x14ac:dyDescent="0.15"/>
    <row r="194" ht="10.5" customHeight="1" x14ac:dyDescent="0.15"/>
    <row r="195" ht="10.5" customHeight="1" x14ac:dyDescent="0.15"/>
    <row r="196" ht="10.5" customHeight="1" x14ac:dyDescent="0.15"/>
    <row r="197" ht="10.5" customHeight="1" x14ac:dyDescent="0.15"/>
    <row r="198" ht="10.5" customHeight="1" x14ac:dyDescent="0.15"/>
    <row r="199" ht="10.5" customHeight="1" x14ac:dyDescent="0.15"/>
    <row r="200" ht="10.5" customHeight="1" x14ac:dyDescent="0.15"/>
    <row r="201" ht="10.5" customHeight="1" x14ac:dyDescent="0.15"/>
    <row r="202" ht="10.5" customHeight="1" x14ac:dyDescent="0.15"/>
    <row r="203" ht="10.5" customHeight="1" x14ac:dyDescent="0.15"/>
    <row r="204" ht="10.5" customHeight="1" x14ac:dyDescent="0.15"/>
    <row r="205" ht="10.5" customHeight="1" x14ac:dyDescent="0.15"/>
    <row r="206" ht="10.5" customHeight="1" x14ac:dyDescent="0.15"/>
    <row r="207" ht="10.5" customHeight="1" x14ac:dyDescent="0.15"/>
    <row r="208" ht="10.5" customHeight="1" x14ac:dyDescent="0.15"/>
    <row r="209" ht="10.5" customHeight="1" x14ac:dyDescent="0.15"/>
    <row r="210" ht="10.5" customHeight="1" x14ac:dyDescent="0.15"/>
    <row r="211" ht="10.5" customHeight="1" x14ac:dyDescent="0.15"/>
    <row r="212" ht="10.5" customHeight="1" x14ac:dyDescent="0.15"/>
    <row r="213" ht="10.5" customHeight="1" x14ac:dyDescent="0.15"/>
    <row r="214" ht="10.5" customHeight="1" x14ac:dyDescent="0.15"/>
    <row r="215" ht="10.5" customHeight="1" x14ac:dyDescent="0.15"/>
    <row r="216" ht="10.5" customHeight="1" x14ac:dyDescent="0.15"/>
    <row r="217" ht="10.5" customHeight="1" x14ac:dyDescent="0.15"/>
    <row r="218" ht="10.5" customHeight="1" x14ac:dyDescent="0.15"/>
    <row r="219" ht="10.5" customHeight="1" x14ac:dyDescent="0.15"/>
    <row r="220" ht="10.5" customHeight="1" x14ac:dyDescent="0.15"/>
    <row r="221" ht="10.5" customHeight="1" x14ac:dyDescent="0.15"/>
    <row r="222" ht="10.5" customHeight="1" x14ac:dyDescent="0.15"/>
    <row r="223" ht="10.5" customHeight="1" x14ac:dyDescent="0.15"/>
    <row r="224" ht="10.5" customHeight="1" x14ac:dyDescent="0.15"/>
    <row r="225" ht="10.5" customHeight="1" x14ac:dyDescent="0.15"/>
    <row r="226" ht="10.5" customHeight="1" x14ac:dyDescent="0.15"/>
    <row r="227" ht="10.5" customHeight="1" x14ac:dyDescent="0.15"/>
    <row r="228" ht="10.5" customHeight="1" x14ac:dyDescent="0.15"/>
    <row r="229" ht="10.5" customHeight="1" x14ac:dyDescent="0.15"/>
    <row r="230" ht="10.5" customHeight="1" x14ac:dyDescent="0.15"/>
    <row r="231" ht="10.5" customHeight="1" x14ac:dyDescent="0.15"/>
    <row r="232" ht="10.5" customHeight="1" x14ac:dyDescent="0.15"/>
    <row r="233" ht="10.5" customHeight="1" x14ac:dyDescent="0.15"/>
    <row r="234" ht="10.5" customHeight="1" x14ac:dyDescent="0.15"/>
    <row r="235" ht="10.5" customHeight="1" x14ac:dyDescent="0.15"/>
    <row r="236" ht="10.5" customHeight="1" x14ac:dyDescent="0.15"/>
    <row r="237" ht="10.5" customHeight="1" x14ac:dyDescent="0.15"/>
    <row r="238" ht="10.5" customHeight="1" x14ac:dyDescent="0.15"/>
    <row r="239" ht="10.5" customHeight="1" x14ac:dyDescent="0.15"/>
    <row r="240" ht="10.5" customHeight="1" x14ac:dyDescent="0.15"/>
    <row r="241" ht="10.5" customHeight="1" x14ac:dyDescent="0.15"/>
    <row r="242" ht="10.5" customHeight="1" x14ac:dyDescent="0.15"/>
    <row r="243" ht="10.5" customHeight="1" x14ac:dyDescent="0.15"/>
    <row r="244" ht="10.5" customHeight="1" x14ac:dyDescent="0.15"/>
    <row r="245" ht="10.5" customHeight="1" x14ac:dyDescent="0.15"/>
    <row r="246" ht="10.5" customHeight="1" x14ac:dyDescent="0.15"/>
    <row r="247" ht="10.5" customHeight="1" x14ac:dyDescent="0.15"/>
    <row r="248" ht="10.5" customHeight="1" x14ac:dyDescent="0.15"/>
    <row r="249" ht="10.5" customHeight="1" x14ac:dyDescent="0.15"/>
    <row r="250" ht="10.5" customHeight="1" x14ac:dyDescent="0.15"/>
    <row r="251" ht="10.5" customHeight="1" x14ac:dyDescent="0.15"/>
    <row r="252" ht="10.5" customHeight="1" x14ac:dyDescent="0.15"/>
    <row r="253" ht="10.5" customHeight="1" x14ac:dyDescent="0.15"/>
    <row r="254" ht="10.5" customHeight="1" x14ac:dyDescent="0.15"/>
    <row r="255" ht="10.5" customHeight="1" x14ac:dyDescent="0.15"/>
    <row r="256" ht="10.5" customHeight="1" x14ac:dyDescent="0.15"/>
    <row r="257" ht="10.5" customHeight="1" x14ac:dyDescent="0.15"/>
    <row r="258" ht="10.5" customHeight="1" x14ac:dyDescent="0.15"/>
    <row r="259" ht="10.5" customHeight="1" x14ac:dyDescent="0.15"/>
    <row r="260" ht="10.5" customHeight="1" x14ac:dyDescent="0.15"/>
    <row r="261" ht="10.5" customHeight="1" x14ac:dyDescent="0.15"/>
    <row r="262" ht="10.5" customHeight="1" x14ac:dyDescent="0.15"/>
    <row r="263" ht="10.5" customHeight="1" x14ac:dyDescent="0.15"/>
    <row r="264" ht="10.5" customHeight="1" x14ac:dyDescent="0.15"/>
    <row r="265" ht="10.5" customHeight="1" x14ac:dyDescent="0.15"/>
    <row r="266" ht="10.5" customHeight="1" x14ac:dyDescent="0.15"/>
    <row r="267" ht="10.5" customHeight="1" x14ac:dyDescent="0.15"/>
    <row r="268" ht="10.5" customHeight="1" x14ac:dyDescent="0.15"/>
    <row r="269" ht="10.5" customHeight="1" x14ac:dyDescent="0.15"/>
    <row r="270" ht="10.5" customHeight="1" x14ac:dyDescent="0.15"/>
    <row r="271" ht="10.5" customHeight="1" x14ac:dyDescent="0.15"/>
    <row r="272" ht="10.5" customHeight="1" x14ac:dyDescent="0.15"/>
    <row r="273" ht="10.5" customHeight="1" x14ac:dyDescent="0.15"/>
    <row r="274" ht="10.5" customHeight="1" x14ac:dyDescent="0.15"/>
    <row r="275" ht="10.5" customHeight="1" x14ac:dyDescent="0.15"/>
    <row r="276" ht="10.5" customHeight="1" x14ac:dyDescent="0.15"/>
    <row r="277" ht="10.5" customHeight="1" x14ac:dyDescent="0.15"/>
    <row r="278" ht="10.5" customHeight="1" x14ac:dyDescent="0.15"/>
    <row r="279" ht="10.5" customHeight="1" x14ac:dyDescent="0.15"/>
    <row r="280" ht="10.5" customHeight="1" x14ac:dyDescent="0.15"/>
    <row r="281" ht="10.5" customHeight="1" x14ac:dyDescent="0.15"/>
    <row r="282" ht="10.5" customHeight="1" x14ac:dyDescent="0.15"/>
    <row r="283" ht="10.5" customHeight="1" x14ac:dyDescent="0.15"/>
    <row r="284" ht="10.5" customHeight="1" x14ac:dyDescent="0.15"/>
    <row r="285" ht="10.5" customHeight="1" x14ac:dyDescent="0.15"/>
    <row r="286" ht="10.5" customHeight="1" x14ac:dyDescent="0.15"/>
    <row r="287" ht="10.5" customHeight="1" x14ac:dyDescent="0.15"/>
    <row r="288" ht="10.5" customHeight="1" x14ac:dyDescent="0.15"/>
    <row r="289" ht="10.5" customHeight="1" x14ac:dyDescent="0.15"/>
    <row r="290" ht="10.5" customHeight="1" x14ac:dyDescent="0.15"/>
    <row r="291" ht="10.5" customHeight="1" x14ac:dyDescent="0.15"/>
    <row r="292" ht="10.5" customHeight="1" x14ac:dyDescent="0.15"/>
    <row r="293" ht="10.5" customHeight="1" x14ac:dyDescent="0.15"/>
    <row r="294" ht="10.5" customHeight="1" x14ac:dyDescent="0.15"/>
    <row r="295" ht="10.5" customHeight="1" x14ac:dyDescent="0.15"/>
    <row r="296" ht="10.5" customHeight="1" x14ac:dyDescent="0.15"/>
    <row r="297" ht="10.5" customHeight="1" x14ac:dyDescent="0.15"/>
    <row r="298" ht="10.5" customHeight="1" x14ac:dyDescent="0.15"/>
    <row r="299" ht="10.5" customHeight="1" x14ac:dyDescent="0.15"/>
    <row r="300" ht="10.5" customHeight="1" x14ac:dyDescent="0.15"/>
    <row r="301" ht="10.5" customHeight="1" x14ac:dyDescent="0.15"/>
    <row r="302" ht="10.5" customHeight="1" x14ac:dyDescent="0.15"/>
    <row r="303" ht="10.5" customHeight="1" x14ac:dyDescent="0.15"/>
    <row r="304" ht="10.5" customHeight="1" x14ac:dyDescent="0.15"/>
    <row r="305" ht="10.5" customHeight="1" x14ac:dyDescent="0.15"/>
    <row r="306" ht="10.5" customHeight="1" x14ac:dyDescent="0.15"/>
    <row r="307" ht="10.5" customHeight="1" x14ac:dyDescent="0.15"/>
    <row r="308" ht="10.5" customHeight="1" x14ac:dyDescent="0.15"/>
    <row r="309" ht="10.5" customHeight="1" x14ac:dyDescent="0.15"/>
    <row r="310" ht="10.5" customHeight="1" x14ac:dyDescent="0.15"/>
    <row r="311" ht="10.5" customHeight="1" x14ac:dyDescent="0.15"/>
    <row r="312" ht="10.5" customHeight="1" x14ac:dyDescent="0.15"/>
    <row r="313" ht="10.5" customHeight="1" x14ac:dyDescent="0.15"/>
    <row r="314" ht="10.5" customHeight="1" x14ac:dyDescent="0.15"/>
    <row r="315" ht="10.5" customHeight="1" x14ac:dyDescent="0.15"/>
    <row r="316" ht="10.5" customHeight="1" x14ac:dyDescent="0.15"/>
    <row r="317" ht="10.5" customHeight="1" x14ac:dyDescent="0.15"/>
    <row r="318" ht="10.5" customHeight="1" x14ac:dyDescent="0.15"/>
    <row r="319" ht="10.5" customHeight="1" x14ac:dyDescent="0.15"/>
    <row r="320" ht="10.5" customHeight="1" x14ac:dyDescent="0.15"/>
    <row r="321" ht="10.5" customHeight="1" x14ac:dyDescent="0.15"/>
    <row r="322" ht="10.5" customHeight="1" x14ac:dyDescent="0.15"/>
    <row r="323" ht="10.5" customHeight="1" x14ac:dyDescent="0.15"/>
    <row r="324" ht="10.5" customHeight="1" x14ac:dyDescent="0.15"/>
    <row r="325" ht="10.5" customHeight="1" x14ac:dyDescent="0.15"/>
    <row r="326" ht="10.5" customHeight="1" x14ac:dyDescent="0.15"/>
    <row r="327" ht="10.5" customHeight="1" x14ac:dyDescent="0.15"/>
    <row r="328" ht="10.5" customHeight="1" x14ac:dyDescent="0.15"/>
    <row r="329" ht="10.5" customHeight="1" x14ac:dyDescent="0.15"/>
    <row r="330" ht="10.5" customHeight="1" x14ac:dyDescent="0.15"/>
    <row r="331" ht="10.5" customHeight="1" x14ac:dyDescent="0.15"/>
    <row r="332" ht="10.5" customHeight="1" x14ac:dyDescent="0.15"/>
    <row r="333" ht="10.5" customHeight="1" x14ac:dyDescent="0.15"/>
    <row r="334" ht="10.5" customHeight="1" x14ac:dyDescent="0.15"/>
    <row r="335" ht="10.5" customHeight="1" x14ac:dyDescent="0.15"/>
    <row r="336" ht="10.5" customHeight="1" x14ac:dyDescent="0.15"/>
    <row r="337" ht="10.5" customHeight="1" x14ac:dyDescent="0.15"/>
    <row r="338" ht="10.5" customHeight="1" x14ac:dyDescent="0.15"/>
    <row r="339" ht="10.5" customHeight="1" x14ac:dyDescent="0.15"/>
    <row r="340" ht="10.5" customHeight="1" x14ac:dyDescent="0.15"/>
    <row r="341" ht="10.5" customHeight="1" x14ac:dyDescent="0.15"/>
    <row r="342" ht="10.5" customHeight="1" x14ac:dyDescent="0.15"/>
    <row r="343" ht="10.5" customHeight="1" x14ac:dyDescent="0.15"/>
    <row r="344" ht="10.5" customHeight="1" x14ac:dyDescent="0.15"/>
    <row r="345" ht="10.5" customHeight="1" x14ac:dyDescent="0.15"/>
    <row r="346" ht="10.5" customHeight="1" x14ac:dyDescent="0.15"/>
    <row r="347" ht="10.5" customHeight="1" x14ac:dyDescent="0.15"/>
    <row r="348" ht="10.5" customHeight="1" x14ac:dyDescent="0.15"/>
    <row r="349" ht="10.5" customHeight="1" x14ac:dyDescent="0.15"/>
    <row r="350" ht="10.5" customHeight="1" x14ac:dyDescent="0.15"/>
    <row r="351" ht="10.5" customHeight="1" x14ac:dyDescent="0.15"/>
    <row r="352" ht="10.5" customHeight="1" x14ac:dyDescent="0.15"/>
    <row r="353" ht="10.5" customHeight="1" x14ac:dyDescent="0.15"/>
    <row r="354" ht="10.5" customHeight="1" x14ac:dyDescent="0.15"/>
    <row r="355" ht="10.5" customHeight="1" x14ac:dyDescent="0.15"/>
    <row r="356" ht="10.5" customHeight="1" x14ac:dyDescent="0.15"/>
    <row r="357" ht="10.5" customHeight="1" x14ac:dyDescent="0.15"/>
    <row r="358" ht="10.5" customHeight="1" x14ac:dyDescent="0.15"/>
    <row r="359" ht="10.5" customHeight="1" x14ac:dyDescent="0.15"/>
    <row r="360" ht="10.5" customHeight="1" x14ac:dyDescent="0.15"/>
    <row r="361" ht="10.5" customHeight="1" x14ac:dyDescent="0.15"/>
    <row r="362" ht="10.5" customHeight="1" x14ac:dyDescent="0.15"/>
    <row r="363" ht="10.5" customHeight="1" x14ac:dyDescent="0.15"/>
    <row r="364" ht="10.5" customHeight="1" x14ac:dyDescent="0.15"/>
    <row r="365" ht="10.5" customHeight="1" x14ac:dyDescent="0.15"/>
    <row r="366" ht="10.5" customHeight="1" x14ac:dyDescent="0.15"/>
    <row r="367" ht="10.5" customHeight="1" x14ac:dyDescent="0.15"/>
    <row r="368" ht="10.5" customHeight="1" x14ac:dyDescent="0.15"/>
    <row r="369" ht="10.5" customHeight="1" x14ac:dyDescent="0.15"/>
    <row r="370" ht="10.5" customHeight="1" x14ac:dyDescent="0.15"/>
    <row r="371" ht="10.5" customHeight="1" x14ac:dyDescent="0.15"/>
    <row r="372" ht="10.5" customHeight="1" x14ac:dyDescent="0.15"/>
    <row r="373" ht="10.5" customHeight="1" x14ac:dyDescent="0.15"/>
    <row r="374" ht="10.5" customHeight="1" x14ac:dyDescent="0.15"/>
    <row r="375" ht="10.5" customHeight="1" x14ac:dyDescent="0.15"/>
    <row r="376" ht="10.5" customHeight="1" x14ac:dyDescent="0.15"/>
    <row r="377" ht="10.5" customHeight="1" x14ac:dyDescent="0.15"/>
    <row r="378" ht="10.5" customHeight="1" x14ac:dyDescent="0.15"/>
    <row r="379" ht="10.5" customHeight="1" x14ac:dyDescent="0.15"/>
    <row r="380" ht="10.5" customHeight="1" x14ac:dyDescent="0.15"/>
    <row r="381" ht="10.5" customHeight="1" x14ac:dyDescent="0.15"/>
    <row r="382" ht="10.5" customHeight="1" x14ac:dyDescent="0.15"/>
    <row r="383" ht="10.5" customHeight="1" x14ac:dyDescent="0.15"/>
    <row r="384" ht="10.5" customHeight="1" x14ac:dyDescent="0.15"/>
    <row r="385" ht="10.5" customHeight="1" x14ac:dyDescent="0.15"/>
    <row r="386" ht="10.5" customHeight="1" x14ac:dyDescent="0.15"/>
    <row r="387" ht="10.5" customHeight="1" x14ac:dyDescent="0.15"/>
    <row r="388" ht="10.5" customHeight="1" x14ac:dyDescent="0.15"/>
    <row r="389" ht="10.5" customHeight="1" x14ac:dyDescent="0.15"/>
    <row r="390" ht="10.5" customHeight="1" x14ac:dyDescent="0.15"/>
    <row r="391" ht="10.5" customHeight="1" x14ac:dyDescent="0.15"/>
    <row r="392" ht="10.5" customHeight="1" x14ac:dyDescent="0.15"/>
    <row r="393" ht="10.5" customHeight="1" x14ac:dyDescent="0.15"/>
    <row r="394" ht="10.5" customHeight="1" x14ac:dyDescent="0.15"/>
    <row r="395" ht="10.5" customHeight="1" x14ac:dyDescent="0.15"/>
    <row r="396" ht="10.5" customHeight="1" x14ac:dyDescent="0.15"/>
    <row r="397" ht="10.5" customHeight="1" x14ac:dyDescent="0.15"/>
    <row r="398" ht="10.5" customHeight="1" x14ac:dyDescent="0.15"/>
    <row r="399" ht="10.5" customHeight="1" x14ac:dyDescent="0.15"/>
    <row r="400" ht="10.5" customHeight="1" x14ac:dyDescent="0.15"/>
    <row r="401" ht="10.5" customHeight="1" x14ac:dyDescent="0.15"/>
    <row r="402" ht="10.5" customHeight="1" x14ac:dyDescent="0.15"/>
    <row r="403" ht="10.5" customHeight="1" x14ac:dyDescent="0.15"/>
    <row r="404" ht="10.5" customHeight="1" x14ac:dyDescent="0.15"/>
    <row r="405" ht="10.5" customHeight="1" x14ac:dyDescent="0.15"/>
    <row r="406" ht="10.5" customHeight="1" x14ac:dyDescent="0.15"/>
    <row r="407" ht="10.5" customHeight="1" x14ac:dyDescent="0.15"/>
    <row r="408" ht="10.5" customHeight="1" x14ac:dyDescent="0.15"/>
    <row r="409" ht="10.5" customHeight="1" x14ac:dyDescent="0.15"/>
    <row r="410" ht="10.5" customHeight="1" x14ac:dyDescent="0.15"/>
    <row r="411" ht="10.5" customHeight="1" x14ac:dyDescent="0.15"/>
    <row r="412" ht="10.5" customHeight="1" x14ac:dyDescent="0.15"/>
    <row r="413" ht="10.5" customHeight="1" x14ac:dyDescent="0.15"/>
    <row r="414" ht="10.5" customHeight="1" x14ac:dyDescent="0.15"/>
    <row r="415" ht="10.5" customHeight="1" x14ac:dyDescent="0.15"/>
    <row r="416" ht="10.5" customHeight="1" x14ac:dyDescent="0.15"/>
    <row r="417" ht="10.5" customHeight="1" x14ac:dyDescent="0.15"/>
    <row r="418" ht="10.5" customHeight="1" x14ac:dyDescent="0.15"/>
    <row r="419" ht="10.5" customHeight="1" x14ac:dyDescent="0.15"/>
    <row r="420" ht="10.5" customHeight="1" x14ac:dyDescent="0.15"/>
    <row r="421" ht="10.5" customHeight="1" x14ac:dyDescent="0.15"/>
    <row r="422" ht="10.5" customHeight="1" x14ac:dyDescent="0.15"/>
    <row r="423" ht="10.5" customHeight="1" x14ac:dyDescent="0.15"/>
    <row r="424" ht="10.5" customHeight="1" x14ac:dyDescent="0.15"/>
    <row r="425" ht="10.5" customHeight="1" x14ac:dyDescent="0.15"/>
    <row r="426" ht="10.5" customHeight="1" x14ac:dyDescent="0.15"/>
    <row r="427" ht="10.5" customHeight="1" x14ac:dyDescent="0.15"/>
    <row r="428" ht="10.5" customHeight="1" x14ac:dyDescent="0.15"/>
    <row r="429" ht="10.5" customHeight="1" x14ac:dyDescent="0.15"/>
    <row r="430" ht="10.5" customHeight="1" x14ac:dyDescent="0.15"/>
    <row r="431" ht="10.5" customHeight="1" x14ac:dyDescent="0.15"/>
    <row r="432" ht="10.5" customHeight="1" x14ac:dyDescent="0.15"/>
    <row r="433" ht="10.5" customHeight="1" x14ac:dyDescent="0.15"/>
    <row r="434" ht="10.5" customHeight="1" x14ac:dyDescent="0.15"/>
    <row r="435" ht="10.5" customHeight="1" x14ac:dyDescent="0.15"/>
    <row r="436" ht="10.5" customHeight="1" x14ac:dyDescent="0.15"/>
    <row r="437" ht="10.5" customHeight="1" x14ac:dyDescent="0.15"/>
    <row r="438" ht="10.5" customHeight="1" x14ac:dyDescent="0.15"/>
    <row r="439" ht="10.5" customHeight="1" x14ac:dyDescent="0.15"/>
    <row r="440" ht="10.5" customHeight="1" x14ac:dyDescent="0.15"/>
    <row r="441" ht="10.5" customHeight="1" x14ac:dyDescent="0.15"/>
    <row r="442" ht="10.5" customHeight="1" x14ac:dyDescent="0.15"/>
    <row r="443" ht="10.5" customHeight="1" x14ac:dyDescent="0.15"/>
    <row r="444" ht="10.5" customHeight="1" x14ac:dyDescent="0.15"/>
    <row r="445" ht="10.5" customHeight="1" x14ac:dyDescent="0.15"/>
    <row r="446" ht="10.5" customHeight="1" x14ac:dyDescent="0.15"/>
    <row r="447" ht="10.5" customHeight="1" x14ac:dyDescent="0.15"/>
    <row r="448" ht="10.5" customHeight="1" x14ac:dyDescent="0.15"/>
    <row r="449" ht="10.5" customHeight="1" x14ac:dyDescent="0.15"/>
    <row r="450" ht="10.5" customHeight="1" x14ac:dyDescent="0.15"/>
    <row r="451" ht="10.5" customHeight="1" x14ac:dyDescent="0.15"/>
    <row r="452" ht="10.5" customHeight="1" x14ac:dyDescent="0.15"/>
    <row r="453" ht="10.5" customHeight="1" x14ac:dyDescent="0.15"/>
    <row r="454" ht="10.5" customHeight="1" x14ac:dyDescent="0.15"/>
    <row r="455" ht="10.5" customHeight="1" x14ac:dyDescent="0.15"/>
    <row r="456" ht="10.5" customHeight="1" x14ac:dyDescent="0.15"/>
    <row r="457" ht="10.5" customHeight="1" x14ac:dyDescent="0.15"/>
    <row r="458" ht="10.5" customHeight="1" x14ac:dyDescent="0.15"/>
    <row r="459" ht="10.5" customHeight="1" x14ac:dyDescent="0.15"/>
    <row r="460" ht="10.5" customHeight="1" x14ac:dyDescent="0.15"/>
    <row r="461" ht="10.5" customHeight="1" x14ac:dyDescent="0.15"/>
    <row r="462" ht="10.5" customHeight="1" x14ac:dyDescent="0.15"/>
    <row r="463" ht="10.5" customHeight="1" x14ac:dyDescent="0.15"/>
    <row r="464" ht="10.5" customHeight="1" x14ac:dyDescent="0.15"/>
    <row r="465" ht="10.5" customHeight="1" x14ac:dyDescent="0.15"/>
    <row r="466" ht="10.5" customHeight="1" x14ac:dyDescent="0.15"/>
    <row r="467" ht="10.5" customHeight="1" x14ac:dyDescent="0.15"/>
    <row r="468" ht="10.5" customHeight="1" x14ac:dyDescent="0.15"/>
    <row r="469" ht="10.5" customHeight="1" x14ac:dyDescent="0.15"/>
    <row r="470" ht="10.5" customHeight="1" x14ac:dyDescent="0.15"/>
    <row r="471" ht="10.5" customHeight="1" x14ac:dyDescent="0.15"/>
    <row r="472" ht="10.5" customHeight="1" x14ac:dyDescent="0.15"/>
    <row r="473" ht="10.5" customHeight="1" x14ac:dyDescent="0.15"/>
    <row r="474" ht="10.5" customHeight="1" x14ac:dyDescent="0.15"/>
    <row r="475" ht="10.5" customHeight="1" x14ac:dyDescent="0.15"/>
    <row r="476" ht="10.5" customHeight="1" x14ac:dyDescent="0.15"/>
    <row r="477" ht="10.5" customHeight="1" x14ac:dyDescent="0.15"/>
    <row r="478" ht="10.5" customHeight="1" x14ac:dyDescent="0.15"/>
    <row r="479" ht="10.5" customHeight="1" x14ac:dyDescent="0.15"/>
    <row r="480" ht="10.5" customHeight="1" x14ac:dyDescent="0.15"/>
    <row r="481" ht="10.5" customHeight="1" x14ac:dyDescent="0.15"/>
    <row r="482" ht="10.5" customHeight="1" x14ac:dyDescent="0.15"/>
    <row r="483" ht="10.5" customHeight="1" x14ac:dyDescent="0.15"/>
    <row r="484" ht="10.5" customHeight="1" x14ac:dyDescent="0.15"/>
    <row r="485" ht="10.5" customHeight="1" x14ac:dyDescent="0.15"/>
    <row r="486" ht="10.5" customHeight="1" x14ac:dyDescent="0.15"/>
    <row r="487" ht="10.5" customHeight="1" x14ac:dyDescent="0.15"/>
    <row r="488" ht="10.5" customHeight="1" x14ac:dyDescent="0.15"/>
    <row r="489" ht="10.5" customHeight="1" x14ac:dyDescent="0.15"/>
    <row r="490" ht="10.5" customHeight="1" x14ac:dyDescent="0.15"/>
    <row r="491" ht="10.5" customHeight="1" x14ac:dyDescent="0.15"/>
    <row r="492" ht="10.5" customHeight="1" x14ac:dyDescent="0.15"/>
    <row r="493" ht="10.5" customHeight="1" x14ac:dyDescent="0.15"/>
    <row r="494" ht="10.5" customHeight="1" x14ac:dyDescent="0.15"/>
    <row r="495" ht="10.5" customHeight="1" x14ac:dyDescent="0.15"/>
    <row r="496" ht="10.5" customHeight="1" x14ac:dyDescent="0.15"/>
    <row r="497" ht="10.5" customHeight="1" x14ac:dyDescent="0.15"/>
    <row r="498" ht="10.5" customHeight="1" x14ac:dyDescent="0.15"/>
    <row r="499" ht="10.5" customHeight="1" x14ac:dyDescent="0.15"/>
    <row r="500" ht="10.5" customHeight="1" x14ac:dyDescent="0.15"/>
    <row r="501" ht="10.5" customHeight="1" x14ac:dyDescent="0.15"/>
    <row r="502" ht="10.5" customHeight="1" x14ac:dyDescent="0.15"/>
    <row r="503" ht="10.5" customHeight="1" x14ac:dyDescent="0.15"/>
    <row r="504" ht="10.5" customHeight="1" x14ac:dyDescent="0.15"/>
    <row r="505" ht="10.5" customHeight="1" x14ac:dyDescent="0.15"/>
    <row r="506" ht="10.5" customHeight="1" x14ac:dyDescent="0.15"/>
    <row r="507" ht="10.5" customHeight="1" x14ac:dyDescent="0.15"/>
    <row r="508" ht="10.5" customHeight="1" x14ac:dyDescent="0.15"/>
    <row r="509" ht="10.5" customHeight="1" x14ac:dyDescent="0.15"/>
    <row r="510" ht="10.5" customHeight="1" x14ac:dyDescent="0.15"/>
    <row r="511" ht="10.5" customHeight="1" x14ac:dyDescent="0.15"/>
    <row r="512" ht="10.5" customHeight="1" x14ac:dyDescent="0.15"/>
    <row r="513" ht="10.5" customHeight="1" x14ac:dyDescent="0.15"/>
    <row r="514" ht="10.5" customHeight="1" x14ac:dyDescent="0.15"/>
    <row r="515" ht="10.5" customHeight="1" x14ac:dyDescent="0.15"/>
    <row r="516" ht="10.5" customHeight="1" x14ac:dyDescent="0.15"/>
    <row r="517" ht="10.5" customHeight="1" x14ac:dyDescent="0.15"/>
    <row r="518" ht="10.5" customHeight="1" x14ac:dyDescent="0.15"/>
    <row r="519" ht="10.5" customHeight="1" x14ac:dyDescent="0.15"/>
    <row r="520" ht="10.5" customHeight="1" x14ac:dyDescent="0.15"/>
    <row r="521" ht="10.5" customHeight="1" x14ac:dyDescent="0.15"/>
    <row r="522" ht="10.5" customHeight="1" x14ac:dyDescent="0.15"/>
    <row r="523" ht="10.5" customHeight="1" x14ac:dyDescent="0.15"/>
    <row r="524" ht="10.5" customHeight="1" x14ac:dyDescent="0.15"/>
    <row r="525" ht="10.5" customHeight="1" x14ac:dyDescent="0.15"/>
    <row r="526" ht="10.5" customHeight="1" x14ac:dyDescent="0.15"/>
    <row r="527" ht="10.5" customHeight="1" x14ac:dyDescent="0.15"/>
    <row r="528" ht="10.5" customHeight="1" x14ac:dyDescent="0.15"/>
    <row r="529" ht="10.5" customHeight="1" x14ac:dyDescent="0.15"/>
    <row r="530" ht="10.5" customHeight="1" x14ac:dyDescent="0.15"/>
    <row r="531" ht="10.5" customHeight="1" x14ac:dyDescent="0.15"/>
    <row r="532" ht="10.5" customHeight="1" x14ac:dyDescent="0.15"/>
    <row r="533" ht="10.5" customHeight="1" x14ac:dyDescent="0.15"/>
    <row r="534" ht="10.5" customHeight="1" x14ac:dyDescent="0.15"/>
    <row r="535" ht="10.5" customHeight="1" x14ac:dyDescent="0.15"/>
    <row r="536" ht="10.5" customHeight="1" x14ac:dyDescent="0.15"/>
    <row r="537" ht="10.5" customHeight="1" x14ac:dyDescent="0.15"/>
    <row r="538" ht="10.5" customHeight="1" x14ac:dyDescent="0.15"/>
    <row r="539" ht="10.5" customHeight="1" x14ac:dyDescent="0.15"/>
    <row r="540" ht="10.5" customHeight="1" x14ac:dyDescent="0.15"/>
    <row r="541" ht="10.5" customHeight="1" x14ac:dyDescent="0.15"/>
    <row r="542" ht="10.5" customHeight="1" x14ac:dyDescent="0.15"/>
    <row r="543" ht="10.5" customHeight="1" x14ac:dyDescent="0.15"/>
    <row r="544" ht="10.5" customHeight="1" x14ac:dyDescent="0.15"/>
    <row r="545" ht="10.5" customHeight="1" x14ac:dyDescent="0.15"/>
    <row r="546" ht="10.5" customHeight="1" x14ac:dyDescent="0.15"/>
    <row r="547" ht="10.5" customHeight="1" x14ac:dyDescent="0.15"/>
    <row r="548" ht="10.5" customHeight="1" x14ac:dyDescent="0.15"/>
    <row r="549" ht="10.5" customHeight="1" x14ac:dyDescent="0.15"/>
    <row r="550" ht="10.5" customHeight="1" x14ac:dyDescent="0.15"/>
    <row r="551" ht="10.5" customHeight="1" x14ac:dyDescent="0.15"/>
    <row r="552" ht="10.5" customHeight="1" x14ac:dyDescent="0.15"/>
    <row r="553" ht="10.5" customHeight="1" x14ac:dyDescent="0.15"/>
    <row r="554" ht="10.5" customHeight="1" x14ac:dyDescent="0.15"/>
    <row r="555" ht="10.5" customHeight="1" x14ac:dyDescent="0.15"/>
    <row r="556" ht="10.5" customHeight="1" x14ac:dyDescent="0.15"/>
    <row r="557" ht="10.5" customHeight="1" x14ac:dyDescent="0.15"/>
    <row r="558" ht="10.5" customHeight="1" x14ac:dyDescent="0.15"/>
    <row r="559" ht="10.5" customHeight="1" x14ac:dyDescent="0.15"/>
    <row r="560" ht="10.5" customHeight="1" x14ac:dyDescent="0.15"/>
    <row r="561" ht="10.5" customHeight="1" x14ac:dyDescent="0.15"/>
    <row r="562" ht="10.5" customHeight="1" x14ac:dyDescent="0.15"/>
    <row r="563" ht="10.5" customHeight="1" x14ac:dyDescent="0.15"/>
    <row r="564" ht="10.5" customHeight="1" x14ac:dyDescent="0.15"/>
    <row r="565" ht="10.5" customHeight="1" x14ac:dyDescent="0.15"/>
    <row r="566" ht="10.5" customHeight="1" x14ac:dyDescent="0.15"/>
    <row r="567" ht="10.5" customHeight="1" x14ac:dyDescent="0.15"/>
    <row r="568" ht="10.5" customHeight="1" x14ac:dyDescent="0.15"/>
    <row r="569" ht="10.5" customHeight="1" x14ac:dyDescent="0.15"/>
    <row r="570" ht="10.5" customHeight="1" x14ac:dyDescent="0.15"/>
    <row r="571" ht="10.5" customHeight="1" x14ac:dyDescent="0.15"/>
    <row r="572" ht="10.5" customHeight="1" x14ac:dyDescent="0.15"/>
    <row r="573" ht="10.5" customHeight="1" x14ac:dyDescent="0.15"/>
    <row r="574" ht="10.5" customHeight="1" x14ac:dyDescent="0.15"/>
    <row r="575" ht="10.5" customHeight="1" x14ac:dyDescent="0.15"/>
    <row r="576" ht="10.5" customHeight="1" x14ac:dyDescent="0.15"/>
    <row r="577" ht="10.5" customHeight="1" x14ac:dyDescent="0.15"/>
    <row r="578" ht="10.5" customHeight="1" x14ac:dyDescent="0.15"/>
    <row r="579" ht="10.5" customHeight="1" x14ac:dyDescent="0.15"/>
    <row r="580" ht="10.5" customHeight="1" x14ac:dyDescent="0.15"/>
    <row r="581" ht="10.5" customHeight="1" x14ac:dyDescent="0.15"/>
    <row r="582" ht="10.5" customHeight="1" x14ac:dyDescent="0.15"/>
    <row r="583" ht="10.5" customHeight="1" x14ac:dyDescent="0.15"/>
    <row r="584" ht="10.5" customHeight="1" x14ac:dyDescent="0.15"/>
    <row r="585" ht="10.5" customHeight="1" x14ac:dyDescent="0.15"/>
    <row r="586" ht="10.5" customHeight="1" x14ac:dyDescent="0.15"/>
    <row r="587" ht="10.5" customHeight="1" x14ac:dyDescent="0.15"/>
    <row r="588" ht="10.5" customHeight="1" x14ac:dyDescent="0.15"/>
    <row r="589" ht="10.5" customHeight="1" x14ac:dyDescent="0.15"/>
    <row r="590" ht="10.5" customHeight="1" x14ac:dyDescent="0.15"/>
    <row r="591" ht="10.5" customHeight="1" x14ac:dyDescent="0.15"/>
    <row r="592" ht="10.5" customHeight="1" x14ac:dyDescent="0.15"/>
    <row r="593" ht="10.5" customHeight="1" x14ac:dyDescent="0.15"/>
    <row r="594" ht="10.5" customHeight="1" x14ac:dyDescent="0.15"/>
    <row r="595" ht="10.5" customHeight="1" x14ac:dyDescent="0.15"/>
    <row r="596" ht="10.5" customHeight="1" x14ac:dyDescent="0.15"/>
    <row r="597" ht="10.5" customHeight="1" x14ac:dyDescent="0.15"/>
    <row r="598" ht="10.5" customHeight="1" x14ac:dyDescent="0.15"/>
    <row r="599" ht="10.5" customHeight="1" x14ac:dyDescent="0.15"/>
    <row r="600" ht="10.5" customHeight="1" x14ac:dyDescent="0.15"/>
    <row r="601" ht="10.5" customHeight="1" x14ac:dyDescent="0.15"/>
    <row r="602" ht="10.5" customHeight="1" x14ac:dyDescent="0.15"/>
    <row r="603" ht="10.5" customHeight="1" x14ac:dyDescent="0.15"/>
    <row r="604" ht="10.5" customHeight="1" x14ac:dyDescent="0.15"/>
    <row r="605" ht="10.5" customHeight="1" x14ac:dyDescent="0.15"/>
    <row r="606" ht="10.5" customHeight="1" x14ac:dyDescent="0.15"/>
    <row r="607" ht="10.5" customHeight="1" x14ac:dyDescent="0.15"/>
    <row r="608" ht="10.5" customHeight="1" x14ac:dyDescent="0.15"/>
    <row r="609" ht="10.5" customHeight="1" x14ac:dyDescent="0.15"/>
    <row r="610" ht="10.5" customHeight="1" x14ac:dyDescent="0.15"/>
    <row r="611" ht="10.5" customHeight="1" x14ac:dyDescent="0.15"/>
    <row r="612" ht="10.5" customHeight="1" x14ac:dyDescent="0.15"/>
    <row r="613" ht="10.5" customHeight="1" x14ac:dyDescent="0.15"/>
    <row r="614" ht="10.5" customHeight="1" x14ac:dyDescent="0.15"/>
    <row r="615" ht="10.5" customHeight="1" x14ac:dyDescent="0.15"/>
    <row r="616" ht="10.5" customHeight="1" x14ac:dyDescent="0.15"/>
    <row r="617" ht="10.5" customHeight="1" x14ac:dyDescent="0.15"/>
    <row r="618" ht="10.5" customHeight="1" x14ac:dyDescent="0.15"/>
    <row r="619" ht="10.5" customHeight="1" x14ac:dyDescent="0.15"/>
    <row r="620" ht="10.5" customHeight="1" x14ac:dyDescent="0.15"/>
    <row r="621" ht="10.5" customHeight="1" x14ac:dyDescent="0.15"/>
    <row r="622" ht="10.5" customHeight="1" x14ac:dyDescent="0.15"/>
    <row r="623" ht="10.5" customHeight="1" x14ac:dyDescent="0.15"/>
    <row r="624" ht="10.5" customHeight="1" x14ac:dyDescent="0.15"/>
    <row r="625" ht="10.5" customHeight="1" x14ac:dyDescent="0.15"/>
    <row r="626" ht="10.5" customHeight="1" x14ac:dyDescent="0.15"/>
    <row r="627" ht="10.5" customHeight="1" x14ac:dyDescent="0.15"/>
    <row r="628" ht="10.5" customHeight="1" x14ac:dyDescent="0.15"/>
    <row r="629" ht="10.5" customHeight="1" x14ac:dyDescent="0.15"/>
    <row r="630" ht="10.5" customHeight="1" x14ac:dyDescent="0.15"/>
    <row r="631" ht="10.5" customHeight="1" x14ac:dyDescent="0.15"/>
    <row r="632" ht="10.5" customHeight="1" x14ac:dyDescent="0.15"/>
    <row r="633" ht="10.5" customHeight="1" x14ac:dyDescent="0.15"/>
    <row r="634" ht="10.5" customHeight="1" x14ac:dyDescent="0.15"/>
    <row r="635" ht="10.5" customHeight="1" x14ac:dyDescent="0.15"/>
    <row r="636" ht="10.5" customHeight="1" x14ac:dyDescent="0.15"/>
    <row r="637" ht="10.5" customHeight="1" x14ac:dyDescent="0.15"/>
    <row r="638" ht="10.5" customHeight="1" x14ac:dyDescent="0.15"/>
    <row r="639" ht="10.5" customHeight="1" x14ac:dyDescent="0.15"/>
    <row r="640" ht="10.5" customHeight="1" x14ac:dyDescent="0.15"/>
    <row r="641" ht="10.5" customHeight="1" x14ac:dyDescent="0.15"/>
    <row r="642" ht="10.5" customHeight="1" x14ac:dyDescent="0.15"/>
    <row r="643" ht="10.5" customHeight="1" x14ac:dyDescent="0.15"/>
    <row r="644" ht="10.5" customHeight="1" x14ac:dyDescent="0.15"/>
    <row r="645" ht="10.5" customHeight="1" x14ac:dyDescent="0.15"/>
    <row r="646" ht="10.5" customHeight="1" x14ac:dyDescent="0.15"/>
    <row r="647" ht="10.5" customHeight="1" x14ac:dyDescent="0.15"/>
    <row r="648" ht="10.5" customHeight="1" x14ac:dyDescent="0.15"/>
    <row r="649" ht="10.5" customHeight="1" x14ac:dyDescent="0.15"/>
    <row r="650" ht="10.5" customHeight="1" x14ac:dyDescent="0.15"/>
    <row r="651" ht="10.5" customHeight="1" x14ac:dyDescent="0.15"/>
    <row r="652" ht="10.5" customHeight="1" x14ac:dyDescent="0.15"/>
    <row r="653" ht="10.5" customHeight="1" x14ac:dyDescent="0.15"/>
    <row r="654" ht="10.5" customHeight="1" x14ac:dyDescent="0.15"/>
    <row r="655" ht="10.5" customHeight="1" x14ac:dyDescent="0.15"/>
    <row r="656" ht="10.5" customHeight="1" x14ac:dyDescent="0.15"/>
    <row r="657" ht="10.5" customHeight="1" x14ac:dyDescent="0.15"/>
    <row r="658" ht="10.5" customHeight="1" x14ac:dyDescent="0.15"/>
    <row r="659" ht="10.5" customHeight="1" x14ac:dyDescent="0.15"/>
    <row r="660" ht="10.5" customHeight="1" x14ac:dyDescent="0.15"/>
    <row r="661" ht="10.5" customHeight="1" x14ac:dyDescent="0.15"/>
    <row r="662" ht="10.5" customHeight="1" x14ac:dyDescent="0.15"/>
    <row r="663" ht="10.5" customHeight="1" x14ac:dyDescent="0.15"/>
    <row r="664" ht="10.5" customHeight="1" x14ac:dyDescent="0.15"/>
    <row r="665" ht="10.5" customHeight="1" x14ac:dyDescent="0.15"/>
    <row r="666" ht="10.5" customHeight="1" x14ac:dyDescent="0.15"/>
    <row r="667" ht="10.5" customHeight="1" x14ac:dyDescent="0.15"/>
    <row r="668" ht="10.5" customHeight="1" x14ac:dyDescent="0.15"/>
    <row r="669" ht="10.5" customHeight="1" x14ac:dyDescent="0.15"/>
    <row r="670" ht="10.5" customHeight="1" x14ac:dyDescent="0.15"/>
    <row r="671" ht="10.5" customHeight="1" x14ac:dyDescent="0.15"/>
    <row r="672" ht="10.5" customHeight="1" x14ac:dyDescent="0.15"/>
    <row r="673" ht="10.5" customHeight="1" x14ac:dyDescent="0.15"/>
    <row r="674" ht="10.5" customHeight="1" x14ac:dyDescent="0.15"/>
    <row r="675" ht="10.5" customHeight="1" x14ac:dyDescent="0.15"/>
    <row r="676" ht="10.5" customHeight="1" x14ac:dyDescent="0.15"/>
    <row r="677" ht="10.5" customHeight="1" x14ac:dyDescent="0.15"/>
    <row r="678" ht="10.5" customHeight="1" x14ac:dyDescent="0.15"/>
    <row r="679" ht="10.5" customHeight="1" x14ac:dyDescent="0.15"/>
    <row r="680" ht="10.5" customHeight="1" x14ac:dyDescent="0.15"/>
    <row r="681" ht="10.5" customHeight="1" x14ac:dyDescent="0.15"/>
    <row r="682" ht="10.5" customHeight="1" x14ac:dyDescent="0.15"/>
    <row r="683" ht="10.5" customHeight="1" x14ac:dyDescent="0.15"/>
    <row r="684" ht="10.5" customHeight="1" x14ac:dyDescent="0.15"/>
    <row r="685" ht="10.5" customHeight="1" x14ac:dyDescent="0.15"/>
    <row r="686" ht="10.5" customHeight="1" x14ac:dyDescent="0.15"/>
    <row r="687" ht="10.5" customHeight="1" x14ac:dyDescent="0.15"/>
    <row r="688" ht="10.5" customHeight="1" x14ac:dyDescent="0.15"/>
    <row r="689" ht="10.5" customHeight="1" x14ac:dyDescent="0.15"/>
    <row r="690" ht="10.5" customHeight="1" x14ac:dyDescent="0.15"/>
    <row r="691" ht="10.5" customHeight="1" x14ac:dyDescent="0.15"/>
    <row r="692" ht="10.5" customHeight="1" x14ac:dyDescent="0.15"/>
    <row r="693" ht="10.5" customHeight="1" x14ac:dyDescent="0.15"/>
    <row r="694" ht="10.5" customHeight="1" x14ac:dyDescent="0.15"/>
    <row r="695" ht="10.5" customHeight="1" x14ac:dyDescent="0.15"/>
    <row r="696" ht="10.5" customHeight="1" x14ac:dyDescent="0.15"/>
    <row r="697" ht="10.5" customHeight="1" x14ac:dyDescent="0.15"/>
    <row r="698" ht="10.5" customHeight="1" x14ac:dyDescent="0.15"/>
    <row r="699" ht="10.5" customHeight="1" x14ac:dyDescent="0.15"/>
    <row r="700" ht="10.5" customHeight="1" x14ac:dyDescent="0.15"/>
    <row r="701" ht="10.5" customHeight="1" x14ac:dyDescent="0.15"/>
    <row r="702" ht="10.5" customHeight="1" x14ac:dyDescent="0.15"/>
    <row r="703" ht="10.5" customHeight="1" x14ac:dyDescent="0.15"/>
    <row r="704" ht="10.5" customHeight="1" x14ac:dyDescent="0.15"/>
    <row r="705" ht="10.5" customHeight="1" x14ac:dyDescent="0.15"/>
    <row r="706" ht="10.5" customHeight="1" x14ac:dyDescent="0.15"/>
    <row r="707" ht="10.5" customHeight="1" x14ac:dyDescent="0.15"/>
    <row r="708" ht="10.5" customHeight="1" x14ac:dyDescent="0.15"/>
    <row r="709" ht="10.5" customHeight="1" x14ac:dyDescent="0.15"/>
    <row r="710" ht="10.5" customHeight="1" x14ac:dyDescent="0.15"/>
    <row r="711" ht="10.5" customHeight="1" x14ac:dyDescent="0.15"/>
    <row r="712" ht="10.5" customHeight="1" x14ac:dyDescent="0.15"/>
    <row r="713" ht="10.5" customHeight="1" x14ac:dyDescent="0.15"/>
    <row r="714" ht="10.5" customHeight="1" x14ac:dyDescent="0.15"/>
    <row r="715" ht="10.5" customHeight="1" x14ac:dyDescent="0.15"/>
    <row r="716" ht="10.5" customHeight="1" x14ac:dyDescent="0.15"/>
    <row r="717" ht="10.5" customHeight="1" x14ac:dyDescent="0.15"/>
    <row r="718" ht="10.5" customHeight="1" x14ac:dyDescent="0.15"/>
    <row r="719" ht="10.5" customHeight="1" x14ac:dyDescent="0.15"/>
    <row r="720" ht="10.5" customHeight="1" x14ac:dyDescent="0.15"/>
    <row r="721" ht="10.5" customHeight="1" x14ac:dyDescent="0.15"/>
    <row r="722" ht="10.5" customHeight="1" x14ac:dyDescent="0.15"/>
    <row r="723" ht="10.5" customHeight="1" x14ac:dyDescent="0.15"/>
    <row r="724" ht="10.5" customHeight="1" x14ac:dyDescent="0.15"/>
    <row r="725" ht="10.5" customHeight="1" x14ac:dyDescent="0.15"/>
    <row r="726" ht="10.5" customHeight="1" x14ac:dyDescent="0.15"/>
    <row r="727" ht="10.5" customHeight="1" x14ac:dyDescent="0.15"/>
    <row r="728" ht="10.5" customHeight="1" x14ac:dyDescent="0.15"/>
    <row r="729" ht="10.5" customHeight="1" x14ac:dyDescent="0.15"/>
    <row r="730" ht="10.5" customHeight="1" x14ac:dyDescent="0.15"/>
    <row r="731" ht="10.5" customHeight="1" x14ac:dyDescent="0.15"/>
    <row r="732" ht="10.5" customHeight="1" x14ac:dyDescent="0.15"/>
    <row r="733" ht="10.5" customHeight="1" x14ac:dyDescent="0.15"/>
    <row r="734" ht="10.5" customHeight="1" x14ac:dyDescent="0.15"/>
    <row r="735" ht="10.5" customHeight="1" x14ac:dyDescent="0.15"/>
    <row r="736" ht="10.5" customHeight="1" x14ac:dyDescent="0.15"/>
    <row r="737" ht="10.5" customHeight="1" x14ac:dyDescent="0.15"/>
    <row r="738" ht="10.5" customHeight="1" x14ac:dyDescent="0.15"/>
    <row r="739" ht="10.5" customHeight="1" x14ac:dyDescent="0.15"/>
    <row r="740" ht="10.5" customHeight="1" x14ac:dyDescent="0.15"/>
    <row r="741" ht="10.5" customHeight="1" x14ac:dyDescent="0.15"/>
    <row r="742" ht="10.5" customHeight="1" x14ac:dyDescent="0.15"/>
    <row r="743" ht="10.5" customHeight="1" x14ac:dyDescent="0.15"/>
    <row r="744" ht="10.5" customHeight="1" x14ac:dyDescent="0.15"/>
    <row r="745" ht="10.5" customHeight="1" x14ac:dyDescent="0.15"/>
    <row r="746" ht="10.5" customHeight="1" x14ac:dyDescent="0.15"/>
    <row r="747" ht="10.5" customHeight="1" x14ac:dyDescent="0.15"/>
    <row r="748" ht="10.5" customHeight="1" x14ac:dyDescent="0.15"/>
    <row r="749" ht="10.5" customHeight="1" x14ac:dyDescent="0.15"/>
    <row r="750" ht="10.5" customHeight="1" x14ac:dyDescent="0.15"/>
    <row r="751" ht="10.5" customHeight="1" x14ac:dyDescent="0.15"/>
    <row r="752" ht="10.5" customHeight="1" x14ac:dyDescent="0.15"/>
    <row r="753" ht="10.5" customHeight="1" x14ac:dyDescent="0.15"/>
    <row r="754" ht="10.5" customHeight="1" x14ac:dyDescent="0.15"/>
    <row r="755" ht="10.5" customHeight="1" x14ac:dyDescent="0.15"/>
    <row r="756" ht="10.5" customHeight="1" x14ac:dyDescent="0.15"/>
    <row r="757" ht="10.5" customHeight="1" x14ac:dyDescent="0.15"/>
    <row r="758" ht="10.5" customHeight="1" x14ac:dyDescent="0.15"/>
    <row r="759" ht="10.5" customHeight="1" x14ac:dyDescent="0.15"/>
    <row r="760" ht="10.5" customHeight="1" x14ac:dyDescent="0.15"/>
    <row r="761" ht="10.5" customHeight="1" x14ac:dyDescent="0.15"/>
    <row r="762" ht="10.5" customHeight="1" x14ac:dyDescent="0.15"/>
    <row r="763" ht="10.5" customHeight="1" x14ac:dyDescent="0.15"/>
    <row r="764" ht="10.5" customHeight="1" x14ac:dyDescent="0.15"/>
    <row r="765" ht="10.5" customHeight="1" x14ac:dyDescent="0.15"/>
    <row r="766" ht="10.5" customHeight="1" x14ac:dyDescent="0.15"/>
    <row r="767" ht="10.5" customHeight="1" x14ac:dyDescent="0.15"/>
    <row r="768" ht="10.5" customHeight="1" x14ac:dyDescent="0.15"/>
    <row r="769" ht="10.5" customHeight="1" x14ac:dyDescent="0.15"/>
    <row r="770" ht="10.5" customHeight="1" x14ac:dyDescent="0.15"/>
    <row r="771" ht="10.5" customHeight="1" x14ac:dyDescent="0.15"/>
    <row r="772" ht="10.5" customHeight="1" x14ac:dyDescent="0.15"/>
    <row r="773" ht="10.5" customHeight="1" x14ac:dyDescent="0.15"/>
    <row r="774" ht="10.5" customHeight="1" x14ac:dyDescent="0.15"/>
    <row r="775" ht="10.5" customHeight="1" x14ac:dyDescent="0.15"/>
    <row r="776" ht="10.5" customHeight="1" x14ac:dyDescent="0.15"/>
    <row r="777" ht="10.5" customHeight="1" x14ac:dyDescent="0.15"/>
    <row r="778" ht="10.5" customHeight="1" x14ac:dyDescent="0.15"/>
    <row r="779" ht="10.5" customHeight="1" x14ac:dyDescent="0.15"/>
    <row r="780" ht="10.5" customHeight="1" x14ac:dyDescent="0.15"/>
    <row r="781" ht="10.5" customHeight="1" x14ac:dyDescent="0.15"/>
    <row r="782" ht="10.5" customHeight="1" x14ac:dyDescent="0.15"/>
    <row r="783" ht="10.5" customHeight="1" x14ac:dyDescent="0.15"/>
    <row r="784" ht="10.5" customHeight="1" x14ac:dyDescent="0.15"/>
    <row r="785" ht="10.5" customHeight="1" x14ac:dyDescent="0.15"/>
    <row r="786" ht="10.5" customHeight="1" x14ac:dyDescent="0.15"/>
    <row r="787" ht="10.5" customHeight="1" x14ac:dyDescent="0.15"/>
    <row r="788" ht="10.5" customHeight="1" x14ac:dyDescent="0.15"/>
    <row r="789" ht="10.5" customHeight="1" x14ac:dyDescent="0.15"/>
    <row r="790" ht="10.5" customHeight="1" x14ac:dyDescent="0.15"/>
    <row r="791" ht="10.5" customHeight="1" x14ac:dyDescent="0.15"/>
    <row r="792" ht="10.5" customHeight="1" x14ac:dyDescent="0.15"/>
    <row r="793" ht="10.5" customHeight="1" x14ac:dyDescent="0.15"/>
    <row r="794" ht="10.5" customHeight="1" x14ac:dyDescent="0.15"/>
    <row r="795" ht="10.5" customHeight="1" x14ac:dyDescent="0.15"/>
    <row r="796" ht="10.5" customHeight="1" x14ac:dyDescent="0.15"/>
    <row r="797" ht="10.5" customHeight="1" x14ac:dyDescent="0.15"/>
    <row r="798" ht="10.5" customHeight="1" x14ac:dyDescent="0.15"/>
    <row r="799" ht="10.5" customHeight="1" x14ac:dyDescent="0.15"/>
    <row r="800" ht="10.5" customHeight="1" x14ac:dyDescent="0.15"/>
    <row r="801" ht="10.5" customHeight="1" x14ac:dyDescent="0.15"/>
    <row r="802" ht="10.5" customHeight="1" x14ac:dyDescent="0.15"/>
    <row r="803" ht="10.5" customHeight="1" x14ac:dyDescent="0.15"/>
    <row r="804" ht="10.5" customHeight="1" x14ac:dyDescent="0.15"/>
    <row r="805" ht="10.5" customHeight="1" x14ac:dyDescent="0.15"/>
    <row r="806" ht="10.5" customHeight="1" x14ac:dyDescent="0.15"/>
    <row r="807" ht="10.5" customHeight="1" x14ac:dyDescent="0.15"/>
    <row r="808" ht="10.5" customHeight="1" x14ac:dyDescent="0.15"/>
    <row r="809" ht="10.5" customHeight="1" x14ac:dyDescent="0.15"/>
    <row r="810" ht="10.5" customHeight="1" x14ac:dyDescent="0.15"/>
    <row r="811" ht="10.5" customHeight="1" x14ac:dyDescent="0.15"/>
    <row r="812" ht="10.5" customHeight="1" x14ac:dyDescent="0.15"/>
    <row r="813" ht="10.5" customHeight="1" x14ac:dyDescent="0.15"/>
    <row r="814" ht="10.5" customHeight="1" x14ac:dyDescent="0.15"/>
    <row r="815" ht="10.5" customHeight="1" x14ac:dyDescent="0.15"/>
    <row r="816" ht="10.5" customHeight="1" x14ac:dyDescent="0.15"/>
    <row r="817" ht="10.5" customHeight="1" x14ac:dyDescent="0.15"/>
    <row r="818" ht="10.5" customHeight="1" x14ac:dyDescent="0.15"/>
    <row r="819" ht="10.5" customHeight="1" x14ac:dyDescent="0.15"/>
    <row r="820" ht="10.5" customHeight="1" x14ac:dyDescent="0.15"/>
    <row r="821" ht="10.5" customHeight="1" x14ac:dyDescent="0.15"/>
    <row r="822" ht="10.5" customHeight="1" x14ac:dyDescent="0.15"/>
    <row r="823" ht="10.5" customHeight="1" x14ac:dyDescent="0.15"/>
    <row r="824" ht="10.5" customHeight="1" x14ac:dyDescent="0.15"/>
    <row r="825" ht="10.5" customHeight="1" x14ac:dyDescent="0.15"/>
    <row r="826" ht="10.5" customHeight="1" x14ac:dyDescent="0.15"/>
    <row r="827" ht="10.5" customHeight="1" x14ac:dyDescent="0.15"/>
    <row r="828" ht="10.5" customHeight="1" x14ac:dyDescent="0.15"/>
    <row r="829" ht="10.5" customHeight="1" x14ac:dyDescent="0.15"/>
    <row r="830" ht="10.5" customHeight="1" x14ac:dyDescent="0.15"/>
    <row r="831" ht="10.5" customHeight="1" x14ac:dyDescent="0.15"/>
    <row r="832" ht="10.5" customHeight="1" x14ac:dyDescent="0.15"/>
    <row r="833" ht="10.5" customHeight="1" x14ac:dyDescent="0.15"/>
    <row r="834" ht="10.5" customHeight="1" x14ac:dyDescent="0.15"/>
    <row r="835" ht="10.5" customHeight="1" x14ac:dyDescent="0.15"/>
    <row r="836" ht="10.5" customHeight="1" x14ac:dyDescent="0.15"/>
    <row r="837" ht="10.5" customHeight="1" x14ac:dyDescent="0.15"/>
    <row r="838" ht="10.5" customHeight="1" x14ac:dyDescent="0.15"/>
    <row r="839" ht="10.5" customHeight="1" x14ac:dyDescent="0.15"/>
    <row r="840" ht="10.5" customHeight="1" x14ac:dyDescent="0.15"/>
    <row r="841" ht="10.5" customHeight="1" x14ac:dyDescent="0.15"/>
    <row r="842" ht="10.5" customHeight="1" x14ac:dyDescent="0.15"/>
    <row r="843" ht="10.5" customHeight="1" x14ac:dyDescent="0.15"/>
    <row r="844" ht="10.5" customHeight="1" x14ac:dyDescent="0.15"/>
    <row r="845" ht="10.5" customHeight="1" x14ac:dyDescent="0.15"/>
    <row r="846" ht="10.5" customHeight="1" x14ac:dyDescent="0.15"/>
    <row r="847" ht="10.5" customHeight="1" x14ac:dyDescent="0.15"/>
    <row r="848" ht="10.5" customHeight="1" x14ac:dyDescent="0.15"/>
    <row r="849" ht="10.5" customHeight="1" x14ac:dyDescent="0.15"/>
    <row r="850" ht="10.5" customHeight="1" x14ac:dyDescent="0.15"/>
    <row r="851" ht="10.5" customHeight="1" x14ac:dyDescent="0.15"/>
    <row r="852" ht="10.5" customHeight="1" x14ac:dyDescent="0.15"/>
    <row r="853" ht="10.5" customHeight="1" x14ac:dyDescent="0.15"/>
    <row r="854" ht="10.5" customHeight="1" x14ac:dyDescent="0.15"/>
    <row r="855" ht="10.5" customHeight="1" x14ac:dyDescent="0.15"/>
    <row r="856" ht="10.5" customHeight="1" x14ac:dyDescent="0.15"/>
    <row r="857" ht="10.5" customHeight="1" x14ac:dyDescent="0.15"/>
    <row r="858" ht="10.5" customHeight="1" x14ac:dyDescent="0.15"/>
    <row r="859" ht="10.5" customHeight="1" x14ac:dyDescent="0.15"/>
    <row r="860" ht="10.5" customHeight="1" x14ac:dyDescent="0.15"/>
    <row r="861" ht="10.5" customHeight="1" x14ac:dyDescent="0.15"/>
    <row r="862" ht="10.5" customHeight="1" x14ac:dyDescent="0.15"/>
    <row r="863" ht="10.5" customHeight="1" x14ac:dyDescent="0.15"/>
    <row r="864" ht="10.5" customHeight="1" x14ac:dyDescent="0.15"/>
    <row r="865" ht="10.5" customHeight="1" x14ac:dyDescent="0.15"/>
    <row r="866" ht="10.5" customHeight="1" x14ac:dyDescent="0.15"/>
    <row r="867" ht="10.5" customHeight="1" x14ac:dyDescent="0.15"/>
    <row r="868" ht="10.5" customHeight="1" x14ac:dyDescent="0.15"/>
    <row r="869" ht="10.5" customHeight="1" x14ac:dyDescent="0.15"/>
    <row r="870" ht="10.5" customHeight="1" x14ac:dyDescent="0.15"/>
    <row r="871" ht="10.5" customHeight="1" x14ac:dyDescent="0.15"/>
    <row r="872" ht="10.5" customHeight="1" x14ac:dyDescent="0.15"/>
    <row r="873" ht="10.5" customHeight="1" x14ac:dyDescent="0.15"/>
    <row r="874" ht="10.5" customHeight="1" x14ac:dyDescent="0.15"/>
    <row r="875" ht="10.5" customHeight="1" x14ac:dyDescent="0.15"/>
    <row r="876" ht="10.5" customHeight="1" x14ac:dyDescent="0.15"/>
    <row r="877" ht="10.5" customHeight="1" x14ac:dyDescent="0.15"/>
    <row r="878" ht="10.5" customHeight="1" x14ac:dyDescent="0.15"/>
    <row r="879" ht="10.5" customHeight="1" x14ac:dyDescent="0.15"/>
    <row r="880" ht="10.5" customHeight="1" x14ac:dyDescent="0.15"/>
    <row r="881" ht="10.5" customHeight="1" x14ac:dyDescent="0.15"/>
    <row r="882" ht="10.5" customHeight="1" x14ac:dyDescent="0.15"/>
    <row r="883" ht="10.5" customHeight="1" x14ac:dyDescent="0.15"/>
    <row r="884" ht="10.5" customHeight="1" x14ac:dyDescent="0.15"/>
    <row r="885" ht="10.5" customHeight="1" x14ac:dyDescent="0.15"/>
    <row r="886" ht="10.5" customHeight="1" x14ac:dyDescent="0.15"/>
    <row r="887" ht="10.5" customHeight="1" x14ac:dyDescent="0.15"/>
    <row r="888" ht="10.5" customHeight="1" x14ac:dyDescent="0.15"/>
    <row r="889" ht="10.5" customHeight="1" x14ac:dyDescent="0.15"/>
    <row r="890" ht="10.5" customHeight="1" x14ac:dyDescent="0.15"/>
    <row r="891" ht="10.5" customHeight="1" x14ac:dyDescent="0.15"/>
    <row r="892" ht="10.5" customHeight="1" x14ac:dyDescent="0.15"/>
    <row r="893" ht="10.5" customHeight="1" x14ac:dyDescent="0.15"/>
    <row r="894" ht="10.5" customHeight="1" x14ac:dyDescent="0.15"/>
    <row r="895" ht="10.5" customHeight="1" x14ac:dyDescent="0.15"/>
    <row r="896" ht="10.5" customHeight="1" x14ac:dyDescent="0.15"/>
    <row r="897" ht="10.5" customHeight="1" x14ac:dyDescent="0.15"/>
    <row r="898" ht="10.5" customHeight="1" x14ac:dyDescent="0.15"/>
    <row r="899" ht="10.5" customHeight="1" x14ac:dyDescent="0.15"/>
    <row r="900" ht="10.5" customHeight="1" x14ac:dyDescent="0.15"/>
    <row r="901" ht="10.5" customHeight="1" x14ac:dyDescent="0.15"/>
    <row r="902" ht="10.5" customHeight="1" x14ac:dyDescent="0.15"/>
    <row r="903" ht="10.5" customHeight="1" x14ac:dyDescent="0.15"/>
    <row r="904" ht="10.5" customHeight="1" x14ac:dyDescent="0.15"/>
    <row r="905" ht="10.5" customHeight="1" x14ac:dyDescent="0.15"/>
    <row r="906" ht="10.5" customHeight="1" x14ac:dyDescent="0.15"/>
    <row r="907" ht="10.5" customHeight="1" x14ac:dyDescent="0.15"/>
    <row r="908" ht="10.5" customHeight="1" x14ac:dyDescent="0.15"/>
    <row r="909" ht="10.5" customHeight="1" x14ac:dyDescent="0.15"/>
    <row r="910" ht="10.5" customHeight="1" x14ac:dyDescent="0.15"/>
    <row r="911" ht="10.5" customHeight="1" x14ac:dyDescent="0.15"/>
    <row r="912" ht="10.5" customHeight="1" x14ac:dyDescent="0.15"/>
    <row r="913" ht="10.5" customHeight="1" x14ac:dyDescent="0.15"/>
    <row r="914" ht="10.5" customHeight="1" x14ac:dyDescent="0.15"/>
    <row r="915" ht="10.5" customHeight="1" x14ac:dyDescent="0.15"/>
    <row r="916" ht="10.5" customHeight="1" x14ac:dyDescent="0.15"/>
    <row r="917" ht="10.5" customHeight="1" x14ac:dyDescent="0.15"/>
    <row r="918" ht="10.5" customHeight="1" x14ac:dyDescent="0.15"/>
    <row r="919" ht="10.5" customHeight="1" x14ac:dyDescent="0.15"/>
    <row r="920" ht="10.5" customHeight="1" x14ac:dyDescent="0.15"/>
    <row r="921" ht="10.5" customHeight="1" x14ac:dyDescent="0.15"/>
    <row r="922" ht="10.5" customHeight="1" x14ac:dyDescent="0.15"/>
    <row r="923" ht="10.5" customHeight="1" x14ac:dyDescent="0.15"/>
    <row r="924" ht="10.5" customHeight="1" x14ac:dyDescent="0.15"/>
    <row r="925" ht="10.5" customHeight="1" x14ac:dyDescent="0.15"/>
    <row r="926" ht="10.5" customHeight="1" x14ac:dyDescent="0.15"/>
    <row r="927" ht="10.5" customHeight="1" x14ac:dyDescent="0.15"/>
    <row r="928" ht="10.5" customHeight="1" x14ac:dyDescent="0.15"/>
    <row r="929" ht="10.5" customHeight="1" x14ac:dyDescent="0.15"/>
    <row r="930" ht="10.5" customHeight="1" x14ac:dyDescent="0.15"/>
    <row r="931" ht="10.5" customHeight="1" x14ac:dyDescent="0.15"/>
    <row r="932" ht="10.5" customHeight="1" x14ac:dyDescent="0.15"/>
    <row r="933" ht="10.5" customHeight="1" x14ac:dyDescent="0.15"/>
    <row r="934" ht="10.5" customHeight="1" x14ac:dyDescent="0.15"/>
    <row r="935" ht="10.5" customHeight="1" x14ac:dyDescent="0.15"/>
    <row r="936" ht="10.5" customHeight="1" x14ac:dyDescent="0.15"/>
    <row r="937" ht="10.5" customHeight="1" x14ac:dyDescent="0.15"/>
    <row r="938" ht="10.5" customHeight="1" x14ac:dyDescent="0.15"/>
    <row r="939" ht="10.5" customHeight="1" x14ac:dyDescent="0.15"/>
    <row r="940" ht="10.5" customHeight="1" x14ac:dyDescent="0.15"/>
    <row r="941" ht="10.5" customHeight="1" x14ac:dyDescent="0.15"/>
    <row r="942" ht="10.5" customHeight="1" x14ac:dyDescent="0.15"/>
    <row r="943" ht="10.5" customHeight="1" x14ac:dyDescent="0.15"/>
    <row r="944" ht="10.5" customHeight="1" x14ac:dyDescent="0.15"/>
    <row r="945" ht="10.5" customHeight="1" x14ac:dyDescent="0.15"/>
    <row r="946" ht="10.5" customHeight="1" x14ac:dyDescent="0.15"/>
    <row r="947" ht="10.5" customHeight="1" x14ac:dyDescent="0.15"/>
    <row r="948" ht="10.5" customHeight="1" x14ac:dyDescent="0.15"/>
    <row r="949" ht="10.5" customHeight="1" x14ac:dyDescent="0.15"/>
    <row r="950" ht="10.5" customHeight="1" x14ac:dyDescent="0.15"/>
    <row r="951" ht="10.5" customHeight="1" x14ac:dyDescent="0.15"/>
    <row r="952" ht="10.5" customHeight="1" x14ac:dyDescent="0.15"/>
    <row r="953" ht="10.5" customHeight="1" x14ac:dyDescent="0.15"/>
    <row r="954" ht="10.5" customHeight="1" x14ac:dyDescent="0.15"/>
    <row r="955" ht="10.5" customHeight="1" x14ac:dyDescent="0.15"/>
    <row r="956" ht="10.5" customHeight="1" x14ac:dyDescent="0.15"/>
    <row r="957" ht="10.5" customHeight="1" x14ac:dyDescent="0.15"/>
    <row r="958" ht="10.5" customHeight="1" x14ac:dyDescent="0.15"/>
    <row r="959" ht="10.5" customHeight="1" x14ac:dyDescent="0.15"/>
    <row r="960" ht="10.5" customHeight="1" x14ac:dyDescent="0.15"/>
    <row r="961" ht="10.5" customHeight="1" x14ac:dyDescent="0.15"/>
    <row r="962" ht="10.5" customHeight="1" x14ac:dyDescent="0.15"/>
    <row r="963" ht="10.5" customHeight="1" x14ac:dyDescent="0.15"/>
    <row r="964" ht="10.5" customHeight="1" x14ac:dyDescent="0.15"/>
    <row r="965" ht="10.5" customHeight="1" x14ac:dyDescent="0.15"/>
    <row r="966" ht="10.5" customHeight="1" x14ac:dyDescent="0.15"/>
    <row r="967" ht="10.5" customHeight="1" x14ac:dyDescent="0.15"/>
    <row r="968" ht="10.5" customHeight="1" x14ac:dyDescent="0.15"/>
    <row r="969" ht="10.5" customHeight="1" x14ac:dyDescent="0.15"/>
    <row r="970" ht="10.5" customHeight="1" x14ac:dyDescent="0.15"/>
    <row r="971" ht="10.5" customHeight="1" x14ac:dyDescent="0.15"/>
    <row r="972" ht="10.5" customHeight="1" x14ac:dyDescent="0.15"/>
    <row r="973" ht="10.5" customHeight="1" x14ac:dyDescent="0.15"/>
    <row r="974" ht="10.5" customHeight="1" x14ac:dyDescent="0.15"/>
    <row r="975" ht="10.5" customHeight="1" x14ac:dyDescent="0.15"/>
    <row r="976" ht="10.5" customHeight="1" x14ac:dyDescent="0.15"/>
    <row r="977" ht="10.5" customHeight="1" x14ac:dyDescent="0.15"/>
    <row r="978" ht="10.5" customHeight="1" x14ac:dyDescent="0.15"/>
    <row r="979" ht="10.5" customHeight="1" x14ac:dyDescent="0.15"/>
    <row r="980" ht="10.5" customHeight="1" x14ac:dyDescent="0.15"/>
    <row r="981" ht="10.5" customHeight="1" x14ac:dyDescent="0.15"/>
    <row r="982" ht="10.5" customHeight="1" x14ac:dyDescent="0.15"/>
    <row r="983" ht="10.5" customHeight="1" x14ac:dyDescent="0.15"/>
    <row r="984" ht="10.5" customHeight="1" x14ac:dyDescent="0.15"/>
    <row r="985" ht="10.5" customHeight="1" x14ac:dyDescent="0.15"/>
    <row r="986" ht="10.5" customHeight="1" x14ac:dyDescent="0.15"/>
    <row r="987" ht="10.5" customHeight="1" x14ac:dyDescent="0.15"/>
    <row r="988" ht="10.5" customHeight="1" x14ac:dyDescent="0.15"/>
    <row r="989" ht="10.5" customHeight="1" x14ac:dyDescent="0.15"/>
    <row r="990" ht="10.5" customHeight="1" x14ac:dyDescent="0.15"/>
    <row r="991" ht="10.5" customHeight="1" x14ac:dyDescent="0.15"/>
    <row r="992" ht="10.5" customHeight="1" x14ac:dyDescent="0.15"/>
    <row r="993" ht="10.5" customHeight="1" x14ac:dyDescent="0.15"/>
    <row r="994" ht="10.5" customHeight="1" x14ac:dyDescent="0.15"/>
    <row r="995" ht="10.5" customHeight="1" x14ac:dyDescent="0.15"/>
    <row r="996" ht="10.5" customHeight="1" x14ac:dyDescent="0.15"/>
    <row r="997" ht="10.5" customHeight="1" x14ac:dyDescent="0.15"/>
    <row r="998" ht="10.5" customHeight="1" x14ac:dyDescent="0.15"/>
    <row r="999" ht="10.5" customHeight="1" x14ac:dyDescent="0.15"/>
    <row r="1000" ht="10.5" customHeight="1" x14ac:dyDescent="0.1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EAADB"/>
    <pageSetUpPr fitToPage="1"/>
  </sheetPr>
  <dimension ref="A1:N1040"/>
  <sheetViews>
    <sheetView showGridLines="0" workbookViewId="0">
      <pane ySplit="6" topLeftCell="A7" activePane="bottomLeft" state="frozen"/>
      <selection pane="bottomLeft" activeCell="J7" sqref="J7"/>
    </sheetView>
  </sheetViews>
  <sheetFormatPr baseColWidth="10" defaultColWidth="11.1640625" defaultRowHeight="15" customHeight="1" x14ac:dyDescent="0.15"/>
  <cols>
    <col min="1" max="1" width="19.1640625" customWidth="1"/>
    <col min="2" max="2" width="35.1640625" customWidth="1"/>
    <col min="3" max="3" width="8.6640625" customWidth="1"/>
    <col min="4" max="4" width="11.33203125" customWidth="1"/>
    <col min="5" max="5" width="13" customWidth="1"/>
    <col min="6" max="6" width="14" customWidth="1"/>
    <col min="7" max="8" width="7.1640625" customWidth="1"/>
    <col min="9" max="9" width="8" customWidth="1"/>
    <col min="10" max="10" width="13" customWidth="1"/>
    <col min="11" max="11" width="5.1640625" customWidth="1"/>
    <col min="12" max="12" width="8.1640625" customWidth="1"/>
    <col min="13" max="13" width="8.83203125" customWidth="1"/>
    <col min="14" max="14" width="16.33203125" customWidth="1"/>
    <col min="15" max="26" width="11.1640625" customWidth="1"/>
  </cols>
  <sheetData>
    <row r="1" spans="1:14" ht="13" x14ac:dyDescent="0.15">
      <c r="B1" s="440"/>
      <c r="J1" s="441"/>
      <c r="M1" s="442"/>
    </row>
    <row r="2" spans="1:14" ht="12" customHeight="1" x14ac:dyDescent="0.15">
      <c r="A2" s="228"/>
      <c r="B2" s="228"/>
      <c r="C2" s="1027" t="s">
        <v>103</v>
      </c>
      <c r="D2" s="918"/>
      <c r="E2" s="918"/>
      <c r="F2" s="918"/>
      <c r="G2" s="918"/>
      <c r="H2" s="918"/>
      <c r="I2" s="897"/>
      <c r="J2" s="229"/>
      <c r="K2" s="228"/>
      <c r="L2" s="228"/>
      <c r="M2" s="443"/>
      <c r="N2" s="228"/>
    </row>
    <row r="3" spans="1:14" ht="12" customHeight="1" x14ac:dyDescent="0.15">
      <c r="A3" s="228"/>
      <c r="B3" s="228"/>
      <c r="C3" s="900"/>
      <c r="D3" s="920"/>
      <c r="E3" s="920"/>
      <c r="F3" s="920"/>
      <c r="G3" s="920"/>
      <c r="H3" s="920"/>
      <c r="I3" s="901"/>
      <c r="J3" s="229"/>
      <c r="K3" s="228"/>
      <c r="L3" s="228"/>
      <c r="M3" s="443"/>
      <c r="N3" s="228"/>
    </row>
    <row r="4" spans="1:14" ht="13.5" customHeight="1" x14ac:dyDescent="0.15">
      <c r="A4" s="228"/>
      <c r="B4" s="228"/>
      <c r="C4" s="228"/>
      <c r="D4" s="228"/>
      <c r="E4" s="228"/>
      <c r="F4" s="228"/>
      <c r="G4" s="231"/>
      <c r="H4" s="231"/>
      <c r="I4" s="228"/>
      <c r="J4" s="229"/>
      <c r="K4" s="264">
        <f t="shared" ref="K4:L4" si="0">SUM(K7:K691)</f>
        <v>0</v>
      </c>
      <c r="L4" s="263">
        <f t="shared" si="0"/>
        <v>0</v>
      </c>
      <c r="M4" s="443"/>
      <c r="N4" s="228"/>
    </row>
    <row r="5" spans="1:14" ht="12" customHeight="1" x14ac:dyDescent="0.15">
      <c r="A5" s="232" t="s">
        <v>349</v>
      </c>
      <c r="B5" s="233"/>
      <c r="C5" s="233"/>
      <c r="D5" s="233"/>
      <c r="E5" s="233"/>
      <c r="F5" s="233"/>
      <c r="G5" s="234"/>
      <c r="H5" s="234"/>
      <c r="I5" s="233"/>
      <c r="J5" s="235" t="s">
        <v>350</v>
      </c>
      <c r="K5" s="233"/>
      <c r="L5" s="233"/>
      <c r="M5" s="444" t="s">
        <v>834</v>
      </c>
      <c r="N5" s="235" t="s">
        <v>361</v>
      </c>
    </row>
    <row r="6" spans="1:14" ht="16.5" customHeight="1" x14ac:dyDescent="0.15">
      <c r="A6" s="238" t="s">
        <v>351</v>
      </c>
      <c r="B6" s="238" t="s">
        <v>352</v>
      </c>
      <c r="C6" s="238" t="s">
        <v>353</v>
      </c>
      <c r="D6" s="238" t="s">
        <v>354</v>
      </c>
      <c r="E6" s="238" t="s">
        <v>355</v>
      </c>
      <c r="F6" s="238" t="s">
        <v>356</v>
      </c>
      <c r="G6" s="239" t="s">
        <v>257</v>
      </c>
      <c r="H6" s="239" t="s">
        <v>262</v>
      </c>
      <c r="I6" s="238" t="s">
        <v>263</v>
      </c>
      <c r="J6" s="240">
        <v>45726</v>
      </c>
      <c r="K6" s="238" t="s">
        <v>357</v>
      </c>
      <c r="L6" s="238" t="s">
        <v>359</v>
      </c>
      <c r="M6" s="445"/>
      <c r="N6" s="240"/>
    </row>
    <row r="7" spans="1:14" ht="12" customHeight="1" x14ac:dyDescent="0.15">
      <c r="A7" s="241" t="s">
        <v>959</v>
      </c>
      <c r="B7" s="242"/>
      <c r="C7" s="242"/>
      <c r="D7" s="242"/>
      <c r="E7" s="242"/>
      <c r="F7" s="242"/>
      <c r="G7" s="243"/>
      <c r="H7" s="243"/>
      <c r="I7" s="242"/>
      <c r="J7" s="244"/>
      <c r="K7" s="242"/>
      <c r="L7" s="242"/>
      <c r="M7" s="446"/>
      <c r="N7" s="245"/>
    </row>
    <row r="8" spans="1:14" ht="12" customHeight="1" x14ac:dyDescent="0.15">
      <c r="A8" s="246" t="s">
        <v>351</v>
      </c>
      <c r="B8" s="246" t="s">
        <v>352</v>
      </c>
      <c r="C8" s="246" t="s">
        <v>353</v>
      </c>
      <c r="D8" s="246" t="str">
        <f>D6</f>
        <v>Measurement</v>
      </c>
      <c r="E8" s="246" t="s">
        <v>355</v>
      </c>
      <c r="F8" s="246" t="s">
        <v>356</v>
      </c>
      <c r="G8" s="247" t="s">
        <v>257</v>
      </c>
      <c r="H8" s="247" t="s">
        <v>262</v>
      </c>
      <c r="I8" s="246" t="s">
        <v>263</v>
      </c>
      <c r="J8" s="248"/>
      <c r="K8" s="246" t="s">
        <v>960</v>
      </c>
      <c r="L8" s="447" t="s">
        <v>359</v>
      </c>
      <c r="M8" s="448"/>
      <c r="N8" s="449" t="s">
        <v>360</v>
      </c>
    </row>
    <row r="9" spans="1:14" ht="12" customHeight="1" x14ac:dyDescent="0.2">
      <c r="A9" s="332" t="s">
        <v>280</v>
      </c>
      <c r="B9" s="450" t="s">
        <v>961</v>
      </c>
      <c r="C9" s="333" t="s">
        <v>363</v>
      </c>
      <c r="D9" s="334" t="s">
        <v>392</v>
      </c>
      <c r="E9" s="451" t="s">
        <v>679</v>
      </c>
      <c r="F9" s="336">
        <v>847435033179</v>
      </c>
      <c r="G9" s="330">
        <f t="shared" ref="G9:G12" si="1">H9*0.55</f>
        <v>165</v>
      </c>
      <c r="H9" s="338">
        <v>300</v>
      </c>
      <c r="I9" s="339">
        <f t="shared" ref="I9:I27" si="2">H9-0.01</f>
        <v>299.99</v>
      </c>
      <c r="J9" s="452">
        <f>VLOOKUP(E9,Inventory!A:C,3,FALSE)</f>
        <v>1</v>
      </c>
      <c r="K9" s="334"/>
      <c r="L9" s="263">
        <f t="shared" ref="L9:L27" si="3">G9*K9</f>
        <v>0</v>
      </c>
      <c r="M9" s="443"/>
      <c r="N9" s="258"/>
    </row>
    <row r="10" spans="1:14" ht="12" customHeight="1" x14ac:dyDescent="0.2">
      <c r="A10" s="342" t="s">
        <v>280</v>
      </c>
      <c r="B10" s="439" t="s">
        <v>962</v>
      </c>
      <c r="C10" s="343" t="s">
        <v>363</v>
      </c>
      <c r="D10" s="264" t="s">
        <v>392</v>
      </c>
      <c r="E10" s="261" t="s">
        <v>686</v>
      </c>
      <c r="F10" s="301"/>
      <c r="G10" s="330">
        <f t="shared" si="1"/>
        <v>165</v>
      </c>
      <c r="H10" s="262">
        <v>300</v>
      </c>
      <c r="I10" s="263">
        <f t="shared" si="2"/>
        <v>299.99</v>
      </c>
      <c r="J10" s="257">
        <f>VLOOKUP(E10,Inventory!A:C,3,FALSE)</f>
        <v>1</v>
      </c>
      <c r="K10" s="264"/>
      <c r="L10" s="263">
        <f t="shared" si="3"/>
        <v>0</v>
      </c>
      <c r="M10" s="443"/>
      <c r="N10" s="258"/>
    </row>
    <row r="11" spans="1:14" ht="12" customHeight="1" x14ac:dyDescent="0.2">
      <c r="A11" s="342" t="s">
        <v>280</v>
      </c>
      <c r="B11" s="439" t="s">
        <v>962</v>
      </c>
      <c r="C11" s="343" t="s">
        <v>367</v>
      </c>
      <c r="D11" s="264" t="s">
        <v>395</v>
      </c>
      <c r="E11" s="261" t="s">
        <v>687</v>
      </c>
      <c r="F11" s="301"/>
      <c r="G11" s="330">
        <f t="shared" si="1"/>
        <v>165</v>
      </c>
      <c r="H11" s="262">
        <v>300</v>
      </c>
      <c r="I11" s="263">
        <f t="shared" si="2"/>
        <v>299.99</v>
      </c>
      <c r="J11" s="257">
        <f>VLOOKUP(E11,Inventory!A:C,3,FALSE)</f>
        <v>2</v>
      </c>
      <c r="K11" s="264"/>
      <c r="L11" s="263">
        <f t="shared" si="3"/>
        <v>0</v>
      </c>
      <c r="M11" s="443"/>
      <c r="N11" s="258"/>
    </row>
    <row r="12" spans="1:14" ht="12" customHeight="1" x14ac:dyDescent="0.2">
      <c r="A12" s="342" t="s">
        <v>280</v>
      </c>
      <c r="B12" s="439" t="s">
        <v>963</v>
      </c>
      <c r="C12" s="343" t="s">
        <v>363</v>
      </c>
      <c r="D12" s="264" t="s">
        <v>392</v>
      </c>
      <c r="E12" s="261" t="s">
        <v>689</v>
      </c>
      <c r="F12" s="301"/>
      <c r="G12" s="330">
        <f t="shared" si="1"/>
        <v>165</v>
      </c>
      <c r="H12" s="262">
        <v>300</v>
      </c>
      <c r="I12" s="263">
        <f t="shared" si="2"/>
        <v>299.99</v>
      </c>
      <c r="J12" s="257">
        <f>VLOOKUP(E12,Inventory!A:C,3,FALSE)</f>
        <v>2</v>
      </c>
      <c r="K12" s="264"/>
      <c r="L12" s="263">
        <f t="shared" si="3"/>
        <v>0</v>
      </c>
      <c r="M12" s="443"/>
      <c r="N12" s="258"/>
    </row>
    <row r="13" spans="1:14" ht="12" customHeight="1" x14ac:dyDescent="0.2">
      <c r="A13" s="344" t="s">
        <v>280</v>
      </c>
      <c r="B13" s="453" t="s">
        <v>963</v>
      </c>
      <c r="C13" s="345" t="s">
        <v>367</v>
      </c>
      <c r="D13" s="267" t="s">
        <v>395</v>
      </c>
      <c r="E13" s="268" t="s">
        <v>690</v>
      </c>
      <c r="F13" s="306"/>
      <c r="G13" s="346">
        <f>H12*0.55</f>
        <v>165</v>
      </c>
      <c r="H13" s="270">
        <v>300</v>
      </c>
      <c r="I13" s="271">
        <f t="shared" si="2"/>
        <v>299.99</v>
      </c>
      <c r="J13" s="454">
        <f>VLOOKUP(E13,Inventory!A:C,3,FALSE)</f>
        <v>3</v>
      </c>
      <c r="K13" s="267"/>
      <c r="L13" s="271">
        <f t="shared" si="3"/>
        <v>0</v>
      </c>
      <c r="M13" s="443"/>
      <c r="N13" s="258"/>
    </row>
    <row r="14" spans="1:14" ht="12" customHeight="1" x14ac:dyDescent="0.15">
      <c r="A14" s="251" t="s">
        <v>281</v>
      </c>
      <c r="B14" s="251" t="s">
        <v>362</v>
      </c>
      <c r="C14" s="251" t="s">
        <v>363</v>
      </c>
      <c r="D14" s="252" t="s">
        <v>364</v>
      </c>
      <c r="E14" s="253" t="s">
        <v>964</v>
      </c>
      <c r="F14" s="253" t="s">
        <v>965</v>
      </c>
      <c r="G14" s="299">
        <f>H15*0.55</f>
        <v>88</v>
      </c>
      <c r="H14" s="299">
        <v>160</v>
      </c>
      <c r="I14" s="255">
        <f t="shared" si="2"/>
        <v>159.99</v>
      </c>
      <c r="J14" s="257">
        <f>VLOOKUP(E14,Inventory!A:C,3,FALSE)</f>
        <v>13</v>
      </c>
      <c r="K14" s="252"/>
      <c r="L14" s="255">
        <f t="shared" si="3"/>
        <v>0</v>
      </c>
      <c r="M14" s="443"/>
      <c r="N14" s="258"/>
    </row>
    <row r="15" spans="1:14" ht="12" customHeight="1" x14ac:dyDescent="0.15">
      <c r="A15" s="260" t="s">
        <v>281</v>
      </c>
      <c r="B15" s="260" t="s">
        <v>362</v>
      </c>
      <c r="C15" s="260" t="s">
        <v>367</v>
      </c>
      <c r="D15" s="264" t="s">
        <v>575</v>
      </c>
      <c r="E15" s="261" t="s">
        <v>966</v>
      </c>
      <c r="F15" s="261" t="s">
        <v>967</v>
      </c>
      <c r="G15" s="330">
        <f t="shared" ref="G15:G23" si="4">H15*0.55</f>
        <v>88</v>
      </c>
      <c r="H15" s="302">
        <v>160</v>
      </c>
      <c r="I15" s="263">
        <f t="shared" si="2"/>
        <v>159.99</v>
      </c>
      <c r="J15" s="257">
        <f>VLOOKUP(E15,Inventory!A:C,3,FALSE)</f>
        <v>16</v>
      </c>
      <c r="K15" s="264"/>
      <c r="L15" s="263">
        <f t="shared" si="3"/>
        <v>0</v>
      </c>
      <c r="M15" s="443"/>
      <c r="N15" s="258"/>
    </row>
    <row r="16" spans="1:14" ht="12" customHeight="1" x14ac:dyDescent="0.15">
      <c r="A16" s="260" t="s">
        <v>281</v>
      </c>
      <c r="B16" s="264" t="s">
        <v>968</v>
      </c>
      <c r="C16" s="260" t="s">
        <v>363</v>
      </c>
      <c r="D16" s="264" t="s">
        <v>364</v>
      </c>
      <c r="E16" s="261" t="s">
        <v>969</v>
      </c>
      <c r="F16" s="261" t="s">
        <v>970</v>
      </c>
      <c r="G16" s="330">
        <f t="shared" si="4"/>
        <v>88</v>
      </c>
      <c r="H16" s="302">
        <v>160</v>
      </c>
      <c r="I16" s="263">
        <f t="shared" si="2"/>
        <v>159.99</v>
      </c>
      <c r="J16" s="257">
        <f>VLOOKUP(E16,Inventory!A:C,3,FALSE)</f>
        <v>0</v>
      </c>
      <c r="K16" s="264"/>
      <c r="L16" s="263">
        <f t="shared" si="3"/>
        <v>0</v>
      </c>
      <c r="M16" s="443"/>
      <c r="N16" s="258"/>
    </row>
    <row r="17" spans="1:14" ht="12" customHeight="1" x14ac:dyDescent="0.15">
      <c r="A17" s="260" t="s">
        <v>281</v>
      </c>
      <c r="B17" s="264" t="s">
        <v>968</v>
      </c>
      <c r="C17" s="260" t="s">
        <v>367</v>
      </c>
      <c r="D17" s="264" t="s">
        <v>575</v>
      </c>
      <c r="E17" s="261" t="s">
        <v>971</v>
      </c>
      <c r="F17" s="261" t="s">
        <v>972</v>
      </c>
      <c r="G17" s="330">
        <f t="shared" si="4"/>
        <v>88</v>
      </c>
      <c r="H17" s="302">
        <v>160</v>
      </c>
      <c r="I17" s="263">
        <f t="shared" si="2"/>
        <v>159.99</v>
      </c>
      <c r="J17" s="257">
        <f>VLOOKUP(E17,Inventory!A:C,3,FALSE)</f>
        <v>14</v>
      </c>
      <c r="K17" s="264"/>
      <c r="L17" s="263">
        <f t="shared" si="3"/>
        <v>0</v>
      </c>
      <c r="M17" s="443"/>
      <c r="N17" s="258"/>
    </row>
    <row r="18" spans="1:14" ht="12" customHeight="1" x14ac:dyDescent="0.15">
      <c r="A18" s="260" t="s">
        <v>281</v>
      </c>
      <c r="B18" s="264" t="s">
        <v>973</v>
      </c>
      <c r="C18" s="260" t="s">
        <v>363</v>
      </c>
      <c r="D18" s="264" t="s">
        <v>364</v>
      </c>
      <c r="E18" s="261" t="s">
        <v>974</v>
      </c>
      <c r="F18" s="261" t="s">
        <v>975</v>
      </c>
      <c r="G18" s="330">
        <f t="shared" si="4"/>
        <v>88</v>
      </c>
      <c r="H18" s="302">
        <v>160</v>
      </c>
      <c r="I18" s="263">
        <f t="shared" si="2"/>
        <v>159.99</v>
      </c>
      <c r="J18" s="257">
        <f>VLOOKUP(E18,Inventory!A:C,3,FALSE)</f>
        <v>21</v>
      </c>
      <c r="K18" s="264"/>
      <c r="L18" s="263">
        <f t="shared" si="3"/>
        <v>0</v>
      </c>
      <c r="M18" s="443"/>
      <c r="N18" s="258"/>
    </row>
    <row r="19" spans="1:14" ht="12" customHeight="1" x14ac:dyDescent="0.15">
      <c r="A19" s="279" t="s">
        <v>281</v>
      </c>
      <c r="B19" s="281" t="s">
        <v>973</v>
      </c>
      <c r="C19" s="279" t="s">
        <v>367</v>
      </c>
      <c r="D19" s="281" t="s">
        <v>575</v>
      </c>
      <c r="E19" s="303" t="s">
        <v>976</v>
      </c>
      <c r="F19" s="303" t="s">
        <v>977</v>
      </c>
      <c r="G19" s="331">
        <f t="shared" si="4"/>
        <v>88</v>
      </c>
      <c r="H19" s="305">
        <v>160</v>
      </c>
      <c r="I19" s="282">
        <f t="shared" si="2"/>
        <v>159.99</v>
      </c>
      <c r="J19" s="257">
        <f>VLOOKUP(E19,Inventory!A:C,3,FALSE)</f>
        <v>32</v>
      </c>
      <c r="K19" s="264"/>
      <c r="L19" s="263">
        <f t="shared" si="3"/>
        <v>0</v>
      </c>
      <c r="M19" s="443"/>
      <c r="N19" s="258"/>
    </row>
    <row r="20" spans="1:14" ht="12" customHeight="1" x14ac:dyDescent="0.15">
      <c r="A20" s="260" t="s">
        <v>281</v>
      </c>
      <c r="B20" s="264" t="s">
        <v>978</v>
      </c>
      <c r="C20" s="260" t="s">
        <v>363</v>
      </c>
      <c r="D20" s="264" t="s">
        <v>364</v>
      </c>
      <c r="E20" s="261" t="s">
        <v>979</v>
      </c>
      <c r="F20" s="261" t="s">
        <v>980</v>
      </c>
      <c r="G20" s="330">
        <f t="shared" si="4"/>
        <v>88</v>
      </c>
      <c r="H20" s="302">
        <v>160</v>
      </c>
      <c r="I20" s="263">
        <f t="shared" si="2"/>
        <v>159.99</v>
      </c>
      <c r="J20" s="257">
        <f>VLOOKUP(E20,Inventory!A:C,3,FALSE)</f>
        <v>16</v>
      </c>
      <c r="K20" s="281"/>
      <c r="L20" s="282">
        <f t="shared" si="3"/>
        <v>0</v>
      </c>
      <c r="M20" s="443"/>
      <c r="N20" s="258"/>
    </row>
    <row r="21" spans="1:14" ht="12" customHeight="1" x14ac:dyDescent="0.15">
      <c r="A21" s="260" t="s">
        <v>281</v>
      </c>
      <c r="B21" s="264" t="s">
        <v>978</v>
      </c>
      <c r="C21" s="260" t="s">
        <v>367</v>
      </c>
      <c r="D21" s="264" t="s">
        <v>575</v>
      </c>
      <c r="E21" s="261" t="s">
        <v>981</v>
      </c>
      <c r="F21" s="261" t="s">
        <v>982</v>
      </c>
      <c r="G21" s="330">
        <f t="shared" si="4"/>
        <v>88</v>
      </c>
      <c r="H21" s="302">
        <v>160</v>
      </c>
      <c r="I21" s="263">
        <f t="shared" si="2"/>
        <v>159.99</v>
      </c>
      <c r="J21" s="257">
        <f>VLOOKUP(E21,Inventory!A:C,3,FALSE)</f>
        <v>31</v>
      </c>
      <c r="K21" s="281"/>
      <c r="L21" s="282">
        <f t="shared" si="3"/>
        <v>0</v>
      </c>
      <c r="M21" s="443"/>
      <c r="N21" s="258"/>
    </row>
    <row r="22" spans="1:14" ht="12" customHeight="1" x14ac:dyDescent="0.15">
      <c r="A22" s="455" t="s">
        <v>281</v>
      </c>
      <c r="B22" s="456" t="s">
        <v>983</v>
      </c>
      <c r="C22" s="455" t="s">
        <v>363</v>
      </c>
      <c r="D22" s="457" t="s">
        <v>364</v>
      </c>
      <c r="E22" s="458" t="s">
        <v>984</v>
      </c>
      <c r="F22" s="458" t="s">
        <v>985</v>
      </c>
      <c r="G22" s="459">
        <f t="shared" si="4"/>
        <v>88</v>
      </c>
      <c r="H22" s="460">
        <v>160</v>
      </c>
      <c r="I22" s="461">
        <f t="shared" si="2"/>
        <v>159.99</v>
      </c>
      <c r="J22" s="257">
        <f>VLOOKUP(E22,Inventory!A:C,3,FALSE)</f>
        <v>18</v>
      </c>
      <c r="K22" s="462"/>
      <c r="L22" s="463">
        <f t="shared" si="3"/>
        <v>0</v>
      </c>
      <c r="M22" s="443"/>
      <c r="N22" s="258"/>
    </row>
    <row r="23" spans="1:14" ht="12" customHeight="1" x14ac:dyDescent="0.15">
      <c r="A23" s="455" t="s">
        <v>281</v>
      </c>
      <c r="B23" s="462" t="s">
        <v>986</v>
      </c>
      <c r="C23" s="455" t="s">
        <v>367</v>
      </c>
      <c r="D23" s="457" t="s">
        <v>575</v>
      </c>
      <c r="E23" s="464" t="s">
        <v>987</v>
      </c>
      <c r="F23" s="464" t="s">
        <v>988</v>
      </c>
      <c r="G23" s="459">
        <f t="shared" si="4"/>
        <v>88</v>
      </c>
      <c r="H23" s="460">
        <v>160</v>
      </c>
      <c r="I23" s="461">
        <f t="shared" si="2"/>
        <v>159.99</v>
      </c>
      <c r="J23" s="257">
        <f>VLOOKUP(E23,Inventory!A:C,3,FALSE)</f>
        <v>19</v>
      </c>
      <c r="K23" s="462"/>
      <c r="L23" s="463">
        <f t="shared" si="3"/>
        <v>0</v>
      </c>
      <c r="M23" s="443"/>
      <c r="N23" s="258"/>
    </row>
    <row r="24" spans="1:14" ht="12" customHeight="1" x14ac:dyDescent="0.15">
      <c r="A24" s="455" t="s">
        <v>281</v>
      </c>
      <c r="B24" s="462" t="s">
        <v>989</v>
      </c>
      <c r="C24" s="455" t="s">
        <v>363</v>
      </c>
      <c r="D24" s="457" t="s">
        <v>364</v>
      </c>
      <c r="E24" s="464" t="s">
        <v>990</v>
      </c>
      <c r="F24" s="464" t="s">
        <v>991</v>
      </c>
      <c r="G24" s="460">
        <f t="shared" ref="G24:G27" si="5">H14*0.55</f>
        <v>88</v>
      </c>
      <c r="H24" s="460">
        <v>160</v>
      </c>
      <c r="I24" s="461">
        <f t="shared" si="2"/>
        <v>159.99</v>
      </c>
      <c r="J24" s="257">
        <f>VLOOKUP(E24,Inventory!A:C,3,FALSE)</f>
        <v>10</v>
      </c>
      <c r="K24" s="457"/>
      <c r="L24" s="461">
        <f t="shared" si="3"/>
        <v>0</v>
      </c>
      <c r="M24" s="443"/>
      <c r="N24" s="258"/>
    </row>
    <row r="25" spans="1:14" ht="12" customHeight="1" x14ac:dyDescent="0.15">
      <c r="A25" s="465" t="s">
        <v>281</v>
      </c>
      <c r="B25" s="462" t="s">
        <v>992</v>
      </c>
      <c r="C25" s="465" t="s">
        <v>367</v>
      </c>
      <c r="D25" s="462" t="s">
        <v>575</v>
      </c>
      <c r="E25" s="464" t="s">
        <v>993</v>
      </c>
      <c r="F25" s="464" t="s">
        <v>994</v>
      </c>
      <c r="G25" s="466">
        <f t="shared" si="5"/>
        <v>88</v>
      </c>
      <c r="H25" s="466">
        <v>160</v>
      </c>
      <c r="I25" s="463">
        <f t="shared" si="2"/>
        <v>159.99</v>
      </c>
      <c r="J25" s="257">
        <f>VLOOKUP(E25,Inventory!A:C,3,FALSE)</f>
        <v>9</v>
      </c>
      <c r="K25" s="462"/>
      <c r="L25" s="463">
        <f t="shared" si="3"/>
        <v>0</v>
      </c>
      <c r="M25" s="443"/>
      <c r="N25" s="258"/>
    </row>
    <row r="26" spans="1:14" ht="12" customHeight="1" x14ac:dyDescent="0.15">
      <c r="A26" s="467" t="s">
        <v>281</v>
      </c>
      <c r="B26" s="467" t="s">
        <v>995</v>
      </c>
      <c r="C26" s="467" t="s">
        <v>363</v>
      </c>
      <c r="D26" s="468" t="s">
        <v>505</v>
      </c>
      <c r="E26" s="469" t="s">
        <v>996</v>
      </c>
      <c r="F26" s="470">
        <v>847435037368</v>
      </c>
      <c r="G26" s="471">
        <f t="shared" si="5"/>
        <v>88</v>
      </c>
      <c r="H26" s="471">
        <v>160</v>
      </c>
      <c r="I26" s="472">
        <f t="shared" si="2"/>
        <v>159.99</v>
      </c>
      <c r="J26" s="257">
        <f>VLOOKUP(E26,Inventory!A:C,3,FALSE)</f>
        <v>0</v>
      </c>
      <c r="K26" s="468"/>
      <c r="L26" s="473">
        <f t="shared" si="3"/>
        <v>0</v>
      </c>
      <c r="M26" s="443">
        <f>VLOOKUP(E26,incoming!A:B,2,FALSE)</f>
        <v>40</v>
      </c>
      <c r="N26" s="258" t="s">
        <v>997</v>
      </c>
    </row>
    <row r="27" spans="1:14" ht="12" customHeight="1" x14ac:dyDescent="0.15">
      <c r="A27" s="467" t="s">
        <v>281</v>
      </c>
      <c r="B27" s="467" t="s">
        <v>995</v>
      </c>
      <c r="C27" s="467" t="s">
        <v>367</v>
      </c>
      <c r="D27" s="468" t="s">
        <v>513</v>
      </c>
      <c r="E27" s="469" t="s">
        <v>998</v>
      </c>
      <c r="F27" s="470">
        <v>847435037375</v>
      </c>
      <c r="G27" s="471">
        <f t="shared" si="5"/>
        <v>88</v>
      </c>
      <c r="H27" s="471">
        <v>160</v>
      </c>
      <c r="I27" s="472">
        <f t="shared" si="2"/>
        <v>159.99</v>
      </c>
      <c r="J27" s="257">
        <f>VLOOKUP(E27,Inventory!A:C,3,FALSE)</f>
        <v>0</v>
      </c>
      <c r="K27" s="468"/>
      <c r="L27" s="473">
        <f t="shared" si="3"/>
        <v>0</v>
      </c>
      <c r="M27" s="443">
        <f>VLOOKUP(E27,incoming!A:B,2,FALSE)</f>
        <v>40</v>
      </c>
      <c r="N27" s="258" t="s">
        <v>997</v>
      </c>
    </row>
    <row r="28" spans="1:14" ht="12" customHeight="1" x14ac:dyDescent="0.15">
      <c r="A28" s="294" t="s">
        <v>999</v>
      </c>
      <c r="B28" s="474" t="s">
        <v>1000</v>
      </c>
      <c r="C28" s="294"/>
      <c r="D28" s="474"/>
      <c r="E28" s="475"/>
      <c r="F28" s="475"/>
      <c r="G28" s="476"/>
      <c r="H28" s="476"/>
      <c r="I28" s="296"/>
      <c r="J28" s="257"/>
      <c r="K28" s="474"/>
      <c r="L28" s="296"/>
      <c r="M28" s="443"/>
      <c r="N28" s="258"/>
    </row>
    <row r="29" spans="1:14" ht="12" customHeight="1" x14ac:dyDescent="0.15">
      <c r="A29" s="251" t="s">
        <v>282</v>
      </c>
      <c r="B29" s="251" t="s">
        <v>362</v>
      </c>
      <c r="C29" s="251" t="s">
        <v>363</v>
      </c>
      <c r="D29" s="252" t="s">
        <v>505</v>
      </c>
      <c r="E29" s="273" t="s">
        <v>1001</v>
      </c>
      <c r="F29" s="273">
        <v>847435028434</v>
      </c>
      <c r="G29" s="477">
        <f t="shared" ref="G29:G34" si="6">H29*0.55</f>
        <v>44</v>
      </c>
      <c r="H29" s="254">
        <v>80</v>
      </c>
      <c r="I29" s="255">
        <f t="shared" ref="I29:I57" si="7">H29-0.01</f>
        <v>79.989999999999995</v>
      </c>
      <c r="J29" s="257">
        <f>VLOOKUP(E29,Inventory!A:C,3,FALSE)</f>
        <v>250</v>
      </c>
      <c r="K29" s="252"/>
      <c r="L29" s="255">
        <f t="shared" ref="L29:L57" si="8">G29*K29</f>
        <v>0</v>
      </c>
      <c r="M29" s="443"/>
      <c r="N29" s="258"/>
    </row>
    <row r="30" spans="1:14" ht="12" customHeight="1" x14ac:dyDescent="0.15">
      <c r="A30" s="260" t="s">
        <v>282</v>
      </c>
      <c r="B30" s="260" t="s">
        <v>362</v>
      </c>
      <c r="C30" s="260" t="s">
        <v>367</v>
      </c>
      <c r="D30" s="264" t="s">
        <v>575</v>
      </c>
      <c r="E30" s="275" t="s">
        <v>1002</v>
      </c>
      <c r="F30" s="275">
        <v>847435028441</v>
      </c>
      <c r="G30" s="330">
        <f t="shared" si="6"/>
        <v>44</v>
      </c>
      <c r="H30" s="254">
        <v>80</v>
      </c>
      <c r="I30" s="263">
        <f t="shared" si="7"/>
        <v>79.989999999999995</v>
      </c>
      <c r="J30" s="257">
        <f>VLOOKUP(E30,Inventory!A:C,3,FALSE)</f>
        <v>250</v>
      </c>
      <c r="K30" s="264"/>
      <c r="L30" s="263">
        <f t="shared" si="8"/>
        <v>0</v>
      </c>
      <c r="M30" s="443"/>
      <c r="N30" s="258"/>
    </row>
    <row r="31" spans="1:14" ht="12" customHeight="1" x14ac:dyDescent="0.15">
      <c r="A31" s="260" t="s">
        <v>282</v>
      </c>
      <c r="B31" s="260" t="s">
        <v>1003</v>
      </c>
      <c r="C31" s="260" t="s">
        <v>363</v>
      </c>
      <c r="D31" s="252" t="s">
        <v>505</v>
      </c>
      <c r="E31" s="275" t="s">
        <v>1004</v>
      </c>
      <c r="F31" s="275">
        <v>847435028458</v>
      </c>
      <c r="G31" s="330">
        <f t="shared" si="6"/>
        <v>44</v>
      </c>
      <c r="H31" s="254">
        <v>80</v>
      </c>
      <c r="I31" s="263">
        <f t="shared" si="7"/>
        <v>79.989999999999995</v>
      </c>
      <c r="J31" s="257">
        <f>VLOOKUP(E31,Inventory!A:C,3,FALSE)</f>
        <v>250</v>
      </c>
      <c r="K31" s="264"/>
      <c r="L31" s="263">
        <f t="shared" si="8"/>
        <v>0</v>
      </c>
      <c r="M31" s="443"/>
      <c r="N31" s="258"/>
    </row>
    <row r="32" spans="1:14" ht="12" customHeight="1" x14ac:dyDescent="0.15">
      <c r="A32" s="260" t="s">
        <v>282</v>
      </c>
      <c r="B32" s="260" t="s">
        <v>1003</v>
      </c>
      <c r="C32" s="260" t="s">
        <v>367</v>
      </c>
      <c r="D32" s="264" t="s">
        <v>575</v>
      </c>
      <c r="E32" s="275" t="s">
        <v>1005</v>
      </c>
      <c r="F32" s="275">
        <v>847435028465</v>
      </c>
      <c r="G32" s="330">
        <f t="shared" si="6"/>
        <v>44</v>
      </c>
      <c r="H32" s="254">
        <v>80</v>
      </c>
      <c r="I32" s="263">
        <f t="shared" si="7"/>
        <v>79.989999999999995</v>
      </c>
      <c r="J32" s="257">
        <f>VLOOKUP(E32,Inventory!A:C,3,FALSE)</f>
        <v>165</v>
      </c>
      <c r="K32" s="264"/>
      <c r="L32" s="263">
        <f t="shared" si="8"/>
        <v>0</v>
      </c>
      <c r="M32" s="443"/>
      <c r="N32" s="258"/>
    </row>
    <row r="33" spans="1:14" ht="12" customHeight="1" x14ac:dyDescent="0.15">
      <c r="A33" s="260" t="s">
        <v>282</v>
      </c>
      <c r="B33" s="260" t="s">
        <v>1006</v>
      </c>
      <c r="C33" s="260" t="s">
        <v>363</v>
      </c>
      <c r="D33" s="252" t="s">
        <v>505</v>
      </c>
      <c r="E33" s="275" t="s">
        <v>1007</v>
      </c>
      <c r="F33" s="275">
        <v>847435028472</v>
      </c>
      <c r="G33" s="330">
        <f t="shared" si="6"/>
        <v>44</v>
      </c>
      <c r="H33" s="254">
        <v>80</v>
      </c>
      <c r="I33" s="263">
        <f t="shared" si="7"/>
        <v>79.989999999999995</v>
      </c>
      <c r="J33" s="257">
        <f>VLOOKUP(E33,Inventory!A:C,3,FALSE)</f>
        <v>195</v>
      </c>
      <c r="K33" s="264"/>
      <c r="L33" s="263">
        <f t="shared" si="8"/>
        <v>0</v>
      </c>
      <c r="M33" s="443"/>
      <c r="N33" s="258"/>
    </row>
    <row r="34" spans="1:14" ht="12" customHeight="1" x14ac:dyDescent="0.15">
      <c r="A34" s="260" t="s">
        <v>282</v>
      </c>
      <c r="B34" s="260" t="s">
        <v>1006</v>
      </c>
      <c r="C34" s="260" t="s">
        <v>367</v>
      </c>
      <c r="D34" s="264" t="s">
        <v>575</v>
      </c>
      <c r="E34" s="275" t="s">
        <v>1008</v>
      </c>
      <c r="F34" s="275">
        <v>847435028489</v>
      </c>
      <c r="G34" s="330">
        <f t="shared" si="6"/>
        <v>44</v>
      </c>
      <c r="H34" s="254">
        <v>80</v>
      </c>
      <c r="I34" s="263">
        <f t="shared" si="7"/>
        <v>79.989999999999995</v>
      </c>
      <c r="J34" s="257">
        <f>VLOOKUP(E34,Inventory!A:C,3,FALSE)</f>
        <v>33</v>
      </c>
      <c r="K34" s="264"/>
      <c r="L34" s="263">
        <f t="shared" si="8"/>
        <v>0</v>
      </c>
      <c r="M34" s="443"/>
      <c r="N34" s="258"/>
    </row>
    <row r="35" spans="1:14" ht="12" customHeight="1" x14ac:dyDescent="0.15">
      <c r="A35" s="478" t="s">
        <v>282</v>
      </c>
      <c r="B35" s="478" t="s">
        <v>1009</v>
      </c>
      <c r="C35" s="478" t="s">
        <v>363</v>
      </c>
      <c r="D35" s="479" t="s">
        <v>505</v>
      </c>
      <c r="E35" s="480" t="s">
        <v>1010</v>
      </c>
      <c r="F35" s="480">
        <v>847435028496</v>
      </c>
      <c r="G35" s="481">
        <f t="shared" ref="G35:G40" si="9">(H35*0.55)</f>
        <v>22</v>
      </c>
      <c r="H35" s="287">
        <f t="shared" ref="H35:H40" si="10">(80*0.5)</f>
        <v>40</v>
      </c>
      <c r="I35" s="290">
        <f t="shared" si="7"/>
        <v>39.99</v>
      </c>
      <c r="J35" s="257">
        <f>VLOOKUP(E35,Inventory!A:C,3,FALSE)</f>
        <v>95</v>
      </c>
      <c r="K35" s="289"/>
      <c r="L35" s="290">
        <f t="shared" si="8"/>
        <v>0</v>
      </c>
      <c r="M35" s="443"/>
      <c r="N35" s="258"/>
    </row>
    <row r="36" spans="1:14" ht="12" customHeight="1" x14ac:dyDescent="0.15">
      <c r="A36" s="478" t="s">
        <v>282</v>
      </c>
      <c r="B36" s="478" t="s">
        <v>1009</v>
      </c>
      <c r="C36" s="478" t="s">
        <v>367</v>
      </c>
      <c r="D36" s="289" t="s">
        <v>575</v>
      </c>
      <c r="E36" s="480" t="s">
        <v>1011</v>
      </c>
      <c r="F36" s="480">
        <v>847435028502</v>
      </c>
      <c r="G36" s="481">
        <f t="shared" si="9"/>
        <v>22</v>
      </c>
      <c r="H36" s="287">
        <f t="shared" si="10"/>
        <v>40</v>
      </c>
      <c r="I36" s="290">
        <f t="shared" si="7"/>
        <v>39.99</v>
      </c>
      <c r="J36" s="257">
        <f>VLOOKUP(E36,Inventory!A:C,3,FALSE)</f>
        <v>151</v>
      </c>
      <c r="K36" s="289"/>
      <c r="L36" s="290">
        <f t="shared" si="8"/>
        <v>0</v>
      </c>
      <c r="M36" s="443"/>
      <c r="N36" s="258"/>
    </row>
    <row r="37" spans="1:14" ht="12" customHeight="1" x14ac:dyDescent="0.15">
      <c r="A37" s="289" t="s">
        <v>282</v>
      </c>
      <c r="B37" s="289" t="s">
        <v>1012</v>
      </c>
      <c r="C37" s="289" t="s">
        <v>363</v>
      </c>
      <c r="D37" s="479" t="s">
        <v>505</v>
      </c>
      <c r="E37" s="482" t="s">
        <v>1013</v>
      </c>
      <c r="F37" s="483">
        <v>847435028519</v>
      </c>
      <c r="G37" s="481">
        <f t="shared" si="9"/>
        <v>22</v>
      </c>
      <c r="H37" s="287">
        <f t="shared" si="10"/>
        <v>40</v>
      </c>
      <c r="I37" s="290">
        <f t="shared" si="7"/>
        <v>39.99</v>
      </c>
      <c r="J37" s="257">
        <f>VLOOKUP(E37,Inventory!A:C,3,FALSE)</f>
        <v>91</v>
      </c>
      <c r="K37" s="289"/>
      <c r="L37" s="290">
        <f t="shared" si="8"/>
        <v>0</v>
      </c>
      <c r="M37" s="443"/>
      <c r="N37" s="258"/>
    </row>
    <row r="38" spans="1:14" ht="12" customHeight="1" x14ac:dyDescent="0.15">
      <c r="A38" s="289" t="s">
        <v>282</v>
      </c>
      <c r="B38" s="289" t="s">
        <v>1012</v>
      </c>
      <c r="C38" s="289" t="s">
        <v>367</v>
      </c>
      <c r="D38" s="289" t="s">
        <v>575</v>
      </c>
      <c r="E38" s="482" t="s">
        <v>1014</v>
      </c>
      <c r="F38" s="483">
        <v>847435028526</v>
      </c>
      <c r="G38" s="481">
        <f t="shared" si="9"/>
        <v>22</v>
      </c>
      <c r="H38" s="287">
        <f t="shared" si="10"/>
        <v>40</v>
      </c>
      <c r="I38" s="290">
        <f t="shared" si="7"/>
        <v>39.99</v>
      </c>
      <c r="J38" s="257">
        <f>VLOOKUP(E38,Inventory!A:C,3,FALSE)</f>
        <v>44</v>
      </c>
      <c r="K38" s="289"/>
      <c r="L38" s="290">
        <f t="shared" si="8"/>
        <v>0</v>
      </c>
      <c r="M38" s="443"/>
      <c r="N38" s="258"/>
    </row>
    <row r="39" spans="1:14" ht="12" customHeight="1" x14ac:dyDescent="0.15">
      <c r="A39" s="289" t="s">
        <v>282</v>
      </c>
      <c r="B39" s="289" t="s">
        <v>876</v>
      </c>
      <c r="C39" s="289" t="s">
        <v>363</v>
      </c>
      <c r="D39" s="479" t="s">
        <v>505</v>
      </c>
      <c r="E39" s="482" t="s">
        <v>1015</v>
      </c>
      <c r="F39" s="483">
        <v>847435028533</v>
      </c>
      <c r="G39" s="481">
        <f t="shared" si="9"/>
        <v>22</v>
      </c>
      <c r="H39" s="287">
        <f t="shared" si="10"/>
        <v>40</v>
      </c>
      <c r="I39" s="290">
        <f t="shared" si="7"/>
        <v>39.99</v>
      </c>
      <c r="J39" s="257">
        <f>VLOOKUP(E39,Inventory!A:C,3,FALSE)</f>
        <v>55</v>
      </c>
      <c r="K39" s="484"/>
      <c r="L39" s="485">
        <f t="shared" si="8"/>
        <v>0</v>
      </c>
      <c r="M39" s="443"/>
      <c r="N39" s="258"/>
    </row>
    <row r="40" spans="1:14" ht="12" customHeight="1" x14ac:dyDescent="0.15">
      <c r="A40" s="484" t="s">
        <v>282</v>
      </c>
      <c r="B40" s="484" t="s">
        <v>876</v>
      </c>
      <c r="C40" s="484" t="s">
        <v>367</v>
      </c>
      <c r="D40" s="484" t="s">
        <v>575</v>
      </c>
      <c r="E40" s="486" t="s">
        <v>1016</v>
      </c>
      <c r="F40" s="487">
        <v>847435028540</v>
      </c>
      <c r="G40" s="481">
        <f t="shared" si="9"/>
        <v>22</v>
      </c>
      <c r="H40" s="287">
        <f t="shared" si="10"/>
        <v>40</v>
      </c>
      <c r="I40" s="488">
        <f t="shared" si="7"/>
        <v>39.99</v>
      </c>
      <c r="J40" s="257">
        <f>VLOOKUP(E40,Inventory!A:C,3,FALSE)</f>
        <v>40</v>
      </c>
      <c r="K40" s="484"/>
      <c r="L40" s="485">
        <f t="shared" si="8"/>
        <v>0</v>
      </c>
      <c r="M40" s="443"/>
      <c r="N40" s="258"/>
    </row>
    <row r="41" spans="1:14" ht="12" customHeight="1" x14ac:dyDescent="0.15">
      <c r="A41" s="260" t="s">
        <v>282</v>
      </c>
      <c r="B41" s="264" t="s">
        <v>919</v>
      </c>
      <c r="C41" s="260" t="s">
        <v>363</v>
      </c>
      <c r="D41" s="264" t="s">
        <v>505</v>
      </c>
      <c r="E41" s="260" t="s">
        <v>1017</v>
      </c>
      <c r="F41" s="261" t="s">
        <v>1018</v>
      </c>
      <c r="G41" s="330">
        <f t="shared" ref="G41:G57" si="11">H41*0.55</f>
        <v>44</v>
      </c>
      <c r="H41" s="262">
        <v>80</v>
      </c>
      <c r="I41" s="263">
        <f t="shared" si="7"/>
        <v>79.989999999999995</v>
      </c>
      <c r="J41" s="257">
        <f>VLOOKUP(E41,Inventory!A:C,3,FALSE)</f>
        <v>147</v>
      </c>
      <c r="K41" s="264"/>
      <c r="L41" s="263">
        <f t="shared" si="8"/>
        <v>0</v>
      </c>
      <c r="M41" s="443"/>
      <c r="N41" s="258"/>
    </row>
    <row r="42" spans="1:14" ht="12" customHeight="1" x14ac:dyDescent="0.15">
      <c r="A42" s="260" t="s">
        <v>282</v>
      </c>
      <c r="B42" s="264" t="s">
        <v>919</v>
      </c>
      <c r="C42" s="260" t="s">
        <v>367</v>
      </c>
      <c r="D42" s="264" t="s">
        <v>575</v>
      </c>
      <c r="E42" s="260" t="s">
        <v>1019</v>
      </c>
      <c r="F42" s="261" t="s">
        <v>1020</v>
      </c>
      <c r="G42" s="330">
        <f t="shared" si="11"/>
        <v>44</v>
      </c>
      <c r="H42" s="262">
        <v>80</v>
      </c>
      <c r="I42" s="263">
        <f t="shared" si="7"/>
        <v>79.989999999999995</v>
      </c>
      <c r="J42" s="257">
        <f>VLOOKUP(E42,Inventory!A:C,3,FALSE)</f>
        <v>158</v>
      </c>
      <c r="K42" s="264"/>
      <c r="L42" s="263">
        <f t="shared" si="8"/>
        <v>0</v>
      </c>
      <c r="M42" s="443"/>
      <c r="N42" s="258"/>
    </row>
    <row r="43" spans="1:14" ht="12" customHeight="1" x14ac:dyDescent="0.15">
      <c r="A43" s="455" t="s">
        <v>282</v>
      </c>
      <c r="B43" s="489" t="s">
        <v>1021</v>
      </c>
      <c r="C43" s="455" t="s">
        <v>363</v>
      </c>
      <c r="D43" s="457" t="s">
        <v>505</v>
      </c>
      <c r="E43" s="490" t="s">
        <v>1022</v>
      </c>
      <c r="F43" s="491" t="s">
        <v>1023</v>
      </c>
      <c r="G43" s="459">
        <f t="shared" si="11"/>
        <v>44</v>
      </c>
      <c r="H43" s="492">
        <v>80</v>
      </c>
      <c r="I43" s="461">
        <f t="shared" si="7"/>
        <v>79.989999999999995</v>
      </c>
      <c r="J43" s="257">
        <f>VLOOKUP(E43,Inventory!A:C,3,FALSE)</f>
        <v>11</v>
      </c>
      <c r="K43" s="457"/>
      <c r="L43" s="461">
        <f t="shared" si="8"/>
        <v>0</v>
      </c>
      <c r="M43" s="443"/>
      <c r="N43" s="258"/>
    </row>
    <row r="44" spans="1:14" ht="12" customHeight="1" x14ac:dyDescent="0.15">
      <c r="A44" s="455" t="s">
        <v>282</v>
      </c>
      <c r="B44" s="489" t="s">
        <v>1024</v>
      </c>
      <c r="C44" s="455" t="s">
        <v>367</v>
      </c>
      <c r="D44" s="457" t="s">
        <v>575</v>
      </c>
      <c r="E44" s="490" t="s">
        <v>1025</v>
      </c>
      <c r="F44" s="491" t="s">
        <v>1026</v>
      </c>
      <c r="G44" s="459">
        <f t="shared" si="11"/>
        <v>44</v>
      </c>
      <c r="H44" s="492">
        <v>80</v>
      </c>
      <c r="I44" s="461">
        <f t="shared" si="7"/>
        <v>79.989999999999995</v>
      </c>
      <c r="J44" s="257">
        <f>VLOOKUP(E44,Inventory!A:C,3,FALSE)</f>
        <v>16</v>
      </c>
      <c r="K44" s="457"/>
      <c r="L44" s="461">
        <f t="shared" si="8"/>
        <v>0</v>
      </c>
      <c r="M44" s="443"/>
      <c r="N44" s="258"/>
    </row>
    <row r="45" spans="1:14" ht="12" customHeight="1" x14ac:dyDescent="0.15">
      <c r="A45" s="455" t="s">
        <v>282</v>
      </c>
      <c r="B45" s="489" t="s">
        <v>1027</v>
      </c>
      <c r="C45" s="455" t="s">
        <v>363</v>
      </c>
      <c r="D45" s="457" t="s">
        <v>505</v>
      </c>
      <c r="E45" s="490" t="s">
        <v>1028</v>
      </c>
      <c r="F45" s="491" t="s">
        <v>1029</v>
      </c>
      <c r="G45" s="459">
        <f t="shared" si="11"/>
        <v>44</v>
      </c>
      <c r="H45" s="492">
        <v>80</v>
      </c>
      <c r="I45" s="461">
        <f t="shared" si="7"/>
        <v>79.989999999999995</v>
      </c>
      <c r="J45" s="257">
        <f>VLOOKUP(E45,Inventory!A:C,3,FALSE)</f>
        <v>6</v>
      </c>
      <c r="K45" s="457"/>
      <c r="L45" s="461">
        <f t="shared" si="8"/>
        <v>0</v>
      </c>
      <c r="M45" s="443"/>
      <c r="N45" s="258"/>
    </row>
    <row r="46" spans="1:14" ht="12" customHeight="1" x14ac:dyDescent="0.15">
      <c r="A46" s="455" t="s">
        <v>282</v>
      </c>
      <c r="B46" s="489" t="s">
        <v>1030</v>
      </c>
      <c r="C46" s="455" t="s">
        <v>367</v>
      </c>
      <c r="D46" s="457" t="s">
        <v>575</v>
      </c>
      <c r="E46" s="490" t="s">
        <v>1031</v>
      </c>
      <c r="F46" s="491" t="s">
        <v>1032</v>
      </c>
      <c r="G46" s="459">
        <f t="shared" si="11"/>
        <v>44</v>
      </c>
      <c r="H46" s="492">
        <v>80</v>
      </c>
      <c r="I46" s="461">
        <f t="shared" si="7"/>
        <v>79.989999999999995</v>
      </c>
      <c r="J46" s="257">
        <f>VLOOKUP(E46,Inventory!A:C,3,FALSE)</f>
        <v>12</v>
      </c>
      <c r="K46" s="457"/>
      <c r="L46" s="461">
        <f t="shared" si="8"/>
        <v>0</v>
      </c>
      <c r="M46" s="443"/>
      <c r="N46" s="258"/>
    </row>
    <row r="47" spans="1:14" ht="12" customHeight="1" x14ac:dyDescent="0.15">
      <c r="A47" s="251" t="s">
        <v>282</v>
      </c>
      <c r="B47" s="252" t="s">
        <v>1033</v>
      </c>
      <c r="C47" s="251" t="s">
        <v>363</v>
      </c>
      <c r="D47" s="264" t="s">
        <v>505</v>
      </c>
      <c r="E47" s="251" t="s">
        <v>573</v>
      </c>
      <c r="F47" s="253" t="s">
        <v>574</v>
      </c>
      <c r="G47" s="330">
        <f t="shared" si="11"/>
        <v>44</v>
      </c>
      <c r="H47" s="262">
        <v>80</v>
      </c>
      <c r="I47" s="263">
        <f t="shared" si="7"/>
        <v>79.989999999999995</v>
      </c>
      <c r="J47" s="257">
        <f>VLOOKUP(E47,Inventory!A:C,3,FALSE)</f>
        <v>31</v>
      </c>
      <c r="K47" s="264"/>
      <c r="L47" s="263">
        <f t="shared" si="8"/>
        <v>0</v>
      </c>
      <c r="M47" s="443"/>
      <c r="N47" s="258"/>
    </row>
    <row r="48" spans="1:14" ht="12" customHeight="1" x14ac:dyDescent="0.15">
      <c r="A48" s="260" t="s">
        <v>282</v>
      </c>
      <c r="B48" s="264" t="s">
        <v>1033</v>
      </c>
      <c r="C48" s="260" t="s">
        <v>367</v>
      </c>
      <c r="D48" s="264" t="s">
        <v>575</v>
      </c>
      <c r="E48" s="260" t="s">
        <v>576</v>
      </c>
      <c r="F48" s="261" t="s">
        <v>577</v>
      </c>
      <c r="G48" s="330">
        <f t="shared" si="11"/>
        <v>44</v>
      </c>
      <c r="H48" s="262">
        <v>80</v>
      </c>
      <c r="I48" s="263">
        <f t="shared" si="7"/>
        <v>79.989999999999995</v>
      </c>
      <c r="J48" s="257">
        <f>VLOOKUP(E48,Inventory!A:C,3,FALSE)</f>
        <v>32</v>
      </c>
      <c r="K48" s="264"/>
      <c r="L48" s="263">
        <f t="shared" si="8"/>
        <v>0</v>
      </c>
      <c r="M48" s="443"/>
      <c r="N48" s="258"/>
    </row>
    <row r="49" spans="1:14" ht="10.5" customHeight="1" x14ac:dyDescent="0.15">
      <c r="A49" s="294" t="s">
        <v>282</v>
      </c>
      <c r="B49" s="474" t="s">
        <v>1034</v>
      </c>
      <c r="C49" s="294" t="s">
        <v>367</v>
      </c>
      <c r="D49" s="474" t="s">
        <v>575</v>
      </c>
      <c r="E49" s="294" t="s">
        <v>581</v>
      </c>
      <c r="F49" s="475" t="s">
        <v>582</v>
      </c>
      <c r="G49" s="493">
        <f t="shared" si="11"/>
        <v>44</v>
      </c>
      <c r="H49" s="270">
        <v>80</v>
      </c>
      <c r="I49" s="296">
        <f t="shared" si="7"/>
        <v>79.989999999999995</v>
      </c>
      <c r="J49" s="257">
        <f>VLOOKUP(E49,Inventory!A:C,3,FALSE)</f>
        <v>12</v>
      </c>
      <c r="K49" s="474"/>
      <c r="L49" s="296">
        <f t="shared" si="8"/>
        <v>0</v>
      </c>
      <c r="M49" s="443"/>
      <c r="N49" s="258"/>
    </row>
    <row r="50" spans="1:14" ht="12" customHeight="1" x14ac:dyDescent="0.15">
      <c r="A50" s="251" t="s">
        <v>1035</v>
      </c>
      <c r="B50" s="251" t="s">
        <v>362</v>
      </c>
      <c r="C50" s="252" t="s">
        <v>363</v>
      </c>
      <c r="D50" s="264" t="s">
        <v>1036</v>
      </c>
      <c r="E50" s="273" t="s">
        <v>1037</v>
      </c>
      <c r="F50" s="273">
        <v>847435029004</v>
      </c>
      <c r="G50" s="254">
        <f t="shared" si="11"/>
        <v>55.000000000000007</v>
      </c>
      <c r="H50" s="254">
        <v>100</v>
      </c>
      <c r="I50" s="255">
        <f t="shared" si="7"/>
        <v>99.99</v>
      </c>
      <c r="J50" s="257">
        <f>VLOOKUP(E50,Inventory!A:C,3,FALSE)</f>
        <v>152</v>
      </c>
      <c r="K50" s="252"/>
      <c r="L50" s="255">
        <f t="shared" si="8"/>
        <v>0</v>
      </c>
      <c r="M50" s="443"/>
      <c r="N50" s="258"/>
    </row>
    <row r="51" spans="1:14" ht="12" customHeight="1" x14ac:dyDescent="0.15">
      <c r="A51" s="260" t="s">
        <v>1035</v>
      </c>
      <c r="B51" s="260" t="s">
        <v>362</v>
      </c>
      <c r="C51" s="264" t="s">
        <v>367</v>
      </c>
      <c r="D51" s="264" t="s">
        <v>1038</v>
      </c>
      <c r="E51" s="275" t="s">
        <v>1039</v>
      </c>
      <c r="F51" s="275">
        <v>847435029011</v>
      </c>
      <c r="G51" s="262">
        <f t="shared" si="11"/>
        <v>55.000000000000007</v>
      </c>
      <c r="H51" s="262">
        <v>100</v>
      </c>
      <c r="I51" s="263">
        <f t="shared" si="7"/>
        <v>99.99</v>
      </c>
      <c r="J51" s="257">
        <f>VLOOKUP(E51,Inventory!A:C,3,FALSE)</f>
        <v>134</v>
      </c>
      <c r="K51" s="264"/>
      <c r="L51" s="263">
        <f t="shared" si="8"/>
        <v>0</v>
      </c>
      <c r="M51" s="443"/>
      <c r="N51" s="258"/>
    </row>
    <row r="52" spans="1:14" ht="12" customHeight="1" x14ac:dyDescent="0.15">
      <c r="A52" s="252" t="s">
        <v>1040</v>
      </c>
      <c r="B52" s="252" t="s">
        <v>1041</v>
      </c>
      <c r="C52" s="251" t="s">
        <v>363</v>
      </c>
      <c r="D52" s="252" t="s">
        <v>392</v>
      </c>
      <c r="E52" s="251" t="s">
        <v>1042</v>
      </c>
      <c r="F52" s="253" t="s">
        <v>1043</v>
      </c>
      <c r="G52" s="477">
        <f t="shared" si="11"/>
        <v>33</v>
      </c>
      <c r="H52" s="255">
        <f t="shared" ref="H52:H57" si="12">75*0.8</f>
        <v>60</v>
      </c>
      <c r="I52" s="255">
        <f t="shared" si="7"/>
        <v>59.99</v>
      </c>
      <c r="J52" s="257">
        <f>VLOOKUP(E52,Inventory!A:C,3,FALSE)</f>
        <v>250</v>
      </c>
      <c r="K52" s="252"/>
      <c r="L52" s="255">
        <f t="shared" si="8"/>
        <v>0</v>
      </c>
      <c r="M52" s="443"/>
      <c r="N52" s="258"/>
    </row>
    <row r="53" spans="1:14" ht="12" customHeight="1" x14ac:dyDescent="0.15">
      <c r="A53" s="264" t="s">
        <v>1040</v>
      </c>
      <c r="B53" s="264" t="s">
        <v>1041</v>
      </c>
      <c r="C53" s="260" t="s">
        <v>367</v>
      </c>
      <c r="D53" s="264" t="s">
        <v>395</v>
      </c>
      <c r="E53" s="260" t="s">
        <v>1044</v>
      </c>
      <c r="F53" s="261" t="s">
        <v>1045</v>
      </c>
      <c r="G53" s="330">
        <f t="shared" si="11"/>
        <v>33</v>
      </c>
      <c r="H53" s="255">
        <f t="shared" si="12"/>
        <v>60</v>
      </c>
      <c r="I53" s="263">
        <f t="shared" si="7"/>
        <v>59.99</v>
      </c>
      <c r="J53" s="257">
        <f>VLOOKUP(E53,Inventory!A:C,3,FALSE)</f>
        <v>250</v>
      </c>
      <c r="K53" s="264"/>
      <c r="L53" s="263">
        <f t="shared" si="8"/>
        <v>0</v>
      </c>
      <c r="M53" s="443"/>
      <c r="N53" s="258"/>
    </row>
    <row r="54" spans="1:14" ht="12" customHeight="1" x14ac:dyDescent="0.15">
      <c r="A54" s="264" t="s">
        <v>1040</v>
      </c>
      <c r="B54" s="264" t="s">
        <v>1046</v>
      </c>
      <c r="C54" s="260" t="s">
        <v>363</v>
      </c>
      <c r="D54" s="264" t="s">
        <v>392</v>
      </c>
      <c r="E54" s="260" t="s">
        <v>1047</v>
      </c>
      <c r="F54" s="261" t="s">
        <v>1048</v>
      </c>
      <c r="G54" s="330">
        <f t="shared" si="11"/>
        <v>33</v>
      </c>
      <c r="H54" s="255">
        <f t="shared" si="12"/>
        <v>60</v>
      </c>
      <c r="I54" s="263">
        <f t="shared" si="7"/>
        <v>59.99</v>
      </c>
      <c r="J54" s="257">
        <f>VLOOKUP(E54,Inventory!A:C,3,FALSE)</f>
        <v>49</v>
      </c>
      <c r="K54" s="264"/>
      <c r="L54" s="263">
        <f t="shared" si="8"/>
        <v>0</v>
      </c>
      <c r="M54" s="443"/>
      <c r="N54" s="258"/>
    </row>
    <row r="55" spans="1:14" ht="12" customHeight="1" x14ac:dyDescent="0.15">
      <c r="A55" s="264" t="s">
        <v>1040</v>
      </c>
      <c r="B55" s="264" t="s">
        <v>1046</v>
      </c>
      <c r="C55" s="260" t="s">
        <v>367</v>
      </c>
      <c r="D55" s="264" t="s">
        <v>395</v>
      </c>
      <c r="E55" s="260" t="s">
        <v>1049</v>
      </c>
      <c r="F55" s="261" t="s">
        <v>1050</v>
      </c>
      <c r="G55" s="330">
        <f t="shared" si="11"/>
        <v>33</v>
      </c>
      <c r="H55" s="255">
        <f t="shared" si="12"/>
        <v>60</v>
      </c>
      <c r="I55" s="263">
        <f t="shared" si="7"/>
        <v>59.99</v>
      </c>
      <c r="J55" s="257">
        <f>VLOOKUP(E55,Inventory!A:C,3,FALSE)</f>
        <v>40</v>
      </c>
      <c r="K55" s="264"/>
      <c r="L55" s="263">
        <f t="shared" si="8"/>
        <v>0</v>
      </c>
      <c r="M55" s="443"/>
      <c r="N55" s="258"/>
    </row>
    <row r="56" spans="1:14" ht="12" customHeight="1" x14ac:dyDescent="0.15">
      <c r="A56" s="264" t="s">
        <v>1040</v>
      </c>
      <c r="B56" s="264" t="s">
        <v>1051</v>
      </c>
      <c r="C56" s="260" t="s">
        <v>363</v>
      </c>
      <c r="D56" s="264" t="s">
        <v>392</v>
      </c>
      <c r="E56" s="260" t="s">
        <v>1052</v>
      </c>
      <c r="F56" s="261" t="s">
        <v>1053</v>
      </c>
      <c r="G56" s="330">
        <f t="shared" si="11"/>
        <v>33</v>
      </c>
      <c r="H56" s="255">
        <f t="shared" si="12"/>
        <v>60</v>
      </c>
      <c r="I56" s="263">
        <f t="shared" si="7"/>
        <v>59.99</v>
      </c>
      <c r="J56" s="257">
        <f>VLOOKUP(E56,Inventory!A:C,3,FALSE)</f>
        <v>73</v>
      </c>
      <c r="K56" s="264"/>
      <c r="L56" s="263">
        <f t="shared" si="8"/>
        <v>0</v>
      </c>
      <c r="M56" s="443"/>
      <c r="N56" s="258"/>
    </row>
    <row r="57" spans="1:14" ht="12" customHeight="1" x14ac:dyDescent="0.15">
      <c r="A57" s="264" t="s">
        <v>1040</v>
      </c>
      <c r="B57" s="264" t="s">
        <v>1051</v>
      </c>
      <c r="C57" s="260" t="s">
        <v>367</v>
      </c>
      <c r="D57" s="264" t="s">
        <v>395</v>
      </c>
      <c r="E57" s="260" t="s">
        <v>1054</v>
      </c>
      <c r="F57" s="261" t="s">
        <v>1055</v>
      </c>
      <c r="G57" s="330">
        <f t="shared" si="11"/>
        <v>33</v>
      </c>
      <c r="H57" s="255">
        <f t="shared" si="12"/>
        <v>60</v>
      </c>
      <c r="I57" s="263">
        <f t="shared" si="7"/>
        <v>59.99</v>
      </c>
      <c r="J57" s="257">
        <f>VLOOKUP(E57,Inventory!A:C,3,FALSE)</f>
        <v>3</v>
      </c>
      <c r="K57" s="264"/>
      <c r="L57" s="263">
        <f t="shared" si="8"/>
        <v>0</v>
      </c>
      <c r="M57" s="443"/>
      <c r="N57" s="258"/>
    </row>
    <row r="58" spans="1:14" ht="12.75" customHeight="1" x14ac:dyDescent="0.15">
      <c r="A58" s="241" t="s">
        <v>1056</v>
      </c>
      <c r="B58" s="242"/>
      <c r="C58" s="242"/>
      <c r="D58" s="242"/>
      <c r="E58" s="242"/>
      <c r="F58" s="242"/>
      <c r="G58" s="243"/>
      <c r="H58" s="243"/>
      <c r="I58" s="242"/>
      <c r="J58" s="257"/>
      <c r="K58" s="242"/>
      <c r="L58" s="242"/>
      <c r="M58" s="446"/>
      <c r="N58" s="245"/>
    </row>
    <row r="59" spans="1:14" ht="12.75" customHeight="1" x14ac:dyDescent="0.15">
      <c r="A59" s="246" t="s">
        <v>351</v>
      </c>
      <c r="B59" s="246" t="s">
        <v>352</v>
      </c>
      <c r="C59" s="246" t="s">
        <v>353</v>
      </c>
      <c r="D59" s="246" t="e">
        <f>#REF!</f>
        <v>#REF!</v>
      </c>
      <c r="E59" s="246" t="s">
        <v>355</v>
      </c>
      <c r="F59" s="246" t="s">
        <v>356</v>
      </c>
      <c r="G59" s="247" t="s">
        <v>257</v>
      </c>
      <c r="H59" s="247" t="s">
        <v>262</v>
      </c>
      <c r="I59" s="246" t="s">
        <v>263</v>
      </c>
      <c r="J59" s="248"/>
      <c r="K59" s="246" t="s">
        <v>357</v>
      </c>
      <c r="L59" s="246" t="s">
        <v>359</v>
      </c>
      <c r="M59" s="420"/>
      <c r="N59" s="249"/>
    </row>
    <row r="60" spans="1:14" ht="12.75" customHeight="1" x14ac:dyDescent="0.2">
      <c r="A60" s="494" t="s">
        <v>1057</v>
      </c>
      <c r="B60" s="495" t="s">
        <v>1058</v>
      </c>
      <c r="C60" s="496" t="s">
        <v>463</v>
      </c>
      <c r="D60" s="497" t="s">
        <v>1059</v>
      </c>
      <c r="E60" s="498" t="s">
        <v>822</v>
      </c>
      <c r="F60" s="499">
        <v>847435031083</v>
      </c>
      <c r="G60" s="500">
        <f t="shared" ref="G60:G108" si="13">H60*0.55</f>
        <v>385.00000000000006</v>
      </c>
      <c r="H60" s="501">
        <v>700</v>
      </c>
      <c r="I60" s="502">
        <f t="shared" ref="I60:I108" si="14">H60-0.01</f>
        <v>699.99</v>
      </c>
      <c r="J60" s="452">
        <f>VLOOKUP(E60,Inventory!A:C,3,FALSE)</f>
        <v>4</v>
      </c>
      <c r="K60" s="503"/>
      <c r="L60" s="504">
        <f t="shared" ref="L60:L108" si="15">G60*K60</f>
        <v>0</v>
      </c>
      <c r="M60" s="443"/>
      <c r="N60" s="258"/>
    </row>
    <row r="61" spans="1:14" ht="12.75" customHeight="1" x14ac:dyDescent="0.2">
      <c r="A61" s="494" t="s">
        <v>1057</v>
      </c>
      <c r="B61" s="505" t="s">
        <v>1058</v>
      </c>
      <c r="C61" s="506" t="s">
        <v>466</v>
      </c>
      <c r="D61" s="457" t="s">
        <v>1060</v>
      </c>
      <c r="E61" s="507" t="s">
        <v>824</v>
      </c>
      <c r="F61" s="508">
        <v>847435031090</v>
      </c>
      <c r="G61" s="459">
        <f t="shared" si="13"/>
        <v>385.00000000000006</v>
      </c>
      <c r="H61" s="492">
        <v>700</v>
      </c>
      <c r="I61" s="461">
        <f t="shared" si="14"/>
        <v>699.99</v>
      </c>
      <c r="J61" s="257">
        <f>VLOOKUP(E61,Inventory!A:C,3,FALSE)</f>
        <v>0</v>
      </c>
      <c r="K61" s="457"/>
      <c r="L61" s="461">
        <f t="shared" si="15"/>
        <v>0</v>
      </c>
      <c r="M61" s="443"/>
      <c r="N61" s="258"/>
    </row>
    <row r="62" spans="1:14" ht="12.75" customHeight="1" x14ac:dyDescent="0.2">
      <c r="A62" s="494" t="s">
        <v>1057</v>
      </c>
      <c r="B62" s="505" t="s">
        <v>1058</v>
      </c>
      <c r="C62" s="506" t="s">
        <v>469</v>
      </c>
      <c r="D62" s="457" t="s">
        <v>1061</v>
      </c>
      <c r="E62" s="507" t="s">
        <v>825</v>
      </c>
      <c r="F62" s="508">
        <v>847435031106</v>
      </c>
      <c r="G62" s="459">
        <f t="shared" si="13"/>
        <v>385.00000000000006</v>
      </c>
      <c r="H62" s="492">
        <v>700</v>
      </c>
      <c r="I62" s="461">
        <f t="shared" si="14"/>
        <v>699.99</v>
      </c>
      <c r="J62" s="257">
        <f>VLOOKUP(E62,Inventory!A:C,3,FALSE)</f>
        <v>9</v>
      </c>
      <c r="K62" s="457"/>
      <c r="L62" s="461">
        <f t="shared" si="15"/>
        <v>0</v>
      </c>
      <c r="M62" s="443"/>
      <c r="N62" s="258"/>
    </row>
    <row r="63" spans="1:14" ht="12.75" customHeight="1" x14ac:dyDescent="0.2">
      <c r="A63" s="494" t="s">
        <v>1057</v>
      </c>
      <c r="B63" s="505" t="s">
        <v>1058</v>
      </c>
      <c r="C63" s="506" t="s">
        <v>472</v>
      </c>
      <c r="D63" s="457" t="s">
        <v>1062</v>
      </c>
      <c r="E63" s="507" t="s">
        <v>826</v>
      </c>
      <c r="F63" s="508">
        <v>847435031113</v>
      </c>
      <c r="G63" s="459">
        <f t="shared" si="13"/>
        <v>385.00000000000006</v>
      </c>
      <c r="H63" s="492">
        <v>700</v>
      </c>
      <c r="I63" s="461">
        <f t="shared" si="14"/>
        <v>699.99</v>
      </c>
      <c r="J63" s="257">
        <f>VLOOKUP(E63,Inventory!A:C,3,FALSE)</f>
        <v>15</v>
      </c>
      <c r="K63" s="457"/>
      <c r="L63" s="461">
        <f t="shared" si="15"/>
        <v>0</v>
      </c>
      <c r="M63" s="443"/>
      <c r="N63" s="258"/>
    </row>
    <row r="64" spans="1:14" ht="12.75" customHeight="1" x14ac:dyDescent="0.2">
      <c r="A64" s="494" t="s">
        <v>1057</v>
      </c>
      <c r="B64" s="505" t="s">
        <v>1058</v>
      </c>
      <c r="C64" s="506" t="s">
        <v>475</v>
      </c>
      <c r="D64" s="457" t="s">
        <v>1063</v>
      </c>
      <c r="E64" s="507" t="s">
        <v>827</v>
      </c>
      <c r="F64" s="508">
        <v>847435031120</v>
      </c>
      <c r="G64" s="459">
        <f t="shared" si="13"/>
        <v>385.00000000000006</v>
      </c>
      <c r="H64" s="492">
        <v>700</v>
      </c>
      <c r="I64" s="461">
        <f t="shared" si="14"/>
        <v>699.99</v>
      </c>
      <c r="J64" s="257">
        <f>VLOOKUP(E64,Inventory!A:C,3,FALSE)</f>
        <v>13</v>
      </c>
      <c r="K64" s="457"/>
      <c r="L64" s="461">
        <f t="shared" si="15"/>
        <v>0</v>
      </c>
      <c r="M64" s="443"/>
      <c r="N64" s="258"/>
    </row>
    <row r="65" spans="1:14" ht="12.75" customHeight="1" x14ac:dyDescent="0.2">
      <c r="A65" s="509" t="s">
        <v>1057</v>
      </c>
      <c r="B65" s="467" t="s">
        <v>1064</v>
      </c>
      <c r="C65" s="510" t="s">
        <v>463</v>
      </c>
      <c r="D65" s="468" t="s">
        <v>1059</v>
      </c>
      <c r="E65" s="511" t="s">
        <v>1065</v>
      </c>
      <c r="F65" s="512" t="s">
        <v>1066</v>
      </c>
      <c r="G65" s="513">
        <f t="shared" si="13"/>
        <v>385.00000000000006</v>
      </c>
      <c r="H65" s="514">
        <v>700</v>
      </c>
      <c r="I65" s="473">
        <f t="shared" si="14"/>
        <v>699.99</v>
      </c>
      <c r="J65" s="257">
        <f>VLOOKUP(E65,Inventory!A:C,3,FALSE)</f>
        <v>0</v>
      </c>
      <c r="K65" s="468"/>
      <c r="L65" s="473">
        <f t="shared" si="15"/>
        <v>0</v>
      </c>
      <c r="M65" s="443"/>
      <c r="N65" s="258" t="s">
        <v>1067</v>
      </c>
    </row>
    <row r="66" spans="1:14" ht="12.75" customHeight="1" x14ac:dyDescent="0.2">
      <c r="A66" s="509" t="s">
        <v>1057</v>
      </c>
      <c r="B66" s="467" t="s">
        <v>1064</v>
      </c>
      <c r="C66" s="510" t="s">
        <v>466</v>
      </c>
      <c r="D66" s="468" t="s">
        <v>1060</v>
      </c>
      <c r="E66" s="511" t="s">
        <v>1068</v>
      </c>
      <c r="F66" s="512" t="s">
        <v>1069</v>
      </c>
      <c r="G66" s="513">
        <f t="shared" si="13"/>
        <v>385.00000000000006</v>
      </c>
      <c r="H66" s="514">
        <v>700</v>
      </c>
      <c r="I66" s="473">
        <f t="shared" si="14"/>
        <v>699.99</v>
      </c>
      <c r="J66" s="257">
        <f>VLOOKUP(E66,Inventory!A:C,3,FALSE)</f>
        <v>0</v>
      </c>
      <c r="K66" s="468"/>
      <c r="L66" s="473">
        <f t="shared" si="15"/>
        <v>0</v>
      </c>
      <c r="M66" s="443"/>
      <c r="N66" s="258" t="s">
        <v>1067</v>
      </c>
    </row>
    <row r="67" spans="1:14" ht="12.75" customHeight="1" x14ac:dyDescent="0.2">
      <c r="A67" s="509" t="s">
        <v>1057</v>
      </c>
      <c r="B67" s="467" t="s">
        <v>1064</v>
      </c>
      <c r="C67" s="510" t="s">
        <v>469</v>
      </c>
      <c r="D67" s="468" t="s">
        <v>1061</v>
      </c>
      <c r="E67" s="511" t="s">
        <v>1070</v>
      </c>
      <c r="F67" s="512" t="s">
        <v>1071</v>
      </c>
      <c r="G67" s="513">
        <f t="shared" si="13"/>
        <v>385.00000000000006</v>
      </c>
      <c r="H67" s="514">
        <v>700</v>
      </c>
      <c r="I67" s="473">
        <f t="shared" si="14"/>
        <v>699.99</v>
      </c>
      <c r="J67" s="257">
        <f>VLOOKUP(E67,Inventory!A:C,3,FALSE)</f>
        <v>0</v>
      </c>
      <c r="K67" s="468"/>
      <c r="L67" s="473">
        <f t="shared" si="15"/>
        <v>0</v>
      </c>
      <c r="M67" s="443"/>
      <c r="N67" s="258" t="s">
        <v>1067</v>
      </c>
    </row>
    <row r="68" spans="1:14" ht="12.75" customHeight="1" x14ac:dyDescent="0.2">
      <c r="A68" s="509" t="s">
        <v>1057</v>
      </c>
      <c r="B68" s="467" t="s">
        <v>1064</v>
      </c>
      <c r="C68" s="510" t="s">
        <v>472</v>
      </c>
      <c r="D68" s="468" t="s">
        <v>1062</v>
      </c>
      <c r="E68" s="511" t="s">
        <v>1072</v>
      </c>
      <c r="F68" s="512" t="s">
        <v>1073</v>
      </c>
      <c r="G68" s="513">
        <f t="shared" si="13"/>
        <v>385.00000000000006</v>
      </c>
      <c r="H68" s="514">
        <v>700</v>
      </c>
      <c r="I68" s="473">
        <f t="shared" si="14"/>
        <v>699.99</v>
      </c>
      <c r="J68" s="257">
        <f>VLOOKUP(E68,Inventory!A:C,3,FALSE)</f>
        <v>0</v>
      </c>
      <c r="K68" s="468"/>
      <c r="L68" s="473">
        <f t="shared" si="15"/>
        <v>0</v>
      </c>
      <c r="M68" s="443"/>
      <c r="N68" s="258" t="s">
        <v>1067</v>
      </c>
    </row>
    <row r="69" spans="1:14" ht="12.75" customHeight="1" x14ac:dyDescent="0.2">
      <c r="A69" s="509" t="s">
        <v>1057</v>
      </c>
      <c r="B69" s="467" t="s">
        <v>1064</v>
      </c>
      <c r="C69" s="510" t="s">
        <v>475</v>
      </c>
      <c r="D69" s="468" t="s">
        <v>1063</v>
      </c>
      <c r="E69" s="511" t="s">
        <v>1074</v>
      </c>
      <c r="F69" s="512" t="s">
        <v>1075</v>
      </c>
      <c r="G69" s="513">
        <f t="shared" si="13"/>
        <v>385.00000000000006</v>
      </c>
      <c r="H69" s="514">
        <v>700</v>
      </c>
      <c r="I69" s="473">
        <f t="shared" si="14"/>
        <v>699.99</v>
      </c>
      <c r="J69" s="257">
        <f>VLOOKUP(E69,Inventory!A:C,3,FALSE)</f>
        <v>0</v>
      </c>
      <c r="K69" s="468"/>
      <c r="L69" s="473">
        <f t="shared" si="15"/>
        <v>0</v>
      </c>
      <c r="M69" s="443"/>
      <c r="N69" s="258" t="s">
        <v>1067</v>
      </c>
    </row>
    <row r="70" spans="1:14" ht="12.75" customHeight="1" x14ac:dyDescent="0.2">
      <c r="A70" s="509" t="s">
        <v>1057</v>
      </c>
      <c r="B70" s="467" t="s">
        <v>1076</v>
      </c>
      <c r="C70" s="510" t="s">
        <v>463</v>
      </c>
      <c r="D70" s="468" t="s">
        <v>1059</v>
      </c>
      <c r="E70" s="511" t="s">
        <v>1077</v>
      </c>
      <c r="F70" s="512" t="s">
        <v>1078</v>
      </c>
      <c r="G70" s="513">
        <f t="shared" si="13"/>
        <v>385.00000000000006</v>
      </c>
      <c r="H70" s="514">
        <v>700</v>
      </c>
      <c r="I70" s="473">
        <f t="shared" si="14"/>
        <v>699.99</v>
      </c>
      <c r="J70" s="257">
        <f>VLOOKUP(E70,Inventory!A:C,3,FALSE)</f>
        <v>0</v>
      </c>
      <c r="K70" s="468"/>
      <c r="L70" s="473">
        <f t="shared" si="15"/>
        <v>0</v>
      </c>
      <c r="M70" s="443"/>
      <c r="N70" s="258" t="s">
        <v>1079</v>
      </c>
    </row>
    <row r="71" spans="1:14" ht="12.75" customHeight="1" x14ac:dyDescent="0.2">
      <c r="A71" s="509" t="s">
        <v>1057</v>
      </c>
      <c r="B71" s="467" t="s">
        <v>1076</v>
      </c>
      <c r="C71" s="510" t="s">
        <v>466</v>
      </c>
      <c r="D71" s="468" t="s">
        <v>1060</v>
      </c>
      <c r="E71" s="511" t="s">
        <v>1080</v>
      </c>
      <c r="F71" s="512" t="s">
        <v>1081</v>
      </c>
      <c r="G71" s="513">
        <f t="shared" si="13"/>
        <v>385.00000000000006</v>
      </c>
      <c r="H71" s="514">
        <v>700</v>
      </c>
      <c r="I71" s="473">
        <f t="shared" si="14"/>
        <v>699.99</v>
      </c>
      <c r="J71" s="257">
        <f>VLOOKUP(E71,Inventory!A:C,3,FALSE)</f>
        <v>0</v>
      </c>
      <c r="K71" s="468"/>
      <c r="L71" s="473">
        <f t="shared" si="15"/>
        <v>0</v>
      </c>
      <c r="M71" s="443"/>
      <c r="N71" s="258" t="s">
        <v>1079</v>
      </c>
    </row>
    <row r="72" spans="1:14" ht="12.75" customHeight="1" x14ac:dyDescent="0.2">
      <c r="A72" s="509" t="s">
        <v>1057</v>
      </c>
      <c r="B72" s="467" t="s">
        <v>1076</v>
      </c>
      <c r="C72" s="510" t="s">
        <v>469</v>
      </c>
      <c r="D72" s="468" t="s">
        <v>1061</v>
      </c>
      <c r="E72" s="511" t="s">
        <v>1082</v>
      </c>
      <c r="F72" s="512" t="s">
        <v>1083</v>
      </c>
      <c r="G72" s="513">
        <f t="shared" si="13"/>
        <v>385.00000000000006</v>
      </c>
      <c r="H72" s="514">
        <v>700</v>
      </c>
      <c r="I72" s="473">
        <f t="shared" si="14"/>
        <v>699.99</v>
      </c>
      <c r="J72" s="257">
        <f>VLOOKUP(E72,Inventory!A:C,3,FALSE)</f>
        <v>0</v>
      </c>
      <c r="K72" s="468"/>
      <c r="L72" s="473">
        <f t="shared" si="15"/>
        <v>0</v>
      </c>
      <c r="M72" s="443"/>
      <c r="N72" s="258" t="s">
        <v>1079</v>
      </c>
    </row>
    <row r="73" spans="1:14" ht="12.75" customHeight="1" x14ac:dyDescent="0.2">
      <c r="A73" s="509" t="s">
        <v>1057</v>
      </c>
      <c r="B73" s="467" t="s">
        <v>1076</v>
      </c>
      <c r="C73" s="510" t="s">
        <v>472</v>
      </c>
      <c r="D73" s="468" t="s">
        <v>1062</v>
      </c>
      <c r="E73" s="511" t="s">
        <v>1084</v>
      </c>
      <c r="F73" s="512" t="s">
        <v>1085</v>
      </c>
      <c r="G73" s="513">
        <f t="shared" si="13"/>
        <v>385.00000000000006</v>
      </c>
      <c r="H73" s="514">
        <v>700</v>
      </c>
      <c r="I73" s="473">
        <f t="shared" si="14"/>
        <v>699.99</v>
      </c>
      <c r="J73" s="257">
        <f>VLOOKUP(E73,Inventory!A:C,3,FALSE)</f>
        <v>0</v>
      </c>
      <c r="K73" s="468"/>
      <c r="L73" s="473">
        <f t="shared" si="15"/>
        <v>0</v>
      </c>
      <c r="M73" s="443"/>
      <c r="N73" s="258" t="s">
        <v>1079</v>
      </c>
    </row>
    <row r="74" spans="1:14" ht="12.75" customHeight="1" x14ac:dyDescent="0.2">
      <c r="A74" s="509" t="s">
        <v>1057</v>
      </c>
      <c r="B74" s="467" t="s">
        <v>1076</v>
      </c>
      <c r="C74" s="510" t="s">
        <v>475</v>
      </c>
      <c r="D74" s="468" t="s">
        <v>1063</v>
      </c>
      <c r="E74" s="511" t="s">
        <v>1086</v>
      </c>
      <c r="F74" s="512" t="s">
        <v>1087</v>
      </c>
      <c r="G74" s="513">
        <f t="shared" si="13"/>
        <v>385.00000000000006</v>
      </c>
      <c r="H74" s="514">
        <v>700</v>
      </c>
      <c r="I74" s="473">
        <f t="shared" si="14"/>
        <v>699.99</v>
      </c>
      <c r="J74" s="257">
        <f>VLOOKUP(E74,Inventory!A:C,3,FALSE)</f>
        <v>0</v>
      </c>
      <c r="K74" s="468"/>
      <c r="L74" s="473">
        <f t="shared" si="15"/>
        <v>0</v>
      </c>
      <c r="M74" s="443"/>
      <c r="N74" s="258" t="s">
        <v>1079</v>
      </c>
    </row>
    <row r="75" spans="1:14" ht="12.75" customHeight="1" x14ac:dyDescent="0.2">
      <c r="A75" s="515" t="s">
        <v>324</v>
      </c>
      <c r="B75" s="505" t="s">
        <v>1088</v>
      </c>
      <c r="C75" s="506" t="s">
        <v>463</v>
      </c>
      <c r="D75" s="457" t="s">
        <v>1059</v>
      </c>
      <c r="E75" s="507" t="s">
        <v>780</v>
      </c>
      <c r="F75" s="508">
        <v>847435033483</v>
      </c>
      <c r="G75" s="459">
        <f t="shared" si="13"/>
        <v>275</v>
      </c>
      <c r="H75" s="492">
        <v>500</v>
      </c>
      <c r="I75" s="461">
        <f t="shared" si="14"/>
        <v>499.99</v>
      </c>
      <c r="J75" s="257">
        <f>VLOOKUP(E75,Inventory!A:C,3,FALSE)</f>
        <v>11</v>
      </c>
      <c r="K75" s="457"/>
      <c r="L75" s="461">
        <f t="shared" si="15"/>
        <v>0</v>
      </c>
      <c r="M75" s="443"/>
      <c r="N75" s="258"/>
    </row>
    <row r="76" spans="1:14" ht="12.75" customHeight="1" x14ac:dyDescent="0.2">
      <c r="A76" s="515" t="s">
        <v>324</v>
      </c>
      <c r="B76" s="505" t="s">
        <v>1088</v>
      </c>
      <c r="C76" s="506" t="s">
        <v>466</v>
      </c>
      <c r="D76" s="457" t="s">
        <v>1060</v>
      </c>
      <c r="E76" s="507" t="s">
        <v>781</v>
      </c>
      <c r="F76" s="508">
        <v>847435033490</v>
      </c>
      <c r="G76" s="459">
        <f t="shared" si="13"/>
        <v>275</v>
      </c>
      <c r="H76" s="492">
        <v>500</v>
      </c>
      <c r="I76" s="461">
        <f t="shared" si="14"/>
        <v>499.99</v>
      </c>
      <c r="J76" s="257">
        <f>VLOOKUP(E76,Inventory!A:C,3,FALSE)</f>
        <v>2</v>
      </c>
      <c r="K76" s="457"/>
      <c r="L76" s="461">
        <f t="shared" si="15"/>
        <v>0</v>
      </c>
      <c r="M76" s="443"/>
      <c r="N76" s="258"/>
    </row>
    <row r="77" spans="1:14" ht="12.75" customHeight="1" x14ac:dyDescent="0.2">
      <c r="A77" s="515" t="s">
        <v>324</v>
      </c>
      <c r="B77" s="505" t="s">
        <v>1088</v>
      </c>
      <c r="C77" s="506" t="s">
        <v>469</v>
      </c>
      <c r="D77" s="457" t="s">
        <v>1061</v>
      </c>
      <c r="E77" s="507" t="s">
        <v>782</v>
      </c>
      <c r="F77" s="508">
        <v>847435033506</v>
      </c>
      <c r="G77" s="459">
        <f t="shared" si="13"/>
        <v>275</v>
      </c>
      <c r="H77" s="492">
        <v>500</v>
      </c>
      <c r="I77" s="461">
        <f t="shared" si="14"/>
        <v>499.99</v>
      </c>
      <c r="J77" s="257">
        <f>VLOOKUP(E77,Inventory!A:C,3,FALSE)</f>
        <v>5</v>
      </c>
      <c r="K77" s="457"/>
      <c r="L77" s="461">
        <f t="shared" si="15"/>
        <v>0</v>
      </c>
      <c r="M77" s="443"/>
      <c r="N77" s="258"/>
    </row>
    <row r="78" spans="1:14" ht="12.75" customHeight="1" x14ac:dyDescent="0.2">
      <c r="A78" s="515" t="s">
        <v>324</v>
      </c>
      <c r="B78" s="505" t="s">
        <v>1088</v>
      </c>
      <c r="C78" s="506" t="s">
        <v>472</v>
      </c>
      <c r="D78" s="457" t="s">
        <v>1062</v>
      </c>
      <c r="E78" s="507" t="s">
        <v>783</v>
      </c>
      <c r="F78" s="508">
        <v>847435033513</v>
      </c>
      <c r="G78" s="459">
        <f t="shared" si="13"/>
        <v>275</v>
      </c>
      <c r="H78" s="492">
        <v>500</v>
      </c>
      <c r="I78" s="461">
        <f t="shared" si="14"/>
        <v>499.99</v>
      </c>
      <c r="J78" s="257">
        <f>VLOOKUP(E78,Inventory!A:C,3,FALSE)</f>
        <v>16</v>
      </c>
      <c r="K78" s="457"/>
      <c r="L78" s="461">
        <f t="shared" si="15"/>
        <v>0</v>
      </c>
      <c r="M78" s="443"/>
      <c r="N78" s="258"/>
    </row>
    <row r="79" spans="1:14" ht="12.75" customHeight="1" x14ac:dyDescent="0.2">
      <c r="A79" s="515" t="s">
        <v>324</v>
      </c>
      <c r="B79" s="505" t="s">
        <v>1088</v>
      </c>
      <c r="C79" s="506" t="s">
        <v>475</v>
      </c>
      <c r="D79" s="457" t="s">
        <v>1063</v>
      </c>
      <c r="E79" s="507" t="s">
        <v>784</v>
      </c>
      <c r="F79" s="508">
        <v>847435033520</v>
      </c>
      <c r="G79" s="459">
        <f t="shared" si="13"/>
        <v>275</v>
      </c>
      <c r="H79" s="492">
        <v>500</v>
      </c>
      <c r="I79" s="461">
        <f t="shared" si="14"/>
        <v>499.99</v>
      </c>
      <c r="J79" s="257">
        <f>VLOOKUP(E79,Inventory!A:C,3,FALSE)</f>
        <v>35</v>
      </c>
      <c r="K79" s="457"/>
      <c r="L79" s="461">
        <f t="shared" si="15"/>
        <v>0</v>
      </c>
      <c r="M79" s="443"/>
      <c r="N79" s="258"/>
    </row>
    <row r="80" spans="1:14" ht="12.75" customHeight="1" x14ac:dyDescent="0.2">
      <c r="A80" s="515" t="s">
        <v>324</v>
      </c>
      <c r="B80" s="505" t="s">
        <v>1088</v>
      </c>
      <c r="C80" s="506" t="s">
        <v>478</v>
      </c>
      <c r="D80" s="457" t="s">
        <v>1089</v>
      </c>
      <c r="E80" s="507" t="s">
        <v>785</v>
      </c>
      <c r="F80" s="508">
        <v>847435033537</v>
      </c>
      <c r="G80" s="459">
        <f t="shared" si="13"/>
        <v>275</v>
      </c>
      <c r="H80" s="492">
        <v>500</v>
      </c>
      <c r="I80" s="461">
        <f t="shared" si="14"/>
        <v>499.99</v>
      </c>
      <c r="J80" s="257">
        <f>VLOOKUP(E80,Inventory!A:C,3,FALSE)</f>
        <v>15</v>
      </c>
      <c r="K80" s="457"/>
      <c r="L80" s="461">
        <f t="shared" si="15"/>
        <v>0</v>
      </c>
      <c r="M80" s="443"/>
      <c r="N80" s="258"/>
    </row>
    <row r="81" spans="1:14" ht="12.75" customHeight="1" x14ac:dyDescent="0.2">
      <c r="A81" s="515" t="s">
        <v>324</v>
      </c>
      <c r="B81" s="505" t="s">
        <v>1090</v>
      </c>
      <c r="C81" s="506" t="s">
        <v>466</v>
      </c>
      <c r="D81" s="457" t="s">
        <v>1060</v>
      </c>
      <c r="E81" s="507" t="s">
        <v>788</v>
      </c>
      <c r="F81" s="508">
        <v>847435033551</v>
      </c>
      <c r="G81" s="459">
        <f t="shared" si="13"/>
        <v>275</v>
      </c>
      <c r="H81" s="492">
        <v>500</v>
      </c>
      <c r="I81" s="461">
        <f t="shared" si="14"/>
        <v>499.99</v>
      </c>
      <c r="J81" s="257">
        <f>VLOOKUP(E81,Inventory!A:C,3,FALSE)</f>
        <v>10</v>
      </c>
      <c r="K81" s="457"/>
      <c r="L81" s="461">
        <f t="shared" si="15"/>
        <v>0</v>
      </c>
      <c r="M81" s="443"/>
      <c r="N81" s="258"/>
    </row>
    <row r="82" spans="1:14" ht="12.75" customHeight="1" x14ac:dyDescent="0.2">
      <c r="A82" s="515" t="s">
        <v>324</v>
      </c>
      <c r="B82" s="505" t="s">
        <v>1090</v>
      </c>
      <c r="C82" s="506" t="s">
        <v>469</v>
      </c>
      <c r="D82" s="457" t="s">
        <v>1061</v>
      </c>
      <c r="E82" s="507" t="s">
        <v>789</v>
      </c>
      <c r="F82" s="508">
        <v>847435033568</v>
      </c>
      <c r="G82" s="459">
        <f t="shared" si="13"/>
        <v>275</v>
      </c>
      <c r="H82" s="492">
        <v>500</v>
      </c>
      <c r="I82" s="461">
        <f t="shared" si="14"/>
        <v>499.99</v>
      </c>
      <c r="J82" s="257">
        <f>VLOOKUP(E82,Inventory!A:C,3,FALSE)</f>
        <v>12</v>
      </c>
      <c r="K82" s="457"/>
      <c r="L82" s="461">
        <f t="shared" si="15"/>
        <v>0</v>
      </c>
      <c r="M82" s="443"/>
      <c r="N82" s="258"/>
    </row>
    <row r="83" spans="1:14" ht="12.75" customHeight="1" x14ac:dyDescent="0.2">
      <c r="A83" s="515" t="s">
        <v>324</v>
      </c>
      <c r="B83" s="505" t="s">
        <v>1090</v>
      </c>
      <c r="C83" s="506" t="s">
        <v>472</v>
      </c>
      <c r="D83" s="457" t="s">
        <v>1062</v>
      </c>
      <c r="E83" s="507" t="s">
        <v>790</v>
      </c>
      <c r="F83" s="508">
        <v>847435033575</v>
      </c>
      <c r="G83" s="459">
        <f t="shared" si="13"/>
        <v>275</v>
      </c>
      <c r="H83" s="492">
        <v>500</v>
      </c>
      <c r="I83" s="461">
        <f t="shared" si="14"/>
        <v>499.99</v>
      </c>
      <c r="J83" s="257">
        <f>VLOOKUP(E83,Inventory!A:C,3,FALSE)</f>
        <v>14</v>
      </c>
      <c r="K83" s="457"/>
      <c r="L83" s="461">
        <f t="shared" si="15"/>
        <v>0</v>
      </c>
      <c r="M83" s="443"/>
      <c r="N83" s="258"/>
    </row>
    <row r="84" spans="1:14" ht="12.75" customHeight="1" x14ac:dyDescent="0.2">
      <c r="A84" s="515" t="s">
        <v>324</v>
      </c>
      <c r="B84" s="505" t="s">
        <v>1090</v>
      </c>
      <c r="C84" s="506" t="s">
        <v>475</v>
      </c>
      <c r="D84" s="457" t="s">
        <v>1063</v>
      </c>
      <c r="E84" s="507" t="s">
        <v>791</v>
      </c>
      <c r="F84" s="508">
        <v>847435033582</v>
      </c>
      <c r="G84" s="459">
        <f t="shared" si="13"/>
        <v>275</v>
      </c>
      <c r="H84" s="492">
        <v>500</v>
      </c>
      <c r="I84" s="461">
        <f t="shared" si="14"/>
        <v>499.99</v>
      </c>
      <c r="J84" s="257">
        <f>VLOOKUP(E84,Inventory!A:C,3,FALSE)</f>
        <v>18</v>
      </c>
      <c r="K84" s="457"/>
      <c r="L84" s="461">
        <f t="shared" si="15"/>
        <v>0</v>
      </c>
      <c r="M84" s="443"/>
      <c r="N84" s="258"/>
    </row>
    <row r="85" spans="1:14" ht="12.75" customHeight="1" x14ac:dyDescent="0.2">
      <c r="A85" s="515" t="s">
        <v>324</v>
      </c>
      <c r="B85" s="505" t="s">
        <v>1091</v>
      </c>
      <c r="C85" s="506" t="s">
        <v>466</v>
      </c>
      <c r="D85" s="457" t="s">
        <v>1060</v>
      </c>
      <c r="E85" s="507" t="s">
        <v>795</v>
      </c>
      <c r="F85" s="508">
        <v>847435033612</v>
      </c>
      <c r="G85" s="459">
        <f t="shared" si="13"/>
        <v>275</v>
      </c>
      <c r="H85" s="492">
        <v>500</v>
      </c>
      <c r="I85" s="461">
        <f t="shared" si="14"/>
        <v>499.99</v>
      </c>
      <c r="J85" s="257">
        <f>VLOOKUP(E85,Inventory!A:C,3,FALSE)</f>
        <v>5</v>
      </c>
      <c r="K85" s="457"/>
      <c r="L85" s="461">
        <f t="shared" si="15"/>
        <v>0</v>
      </c>
      <c r="M85" s="443"/>
      <c r="N85" s="258"/>
    </row>
    <row r="86" spans="1:14" ht="12.75" customHeight="1" x14ac:dyDescent="0.2">
      <c r="A86" s="515" t="s">
        <v>324</v>
      </c>
      <c r="B86" s="505" t="s">
        <v>1091</v>
      </c>
      <c r="C86" s="506" t="s">
        <v>469</v>
      </c>
      <c r="D86" s="457" t="s">
        <v>1061</v>
      </c>
      <c r="E86" s="507" t="s">
        <v>796</v>
      </c>
      <c r="F86" s="508">
        <v>847435033629</v>
      </c>
      <c r="G86" s="459">
        <f t="shared" si="13"/>
        <v>275</v>
      </c>
      <c r="H86" s="492">
        <v>500</v>
      </c>
      <c r="I86" s="461">
        <f t="shared" si="14"/>
        <v>499.99</v>
      </c>
      <c r="J86" s="257">
        <f>VLOOKUP(E86,Inventory!A:C,3,FALSE)</f>
        <v>1</v>
      </c>
      <c r="K86" s="457"/>
      <c r="L86" s="461">
        <f t="shared" si="15"/>
        <v>0</v>
      </c>
      <c r="M86" s="443"/>
      <c r="N86" s="258"/>
    </row>
    <row r="87" spans="1:14" ht="12.75" customHeight="1" x14ac:dyDescent="0.2">
      <c r="A87" s="515" t="s">
        <v>324</v>
      </c>
      <c r="B87" s="505" t="s">
        <v>1091</v>
      </c>
      <c r="C87" s="506" t="s">
        <v>472</v>
      </c>
      <c r="D87" s="457" t="s">
        <v>1062</v>
      </c>
      <c r="E87" s="507" t="s">
        <v>797</v>
      </c>
      <c r="F87" s="508">
        <v>847435033636</v>
      </c>
      <c r="G87" s="459">
        <f t="shared" si="13"/>
        <v>275</v>
      </c>
      <c r="H87" s="492">
        <v>500</v>
      </c>
      <c r="I87" s="461">
        <f t="shared" si="14"/>
        <v>499.99</v>
      </c>
      <c r="J87" s="257">
        <f>VLOOKUP(E87,Inventory!A:C,3,FALSE)</f>
        <v>6</v>
      </c>
      <c r="K87" s="457"/>
      <c r="L87" s="461">
        <f t="shared" si="15"/>
        <v>0</v>
      </c>
      <c r="M87" s="443"/>
      <c r="N87" s="258"/>
    </row>
    <row r="88" spans="1:14" ht="12.75" customHeight="1" x14ac:dyDescent="0.2">
      <c r="A88" s="515" t="s">
        <v>324</v>
      </c>
      <c r="B88" s="505" t="s">
        <v>1091</v>
      </c>
      <c r="C88" s="506" t="s">
        <v>475</v>
      </c>
      <c r="D88" s="457" t="s">
        <v>1063</v>
      </c>
      <c r="E88" s="507" t="s">
        <v>798</v>
      </c>
      <c r="F88" s="508">
        <v>847435033643</v>
      </c>
      <c r="G88" s="459">
        <f t="shared" si="13"/>
        <v>275</v>
      </c>
      <c r="H88" s="492">
        <v>500</v>
      </c>
      <c r="I88" s="461">
        <f t="shared" si="14"/>
        <v>499.99</v>
      </c>
      <c r="J88" s="257">
        <f>VLOOKUP(E88,Inventory!A:C,3,FALSE)</f>
        <v>6</v>
      </c>
      <c r="K88" s="457"/>
      <c r="L88" s="461">
        <f t="shared" si="15"/>
        <v>0</v>
      </c>
      <c r="M88" s="443"/>
      <c r="N88" s="258"/>
    </row>
    <row r="89" spans="1:14" ht="12.75" customHeight="1" x14ac:dyDescent="0.2">
      <c r="A89" s="494" t="s">
        <v>325</v>
      </c>
      <c r="B89" s="505" t="s">
        <v>1092</v>
      </c>
      <c r="C89" s="506" t="s">
        <v>466</v>
      </c>
      <c r="D89" s="457" t="s">
        <v>1060</v>
      </c>
      <c r="E89" s="507" t="s">
        <v>802</v>
      </c>
      <c r="F89" s="508">
        <v>847435035821</v>
      </c>
      <c r="G89" s="459">
        <f t="shared" si="13"/>
        <v>192.50000000000003</v>
      </c>
      <c r="H89" s="492">
        <v>350</v>
      </c>
      <c r="I89" s="461">
        <f t="shared" si="14"/>
        <v>349.99</v>
      </c>
      <c r="J89" s="257">
        <f>VLOOKUP(E89,Inventory!A:C,3,FALSE)</f>
        <v>3</v>
      </c>
      <c r="K89" s="457"/>
      <c r="L89" s="516">
        <f t="shared" si="15"/>
        <v>0</v>
      </c>
      <c r="M89" s="443"/>
      <c r="N89" s="258"/>
    </row>
    <row r="90" spans="1:14" ht="12.75" customHeight="1" x14ac:dyDescent="0.2">
      <c r="A90" s="494" t="s">
        <v>325</v>
      </c>
      <c r="B90" s="505" t="s">
        <v>1092</v>
      </c>
      <c r="C90" s="506" t="s">
        <v>469</v>
      </c>
      <c r="D90" s="457" t="s">
        <v>1061</v>
      </c>
      <c r="E90" s="507" t="s">
        <v>803</v>
      </c>
      <c r="F90" s="508">
        <v>847435035838</v>
      </c>
      <c r="G90" s="459">
        <f t="shared" si="13"/>
        <v>192.50000000000003</v>
      </c>
      <c r="H90" s="492">
        <v>350</v>
      </c>
      <c r="I90" s="461">
        <f t="shared" si="14"/>
        <v>349.99</v>
      </c>
      <c r="J90" s="257">
        <f>VLOOKUP(E90,Inventory!A:C,3,FALSE)</f>
        <v>3</v>
      </c>
      <c r="K90" s="457"/>
      <c r="L90" s="516">
        <f t="shared" si="15"/>
        <v>0</v>
      </c>
      <c r="M90" s="443"/>
      <c r="N90" s="258"/>
    </row>
    <row r="91" spans="1:14" ht="12.75" customHeight="1" x14ac:dyDescent="0.2">
      <c r="A91" s="494" t="s">
        <v>325</v>
      </c>
      <c r="B91" s="505" t="s">
        <v>1092</v>
      </c>
      <c r="C91" s="506" t="s">
        <v>472</v>
      </c>
      <c r="D91" s="457" t="s">
        <v>1062</v>
      </c>
      <c r="E91" s="507" t="s">
        <v>804</v>
      </c>
      <c r="F91" s="508">
        <v>847435035845</v>
      </c>
      <c r="G91" s="459">
        <f t="shared" si="13"/>
        <v>192.50000000000003</v>
      </c>
      <c r="H91" s="492">
        <v>350</v>
      </c>
      <c r="I91" s="461">
        <f t="shared" si="14"/>
        <v>349.99</v>
      </c>
      <c r="J91" s="257">
        <f>VLOOKUP(E91,Inventory!A:C,3,FALSE)</f>
        <v>6</v>
      </c>
      <c r="K91" s="457"/>
      <c r="L91" s="516">
        <f t="shared" si="15"/>
        <v>0</v>
      </c>
      <c r="M91" s="443"/>
      <c r="N91" s="258"/>
    </row>
    <row r="92" spans="1:14" ht="12.75" customHeight="1" x14ac:dyDescent="0.2">
      <c r="A92" s="494" t="s">
        <v>325</v>
      </c>
      <c r="B92" s="505" t="s">
        <v>1092</v>
      </c>
      <c r="C92" s="506" t="s">
        <v>475</v>
      </c>
      <c r="D92" s="457" t="s">
        <v>1063</v>
      </c>
      <c r="E92" s="507" t="s">
        <v>805</v>
      </c>
      <c r="F92" s="508">
        <v>847435035852</v>
      </c>
      <c r="G92" s="459">
        <f t="shared" si="13"/>
        <v>192.50000000000003</v>
      </c>
      <c r="H92" s="492">
        <v>350</v>
      </c>
      <c r="I92" s="461">
        <f t="shared" si="14"/>
        <v>349.99</v>
      </c>
      <c r="J92" s="257">
        <f>VLOOKUP(E92,Inventory!A:C,3,FALSE)</f>
        <v>10</v>
      </c>
      <c r="K92" s="457"/>
      <c r="L92" s="516">
        <f t="shared" si="15"/>
        <v>0</v>
      </c>
      <c r="M92" s="443"/>
      <c r="N92" s="258"/>
    </row>
    <row r="93" spans="1:14" ht="12.75" customHeight="1" x14ac:dyDescent="0.2">
      <c r="A93" s="494" t="s">
        <v>325</v>
      </c>
      <c r="B93" s="505" t="s">
        <v>1093</v>
      </c>
      <c r="C93" s="506" t="s">
        <v>466</v>
      </c>
      <c r="D93" s="457" t="s">
        <v>1060</v>
      </c>
      <c r="E93" s="507" t="s">
        <v>809</v>
      </c>
      <c r="F93" s="508">
        <v>847435033735</v>
      </c>
      <c r="G93" s="459">
        <f t="shared" si="13"/>
        <v>192.50000000000003</v>
      </c>
      <c r="H93" s="492">
        <v>350</v>
      </c>
      <c r="I93" s="461">
        <f t="shared" si="14"/>
        <v>349.99</v>
      </c>
      <c r="J93" s="257">
        <f>VLOOKUP(E93,Inventory!A:C,3,FALSE)</f>
        <v>6</v>
      </c>
      <c r="K93" s="457"/>
      <c r="L93" s="516">
        <f t="shared" si="15"/>
        <v>0</v>
      </c>
      <c r="M93" s="443"/>
      <c r="N93" s="258"/>
    </row>
    <row r="94" spans="1:14" ht="12.75" customHeight="1" x14ac:dyDescent="0.2">
      <c r="A94" s="494" t="s">
        <v>325</v>
      </c>
      <c r="B94" s="505" t="s">
        <v>1093</v>
      </c>
      <c r="C94" s="506" t="s">
        <v>469</v>
      </c>
      <c r="D94" s="457" t="s">
        <v>1061</v>
      </c>
      <c r="E94" s="507" t="s">
        <v>810</v>
      </c>
      <c r="F94" s="508">
        <v>847435033742</v>
      </c>
      <c r="G94" s="459">
        <f t="shared" si="13"/>
        <v>192.50000000000003</v>
      </c>
      <c r="H94" s="492">
        <v>350</v>
      </c>
      <c r="I94" s="461">
        <f t="shared" si="14"/>
        <v>349.99</v>
      </c>
      <c r="J94" s="257">
        <f>VLOOKUP(E94,Inventory!A:C,3,FALSE)</f>
        <v>2</v>
      </c>
      <c r="K94" s="457"/>
      <c r="L94" s="516">
        <f t="shared" si="15"/>
        <v>0</v>
      </c>
      <c r="M94" s="443"/>
      <c r="N94" s="258"/>
    </row>
    <row r="95" spans="1:14" ht="12.75" customHeight="1" x14ac:dyDescent="0.2">
      <c r="A95" s="494" t="s">
        <v>325</v>
      </c>
      <c r="B95" s="505" t="s">
        <v>1093</v>
      </c>
      <c r="C95" s="506" t="s">
        <v>472</v>
      </c>
      <c r="D95" s="457" t="s">
        <v>1062</v>
      </c>
      <c r="E95" s="507" t="s">
        <v>811</v>
      </c>
      <c r="F95" s="508">
        <v>847435033759</v>
      </c>
      <c r="G95" s="459">
        <f t="shared" si="13"/>
        <v>192.50000000000003</v>
      </c>
      <c r="H95" s="492">
        <v>350</v>
      </c>
      <c r="I95" s="461">
        <f t="shared" si="14"/>
        <v>349.99</v>
      </c>
      <c r="J95" s="257">
        <f>VLOOKUP(E95,Inventory!A:C,3,FALSE)</f>
        <v>2</v>
      </c>
      <c r="K95" s="457"/>
      <c r="L95" s="516">
        <f t="shared" si="15"/>
        <v>0</v>
      </c>
      <c r="M95" s="443"/>
      <c r="N95" s="258"/>
    </row>
    <row r="96" spans="1:14" ht="12.75" customHeight="1" x14ac:dyDescent="0.2">
      <c r="A96" s="494" t="s">
        <v>325</v>
      </c>
      <c r="B96" s="505" t="s">
        <v>1093</v>
      </c>
      <c r="C96" s="506" t="s">
        <v>475</v>
      </c>
      <c r="D96" s="457" t="s">
        <v>1063</v>
      </c>
      <c r="E96" s="507" t="s">
        <v>812</v>
      </c>
      <c r="F96" s="508">
        <v>847435033766</v>
      </c>
      <c r="G96" s="459">
        <f t="shared" si="13"/>
        <v>192.50000000000003</v>
      </c>
      <c r="H96" s="492">
        <v>350</v>
      </c>
      <c r="I96" s="461">
        <f t="shared" si="14"/>
        <v>349.99</v>
      </c>
      <c r="J96" s="257">
        <f>VLOOKUP(E96,Inventory!A:C,3,FALSE)</f>
        <v>5</v>
      </c>
      <c r="K96" s="457"/>
      <c r="L96" s="516">
        <f t="shared" si="15"/>
        <v>0</v>
      </c>
      <c r="M96" s="443"/>
      <c r="N96" s="258"/>
    </row>
    <row r="97" spans="1:14" ht="12.75" customHeight="1" x14ac:dyDescent="0.15">
      <c r="A97" s="467" t="s">
        <v>324</v>
      </c>
      <c r="B97" s="467" t="s">
        <v>1094</v>
      </c>
      <c r="C97" s="467" t="s">
        <v>463</v>
      </c>
      <c r="D97" s="469" t="s">
        <v>1059</v>
      </c>
      <c r="E97" s="517" t="s">
        <v>1095</v>
      </c>
      <c r="F97" s="518" t="s">
        <v>1096</v>
      </c>
      <c r="G97" s="513">
        <f t="shared" si="13"/>
        <v>275</v>
      </c>
      <c r="H97" s="514">
        <v>500</v>
      </c>
      <c r="I97" s="473">
        <f t="shared" si="14"/>
        <v>499.99</v>
      </c>
      <c r="J97" s="257">
        <f>VLOOKUP(E97,Inventory!A:C,3,FALSE)</f>
        <v>0</v>
      </c>
      <c r="K97" s="468"/>
      <c r="L97" s="473">
        <f t="shared" si="15"/>
        <v>0</v>
      </c>
      <c r="M97" s="443">
        <f>VLOOKUP(E97,incoming!A:B,2,FALSE)</f>
        <v>12</v>
      </c>
      <c r="N97" s="258" t="s">
        <v>1097</v>
      </c>
    </row>
    <row r="98" spans="1:14" ht="12.75" customHeight="1" x14ac:dyDescent="0.15">
      <c r="A98" s="467" t="s">
        <v>324</v>
      </c>
      <c r="B98" s="467" t="s">
        <v>1094</v>
      </c>
      <c r="C98" s="467" t="s">
        <v>466</v>
      </c>
      <c r="D98" s="469" t="s">
        <v>1060</v>
      </c>
      <c r="E98" s="517" t="s">
        <v>1098</v>
      </c>
      <c r="F98" s="518" t="s">
        <v>1099</v>
      </c>
      <c r="G98" s="513">
        <f t="shared" si="13"/>
        <v>275</v>
      </c>
      <c r="H98" s="514">
        <v>500</v>
      </c>
      <c r="I98" s="473">
        <f t="shared" si="14"/>
        <v>499.99</v>
      </c>
      <c r="J98" s="257">
        <f>VLOOKUP(E98,Inventory!A:C,3,FALSE)</f>
        <v>0</v>
      </c>
      <c r="K98" s="468"/>
      <c r="L98" s="473">
        <f t="shared" si="15"/>
        <v>0</v>
      </c>
      <c r="M98" s="443">
        <f>VLOOKUP(E98,incoming!A:B,2,FALSE)</f>
        <v>12</v>
      </c>
      <c r="N98" s="258" t="s">
        <v>1097</v>
      </c>
    </row>
    <row r="99" spans="1:14" ht="12.75" customHeight="1" x14ac:dyDescent="0.15">
      <c r="A99" s="467" t="s">
        <v>324</v>
      </c>
      <c r="B99" s="467" t="s">
        <v>1094</v>
      </c>
      <c r="C99" s="467" t="s">
        <v>469</v>
      </c>
      <c r="D99" s="469" t="s">
        <v>1061</v>
      </c>
      <c r="E99" s="517" t="s">
        <v>1100</v>
      </c>
      <c r="F99" s="518" t="s">
        <v>1101</v>
      </c>
      <c r="G99" s="513">
        <f t="shared" si="13"/>
        <v>275</v>
      </c>
      <c r="H99" s="514">
        <v>500</v>
      </c>
      <c r="I99" s="473">
        <f t="shared" si="14"/>
        <v>499.99</v>
      </c>
      <c r="J99" s="257">
        <f>VLOOKUP(E99,Inventory!A:C,3,FALSE)</f>
        <v>0</v>
      </c>
      <c r="K99" s="468"/>
      <c r="L99" s="473">
        <f t="shared" si="15"/>
        <v>0</v>
      </c>
      <c r="M99" s="443">
        <f>VLOOKUP(E99,incoming!A:B,2,FALSE)</f>
        <v>24</v>
      </c>
      <c r="N99" s="258" t="s">
        <v>1097</v>
      </c>
    </row>
    <row r="100" spans="1:14" ht="12.75" customHeight="1" x14ac:dyDescent="0.15">
      <c r="A100" s="467" t="s">
        <v>324</v>
      </c>
      <c r="B100" s="467" t="s">
        <v>1094</v>
      </c>
      <c r="C100" s="467" t="s">
        <v>472</v>
      </c>
      <c r="D100" s="469" t="s">
        <v>1062</v>
      </c>
      <c r="E100" s="517" t="s">
        <v>1102</v>
      </c>
      <c r="F100" s="518" t="s">
        <v>1103</v>
      </c>
      <c r="G100" s="513">
        <f t="shared" si="13"/>
        <v>275</v>
      </c>
      <c r="H100" s="514">
        <v>500</v>
      </c>
      <c r="I100" s="473">
        <f t="shared" si="14"/>
        <v>499.99</v>
      </c>
      <c r="J100" s="257">
        <f>VLOOKUP(E100,Inventory!A:C,3,FALSE)</f>
        <v>0</v>
      </c>
      <c r="K100" s="468"/>
      <c r="L100" s="473">
        <f t="shared" si="15"/>
        <v>0</v>
      </c>
      <c r="M100" s="443">
        <f>VLOOKUP(E100,incoming!A:B,2,FALSE)</f>
        <v>24</v>
      </c>
      <c r="N100" s="258" t="s">
        <v>1097</v>
      </c>
    </row>
    <row r="101" spans="1:14" ht="12.75" customHeight="1" x14ac:dyDescent="0.15">
      <c r="A101" s="467" t="s">
        <v>324</v>
      </c>
      <c r="B101" s="467" t="s">
        <v>1094</v>
      </c>
      <c r="C101" s="467" t="s">
        <v>475</v>
      </c>
      <c r="D101" s="469" t="s">
        <v>1063</v>
      </c>
      <c r="E101" s="517" t="s">
        <v>1104</v>
      </c>
      <c r="F101" s="518" t="s">
        <v>1105</v>
      </c>
      <c r="G101" s="513">
        <f t="shared" si="13"/>
        <v>275</v>
      </c>
      <c r="H101" s="514">
        <v>500</v>
      </c>
      <c r="I101" s="473">
        <f t="shared" si="14"/>
        <v>499.99</v>
      </c>
      <c r="J101" s="257">
        <f>VLOOKUP(E101,Inventory!A:C,3,FALSE)</f>
        <v>0</v>
      </c>
      <c r="K101" s="468"/>
      <c r="L101" s="473">
        <f t="shared" si="15"/>
        <v>0</v>
      </c>
      <c r="M101" s="443">
        <f>VLOOKUP(E101,incoming!A:B,2,FALSE)</f>
        <v>12</v>
      </c>
      <c r="N101" s="258" t="s">
        <v>1097</v>
      </c>
    </row>
    <row r="102" spans="1:14" ht="12.75" customHeight="1" x14ac:dyDescent="0.15">
      <c r="A102" s="467" t="s">
        <v>324</v>
      </c>
      <c r="B102" s="467" t="s">
        <v>1094</v>
      </c>
      <c r="C102" s="467" t="s">
        <v>478</v>
      </c>
      <c r="D102" s="469" t="s">
        <v>1089</v>
      </c>
      <c r="E102" s="517" t="s">
        <v>1106</v>
      </c>
      <c r="F102" s="518" t="s">
        <v>1107</v>
      </c>
      <c r="G102" s="513">
        <f t="shared" si="13"/>
        <v>275</v>
      </c>
      <c r="H102" s="514">
        <v>500</v>
      </c>
      <c r="I102" s="473">
        <f t="shared" si="14"/>
        <v>499.99</v>
      </c>
      <c r="J102" s="257">
        <f>VLOOKUP(E102,Inventory!A:C,3,FALSE)</f>
        <v>0</v>
      </c>
      <c r="K102" s="468"/>
      <c r="L102" s="473">
        <f t="shared" si="15"/>
        <v>0</v>
      </c>
      <c r="M102" s="443">
        <f>VLOOKUP(E102,incoming!A:B,2,FALSE)</f>
        <v>12</v>
      </c>
      <c r="N102" s="258" t="s">
        <v>1097</v>
      </c>
    </row>
    <row r="103" spans="1:14" ht="12.75" customHeight="1" x14ac:dyDescent="0.15">
      <c r="A103" s="467" t="s">
        <v>324</v>
      </c>
      <c r="B103" s="467" t="s">
        <v>1108</v>
      </c>
      <c r="C103" s="467" t="s">
        <v>463</v>
      </c>
      <c r="D103" s="469" t="s">
        <v>1059</v>
      </c>
      <c r="E103" s="517" t="s">
        <v>1109</v>
      </c>
      <c r="F103" s="518" t="s">
        <v>1110</v>
      </c>
      <c r="G103" s="513">
        <f t="shared" si="13"/>
        <v>275</v>
      </c>
      <c r="H103" s="514">
        <v>500</v>
      </c>
      <c r="I103" s="473">
        <f t="shared" si="14"/>
        <v>499.99</v>
      </c>
      <c r="J103" s="257">
        <f>VLOOKUP(E103,Inventory!A:C,3,FALSE)</f>
        <v>0</v>
      </c>
      <c r="K103" s="468"/>
      <c r="L103" s="473">
        <f t="shared" si="15"/>
        <v>0</v>
      </c>
      <c r="M103" s="443"/>
      <c r="N103" s="258" t="s">
        <v>1111</v>
      </c>
    </row>
    <row r="104" spans="1:14" ht="12.75" customHeight="1" x14ac:dyDescent="0.15">
      <c r="A104" s="467" t="s">
        <v>324</v>
      </c>
      <c r="B104" s="467" t="s">
        <v>1108</v>
      </c>
      <c r="C104" s="467" t="s">
        <v>466</v>
      </c>
      <c r="D104" s="469" t="s">
        <v>1060</v>
      </c>
      <c r="E104" s="517" t="s">
        <v>1112</v>
      </c>
      <c r="F104" s="518" t="s">
        <v>1113</v>
      </c>
      <c r="G104" s="513">
        <f t="shared" si="13"/>
        <v>275</v>
      </c>
      <c r="H104" s="514">
        <v>500</v>
      </c>
      <c r="I104" s="473">
        <f t="shared" si="14"/>
        <v>499.99</v>
      </c>
      <c r="J104" s="257">
        <f>VLOOKUP(E104,Inventory!A:C,3,FALSE)</f>
        <v>0</v>
      </c>
      <c r="K104" s="468"/>
      <c r="L104" s="473">
        <f t="shared" si="15"/>
        <v>0</v>
      </c>
      <c r="M104" s="443"/>
      <c r="N104" s="258" t="s">
        <v>1111</v>
      </c>
    </row>
    <row r="105" spans="1:14" ht="12.75" customHeight="1" x14ac:dyDescent="0.15">
      <c r="A105" s="467" t="s">
        <v>324</v>
      </c>
      <c r="B105" s="467" t="s">
        <v>1108</v>
      </c>
      <c r="C105" s="467" t="s">
        <v>469</v>
      </c>
      <c r="D105" s="469" t="s">
        <v>1061</v>
      </c>
      <c r="E105" s="517" t="s">
        <v>1114</v>
      </c>
      <c r="F105" s="518" t="s">
        <v>1115</v>
      </c>
      <c r="G105" s="513">
        <f t="shared" si="13"/>
        <v>275</v>
      </c>
      <c r="H105" s="514">
        <v>500</v>
      </c>
      <c r="I105" s="473">
        <f t="shared" si="14"/>
        <v>499.99</v>
      </c>
      <c r="J105" s="257">
        <f>VLOOKUP(E105,Inventory!A:C,3,FALSE)</f>
        <v>0</v>
      </c>
      <c r="K105" s="468"/>
      <c r="L105" s="473">
        <f t="shared" si="15"/>
        <v>0</v>
      </c>
      <c r="M105" s="443"/>
      <c r="N105" s="258" t="s">
        <v>1111</v>
      </c>
    </row>
    <row r="106" spans="1:14" ht="12.75" customHeight="1" x14ac:dyDescent="0.15">
      <c r="A106" s="467" t="s">
        <v>324</v>
      </c>
      <c r="B106" s="467" t="s">
        <v>1108</v>
      </c>
      <c r="C106" s="467" t="s">
        <v>472</v>
      </c>
      <c r="D106" s="469" t="s">
        <v>1062</v>
      </c>
      <c r="E106" s="517" t="s">
        <v>1116</v>
      </c>
      <c r="F106" s="518" t="s">
        <v>1117</v>
      </c>
      <c r="G106" s="513">
        <f t="shared" si="13"/>
        <v>275</v>
      </c>
      <c r="H106" s="514">
        <v>500</v>
      </c>
      <c r="I106" s="473">
        <f t="shared" si="14"/>
        <v>499.99</v>
      </c>
      <c r="J106" s="257">
        <f>VLOOKUP(E106,Inventory!A:C,3,FALSE)</f>
        <v>0</v>
      </c>
      <c r="K106" s="468"/>
      <c r="L106" s="473">
        <f t="shared" si="15"/>
        <v>0</v>
      </c>
      <c r="M106" s="443"/>
      <c r="N106" s="258" t="s">
        <v>1111</v>
      </c>
    </row>
    <row r="107" spans="1:14" ht="12.75" customHeight="1" x14ac:dyDescent="0.15">
      <c r="A107" s="467" t="s">
        <v>324</v>
      </c>
      <c r="B107" s="467" t="s">
        <v>1108</v>
      </c>
      <c r="C107" s="467" t="s">
        <v>475</v>
      </c>
      <c r="D107" s="469" t="s">
        <v>1063</v>
      </c>
      <c r="E107" s="517" t="s">
        <v>1118</v>
      </c>
      <c r="F107" s="518" t="s">
        <v>1119</v>
      </c>
      <c r="G107" s="513">
        <f t="shared" si="13"/>
        <v>275</v>
      </c>
      <c r="H107" s="514">
        <v>500</v>
      </c>
      <c r="I107" s="473">
        <f t="shared" si="14"/>
        <v>499.99</v>
      </c>
      <c r="J107" s="257">
        <f>VLOOKUP(E107,Inventory!A:C,3,FALSE)</f>
        <v>0</v>
      </c>
      <c r="K107" s="468"/>
      <c r="L107" s="473">
        <f t="shared" si="15"/>
        <v>0</v>
      </c>
      <c r="M107" s="443"/>
      <c r="N107" s="258" t="s">
        <v>1111</v>
      </c>
    </row>
    <row r="108" spans="1:14" ht="12.75" customHeight="1" x14ac:dyDescent="0.15">
      <c r="A108" s="467" t="s">
        <v>324</v>
      </c>
      <c r="B108" s="467" t="s">
        <v>1108</v>
      </c>
      <c r="C108" s="467" t="s">
        <v>478</v>
      </c>
      <c r="D108" s="469" t="s">
        <v>1089</v>
      </c>
      <c r="E108" s="517" t="s">
        <v>1120</v>
      </c>
      <c r="F108" s="518" t="s">
        <v>1121</v>
      </c>
      <c r="G108" s="513">
        <f t="shared" si="13"/>
        <v>275</v>
      </c>
      <c r="H108" s="514">
        <v>500</v>
      </c>
      <c r="I108" s="473">
        <f t="shared" si="14"/>
        <v>499.99</v>
      </c>
      <c r="J108" s="257">
        <f>VLOOKUP(E108,Inventory!A:C,3,FALSE)</f>
        <v>0</v>
      </c>
      <c r="K108" s="468"/>
      <c r="L108" s="473">
        <f t="shared" si="15"/>
        <v>0</v>
      </c>
      <c r="M108" s="443"/>
      <c r="N108" s="258" t="s">
        <v>1111</v>
      </c>
    </row>
    <row r="109" spans="1:14" ht="12" customHeight="1" x14ac:dyDescent="0.15">
      <c r="A109" s="241" t="s">
        <v>1122</v>
      </c>
      <c r="B109" s="242"/>
      <c r="C109" s="242"/>
      <c r="D109" s="242"/>
      <c r="E109" s="242"/>
      <c r="F109" s="242"/>
      <c r="G109" s="243"/>
      <c r="H109" s="243"/>
      <c r="I109" s="242"/>
      <c r="J109" s="257"/>
      <c r="K109" s="242"/>
      <c r="L109" s="519"/>
      <c r="M109" s="520"/>
      <c r="N109" s="245"/>
    </row>
    <row r="110" spans="1:14" ht="24" customHeight="1" x14ac:dyDescent="0.15">
      <c r="A110" s="246" t="s">
        <v>351</v>
      </c>
      <c r="B110" s="246" t="s">
        <v>352</v>
      </c>
      <c r="C110" s="246" t="s">
        <v>353</v>
      </c>
      <c r="D110" s="246" t="str">
        <f>D6</f>
        <v>Measurement</v>
      </c>
      <c r="E110" s="246" t="s">
        <v>355</v>
      </c>
      <c r="F110" s="246" t="s">
        <v>356</v>
      </c>
      <c r="G110" s="247" t="s">
        <v>257</v>
      </c>
      <c r="H110" s="247" t="s">
        <v>262</v>
      </c>
      <c r="I110" s="246" t="s">
        <v>263</v>
      </c>
      <c r="J110" s="521"/>
      <c r="K110" s="246" t="s">
        <v>357</v>
      </c>
      <c r="L110" s="246" t="s">
        <v>359</v>
      </c>
      <c r="M110" s="520"/>
      <c r="N110" s="249"/>
    </row>
    <row r="111" spans="1:14" ht="12.75" customHeight="1" x14ac:dyDescent="0.15">
      <c r="A111" s="251" t="s">
        <v>288</v>
      </c>
      <c r="B111" s="252" t="s">
        <v>391</v>
      </c>
      <c r="C111" s="251" t="s">
        <v>497</v>
      </c>
      <c r="D111" s="251" t="s">
        <v>364</v>
      </c>
      <c r="E111" s="273" t="s">
        <v>1123</v>
      </c>
      <c r="F111" s="273">
        <v>847435029240</v>
      </c>
      <c r="G111" s="254">
        <f t="shared" ref="G111:G150" si="16">H111*0.55</f>
        <v>123.75000000000001</v>
      </c>
      <c r="H111" s="254">
        <v>225</v>
      </c>
      <c r="I111" s="255">
        <f t="shared" ref="I111:I151" si="17">H111-0.01</f>
        <v>224.99</v>
      </c>
      <c r="J111" s="257">
        <f>VLOOKUP(E111,Inventory!A:C,3,FALSE)</f>
        <v>23</v>
      </c>
      <c r="K111" s="252"/>
      <c r="L111" s="255">
        <f t="shared" ref="L111:L151" si="18">G111*K111</f>
        <v>0</v>
      </c>
      <c r="M111" s="443">
        <v>102</v>
      </c>
      <c r="N111" s="258"/>
    </row>
    <row r="112" spans="1:14" ht="12" customHeight="1" x14ac:dyDescent="0.15">
      <c r="A112" s="260" t="s">
        <v>288</v>
      </c>
      <c r="B112" s="264" t="s">
        <v>391</v>
      </c>
      <c r="C112" s="260" t="s">
        <v>501</v>
      </c>
      <c r="D112" s="260" t="s">
        <v>1124</v>
      </c>
      <c r="E112" s="275" t="s">
        <v>1125</v>
      </c>
      <c r="F112" s="275">
        <v>847435029257</v>
      </c>
      <c r="G112" s="262">
        <f t="shared" si="16"/>
        <v>123.75000000000001</v>
      </c>
      <c r="H112" s="262">
        <v>225</v>
      </c>
      <c r="I112" s="263">
        <f t="shared" si="17"/>
        <v>224.99</v>
      </c>
      <c r="J112" s="257">
        <f>VLOOKUP(E112,Inventory!A:C,3,FALSE)</f>
        <v>7</v>
      </c>
      <c r="K112" s="264"/>
      <c r="L112" s="263">
        <f t="shared" si="18"/>
        <v>0</v>
      </c>
      <c r="M112" s="443">
        <v>102</v>
      </c>
      <c r="N112" s="258"/>
    </row>
    <row r="113" spans="1:14" ht="12" customHeight="1" x14ac:dyDescent="0.15">
      <c r="A113" s="260" t="s">
        <v>288</v>
      </c>
      <c r="B113" s="264" t="s">
        <v>1126</v>
      </c>
      <c r="C113" s="260" t="s">
        <v>497</v>
      </c>
      <c r="D113" s="260" t="s">
        <v>364</v>
      </c>
      <c r="E113" s="261" t="s">
        <v>1127</v>
      </c>
      <c r="F113" s="261" t="s">
        <v>1128</v>
      </c>
      <c r="G113" s="262">
        <f t="shared" si="16"/>
        <v>123.75000000000001</v>
      </c>
      <c r="H113" s="262">
        <v>225</v>
      </c>
      <c r="I113" s="263">
        <f t="shared" si="17"/>
        <v>224.99</v>
      </c>
      <c r="J113" s="257">
        <f>VLOOKUP(E113,Inventory!A:C,3,FALSE)</f>
        <v>33</v>
      </c>
      <c r="K113" s="264"/>
      <c r="L113" s="263">
        <f t="shared" si="18"/>
        <v>0</v>
      </c>
      <c r="M113" s="443"/>
      <c r="N113" s="522"/>
    </row>
    <row r="114" spans="1:14" ht="12" customHeight="1" x14ac:dyDescent="0.15">
      <c r="A114" s="260" t="s">
        <v>288</v>
      </c>
      <c r="B114" s="264" t="s">
        <v>1126</v>
      </c>
      <c r="C114" s="260" t="s">
        <v>501</v>
      </c>
      <c r="D114" s="260" t="s">
        <v>1124</v>
      </c>
      <c r="E114" s="261" t="s">
        <v>1129</v>
      </c>
      <c r="F114" s="261" t="s">
        <v>1130</v>
      </c>
      <c r="G114" s="262">
        <f t="shared" si="16"/>
        <v>123.75000000000001</v>
      </c>
      <c r="H114" s="262">
        <v>225</v>
      </c>
      <c r="I114" s="282">
        <f t="shared" si="17"/>
        <v>224.99</v>
      </c>
      <c r="J114" s="257">
        <f>VLOOKUP(E114,Inventory!A:C,3,FALSE)</f>
        <v>11</v>
      </c>
      <c r="K114" s="281"/>
      <c r="L114" s="263">
        <f t="shared" si="18"/>
        <v>0</v>
      </c>
      <c r="M114" s="443"/>
      <c r="N114" s="258"/>
    </row>
    <row r="115" spans="1:14" ht="12" customHeight="1" x14ac:dyDescent="0.15">
      <c r="A115" s="260" t="s">
        <v>288</v>
      </c>
      <c r="B115" s="264" t="s">
        <v>1131</v>
      </c>
      <c r="C115" s="260" t="s">
        <v>497</v>
      </c>
      <c r="D115" s="260" t="s">
        <v>364</v>
      </c>
      <c r="E115" s="260" t="s">
        <v>1132</v>
      </c>
      <c r="F115" s="261" t="s">
        <v>1133</v>
      </c>
      <c r="G115" s="262">
        <f t="shared" si="16"/>
        <v>123.75000000000001</v>
      </c>
      <c r="H115" s="325">
        <v>225</v>
      </c>
      <c r="I115" s="263">
        <f t="shared" si="17"/>
        <v>224.99</v>
      </c>
      <c r="J115" s="257">
        <f>VLOOKUP(E115,Inventory!A:C,3,FALSE)</f>
        <v>14</v>
      </c>
      <c r="K115" s="264"/>
      <c r="L115" s="326">
        <f t="shared" si="18"/>
        <v>0</v>
      </c>
      <c r="M115" s="443"/>
      <c r="N115" s="258"/>
    </row>
    <row r="116" spans="1:14" ht="12" customHeight="1" x14ac:dyDescent="0.15">
      <c r="A116" s="279" t="s">
        <v>288</v>
      </c>
      <c r="B116" s="281" t="s">
        <v>1131</v>
      </c>
      <c r="C116" s="279" t="s">
        <v>501</v>
      </c>
      <c r="D116" s="279" t="s">
        <v>1124</v>
      </c>
      <c r="E116" s="279" t="s">
        <v>1134</v>
      </c>
      <c r="F116" s="303" t="s">
        <v>1135</v>
      </c>
      <c r="G116" s="328">
        <f t="shared" si="16"/>
        <v>123.75000000000001</v>
      </c>
      <c r="H116" s="327">
        <v>225</v>
      </c>
      <c r="I116" s="271">
        <f t="shared" si="17"/>
        <v>224.99</v>
      </c>
      <c r="J116" s="257">
        <f>VLOOKUP(E116,Inventory!A:C,3,FALSE)</f>
        <v>32</v>
      </c>
      <c r="K116" s="267"/>
      <c r="L116" s="329">
        <f t="shared" si="18"/>
        <v>0</v>
      </c>
      <c r="M116" s="443"/>
      <c r="N116" s="258"/>
    </row>
    <row r="117" spans="1:14" ht="12" customHeight="1" x14ac:dyDescent="0.2">
      <c r="A117" s="523" t="s">
        <v>288</v>
      </c>
      <c r="B117" s="524" t="s">
        <v>1136</v>
      </c>
      <c r="C117" s="525" t="s">
        <v>585</v>
      </c>
      <c r="D117" s="526" t="s">
        <v>498</v>
      </c>
      <c r="E117" s="527" t="s">
        <v>643</v>
      </c>
      <c r="F117" s="528">
        <v>847435034091</v>
      </c>
      <c r="G117" s="529">
        <f t="shared" si="16"/>
        <v>123.75000000000001</v>
      </c>
      <c r="H117" s="530">
        <v>225</v>
      </c>
      <c r="I117" s="531">
        <f t="shared" si="17"/>
        <v>224.99</v>
      </c>
      <c r="J117" s="257">
        <f>VLOOKUP(E117,Inventory!A:C,3,FALSE)</f>
        <v>0</v>
      </c>
      <c r="K117" s="319"/>
      <c r="L117" s="532">
        <f t="shared" si="18"/>
        <v>0</v>
      </c>
      <c r="M117" s="443"/>
      <c r="N117" s="258"/>
    </row>
    <row r="118" spans="1:14" ht="12" customHeight="1" x14ac:dyDescent="0.2">
      <c r="A118" s="438" t="s">
        <v>288</v>
      </c>
      <c r="B118" s="439" t="s">
        <v>1136</v>
      </c>
      <c r="C118" s="343" t="s">
        <v>501</v>
      </c>
      <c r="D118" s="264" t="s">
        <v>502</v>
      </c>
      <c r="E118" s="261" t="s">
        <v>645</v>
      </c>
      <c r="F118" s="301">
        <v>847435034107</v>
      </c>
      <c r="G118" s="330">
        <f t="shared" si="16"/>
        <v>123.75000000000001</v>
      </c>
      <c r="H118" s="262">
        <v>225</v>
      </c>
      <c r="I118" s="263">
        <f t="shared" si="17"/>
        <v>224.99</v>
      </c>
      <c r="J118" s="257">
        <f>VLOOKUP(E118,Inventory!A:C,3,FALSE)</f>
        <v>0</v>
      </c>
      <c r="K118" s="264"/>
      <c r="L118" s="263">
        <f t="shared" si="18"/>
        <v>0</v>
      </c>
      <c r="M118" s="443"/>
      <c r="N118" s="258"/>
    </row>
    <row r="119" spans="1:14" ht="12" customHeight="1" x14ac:dyDescent="0.2">
      <c r="A119" s="515" t="s">
        <v>288</v>
      </c>
      <c r="B119" s="533" t="s">
        <v>1137</v>
      </c>
      <c r="C119" s="506" t="s">
        <v>585</v>
      </c>
      <c r="D119" s="457" t="s">
        <v>498</v>
      </c>
      <c r="E119" s="458" t="s">
        <v>1138</v>
      </c>
      <c r="F119" s="534" t="s">
        <v>1139</v>
      </c>
      <c r="G119" s="459">
        <f t="shared" si="16"/>
        <v>123.75000000000001</v>
      </c>
      <c r="H119" s="492">
        <v>225</v>
      </c>
      <c r="I119" s="461">
        <f t="shared" si="17"/>
        <v>224.99</v>
      </c>
      <c r="J119" s="257">
        <f>VLOOKUP(E119,Inventory!A:C,3,FALSE)</f>
        <v>0</v>
      </c>
      <c r="K119" s="457"/>
      <c r="L119" s="461">
        <f t="shared" si="18"/>
        <v>0</v>
      </c>
      <c r="M119" s="443"/>
      <c r="N119" s="258"/>
    </row>
    <row r="120" spans="1:14" ht="12" customHeight="1" x14ac:dyDescent="0.2">
      <c r="A120" s="515" t="s">
        <v>288</v>
      </c>
      <c r="B120" s="535" t="s">
        <v>1140</v>
      </c>
      <c r="C120" s="506" t="s">
        <v>501</v>
      </c>
      <c r="D120" s="457" t="s">
        <v>502</v>
      </c>
      <c r="E120" s="464" t="s">
        <v>1141</v>
      </c>
      <c r="F120" s="536" t="s">
        <v>1142</v>
      </c>
      <c r="G120" s="459">
        <f t="shared" si="16"/>
        <v>123.75000000000001</v>
      </c>
      <c r="H120" s="492">
        <v>225</v>
      </c>
      <c r="I120" s="461">
        <f t="shared" si="17"/>
        <v>224.99</v>
      </c>
      <c r="J120" s="257">
        <f>VLOOKUP(E120,Inventory!A:C,3,FALSE)</f>
        <v>16</v>
      </c>
      <c r="K120" s="457"/>
      <c r="L120" s="461">
        <f t="shared" si="18"/>
        <v>0</v>
      </c>
      <c r="M120" s="443"/>
      <c r="N120" s="258"/>
    </row>
    <row r="121" spans="1:14" ht="12" customHeight="1" x14ac:dyDescent="0.2">
      <c r="A121" s="515" t="s">
        <v>288</v>
      </c>
      <c r="B121" s="535" t="s">
        <v>1143</v>
      </c>
      <c r="C121" s="506" t="s">
        <v>585</v>
      </c>
      <c r="D121" s="457" t="s">
        <v>498</v>
      </c>
      <c r="E121" s="464" t="s">
        <v>1144</v>
      </c>
      <c r="F121" s="536" t="s">
        <v>1145</v>
      </c>
      <c r="G121" s="459">
        <f t="shared" si="16"/>
        <v>123.75000000000001</v>
      </c>
      <c r="H121" s="492">
        <v>225</v>
      </c>
      <c r="I121" s="461">
        <f t="shared" si="17"/>
        <v>224.99</v>
      </c>
      <c r="J121" s="257">
        <f>VLOOKUP(E121,Inventory!A:C,3,FALSE)</f>
        <v>0</v>
      </c>
      <c r="K121" s="457"/>
      <c r="L121" s="461">
        <f t="shared" si="18"/>
        <v>0</v>
      </c>
      <c r="M121" s="443"/>
      <c r="N121" s="258"/>
    </row>
    <row r="122" spans="1:14" ht="12" customHeight="1" x14ac:dyDescent="0.2">
      <c r="A122" s="515" t="s">
        <v>288</v>
      </c>
      <c r="B122" s="535" t="s">
        <v>1143</v>
      </c>
      <c r="C122" s="506" t="s">
        <v>501</v>
      </c>
      <c r="D122" s="457" t="s">
        <v>502</v>
      </c>
      <c r="E122" s="464" t="s">
        <v>1146</v>
      </c>
      <c r="F122" s="536" t="s">
        <v>1147</v>
      </c>
      <c r="G122" s="459">
        <f t="shared" si="16"/>
        <v>123.75000000000001</v>
      </c>
      <c r="H122" s="492">
        <v>225</v>
      </c>
      <c r="I122" s="461">
        <f t="shared" si="17"/>
        <v>224.99</v>
      </c>
      <c r="J122" s="257">
        <f>VLOOKUP(E122,Inventory!A:C,3,FALSE)</f>
        <v>19</v>
      </c>
      <c r="K122" s="457"/>
      <c r="L122" s="461">
        <f t="shared" si="18"/>
        <v>0</v>
      </c>
      <c r="M122" s="443"/>
      <c r="N122" s="258"/>
    </row>
    <row r="123" spans="1:14" ht="12" customHeight="1" x14ac:dyDescent="0.2">
      <c r="A123" s="515" t="s">
        <v>288</v>
      </c>
      <c r="B123" s="535" t="s">
        <v>1148</v>
      </c>
      <c r="C123" s="506" t="s">
        <v>585</v>
      </c>
      <c r="D123" s="457" t="s">
        <v>498</v>
      </c>
      <c r="E123" s="464" t="s">
        <v>1149</v>
      </c>
      <c r="F123" s="536">
        <v>847435035999</v>
      </c>
      <c r="G123" s="459">
        <f t="shared" si="16"/>
        <v>123.75000000000001</v>
      </c>
      <c r="H123" s="492">
        <v>225</v>
      </c>
      <c r="I123" s="461">
        <f t="shared" si="17"/>
        <v>224.99</v>
      </c>
      <c r="J123" s="257">
        <f>VLOOKUP(E123,Inventory!A:C,3,FALSE)</f>
        <v>4</v>
      </c>
      <c r="K123" s="457"/>
      <c r="L123" s="461">
        <f t="shared" si="18"/>
        <v>0</v>
      </c>
      <c r="M123" s="443"/>
      <c r="N123" s="258"/>
    </row>
    <row r="124" spans="1:14" ht="12" customHeight="1" x14ac:dyDescent="0.2">
      <c r="A124" s="515" t="s">
        <v>288</v>
      </c>
      <c r="B124" s="535" t="s">
        <v>1148</v>
      </c>
      <c r="C124" s="506" t="s">
        <v>501</v>
      </c>
      <c r="D124" s="457" t="s">
        <v>502</v>
      </c>
      <c r="E124" s="464" t="s">
        <v>1150</v>
      </c>
      <c r="F124" s="536">
        <v>847435036002</v>
      </c>
      <c r="G124" s="459">
        <f t="shared" si="16"/>
        <v>123.75000000000001</v>
      </c>
      <c r="H124" s="492">
        <v>225</v>
      </c>
      <c r="I124" s="461">
        <f t="shared" si="17"/>
        <v>224.99</v>
      </c>
      <c r="J124" s="257">
        <f>VLOOKUP(E124,Inventory!A:C,3,FALSE)</f>
        <v>4</v>
      </c>
      <c r="K124" s="457"/>
      <c r="L124" s="461">
        <f t="shared" si="18"/>
        <v>0</v>
      </c>
      <c r="M124" s="443"/>
      <c r="N124" s="258"/>
    </row>
    <row r="125" spans="1:14" ht="12" customHeight="1" x14ac:dyDescent="0.2">
      <c r="A125" s="515" t="s">
        <v>288</v>
      </c>
      <c r="B125" s="535" t="s">
        <v>1151</v>
      </c>
      <c r="C125" s="506" t="s">
        <v>585</v>
      </c>
      <c r="D125" s="457" t="s">
        <v>498</v>
      </c>
      <c r="E125" s="464" t="s">
        <v>1152</v>
      </c>
      <c r="F125" s="536">
        <v>847435036491</v>
      </c>
      <c r="G125" s="459">
        <f t="shared" si="16"/>
        <v>123.75000000000001</v>
      </c>
      <c r="H125" s="492">
        <v>225</v>
      </c>
      <c r="I125" s="461">
        <f t="shared" si="17"/>
        <v>224.99</v>
      </c>
      <c r="J125" s="257">
        <f>VLOOKUP(E125,Inventory!A:C,3,FALSE)</f>
        <v>12</v>
      </c>
      <c r="K125" s="457"/>
      <c r="L125" s="461">
        <f t="shared" si="18"/>
        <v>0</v>
      </c>
      <c r="M125" s="443"/>
      <c r="N125" s="258"/>
    </row>
    <row r="126" spans="1:14" ht="12" customHeight="1" x14ac:dyDescent="0.2">
      <c r="A126" s="515" t="s">
        <v>288</v>
      </c>
      <c r="B126" s="535" t="s">
        <v>1151</v>
      </c>
      <c r="C126" s="506" t="s">
        <v>501</v>
      </c>
      <c r="D126" s="457" t="s">
        <v>502</v>
      </c>
      <c r="E126" s="464" t="s">
        <v>1153</v>
      </c>
      <c r="F126" s="536">
        <v>847435036507</v>
      </c>
      <c r="G126" s="459">
        <f t="shared" si="16"/>
        <v>123.75000000000001</v>
      </c>
      <c r="H126" s="492">
        <v>225</v>
      </c>
      <c r="I126" s="461">
        <f t="shared" si="17"/>
        <v>224.99</v>
      </c>
      <c r="J126" s="257">
        <f>VLOOKUP(E126,Inventory!A:C,3,FALSE)</f>
        <v>7</v>
      </c>
      <c r="K126" s="457"/>
      <c r="L126" s="461">
        <f t="shared" si="18"/>
        <v>0</v>
      </c>
      <c r="M126" s="443"/>
      <c r="N126" s="258"/>
    </row>
    <row r="127" spans="1:14" ht="12" customHeight="1" x14ac:dyDescent="0.2">
      <c r="A127" s="515" t="s">
        <v>288</v>
      </c>
      <c r="B127" s="535" t="s">
        <v>1154</v>
      </c>
      <c r="C127" s="506" t="s">
        <v>585</v>
      </c>
      <c r="D127" s="457" t="s">
        <v>498</v>
      </c>
      <c r="E127" s="464" t="s">
        <v>1155</v>
      </c>
      <c r="F127" s="536">
        <v>847435036514</v>
      </c>
      <c r="G127" s="459">
        <f t="shared" si="16"/>
        <v>123.75000000000001</v>
      </c>
      <c r="H127" s="492">
        <v>225</v>
      </c>
      <c r="I127" s="461">
        <f t="shared" si="17"/>
        <v>224.99</v>
      </c>
      <c r="J127" s="257">
        <f>VLOOKUP(E127,Inventory!A:C,3,FALSE)</f>
        <v>7</v>
      </c>
      <c r="K127" s="457"/>
      <c r="L127" s="461">
        <f t="shared" si="18"/>
        <v>0</v>
      </c>
      <c r="M127" s="443"/>
      <c r="N127" s="258"/>
    </row>
    <row r="128" spans="1:14" ht="12" customHeight="1" x14ac:dyDescent="0.2">
      <c r="A128" s="515" t="s">
        <v>288</v>
      </c>
      <c r="B128" s="535" t="s">
        <v>1154</v>
      </c>
      <c r="C128" s="506" t="s">
        <v>501</v>
      </c>
      <c r="D128" s="457" t="s">
        <v>502</v>
      </c>
      <c r="E128" s="464" t="s">
        <v>1156</v>
      </c>
      <c r="F128" s="536">
        <v>847435036521</v>
      </c>
      <c r="G128" s="459">
        <f t="shared" si="16"/>
        <v>123.75000000000001</v>
      </c>
      <c r="H128" s="492">
        <v>225</v>
      </c>
      <c r="I128" s="461">
        <f t="shared" si="17"/>
        <v>224.99</v>
      </c>
      <c r="J128" s="257">
        <f>VLOOKUP(E128,Inventory!A:C,3,FALSE)</f>
        <v>0</v>
      </c>
      <c r="K128" s="457"/>
      <c r="L128" s="461">
        <f t="shared" si="18"/>
        <v>0</v>
      </c>
      <c r="M128" s="443"/>
      <c r="N128" s="537"/>
    </row>
    <row r="129" spans="1:14" ht="12" customHeight="1" x14ac:dyDescent="0.2">
      <c r="A129" s="467" t="s">
        <v>288</v>
      </c>
      <c r="B129" s="467" t="s">
        <v>1108</v>
      </c>
      <c r="C129" s="510" t="s">
        <v>585</v>
      </c>
      <c r="D129" s="468" t="s">
        <v>498</v>
      </c>
      <c r="E129" s="517" t="s">
        <v>1157</v>
      </c>
      <c r="F129" s="518" t="s">
        <v>1158</v>
      </c>
      <c r="G129" s="513">
        <f t="shared" si="16"/>
        <v>123.75000000000001</v>
      </c>
      <c r="H129" s="514">
        <v>225</v>
      </c>
      <c r="I129" s="473">
        <f t="shared" si="17"/>
        <v>224.99</v>
      </c>
      <c r="J129" s="257">
        <f>VLOOKUP(E129,Inventory!A:C,3,FALSE)</f>
        <v>0</v>
      </c>
      <c r="K129" s="468"/>
      <c r="L129" s="473">
        <f t="shared" si="18"/>
        <v>0</v>
      </c>
      <c r="M129" s="443"/>
      <c r="N129" s="537" t="s">
        <v>1159</v>
      </c>
    </row>
    <row r="130" spans="1:14" ht="12" customHeight="1" x14ac:dyDescent="0.2">
      <c r="A130" s="467" t="s">
        <v>288</v>
      </c>
      <c r="B130" s="467" t="s">
        <v>1108</v>
      </c>
      <c r="C130" s="510" t="s">
        <v>501</v>
      </c>
      <c r="D130" s="468" t="s">
        <v>502</v>
      </c>
      <c r="E130" s="517" t="s">
        <v>1160</v>
      </c>
      <c r="F130" s="518" t="s">
        <v>1161</v>
      </c>
      <c r="G130" s="513">
        <f t="shared" si="16"/>
        <v>123.75000000000001</v>
      </c>
      <c r="H130" s="514">
        <v>225</v>
      </c>
      <c r="I130" s="473">
        <f t="shared" si="17"/>
        <v>224.99</v>
      </c>
      <c r="J130" s="257">
        <f>VLOOKUP(E130,Inventory!A:C,3,FALSE)</f>
        <v>0</v>
      </c>
      <c r="K130" s="468"/>
      <c r="L130" s="473">
        <f t="shared" si="18"/>
        <v>0</v>
      </c>
      <c r="M130" s="443"/>
      <c r="N130" s="537" t="s">
        <v>1159</v>
      </c>
    </row>
    <row r="131" spans="1:14" ht="12" customHeight="1" x14ac:dyDescent="0.2">
      <c r="A131" s="438" t="s">
        <v>583</v>
      </c>
      <c r="B131" s="439" t="s">
        <v>1162</v>
      </c>
      <c r="C131" s="343" t="s">
        <v>585</v>
      </c>
      <c r="D131" s="264" t="s">
        <v>498</v>
      </c>
      <c r="E131" s="260" t="s">
        <v>586</v>
      </c>
      <c r="F131" s="301">
        <v>847435033964</v>
      </c>
      <c r="G131" s="330">
        <f t="shared" si="16"/>
        <v>143</v>
      </c>
      <c r="H131" s="325">
        <v>260</v>
      </c>
      <c r="I131" s="263">
        <f t="shared" si="17"/>
        <v>259.99</v>
      </c>
      <c r="J131" s="257">
        <f>VLOOKUP(E131,Inventory!A:C,3,FALSE)</f>
        <v>3</v>
      </c>
      <c r="K131" s="264"/>
      <c r="L131" s="263">
        <f t="shared" si="18"/>
        <v>0</v>
      </c>
      <c r="M131" s="443">
        <f>VLOOKUP(E131,incoming!A:B,2,FALSE)</f>
        <v>60</v>
      </c>
      <c r="N131" s="258"/>
    </row>
    <row r="132" spans="1:14" ht="12" customHeight="1" x14ac:dyDescent="0.2">
      <c r="A132" s="438" t="s">
        <v>583</v>
      </c>
      <c r="B132" s="439" t="s">
        <v>1162</v>
      </c>
      <c r="C132" s="343" t="s">
        <v>501</v>
      </c>
      <c r="D132" s="264" t="s">
        <v>502</v>
      </c>
      <c r="E132" s="260" t="s">
        <v>587</v>
      </c>
      <c r="F132" s="301">
        <v>847435033971</v>
      </c>
      <c r="G132" s="330">
        <f t="shared" si="16"/>
        <v>143</v>
      </c>
      <c r="H132" s="325">
        <v>260</v>
      </c>
      <c r="I132" s="263">
        <f t="shared" si="17"/>
        <v>259.99</v>
      </c>
      <c r="J132" s="257">
        <f>VLOOKUP(E132,Inventory!A:C,3,FALSE)</f>
        <v>0</v>
      </c>
      <c r="K132" s="264"/>
      <c r="L132" s="326">
        <f t="shared" si="18"/>
        <v>0</v>
      </c>
      <c r="M132" s="443">
        <f>VLOOKUP(E132,incoming!A:B,2,FALSE)</f>
        <v>108</v>
      </c>
      <c r="N132" s="258"/>
    </row>
    <row r="133" spans="1:14" ht="12" customHeight="1" x14ac:dyDescent="0.2">
      <c r="A133" s="438" t="s">
        <v>583</v>
      </c>
      <c r="B133" s="439" t="s">
        <v>1163</v>
      </c>
      <c r="C133" s="343" t="s">
        <v>585</v>
      </c>
      <c r="D133" s="264" t="s">
        <v>498</v>
      </c>
      <c r="E133" s="260" t="s">
        <v>592</v>
      </c>
      <c r="F133" s="301">
        <v>847435034008</v>
      </c>
      <c r="G133" s="330">
        <f t="shared" si="16"/>
        <v>143</v>
      </c>
      <c r="H133" s="325">
        <v>260</v>
      </c>
      <c r="I133" s="263">
        <f t="shared" si="17"/>
        <v>259.99</v>
      </c>
      <c r="J133" s="257">
        <f>VLOOKUP(E133,Inventory!A:C,3,FALSE)</f>
        <v>2</v>
      </c>
      <c r="K133" s="264"/>
      <c r="L133" s="326">
        <f t="shared" si="18"/>
        <v>0</v>
      </c>
      <c r="M133" s="443"/>
      <c r="N133" s="258"/>
    </row>
    <row r="134" spans="1:14" ht="12" customHeight="1" x14ac:dyDescent="0.2">
      <c r="A134" s="438" t="s">
        <v>583</v>
      </c>
      <c r="B134" s="439" t="s">
        <v>1164</v>
      </c>
      <c r="C134" s="343" t="s">
        <v>585</v>
      </c>
      <c r="D134" s="264" t="s">
        <v>498</v>
      </c>
      <c r="E134" s="261" t="s">
        <v>752</v>
      </c>
      <c r="F134" s="301">
        <v>847435034022</v>
      </c>
      <c r="G134" s="330">
        <f t="shared" si="16"/>
        <v>143</v>
      </c>
      <c r="H134" s="325">
        <v>260</v>
      </c>
      <c r="I134" s="263">
        <f t="shared" si="17"/>
        <v>259.99</v>
      </c>
      <c r="J134" s="257">
        <f>VLOOKUP(E134,Inventory!A:C,3,FALSE)</f>
        <v>0</v>
      </c>
      <c r="K134" s="264"/>
      <c r="L134" s="326">
        <f t="shared" si="18"/>
        <v>0</v>
      </c>
      <c r="M134" s="443"/>
      <c r="N134" s="258"/>
    </row>
    <row r="135" spans="1:14" ht="12" customHeight="1" x14ac:dyDescent="0.2">
      <c r="A135" s="538" t="s">
        <v>583</v>
      </c>
      <c r="B135" s="535" t="s">
        <v>1165</v>
      </c>
      <c r="C135" s="539" t="s">
        <v>585</v>
      </c>
      <c r="D135" s="462" t="s">
        <v>498</v>
      </c>
      <c r="E135" s="464" t="s">
        <v>1166</v>
      </c>
      <c r="F135" s="536" t="s">
        <v>1167</v>
      </c>
      <c r="G135" s="540">
        <f t="shared" si="16"/>
        <v>143</v>
      </c>
      <c r="H135" s="541">
        <v>260</v>
      </c>
      <c r="I135" s="463">
        <f t="shared" si="17"/>
        <v>259.99</v>
      </c>
      <c r="J135" s="257">
        <f>VLOOKUP(E135,Inventory!A:C,3,FALSE)</f>
        <v>25</v>
      </c>
      <c r="K135" s="462"/>
      <c r="L135" s="463">
        <f t="shared" si="18"/>
        <v>0</v>
      </c>
      <c r="M135" s="443"/>
      <c r="N135" s="258"/>
    </row>
    <row r="136" spans="1:14" ht="12" customHeight="1" x14ac:dyDescent="0.2">
      <c r="A136" s="515" t="s">
        <v>583</v>
      </c>
      <c r="B136" s="505" t="s">
        <v>1168</v>
      </c>
      <c r="C136" s="506" t="s">
        <v>501</v>
      </c>
      <c r="D136" s="457" t="s">
        <v>502</v>
      </c>
      <c r="E136" s="507" t="s">
        <v>1169</v>
      </c>
      <c r="F136" s="508" t="s">
        <v>1170</v>
      </c>
      <c r="G136" s="459">
        <f t="shared" si="16"/>
        <v>143</v>
      </c>
      <c r="H136" s="492">
        <v>260</v>
      </c>
      <c r="I136" s="461">
        <f t="shared" si="17"/>
        <v>259.99</v>
      </c>
      <c r="J136" s="257">
        <f>VLOOKUP(E136,Inventory!A:C,3,FALSE)</f>
        <v>17</v>
      </c>
      <c r="K136" s="457"/>
      <c r="L136" s="461">
        <f t="shared" si="18"/>
        <v>0</v>
      </c>
      <c r="M136" s="443"/>
      <c r="N136" s="258"/>
    </row>
    <row r="137" spans="1:14" ht="12" customHeight="1" x14ac:dyDescent="0.15">
      <c r="A137" s="467" t="s">
        <v>583</v>
      </c>
      <c r="B137" s="467" t="s">
        <v>1108</v>
      </c>
      <c r="C137" s="467" t="s">
        <v>497</v>
      </c>
      <c r="D137" s="542" t="s">
        <v>498</v>
      </c>
      <c r="E137" s="511" t="s">
        <v>1171</v>
      </c>
      <c r="F137" s="512" t="s">
        <v>1172</v>
      </c>
      <c r="G137" s="513">
        <f t="shared" si="16"/>
        <v>143</v>
      </c>
      <c r="H137" s="514">
        <v>260</v>
      </c>
      <c r="I137" s="473">
        <f t="shared" si="17"/>
        <v>259.99</v>
      </c>
      <c r="J137" s="257">
        <f>VLOOKUP(E137,Inventory!A:C,3,FALSE)</f>
        <v>0</v>
      </c>
      <c r="K137" s="468"/>
      <c r="L137" s="473">
        <f t="shared" si="18"/>
        <v>0</v>
      </c>
      <c r="M137" s="443">
        <f>VLOOKUP(E137,incoming!A:B,2,FALSE)</f>
        <v>96</v>
      </c>
      <c r="N137" s="537" t="s">
        <v>1159</v>
      </c>
    </row>
    <row r="138" spans="1:14" ht="12" customHeight="1" x14ac:dyDescent="0.15">
      <c r="A138" s="467" t="s">
        <v>583</v>
      </c>
      <c r="B138" s="467" t="s">
        <v>1108</v>
      </c>
      <c r="C138" s="467" t="s">
        <v>501</v>
      </c>
      <c r="D138" s="468" t="s">
        <v>502</v>
      </c>
      <c r="E138" s="511" t="s">
        <v>1173</v>
      </c>
      <c r="F138" s="512" t="s">
        <v>1172</v>
      </c>
      <c r="G138" s="513">
        <f t="shared" si="16"/>
        <v>143.55000000000001</v>
      </c>
      <c r="H138" s="514">
        <v>261</v>
      </c>
      <c r="I138" s="473">
        <f t="shared" si="17"/>
        <v>260.99</v>
      </c>
      <c r="J138" s="257">
        <f>VLOOKUP(E138,Inventory!A:C,3,FALSE)</f>
        <v>0</v>
      </c>
      <c r="K138" s="468"/>
      <c r="L138" s="473">
        <f t="shared" si="18"/>
        <v>0</v>
      </c>
      <c r="M138" s="443">
        <f>VLOOKUP(E138,incoming!A:B,2,FALSE)</f>
        <v>48</v>
      </c>
      <c r="N138" s="537" t="s">
        <v>1159</v>
      </c>
    </row>
    <row r="139" spans="1:14" ht="12" customHeight="1" x14ac:dyDescent="0.15">
      <c r="A139" s="467" t="s">
        <v>583</v>
      </c>
      <c r="B139" s="467" t="s">
        <v>1174</v>
      </c>
      <c r="C139" s="467" t="s">
        <v>497</v>
      </c>
      <c r="D139" s="542" t="s">
        <v>498</v>
      </c>
      <c r="E139" s="511" t="s">
        <v>1175</v>
      </c>
      <c r="F139" s="512" t="s">
        <v>1172</v>
      </c>
      <c r="G139" s="513">
        <f t="shared" si="16"/>
        <v>144.10000000000002</v>
      </c>
      <c r="H139" s="514">
        <v>262</v>
      </c>
      <c r="I139" s="473">
        <f t="shared" si="17"/>
        <v>261.99</v>
      </c>
      <c r="J139" s="257" t="e">
        <f>VLOOKUP(E139,Inventory!A:C,3,FALSE)</f>
        <v>#N/A</v>
      </c>
      <c r="K139" s="468"/>
      <c r="L139" s="473">
        <f t="shared" si="18"/>
        <v>0</v>
      </c>
      <c r="M139" s="443"/>
      <c r="N139" s="258"/>
    </row>
    <row r="140" spans="1:14" ht="12" customHeight="1" x14ac:dyDescent="0.15">
      <c r="A140" s="467" t="s">
        <v>583</v>
      </c>
      <c r="B140" s="467" t="s">
        <v>1174</v>
      </c>
      <c r="C140" s="467" t="s">
        <v>501</v>
      </c>
      <c r="D140" s="468" t="s">
        <v>502</v>
      </c>
      <c r="E140" s="511" t="s">
        <v>1176</v>
      </c>
      <c r="F140" s="512" t="s">
        <v>1172</v>
      </c>
      <c r="G140" s="513">
        <f t="shared" si="16"/>
        <v>144.65</v>
      </c>
      <c r="H140" s="514">
        <v>263</v>
      </c>
      <c r="I140" s="473">
        <f t="shared" si="17"/>
        <v>262.99</v>
      </c>
      <c r="J140" s="257" t="e">
        <f>VLOOKUP(E140,Inventory!A:C,3,FALSE)</f>
        <v>#N/A</v>
      </c>
      <c r="K140" s="468"/>
      <c r="L140" s="473">
        <f t="shared" si="18"/>
        <v>0</v>
      </c>
      <c r="M140" s="443"/>
      <c r="N140" s="258"/>
    </row>
    <row r="141" spans="1:14" ht="12" customHeight="1" x14ac:dyDescent="0.15">
      <c r="A141" s="467" t="s">
        <v>583</v>
      </c>
      <c r="B141" s="467" t="s">
        <v>1177</v>
      </c>
      <c r="C141" s="467" t="s">
        <v>497</v>
      </c>
      <c r="D141" s="542" t="s">
        <v>498</v>
      </c>
      <c r="E141" s="511" t="s">
        <v>1178</v>
      </c>
      <c r="F141" s="512" t="s">
        <v>1172</v>
      </c>
      <c r="G141" s="513">
        <f t="shared" si="16"/>
        <v>145.20000000000002</v>
      </c>
      <c r="H141" s="514">
        <v>264</v>
      </c>
      <c r="I141" s="473">
        <f t="shared" si="17"/>
        <v>263.99</v>
      </c>
      <c r="J141" s="257" t="e">
        <f>VLOOKUP(E141,Inventory!A:C,3,FALSE)</f>
        <v>#N/A</v>
      </c>
      <c r="K141" s="468"/>
      <c r="L141" s="473">
        <f t="shared" si="18"/>
        <v>0</v>
      </c>
      <c r="M141" s="443"/>
      <c r="N141" s="258"/>
    </row>
    <row r="142" spans="1:14" ht="12" customHeight="1" x14ac:dyDescent="0.15">
      <c r="A142" s="543" t="s">
        <v>583</v>
      </c>
      <c r="B142" s="543" t="s">
        <v>1177</v>
      </c>
      <c r="C142" s="543" t="s">
        <v>501</v>
      </c>
      <c r="D142" s="544" t="s">
        <v>502</v>
      </c>
      <c r="E142" s="545" t="s">
        <v>1179</v>
      </c>
      <c r="F142" s="546" t="s">
        <v>1172</v>
      </c>
      <c r="G142" s="547">
        <f t="shared" si="16"/>
        <v>145.75</v>
      </c>
      <c r="H142" s="548">
        <v>265</v>
      </c>
      <c r="I142" s="549">
        <f t="shared" si="17"/>
        <v>264.99</v>
      </c>
      <c r="J142" s="257" t="e">
        <f>VLOOKUP(E142,Inventory!A:C,3,FALSE)</f>
        <v>#N/A</v>
      </c>
      <c r="K142" s="544"/>
      <c r="L142" s="549">
        <f t="shared" si="18"/>
        <v>0</v>
      </c>
      <c r="M142" s="443"/>
      <c r="N142" s="258"/>
    </row>
    <row r="143" spans="1:14" ht="12" customHeight="1" x14ac:dyDescent="0.15">
      <c r="A143" s="320" t="s">
        <v>289</v>
      </c>
      <c r="B143" s="320" t="s">
        <v>1180</v>
      </c>
      <c r="C143" s="251" t="s">
        <v>585</v>
      </c>
      <c r="D143" s="251" t="s">
        <v>498</v>
      </c>
      <c r="E143" s="550" t="s">
        <v>555</v>
      </c>
      <c r="F143" s="314">
        <v>847435033094</v>
      </c>
      <c r="G143" s="551">
        <f t="shared" si="16"/>
        <v>123.75000000000001</v>
      </c>
      <c r="H143" s="552">
        <v>225</v>
      </c>
      <c r="I143" s="255">
        <f t="shared" si="17"/>
        <v>224.99</v>
      </c>
      <c r="J143" s="257">
        <f>VLOOKUP(E143,Inventory!A:C,3,FALSE)</f>
        <v>153</v>
      </c>
      <c r="K143" s="320"/>
      <c r="L143" s="553">
        <f t="shared" si="18"/>
        <v>0</v>
      </c>
      <c r="M143" s="443"/>
      <c r="N143" s="258"/>
    </row>
    <row r="144" spans="1:14" ht="12" customHeight="1" x14ac:dyDescent="0.15">
      <c r="A144" s="312" t="s">
        <v>289</v>
      </c>
      <c r="B144" s="312" t="s">
        <v>1180</v>
      </c>
      <c r="C144" s="260" t="s">
        <v>501</v>
      </c>
      <c r="D144" s="260" t="s">
        <v>502</v>
      </c>
      <c r="E144" s="317" t="s">
        <v>557</v>
      </c>
      <c r="F144" s="314">
        <v>847435033100</v>
      </c>
      <c r="G144" s="315">
        <f t="shared" si="16"/>
        <v>123.75000000000001</v>
      </c>
      <c r="H144" s="325">
        <v>225</v>
      </c>
      <c r="I144" s="263">
        <f t="shared" si="17"/>
        <v>224.99</v>
      </c>
      <c r="J144" s="257">
        <f>VLOOKUP(E144,Inventory!A:C,3,FALSE)</f>
        <v>135</v>
      </c>
      <c r="K144" s="320"/>
      <c r="L144" s="263">
        <f t="shared" si="18"/>
        <v>0</v>
      </c>
      <c r="M144" s="443"/>
      <c r="N144" s="258"/>
    </row>
    <row r="145" spans="1:14" ht="12" customHeight="1" x14ac:dyDescent="0.2">
      <c r="A145" s="554" t="s">
        <v>289</v>
      </c>
      <c r="B145" s="555" t="s">
        <v>1181</v>
      </c>
      <c r="C145" s="506" t="s">
        <v>585</v>
      </c>
      <c r="D145" s="457" t="s">
        <v>498</v>
      </c>
      <c r="E145" s="556" t="s">
        <v>1182</v>
      </c>
      <c r="F145" s="557" t="s">
        <v>1183</v>
      </c>
      <c r="G145" s="558">
        <f t="shared" si="16"/>
        <v>123.75000000000001</v>
      </c>
      <c r="H145" s="559">
        <v>225</v>
      </c>
      <c r="I145" s="461">
        <f t="shared" si="17"/>
        <v>224.99</v>
      </c>
      <c r="J145" s="257">
        <f>VLOOKUP(E145,Inventory!A:C,3,FALSE)</f>
        <v>39</v>
      </c>
      <c r="K145" s="555"/>
      <c r="L145" s="461">
        <f t="shared" si="18"/>
        <v>0</v>
      </c>
      <c r="M145" s="443"/>
      <c r="N145" s="560"/>
    </row>
    <row r="146" spans="1:14" ht="12" customHeight="1" x14ac:dyDescent="0.2">
      <c r="A146" s="554" t="s">
        <v>289</v>
      </c>
      <c r="B146" s="555" t="s">
        <v>1181</v>
      </c>
      <c r="C146" s="506" t="s">
        <v>501</v>
      </c>
      <c r="D146" s="457" t="s">
        <v>502</v>
      </c>
      <c r="E146" s="556" t="s">
        <v>1184</v>
      </c>
      <c r="F146" s="557" t="s">
        <v>1185</v>
      </c>
      <c r="G146" s="558">
        <f t="shared" si="16"/>
        <v>123.75000000000001</v>
      </c>
      <c r="H146" s="559">
        <v>225</v>
      </c>
      <c r="I146" s="461">
        <f t="shared" si="17"/>
        <v>224.99</v>
      </c>
      <c r="J146" s="257">
        <f>VLOOKUP(E146,Inventory!A:C,3,FALSE)</f>
        <v>44</v>
      </c>
      <c r="K146" s="555"/>
      <c r="L146" s="461">
        <f t="shared" si="18"/>
        <v>0</v>
      </c>
      <c r="M146" s="443"/>
      <c r="N146" s="560"/>
    </row>
    <row r="147" spans="1:14" ht="12" customHeight="1" x14ac:dyDescent="0.2">
      <c r="A147" s="554" t="s">
        <v>289</v>
      </c>
      <c r="B147" s="555" t="s">
        <v>1186</v>
      </c>
      <c r="C147" s="506" t="s">
        <v>585</v>
      </c>
      <c r="D147" s="457" t="s">
        <v>498</v>
      </c>
      <c r="E147" s="556" t="s">
        <v>1187</v>
      </c>
      <c r="F147" s="557">
        <v>847435035777</v>
      </c>
      <c r="G147" s="558">
        <f t="shared" si="16"/>
        <v>123.75000000000001</v>
      </c>
      <c r="H147" s="559">
        <v>225</v>
      </c>
      <c r="I147" s="461">
        <f t="shared" si="17"/>
        <v>224.99</v>
      </c>
      <c r="J147" s="257">
        <f>VLOOKUP(E147,Inventory!A:C,3,FALSE)</f>
        <v>36</v>
      </c>
      <c r="K147" s="555"/>
      <c r="L147" s="461">
        <f t="shared" si="18"/>
        <v>0</v>
      </c>
      <c r="M147" s="443"/>
      <c r="N147" s="560"/>
    </row>
    <row r="148" spans="1:14" ht="12" customHeight="1" x14ac:dyDescent="0.2">
      <c r="A148" s="554" t="s">
        <v>289</v>
      </c>
      <c r="B148" s="555" t="s">
        <v>1186</v>
      </c>
      <c r="C148" s="506" t="s">
        <v>501</v>
      </c>
      <c r="D148" s="457" t="s">
        <v>502</v>
      </c>
      <c r="E148" s="556" t="s">
        <v>1188</v>
      </c>
      <c r="F148" s="557">
        <v>847435035784</v>
      </c>
      <c r="G148" s="558">
        <f t="shared" si="16"/>
        <v>123.75000000000001</v>
      </c>
      <c r="H148" s="559">
        <v>225</v>
      </c>
      <c r="I148" s="461">
        <f t="shared" si="17"/>
        <v>224.99</v>
      </c>
      <c r="J148" s="257">
        <f>VLOOKUP(E148,Inventory!A:C,3,FALSE)</f>
        <v>41</v>
      </c>
      <c r="K148" s="555"/>
      <c r="L148" s="461">
        <f t="shared" si="18"/>
        <v>0</v>
      </c>
      <c r="M148" s="443"/>
      <c r="N148" s="560"/>
    </row>
    <row r="149" spans="1:14" ht="12" customHeight="1" x14ac:dyDescent="0.2">
      <c r="A149" s="467" t="s">
        <v>289</v>
      </c>
      <c r="B149" s="467" t="s">
        <v>1189</v>
      </c>
      <c r="C149" s="510" t="s">
        <v>585</v>
      </c>
      <c r="D149" s="468" t="s">
        <v>498</v>
      </c>
      <c r="E149" s="561" t="s">
        <v>1190</v>
      </c>
      <c r="F149" s="562" t="s">
        <v>1191</v>
      </c>
      <c r="G149" s="563">
        <f t="shared" si="16"/>
        <v>124.30000000000001</v>
      </c>
      <c r="H149" s="564">
        <v>226</v>
      </c>
      <c r="I149" s="473">
        <f t="shared" si="17"/>
        <v>225.99</v>
      </c>
      <c r="J149" s="257">
        <f>VLOOKUP(E149,Inventory!A:C,3,FALSE)</f>
        <v>0</v>
      </c>
      <c r="K149" s="565"/>
      <c r="L149" s="473">
        <f t="shared" si="18"/>
        <v>0</v>
      </c>
      <c r="M149" s="443"/>
      <c r="N149" s="560" t="s">
        <v>1067</v>
      </c>
    </row>
    <row r="150" spans="1:14" ht="12" customHeight="1" x14ac:dyDescent="0.2">
      <c r="A150" s="467" t="s">
        <v>289</v>
      </c>
      <c r="B150" s="467" t="s">
        <v>1189</v>
      </c>
      <c r="C150" s="510" t="s">
        <v>501</v>
      </c>
      <c r="D150" s="468" t="s">
        <v>502</v>
      </c>
      <c r="E150" s="561" t="s">
        <v>1192</v>
      </c>
      <c r="F150" s="562" t="s">
        <v>1193</v>
      </c>
      <c r="G150" s="563">
        <f t="shared" si="16"/>
        <v>124.85000000000001</v>
      </c>
      <c r="H150" s="564">
        <v>227</v>
      </c>
      <c r="I150" s="473">
        <f t="shared" si="17"/>
        <v>226.99</v>
      </c>
      <c r="J150" s="257">
        <f>VLOOKUP(E150,Inventory!A:C,3,FALSE)</f>
        <v>0</v>
      </c>
      <c r="K150" s="565"/>
      <c r="L150" s="473">
        <f t="shared" si="18"/>
        <v>0</v>
      </c>
      <c r="M150" s="443"/>
      <c r="N150" s="560" t="s">
        <v>1067</v>
      </c>
    </row>
    <row r="151" spans="1:14" ht="12" customHeight="1" x14ac:dyDescent="0.15">
      <c r="A151" s="251" t="s">
        <v>1194</v>
      </c>
      <c r="B151" s="251" t="s">
        <v>1195</v>
      </c>
      <c r="C151" s="251" t="s">
        <v>552</v>
      </c>
      <c r="D151" s="251" t="s">
        <v>552</v>
      </c>
      <c r="E151" s="253" t="s">
        <v>1196</v>
      </c>
      <c r="F151" s="273">
        <v>847435030475</v>
      </c>
      <c r="G151" s="254">
        <v>3</v>
      </c>
      <c r="H151" s="254">
        <v>6</v>
      </c>
      <c r="I151" s="255">
        <f t="shared" si="17"/>
        <v>5.99</v>
      </c>
      <c r="J151" s="257">
        <f>VLOOKUP(E151,Inventory!A:C,3,FALSE)</f>
        <v>30</v>
      </c>
      <c r="K151" s="252"/>
      <c r="L151" s="255">
        <f t="shared" si="18"/>
        <v>0</v>
      </c>
      <c r="M151" s="443"/>
      <c r="N151" s="258"/>
    </row>
    <row r="152" spans="1:14" ht="12" customHeight="1" x14ac:dyDescent="0.15">
      <c r="A152" s="241" t="s">
        <v>1197</v>
      </c>
      <c r="B152" s="242"/>
      <c r="C152" s="242"/>
      <c r="D152" s="242"/>
      <c r="E152" s="242"/>
      <c r="F152" s="242"/>
      <c r="G152" s="243"/>
      <c r="H152" s="243"/>
      <c r="I152" s="242"/>
      <c r="J152" s="257"/>
      <c r="K152" s="242"/>
      <c r="L152" s="242"/>
      <c r="M152" s="446"/>
      <c r="N152" s="245"/>
    </row>
    <row r="153" spans="1:14" ht="33.75" customHeight="1" x14ac:dyDescent="0.15">
      <c r="A153" s="246" t="s">
        <v>351</v>
      </c>
      <c r="B153" s="246" t="s">
        <v>352</v>
      </c>
      <c r="C153" s="246" t="s">
        <v>353</v>
      </c>
      <c r="D153" s="246" t="str">
        <f>D6</f>
        <v>Measurement</v>
      </c>
      <c r="E153" s="246" t="s">
        <v>355</v>
      </c>
      <c r="F153" s="246" t="s">
        <v>356</v>
      </c>
      <c r="G153" s="247" t="s">
        <v>257</v>
      </c>
      <c r="H153" s="247" t="s">
        <v>262</v>
      </c>
      <c r="I153" s="246" t="s">
        <v>263</v>
      </c>
      <c r="J153" s="248"/>
      <c r="K153" s="246" t="s">
        <v>357</v>
      </c>
      <c r="L153" s="246" t="s">
        <v>359</v>
      </c>
      <c r="M153" s="420"/>
      <c r="N153" s="249"/>
    </row>
    <row r="154" spans="1:14" ht="12" customHeight="1" x14ac:dyDescent="0.15">
      <c r="A154" s="251" t="s">
        <v>286</v>
      </c>
      <c r="B154" s="252" t="s">
        <v>882</v>
      </c>
      <c r="C154" s="251" t="s">
        <v>363</v>
      </c>
      <c r="D154" s="252" t="s">
        <v>364</v>
      </c>
      <c r="E154" s="253" t="s">
        <v>883</v>
      </c>
      <c r="F154" s="273">
        <v>847435033049</v>
      </c>
      <c r="G154" s="254">
        <f t="shared" ref="G154:G155" si="19">H154*0.55</f>
        <v>143</v>
      </c>
      <c r="H154" s="254">
        <v>260</v>
      </c>
      <c r="I154" s="255">
        <f t="shared" ref="I154:I227" si="20">H154-0.01</f>
        <v>259.99</v>
      </c>
      <c r="J154" s="257">
        <f>VLOOKUP(E154,Inventory!A:C,3,FALSE)</f>
        <v>154</v>
      </c>
      <c r="K154" s="252"/>
      <c r="L154" s="255">
        <f t="shared" ref="L154:L227" si="21">G154*K154</f>
        <v>0</v>
      </c>
      <c r="M154" s="443"/>
      <c r="N154" s="258"/>
    </row>
    <row r="155" spans="1:14" ht="12" customHeight="1" x14ac:dyDescent="0.15">
      <c r="A155" s="260" t="s">
        <v>286</v>
      </c>
      <c r="B155" s="264" t="s">
        <v>882</v>
      </c>
      <c r="C155" s="260" t="s">
        <v>367</v>
      </c>
      <c r="D155" s="264" t="s">
        <v>513</v>
      </c>
      <c r="E155" s="261" t="s">
        <v>884</v>
      </c>
      <c r="F155" s="421">
        <v>847435033056</v>
      </c>
      <c r="G155" s="262">
        <f t="shared" si="19"/>
        <v>143</v>
      </c>
      <c r="H155" s="262">
        <v>260</v>
      </c>
      <c r="I155" s="263">
        <f t="shared" si="20"/>
        <v>259.99</v>
      </c>
      <c r="J155" s="257">
        <f>VLOOKUP(E155,Inventory!A:C,3,FALSE)</f>
        <v>154</v>
      </c>
      <c r="K155" s="264"/>
      <c r="L155" s="263">
        <f t="shared" si="21"/>
        <v>0</v>
      </c>
      <c r="M155" s="443"/>
      <c r="N155" s="258"/>
    </row>
    <row r="156" spans="1:14" ht="12" customHeight="1" x14ac:dyDescent="0.15">
      <c r="A156" s="260" t="s">
        <v>286</v>
      </c>
      <c r="B156" s="264" t="s">
        <v>885</v>
      </c>
      <c r="C156" s="260" t="s">
        <v>363</v>
      </c>
      <c r="D156" s="264" t="s">
        <v>364</v>
      </c>
      <c r="E156" s="322" t="s">
        <v>886</v>
      </c>
      <c r="F156" s="422">
        <v>847435033063</v>
      </c>
      <c r="G156" s="262">
        <f t="shared" ref="G156:G157" si="22">(H156*0.55)*0.55</f>
        <v>78.650000000000006</v>
      </c>
      <c r="H156" s="262">
        <v>260</v>
      </c>
      <c r="I156" s="263">
        <f t="shared" si="20"/>
        <v>259.99</v>
      </c>
      <c r="J156" s="257">
        <f>VLOOKUP(E156,Inventory!A:C,3,FALSE)</f>
        <v>24</v>
      </c>
      <c r="K156" s="264"/>
      <c r="L156" s="263">
        <f t="shared" si="21"/>
        <v>0</v>
      </c>
      <c r="M156" s="443"/>
      <c r="N156" s="258"/>
    </row>
    <row r="157" spans="1:14" ht="12" customHeight="1" x14ac:dyDescent="0.15">
      <c r="A157" s="260" t="s">
        <v>286</v>
      </c>
      <c r="B157" s="264" t="s">
        <v>885</v>
      </c>
      <c r="C157" s="260" t="s">
        <v>367</v>
      </c>
      <c r="D157" s="264" t="s">
        <v>513</v>
      </c>
      <c r="E157" s="322" t="s">
        <v>887</v>
      </c>
      <c r="F157" s="422">
        <v>847435033070</v>
      </c>
      <c r="G157" s="262">
        <f t="shared" si="22"/>
        <v>78.650000000000006</v>
      </c>
      <c r="H157" s="262">
        <v>260</v>
      </c>
      <c r="I157" s="263">
        <f t="shared" si="20"/>
        <v>259.99</v>
      </c>
      <c r="J157" s="257">
        <f>VLOOKUP(E157,Inventory!A:C,3,FALSE)</f>
        <v>52</v>
      </c>
      <c r="K157" s="264"/>
      <c r="L157" s="263">
        <f t="shared" si="21"/>
        <v>0</v>
      </c>
      <c r="M157" s="443"/>
      <c r="N157" s="258"/>
    </row>
    <row r="158" spans="1:14" ht="12" customHeight="1" x14ac:dyDescent="0.15">
      <c r="A158" s="264" t="s">
        <v>286</v>
      </c>
      <c r="B158" s="318" t="s">
        <v>888</v>
      </c>
      <c r="C158" s="260" t="s">
        <v>363</v>
      </c>
      <c r="D158" s="320" t="s">
        <v>364</v>
      </c>
      <c r="E158" s="317" t="s">
        <v>512</v>
      </c>
      <c r="F158" s="314">
        <v>847435033407</v>
      </c>
      <c r="G158" s="315">
        <f t="shared" ref="G158:G184" si="23">H158*0.55</f>
        <v>143</v>
      </c>
      <c r="H158" s="262">
        <v>260</v>
      </c>
      <c r="I158" s="302">
        <f t="shared" si="20"/>
        <v>259.99</v>
      </c>
      <c r="J158" s="423">
        <f>VLOOKUP(E158,Inventory!A:C,3,FALSE)</f>
        <v>4</v>
      </c>
      <c r="K158" s="312"/>
      <c r="L158" s="302">
        <f t="shared" si="21"/>
        <v>0</v>
      </c>
      <c r="M158" s="443"/>
      <c r="N158" s="258"/>
    </row>
    <row r="159" spans="1:14" ht="12" customHeight="1" x14ac:dyDescent="0.15">
      <c r="A159" s="264" t="s">
        <v>286</v>
      </c>
      <c r="B159" s="318" t="s">
        <v>888</v>
      </c>
      <c r="C159" s="260" t="s">
        <v>367</v>
      </c>
      <c r="D159" s="320" t="s">
        <v>513</v>
      </c>
      <c r="E159" s="317" t="s">
        <v>514</v>
      </c>
      <c r="F159" s="314">
        <v>847435033414</v>
      </c>
      <c r="G159" s="315">
        <f t="shared" si="23"/>
        <v>143</v>
      </c>
      <c r="H159" s="262">
        <v>260</v>
      </c>
      <c r="I159" s="302">
        <f t="shared" si="20"/>
        <v>259.99</v>
      </c>
      <c r="J159" s="423">
        <f>VLOOKUP(E159,Inventory!A:C,3,FALSE)</f>
        <v>4</v>
      </c>
      <c r="K159" s="312"/>
      <c r="L159" s="302">
        <f t="shared" si="21"/>
        <v>0</v>
      </c>
      <c r="M159" s="443"/>
      <c r="N159" s="258"/>
    </row>
    <row r="160" spans="1:14" ht="12" customHeight="1" x14ac:dyDescent="0.15">
      <c r="A160" s="264" t="s">
        <v>286</v>
      </c>
      <c r="B160" s="318" t="s">
        <v>889</v>
      </c>
      <c r="C160" s="260" t="s">
        <v>363</v>
      </c>
      <c r="D160" s="320" t="s">
        <v>364</v>
      </c>
      <c r="E160" s="317" t="s">
        <v>516</v>
      </c>
      <c r="F160" s="314">
        <v>847435034138</v>
      </c>
      <c r="G160" s="315">
        <f t="shared" si="23"/>
        <v>143</v>
      </c>
      <c r="H160" s="262">
        <v>260</v>
      </c>
      <c r="I160" s="302">
        <f t="shared" si="20"/>
        <v>259.99</v>
      </c>
      <c r="J160" s="423">
        <f>VLOOKUP(E160,Inventory!A:C,3,FALSE)</f>
        <v>23</v>
      </c>
      <c r="K160" s="312"/>
      <c r="L160" s="302">
        <f t="shared" si="21"/>
        <v>0</v>
      </c>
      <c r="M160" s="443"/>
      <c r="N160" s="258"/>
    </row>
    <row r="161" spans="1:14" ht="12" customHeight="1" x14ac:dyDescent="0.15">
      <c r="A161" s="264" t="s">
        <v>286</v>
      </c>
      <c r="B161" s="318" t="s">
        <v>889</v>
      </c>
      <c r="C161" s="260" t="s">
        <v>367</v>
      </c>
      <c r="D161" s="320" t="s">
        <v>513</v>
      </c>
      <c r="E161" s="317" t="s">
        <v>517</v>
      </c>
      <c r="F161" s="314">
        <v>847435034145</v>
      </c>
      <c r="G161" s="315">
        <f t="shared" si="23"/>
        <v>143</v>
      </c>
      <c r="H161" s="262">
        <v>260</v>
      </c>
      <c r="I161" s="302">
        <f t="shared" si="20"/>
        <v>259.99</v>
      </c>
      <c r="J161" s="423">
        <f>VLOOKUP(E161,Inventory!A:C,3,FALSE)</f>
        <v>11</v>
      </c>
      <c r="K161" s="312"/>
      <c r="L161" s="302">
        <f t="shared" si="21"/>
        <v>0</v>
      </c>
      <c r="M161" s="443"/>
      <c r="N161" s="258"/>
    </row>
    <row r="162" spans="1:14" ht="12" customHeight="1" x14ac:dyDescent="0.15">
      <c r="A162" s="457" t="s">
        <v>286</v>
      </c>
      <c r="B162" s="566" t="s">
        <v>890</v>
      </c>
      <c r="C162" s="455" t="s">
        <v>363</v>
      </c>
      <c r="D162" s="555" t="s">
        <v>364</v>
      </c>
      <c r="E162" s="567" t="s">
        <v>891</v>
      </c>
      <c r="F162" s="557" t="s">
        <v>892</v>
      </c>
      <c r="G162" s="558">
        <f t="shared" si="23"/>
        <v>143</v>
      </c>
      <c r="H162" s="492">
        <v>260</v>
      </c>
      <c r="I162" s="460">
        <f t="shared" si="20"/>
        <v>259.99</v>
      </c>
      <c r="J162" s="423">
        <f>VLOOKUP(E162,Inventory!A:C,3,FALSE)</f>
        <v>11</v>
      </c>
      <c r="K162" s="554"/>
      <c r="L162" s="460">
        <f t="shared" si="21"/>
        <v>0</v>
      </c>
      <c r="M162" s="443"/>
      <c r="N162" s="258"/>
    </row>
    <row r="163" spans="1:14" ht="12" customHeight="1" x14ac:dyDescent="0.15">
      <c r="A163" s="457" t="s">
        <v>286</v>
      </c>
      <c r="B163" s="566" t="s">
        <v>893</v>
      </c>
      <c r="C163" s="455" t="s">
        <v>367</v>
      </c>
      <c r="D163" s="555" t="s">
        <v>513</v>
      </c>
      <c r="E163" s="567" t="s">
        <v>894</v>
      </c>
      <c r="F163" s="557" t="s">
        <v>895</v>
      </c>
      <c r="G163" s="558">
        <f t="shared" si="23"/>
        <v>143</v>
      </c>
      <c r="H163" s="492">
        <v>260</v>
      </c>
      <c r="I163" s="460">
        <f t="shared" si="20"/>
        <v>259.99</v>
      </c>
      <c r="J163" s="423">
        <f>VLOOKUP(E163,Inventory!A:C,3,FALSE)</f>
        <v>15</v>
      </c>
      <c r="K163" s="554"/>
      <c r="L163" s="460">
        <f t="shared" si="21"/>
        <v>0</v>
      </c>
      <c r="M163" s="443"/>
      <c r="N163" s="258"/>
    </row>
    <row r="164" spans="1:14" ht="12" customHeight="1" x14ac:dyDescent="0.15">
      <c r="A164" s="457" t="s">
        <v>286</v>
      </c>
      <c r="B164" s="566" t="s">
        <v>896</v>
      </c>
      <c r="C164" s="455" t="s">
        <v>363</v>
      </c>
      <c r="D164" s="555" t="s">
        <v>364</v>
      </c>
      <c r="E164" s="567" t="s">
        <v>897</v>
      </c>
      <c r="F164" s="557" t="s">
        <v>898</v>
      </c>
      <c r="G164" s="558">
        <f t="shared" si="23"/>
        <v>143</v>
      </c>
      <c r="H164" s="492">
        <v>260</v>
      </c>
      <c r="I164" s="460">
        <f t="shared" si="20"/>
        <v>259.99</v>
      </c>
      <c r="J164" s="423">
        <f>VLOOKUP(E164,Inventory!A:C,3,FALSE)</f>
        <v>22</v>
      </c>
      <c r="K164" s="554"/>
      <c r="L164" s="460">
        <f t="shared" si="21"/>
        <v>0</v>
      </c>
      <c r="M164" s="443"/>
      <c r="N164" s="258"/>
    </row>
    <row r="165" spans="1:14" ht="12" customHeight="1" x14ac:dyDescent="0.15">
      <c r="A165" s="457" t="s">
        <v>286</v>
      </c>
      <c r="B165" s="566" t="s">
        <v>899</v>
      </c>
      <c r="C165" s="455" t="s">
        <v>367</v>
      </c>
      <c r="D165" s="555" t="s">
        <v>513</v>
      </c>
      <c r="E165" s="567" t="s">
        <v>900</v>
      </c>
      <c r="F165" s="557" t="s">
        <v>901</v>
      </c>
      <c r="G165" s="558">
        <f t="shared" si="23"/>
        <v>143</v>
      </c>
      <c r="H165" s="492">
        <v>260</v>
      </c>
      <c r="I165" s="460">
        <f t="shared" si="20"/>
        <v>259.99</v>
      </c>
      <c r="J165" s="423">
        <f>VLOOKUP(E165,Inventory!A:C,3,FALSE)</f>
        <v>13</v>
      </c>
      <c r="K165" s="554"/>
      <c r="L165" s="460">
        <f t="shared" si="21"/>
        <v>0</v>
      </c>
      <c r="M165" s="443"/>
      <c r="N165" s="258"/>
    </row>
    <row r="166" spans="1:14" ht="12" customHeight="1" x14ac:dyDescent="0.15">
      <c r="A166" s="457" t="s">
        <v>286</v>
      </c>
      <c r="B166" s="566" t="s">
        <v>902</v>
      </c>
      <c r="C166" s="455" t="s">
        <v>363</v>
      </c>
      <c r="D166" s="555" t="s">
        <v>364</v>
      </c>
      <c r="E166" s="567" t="s">
        <v>903</v>
      </c>
      <c r="F166" s="557" t="s">
        <v>904</v>
      </c>
      <c r="G166" s="558">
        <f t="shared" si="23"/>
        <v>143</v>
      </c>
      <c r="H166" s="492">
        <v>260</v>
      </c>
      <c r="I166" s="460">
        <f t="shared" si="20"/>
        <v>259.99</v>
      </c>
      <c r="J166" s="423">
        <f>VLOOKUP(E166,Inventory!A:C,3,FALSE)</f>
        <v>27</v>
      </c>
      <c r="K166" s="554"/>
      <c r="L166" s="460">
        <f t="shared" si="21"/>
        <v>0</v>
      </c>
      <c r="M166" s="443"/>
      <c r="N166" s="258"/>
    </row>
    <row r="167" spans="1:14" ht="12" customHeight="1" x14ac:dyDescent="0.15">
      <c r="A167" s="457" t="s">
        <v>286</v>
      </c>
      <c r="B167" s="566" t="s">
        <v>902</v>
      </c>
      <c r="C167" s="455" t="s">
        <v>367</v>
      </c>
      <c r="D167" s="555" t="s">
        <v>513</v>
      </c>
      <c r="E167" s="567" t="s">
        <v>905</v>
      </c>
      <c r="F167" s="557" t="s">
        <v>906</v>
      </c>
      <c r="G167" s="558">
        <f t="shared" si="23"/>
        <v>143</v>
      </c>
      <c r="H167" s="492">
        <v>260</v>
      </c>
      <c r="I167" s="460">
        <f t="shared" si="20"/>
        <v>259.99</v>
      </c>
      <c r="J167" s="423">
        <f>VLOOKUP(E167,Inventory!A:C,3,FALSE)</f>
        <v>30</v>
      </c>
      <c r="K167" s="554"/>
      <c r="L167" s="460">
        <f t="shared" si="21"/>
        <v>0</v>
      </c>
      <c r="M167" s="443"/>
      <c r="N167" s="258"/>
    </row>
    <row r="168" spans="1:14" ht="12" customHeight="1" x14ac:dyDescent="0.15">
      <c r="A168" s="467" t="s">
        <v>286</v>
      </c>
      <c r="B168" s="467" t="s">
        <v>1108</v>
      </c>
      <c r="C168" s="467" t="s">
        <v>363</v>
      </c>
      <c r="D168" s="565" t="s">
        <v>364</v>
      </c>
      <c r="E168" s="568" t="s">
        <v>1198</v>
      </c>
      <c r="F168" s="562" t="s">
        <v>1199</v>
      </c>
      <c r="G168" s="563">
        <f t="shared" si="23"/>
        <v>143</v>
      </c>
      <c r="H168" s="514">
        <v>260</v>
      </c>
      <c r="I168" s="569">
        <f t="shared" si="20"/>
        <v>259.99</v>
      </c>
      <c r="J168" s="423">
        <f>VLOOKUP(E168,Inventory!A:C,3,FALSE)</f>
        <v>0</v>
      </c>
      <c r="K168" s="570"/>
      <c r="L168" s="569">
        <f t="shared" si="21"/>
        <v>0</v>
      </c>
      <c r="M168" s="443">
        <f>VLOOKUP(E168,incoming!A:B,2,FALSE)</f>
        <v>40</v>
      </c>
      <c r="N168" s="537" t="s">
        <v>1159</v>
      </c>
    </row>
    <row r="169" spans="1:14" ht="12" customHeight="1" x14ac:dyDescent="0.15">
      <c r="A169" s="467" t="s">
        <v>286</v>
      </c>
      <c r="B169" s="467" t="s">
        <v>1108</v>
      </c>
      <c r="C169" s="467" t="s">
        <v>367</v>
      </c>
      <c r="D169" s="565" t="s">
        <v>513</v>
      </c>
      <c r="E169" s="568" t="s">
        <v>1200</v>
      </c>
      <c r="F169" s="562" t="s">
        <v>1201</v>
      </c>
      <c r="G169" s="563">
        <f t="shared" si="23"/>
        <v>143</v>
      </c>
      <c r="H169" s="514">
        <v>260</v>
      </c>
      <c r="I169" s="569">
        <f t="shared" si="20"/>
        <v>259.99</v>
      </c>
      <c r="J169" s="423">
        <f>VLOOKUP(E169,Inventory!A:C,3,FALSE)</f>
        <v>0</v>
      </c>
      <c r="K169" s="570"/>
      <c r="L169" s="569">
        <f t="shared" si="21"/>
        <v>0</v>
      </c>
      <c r="M169" s="443">
        <f>VLOOKUP(E169,incoming!A:B,2,FALSE)</f>
        <v>40</v>
      </c>
      <c r="N169" s="537" t="s">
        <v>1159</v>
      </c>
    </row>
    <row r="170" spans="1:14" ht="12" customHeight="1" x14ac:dyDescent="0.15">
      <c r="A170" s="260" t="s">
        <v>287</v>
      </c>
      <c r="B170" s="264" t="s">
        <v>1202</v>
      </c>
      <c r="C170" s="260" t="s">
        <v>363</v>
      </c>
      <c r="D170" s="264" t="s">
        <v>505</v>
      </c>
      <c r="E170" s="322" t="s">
        <v>559</v>
      </c>
      <c r="F170" s="323">
        <v>847435033421</v>
      </c>
      <c r="G170" s="315">
        <f t="shared" si="23"/>
        <v>99.000000000000014</v>
      </c>
      <c r="H170" s="262">
        <v>180</v>
      </c>
      <c r="I170" s="263">
        <f t="shared" si="20"/>
        <v>179.99</v>
      </c>
      <c r="J170" s="257">
        <v>50</v>
      </c>
      <c r="K170" s="264"/>
      <c r="L170" s="263">
        <f t="shared" si="21"/>
        <v>0</v>
      </c>
      <c r="M170" s="443"/>
      <c r="N170" s="258"/>
    </row>
    <row r="171" spans="1:14" ht="12" customHeight="1" x14ac:dyDescent="0.15">
      <c r="A171" s="260" t="s">
        <v>287</v>
      </c>
      <c r="B171" s="264" t="s">
        <v>1202</v>
      </c>
      <c r="C171" s="260" t="s">
        <v>367</v>
      </c>
      <c r="D171" s="264" t="s">
        <v>408</v>
      </c>
      <c r="E171" s="322" t="s">
        <v>561</v>
      </c>
      <c r="F171" s="323">
        <v>847435033438</v>
      </c>
      <c r="G171" s="315">
        <f t="shared" si="23"/>
        <v>99.000000000000014</v>
      </c>
      <c r="H171" s="262">
        <v>180</v>
      </c>
      <c r="I171" s="263">
        <f t="shared" si="20"/>
        <v>179.99</v>
      </c>
      <c r="J171" s="257">
        <v>50</v>
      </c>
      <c r="K171" s="264"/>
      <c r="L171" s="263">
        <f t="shared" si="21"/>
        <v>0</v>
      </c>
      <c r="M171" s="443"/>
      <c r="N171" s="258"/>
    </row>
    <row r="172" spans="1:14" ht="12" customHeight="1" x14ac:dyDescent="0.15">
      <c r="A172" s="260" t="s">
        <v>287</v>
      </c>
      <c r="B172" s="264" t="s">
        <v>1203</v>
      </c>
      <c r="C172" s="260" t="s">
        <v>363</v>
      </c>
      <c r="D172" s="264" t="s">
        <v>505</v>
      </c>
      <c r="E172" s="322" t="s">
        <v>563</v>
      </c>
      <c r="F172" s="323">
        <v>847435033445</v>
      </c>
      <c r="G172" s="315">
        <f t="shared" si="23"/>
        <v>99.000000000000014</v>
      </c>
      <c r="H172" s="262">
        <v>180</v>
      </c>
      <c r="I172" s="263">
        <f t="shared" si="20"/>
        <v>179.99</v>
      </c>
      <c r="J172" s="257">
        <v>29</v>
      </c>
      <c r="K172" s="264"/>
      <c r="L172" s="263">
        <f t="shared" si="21"/>
        <v>0</v>
      </c>
      <c r="M172" s="443"/>
      <c r="N172" s="258"/>
    </row>
    <row r="173" spans="1:14" ht="12" customHeight="1" x14ac:dyDescent="0.15">
      <c r="A173" s="260" t="s">
        <v>287</v>
      </c>
      <c r="B173" s="264" t="s">
        <v>1203</v>
      </c>
      <c r="C173" s="260" t="s">
        <v>367</v>
      </c>
      <c r="D173" s="264" t="s">
        <v>408</v>
      </c>
      <c r="E173" s="322" t="s">
        <v>564</v>
      </c>
      <c r="F173" s="323">
        <v>847435033452</v>
      </c>
      <c r="G173" s="315">
        <f t="shared" si="23"/>
        <v>99.000000000000014</v>
      </c>
      <c r="H173" s="262">
        <v>180</v>
      </c>
      <c r="I173" s="263">
        <f t="shared" si="20"/>
        <v>179.99</v>
      </c>
      <c r="J173" s="257">
        <v>49</v>
      </c>
      <c r="K173" s="264"/>
      <c r="L173" s="263">
        <f t="shared" si="21"/>
        <v>0</v>
      </c>
      <c r="M173" s="443"/>
      <c r="N173" s="258"/>
    </row>
    <row r="174" spans="1:14" ht="12" customHeight="1" x14ac:dyDescent="0.15">
      <c r="A174" s="571" t="s">
        <v>287</v>
      </c>
      <c r="B174" s="505" t="s">
        <v>1204</v>
      </c>
      <c r="C174" s="455" t="s">
        <v>363</v>
      </c>
      <c r="D174" s="457" t="s">
        <v>505</v>
      </c>
      <c r="E174" s="507" t="s">
        <v>1205</v>
      </c>
      <c r="F174" s="508" t="s">
        <v>1206</v>
      </c>
      <c r="G174" s="459">
        <f t="shared" si="23"/>
        <v>99.000000000000014</v>
      </c>
      <c r="H174" s="492">
        <v>180</v>
      </c>
      <c r="I174" s="461">
        <f t="shared" si="20"/>
        <v>179.99</v>
      </c>
      <c r="J174" s="257">
        <f>VLOOKUP(E174,Inventory!A:C,3,FALSE)</f>
        <v>9</v>
      </c>
      <c r="K174" s="462"/>
      <c r="L174" s="463">
        <f t="shared" si="21"/>
        <v>0</v>
      </c>
      <c r="M174" s="443"/>
      <c r="N174" s="258"/>
    </row>
    <row r="175" spans="1:14" ht="12" customHeight="1" x14ac:dyDescent="0.15">
      <c r="A175" s="571" t="s">
        <v>287</v>
      </c>
      <c r="B175" s="505" t="s">
        <v>1207</v>
      </c>
      <c r="C175" s="455" t="s">
        <v>367</v>
      </c>
      <c r="D175" s="457" t="s">
        <v>408</v>
      </c>
      <c r="E175" s="507" t="s">
        <v>1208</v>
      </c>
      <c r="F175" s="508" t="s">
        <v>1209</v>
      </c>
      <c r="G175" s="459">
        <f t="shared" si="23"/>
        <v>99.000000000000014</v>
      </c>
      <c r="H175" s="492">
        <v>180</v>
      </c>
      <c r="I175" s="461">
        <f t="shared" si="20"/>
        <v>179.99</v>
      </c>
      <c r="J175" s="257">
        <f>VLOOKUP(E175,Inventory!A:C,3,FALSE)</f>
        <v>6</v>
      </c>
      <c r="K175" s="462"/>
      <c r="L175" s="463">
        <f t="shared" si="21"/>
        <v>0</v>
      </c>
      <c r="M175" s="443"/>
      <c r="N175" s="258"/>
    </row>
    <row r="176" spans="1:14" ht="12" customHeight="1" x14ac:dyDescent="0.15">
      <c r="A176" s="571" t="s">
        <v>287</v>
      </c>
      <c r="B176" s="505" t="s">
        <v>1210</v>
      </c>
      <c r="C176" s="455" t="s">
        <v>363</v>
      </c>
      <c r="D176" s="457" t="s">
        <v>505</v>
      </c>
      <c r="E176" s="507" t="s">
        <v>1211</v>
      </c>
      <c r="F176" s="508" t="s">
        <v>1212</v>
      </c>
      <c r="G176" s="459">
        <f t="shared" si="23"/>
        <v>99.000000000000014</v>
      </c>
      <c r="H176" s="492">
        <v>180</v>
      </c>
      <c r="I176" s="461">
        <f t="shared" si="20"/>
        <v>179.99</v>
      </c>
      <c r="J176" s="257">
        <f>VLOOKUP(E176,Inventory!A:C,3,FALSE)</f>
        <v>0</v>
      </c>
      <c r="K176" s="462"/>
      <c r="L176" s="463">
        <f t="shared" si="21"/>
        <v>0</v>
      </c>
      <c r="M176" s="443"/>
      <c r="N176" s="258"/>
    </row>
    <row r="177" spans="1:14" ht="12" customHeight="1" x14ac:dyDescent="0.15">
      <c r="A177" s="571" t="s">
        <v>287</v>
      </c>
      <c r="B177" s="505" t="s">
        <v>1213</v>
      </c>
      <c r="C177" s="455" t="s">
        <v>367</v>
      </c>
      <c r="D177" s="457" t="s">
        <v>408</v>
      </c>
      <c r="E177" s="507" t="s">
        <v>1214</v>
      </c>
      <c r="F177" s="508" t="s">
        <v>1215</v>
      </c>
      <c r="G177" s="459">
        <f t="shared" si="23"/>
        <v>99.000000000000014</v>
      </c>
      <c r="H177" s="492">
        <v>180</v>
      </c>
      <c r="I177" s="461">
        <f t="shared" si="20"/>
        <v>179.99</v>
      </c>
      <c r="J177" s="257">
        <f>VLOOKUP(E177,Inventory!A:C,3,FALSE)</f>
        <v>2</v>
      </c>
      <c r="K177" s="462"/>
      <c r="L177" s="463">
        <f t="shared" si="21"/>
        <v>0</v>
      </c>
      <c r="M177" s="443"/>
      <c r="N177" s="258"/>
    </row>
    <row r="178" spans="1:14" ht="12" customHeight="1" x14ac:dyDescent="0.15">
      <c r="A178" s="571" t="s">
        <v>287</v>
      </c>
      <c r="B178" s="505" t="s">
        <v>1216</v>
      </c>
      <c r="C178" s="455" t="s">
        <v>363</v>
      </c>
      <c r="D178" s="457" t="s">
        <v>505</v>
      </c>
      <c r="E178" s="507" t="s">
        <v>1217</v>
      </c>
      <c r="F178" s="508">
        <v>847435036057</v>
      </c>
      <c r="G178" s="459">
        <f t="shared" si="23"/>
        <v>99.000000000000014</v>
      </c>
      <c r="H178" s="492">
        <v>180</v>
      </c>
      <c r="I178" s="461">
        <f t="shared" si="20"/>
        <v>179.99</v>
      </c>
      <c r="J178" s="257">
        <f>VLOOKUP(E178,Inventory!A:C,3,FALSE)</f>
        <v>47</v>
      </c>
      <c r="K178" s="462"/>
      <c r="L178" s="463">
        <f t="shared" si="21"/>
        <v>0</v>
      </c>
      <c r="M178" s="443"/>
      <c r="N178" s="258"/>
    </row>
    <row r="179" spans="1:14" ht="12" customHeight="1" x14ac:dyDescent="0.15">
      <c r="A179" s="571" t="s">
        <v>287</v>
      </c>
      <c r="B179" s="505" t="s">
        <v>1216</v>
      </c>
      <c r="C179" s="455" t="s">
        <v>367</v>
      </c>
      <c r="D179" s="457" t="s">
        <v>408</v>
      </c>
      <c r="E179" s="507" t="s">
        <v>1218</v>
      </c>
      <c r="F179" s="508">
        <v>847435036064</v>
      </c>
      <c r="G179" s="459">
        <f t="shared" si="23"/>
        <v>99.000000000000014</v>
      </c>
      <c r="H179" s="492">
        <v>180</v>
      </c>
      <c r="I179" s="461">
        <f t="shared" si="20"/>
        <v>179.99</v>
      </c>
      <c r="J179" s="257">
        <f>VLOOKUP(E179,Inventory!A:C,3,FALSE)</f>
        <v>34</v>
      </c>
      <c r="K179" s="462"/>
      <c r="L179" s="463">
        <f t="shared" si="21"/>
        <v>0</v>
      </c>
      <c r="M179" s="443"/>
      <c r="N179" s="258"/>
    </row>
    <row r="180" spans="1:14" ht="12" customHeight="1" x14ac:dyDescent="0.15">
      <c r="A180" s="467" t="s">
        <v>287</v>
      </c>
      <c r="B180" s="467" t="s">
        <v>1219</v>
      </c>
      <c r="C180" s="467" t="s">
        <v>363</v>
      </c>
      <c r="D180" s="468" t="s">
        <v>505</v>
      </c>
      <c r="E180" s="511" t="s">
        <v>1220</v>
      </c>
      <c r="F180" s="512" t="s">
        <v>1221</v>
      </c>
      <c r="G180" s="513">
        <f t="shared" si="23"/>
        <v>99.000000000000014</v>
      </c>
      <c r="H180" s="514">
        <v>180</v>
      </c>
      <c r="I180" s="473">
        <f t="shared" si="20"/>
        <v>179.99</v>
      </c>
      <c r="J180" s="257">
        <f>VLOOKUP(E180,Inventory!A:C,3,FALSE)</f>
        <v>0</v>
      </c>
      <c r="K180" s="542"/>
      <c r="L180" s="472">
        <f t="shared" si="21"/>
        <v>0</v>
      </c>
      <c r="M180" s="443"/>
      <c r="N180" s="560" t="s">
        <v>1067</v>
      </c>
    </row>
    <row r="181" spans="1:14" ht="12" customHeight="1" x14ac:dyDescent="0.15">
      <c r="A181" s="467" t="s">
        <v>287</v>
      </c>
      <c r="B181" s="467" t="s">
        <v>1219</v>
      </c>
      <c r="C181" s="467" t="s">
        <v>367</v>
      </c>
      <c r="D181" s="468" t="s">
        <v>408</v>
      </c>
      <c r="E181" s="511" t="s">
        <v>1222</v>
      </c>
      <c r="F181" s="512" t="s">
        <v>1223</v>
      </c>
      <c r="G181" s="513">
        <f t="shared" si="23"/>
        <v>99.000000000000014</v>
      </c>
      <c r="H181" s="514">
        <v>180</v>
      </c>
      <c r="I181" s="473">
        <f t="shared" si="20"/>
        <v>179.99</v>
      </c>
      <c r="J181" s="257">
        <f>VLOOKUP(E181,Inventory!A:C,3,FALSE)</f>
        <v>0</v>
      </c>
      <c r="K181" s="542"/>
      <c r="L181" s="472">
        <f t="shared" si="21"/>
        <v>0</v>
      </c>
      <c r="M181" s="443"/>
      <c r="N181" s="560" t="s">
        <v>1067</v>
      </c>
    </row>
    <row r="182" spans="1:14" ht="12" customHeight="1" x14ac:dyDescent="0.15">
      <c r="A182" s="434" t="s">
        <v>291</v>
      </c>
      <c r="B182" s="264" t="s">
        <v>907</v>
      </c>
      <c r="C182" s="260" t="s">
        <v>542</v>
      </c>
      <c r="D182" s="264" t="s">
        <v>543</v>
      </c>
      <c r="E182" s="275" t="s">
        <v>908</v>
      </c>
      <c r="F182" s="275">
        <v>847435028397</v>
      </c>
      <c r="G182" s="262">
        <f t="shared" si="23"/>
        <v>55.000000000000007</v>
      </c>
      <c r="H182" s="262">
        <v>100</v>
      </c>
      <c r="I182" s="263">
        <f t="shared" si="20"/>
        <v>99.99</v>
      </c>
      <c r="J182" s="257">
        <f>VLOOKUP(E182,Inventory!A:C,3,FALSE)</f>
        <v>21</v>
      </c>
      <c r="K182" s="264"/>
      <c r="L182" s="263">
        <f t="shared" si="21"/>
        <v>0</v>
      </c>
      <c r="M182" s="443"/>
      <c r="N182" s="258"/>
    </row>
    <row r="183" spans="1:14" ht="12" customHeight="1" x14ac:dyDescent="0.15">
      <c r="A183" s="260" t="s">
        <v>291</v>
      </c>
      <c r="B183" s="252" t="s">
        <v>907</v>
      </c>
      <c r="C183" s="251" t="s">
        <v>363</v>
      </c>
      <c r="D183" s="252" t="s">
        <v>392</v>
      </c>
      <c r="E183" s="273" t="s">
        <v>909</v>
      </c>
      <c r="F183" s="273">
        <v>847435028403</v>
      </c>
      <c r="G183" s="254">
        <f t="shared" si="23"/>
        <v>55.000000000000007</v>
      </c>
      <c r="H183" s="254">
        <v>100</v>
      </c>
      <c r="I183" s="255">
        <f t="shared" si="20"/>
        <v>99.99</v>
      </c>
      <c r="J183" s="257">
        <f>VLOOKUP(E183,Inventory!A:C,3,FALSE)</f>
        <v>250</v>
      </c>
      <c r="K183" s="264"/>
      <c r="L183" s="263">
        <f t="shared" si="21"/>
        <v>0</v>
      </c>
      <c r="M183" s="443"/>
      <c r="N183" s="258"/>
    </row>
    <row r="184" spans="1:14" ht="12" customHeight="1" x14ac:dyDescent="0.15">
      <c r="A184" s="260" t="s">
        <v>291</v>
      </c>
      <c r="B184" s="264" t="s">
        <v>907</v>
      </c>
      <c r="C184" s="260" t="s">
        <v>367</v>
      </c>
      <c r="D184" s="264" t="s">
        <v>395</v>
      </c>
      <c r="E184" s="275" t="s">
        <v>910</v>
      </c>
      <c r="F184" s="275">
        <v>847435028410</v>
      </c>
      <c r="G184" s="262">
        <f t="shared" si="23"/>
        <v>55.000000000000007</v>
      </c>
      <c r="H184" s="262">
        <v>100</v>
      </c>
      <c r="I184" s="263">
        <f t="shared" si="20"/>
        <v>99.99</v>
      </c>
      <c r="J184" s="257">
        <f>VLOOKUP(E184,Inventory!A:C,3,FALSE)</f>
        <v>250</v>
      </c>
      <c r="K184" s="264"/>
      <c r="L184" s="263">
        <f t="shared" si="21"/>
        <v>0</v>
      </c>
      <c r="M184" s="443"/>
      <c r="N184" s="258"/>
    </row>
    <row r="185" spans="1:14" ht="12" customHeight="1" x14ac:dyDescent="0.15">
      <c r="A185" s="260" t="s">
        <v>291</v>
      </c>
      <c r="B185" s="260" t="s">
        <v>911</v>
      </c>
      <c r="C185" s="260" t="s">
        <v>363</v>
      </c>
      <c r="D185" s="264" t="s">
        <v>392</v>
      </c>
      <c r="E185" s="275" t="s">
        <v>912</v>
      </c>
      <c r="F185" s="275">
        <v>847435028427</v>
      </c>
      <c r="G185" s="328">
        <v>55</v>
      </c>
      <c r="H185" s="262">
        <v>100</v>
      </c>
      <c r="I185" s="263">
        <f t="shared" si="20"/>
        <v>99.99</v>
      </c>
      <c r="J185" s="257">
        <f>VLOOKUP(E185,Inventory!A:C,3,FALSE)</f>
        <v>250</v>
      </c>
      <c r="K185" s="264"/>
      <c r="L185" s="263">
        <f t="shared" si="21"/>
        <v>0</v>
      </c>
      <c r="M185" s="443"/>
      <c r="N185" s="258"/>
    </row>
    <row r="186" spans="1:14" ht="12" customHeight="1" x14ac:dyDescent="0.15">
      <c r="A186" s="260" t="s">
        <v>291</v>
      </c>
      <c r="B186" s="260" t="s">
        <v>911</v>
      </c>
      <c r="C186" s="260" t="s">
        <v>367</v>
      </c>
      <c r="D186" s="264" t="s">
        <v>395</v>
      </c>
      <c r="E186" s="275" t="s">
        <v>913</v>
      </c>
      <c r="F186" s="275">
        <v>847435028557</v>
      </c>
      <c r="G186" s="328">
        <v>55</v>
      </c>
      <c r="H186" s="262">
        <v>100</v>
      </c>
      <c r="I186" s="263">
        <f t="shared" si="20"/>
        <v>99.99</v>
      </c>
      <c r="J186" s="257">
        <f>VLOOKUP(E186,Inventory!A:C,3,FALSE)</f>
        <v>250</v>
      </c>
      <c r="K186" s="264"/>
      <c r="L186" s="263">
        <f t="shared" si="21"/>
        <v>0</v>
      </c>
      <c r="M186" s="443"/>
      <c r="N186" s="258"/>
    </row>
    <row r="187" spans="1:14" ht="12" customHeight="1" x14ac:dyDescent="0.15">
      <c r="A187" s="260" t="s">
        <v>291</v>
      </c>
      <c r="B187" s="264" t="s">
        <v>914</v>
      </c>
      <c r="C187" s="260" t="s">
        <v>363</v>
      </c>
      <c r="D187" s="264" t="s">
        <v>392</v>
      </c>
      <c r="E187" s="275" t="s">
        <v>915</v>
      </c>
      <c r="F187" s="275">
        <v>847435028564</v>
      </c>
      <c r="G187" s="328">
        <v>55</v>
      </c>
      <c r="H187" s="262">
        <v>100</v>
      </c>
      <c r="I187" s="263">
        <f t="shared" si="20"/>
        <v>99.99</v>
      </c>
      <c r="J187" s="257">
        <f>VLOOKUP(E187,Inventory!A:C,3,FALSE)</f>
        <v>46</v>
      </c>
      <c r="K187" s="264"/>
      <c r="L187" s="263">
        <f t="shared" si="21"/>
        <v>0</v>
      </c>
      <c r="M187" s="443"/>
      <c r="N187" s="258"/>
    </row>
    <row r="188" spans="1:14" ht="12" customHeight="1" x14ac:dyDescent="0.15">
      <c r="A188" s="260" t="s">
        <v>291</v>
      </c>
      <c r="B188" s="264" t="s">
        <v>914</v>
      </c>
      <c r="C188" s="260" t="s">
        <v>367</v>
      </c>
      <c r="D188" s="264" t="s">
        <v>395</v>
      </c>
      <c r="E188" s="275" t="s">
        <v>916</v>
      </c>
      <c r="F188" s="275">
        <v>847435028588</v>
      </c>
      <c r="G188" s="328">
        <v>55</v>
      </c>
      <c r="H188" s="262">
        <v>100</v>
      </c>
      <c r="I188" s="263">
        <f t="shared" si="20"/>
        <v>99.99</v>
      </c>
      <c r="J188" s="257">
        <f>VLOOKUP(E188,Inventory!A:C,3,FALSE)</f>
        <v>154</v>
      </c>
      <c r="K188" s="264"/>
      <c r="L188" s="263">
        <f t="shared" si="21"/>
        <v>0</v>
      </c>
      <c r="M188" s="443"/>
      <c r="N188" s="258"/>
    </row>
    <row r="189" spans="1:14" ht="12" customHeight="1" x14ac:dyDescent="0.15">
      <c r="A189" s="260" t="s">
        <v>291</v>
      </c>
      <c r="B189" s="260" t="s">
        <v>917</v>
      </c>
      <c r="C189" s="260" t="s">
        <v>542</v>
      </c>
      <c r="D189" s="264" t="s">
        <v>392</v>
      </c>
      <c r="E189" s="275" t="s">
        <v>918</v>
      </c>
      <c r="F189" s="275">
        <v>847435028601</v>
      </c>
      <c r="G189" s="328">
        <v>55</v>
      </c>
      <c r="H189" s="262">
        <v>100</v>
      </c>
      <c r="I189" s="263">
        <f t="shared" si="20"/>
        <v>99.99</v>
      </c>
      <c r="J189" s="257">
        <f>VLOOKUP(E189,Inventory!A:C,3,FALSE)</f>
        <v>99</v>
      </c>
      <c r="K189" s="264"/>
      <c r="L189" s="263">
        <f t="shared" si="21"/>
        <v>0</v>
      </c>
      <c r="M189" s="443"/>
      <c r="N189" s="258"/>
    </row>
    <row r="190" spans="1:14" ht="12" customHeight="1" x14ac:dyDescent="0.15">
      <c r="A190" s="260" t="s">
        <v>291</v>
      </c>
      <c r="B190" s="264" t="s">
        <v>919</v>
      </c>
      <c r="C190" s="260" t="s">
        <v>363</v>
      </c>
      <c r="D190" s="264" t="s">
        <v>392</v>
      </c>
      <c r="E190" s="260" t="s">
        <v>920</v>
      </c>
      <c r="F190" s="261" t="s">
        <v>921</v>
      </c>
      <c r="G190" s="262">
        <f t="shared" ref="G190:G195" si="24">H190*0.55</f>
        <v>55.000000000000007</v>
      </c>
      <c r="H190" s="262">
        <v>100</v>
      </c>
      <c r="I190" s="263">
        <f t="shared" si="20"/>
        <v>99.99</v>
      </c>
      <c r="J190" s="257">
        <f>VLOOKUP(E190,Inventory!A:C,3,FALSE)</f>
        <v>115</v>
      </c>
      <c r="K190" s="264"/>
      <c r="L190" s="263">
        <f t="shared" si="21"/>
        <v>0</v>
      </c>
      <c r="M190" s="443"/>
      <c r="N190" s="258"/>
    </row>
    <row r="191" spans="1:14" ht="12" customHeight="1" x14ac:dyDescent="0.15">
      <c r="A191" s="260" t="s">
        <v>291</v>
      </c>
      <c r="B191" s="264" t="s">
        <v>919</v>
      </c>
      <c r="C191" s="260" t="s">
        <v>367</v>
      </c>
      <c r="D191" s="264" t="s">
        <v>395</v>
      </c>
      <c r="E191" s="260" t="s">
        <v>922</v>
      </c>
      <c r="F191" s="261" t="s">
        <v>923</v>
      </c>
      <c r="G191" s="262">
        <f t="shared" si="24"/>
        <v>55.000000000000007</v>
      </c>
      <c r="H191" s="262">
        <v>100</v>
      </c>
      <c r="I191" s="263">
        <f t="shared" si="20"/>
        <v>99.99</v>
      </c>
      <c r="J191" s="257">
        <f>VLOOKUP(E191,Inventory!A:C,3,FALSE)</f>
        <v>110</v>
      </c>
      <c r="K191" s="264"/>
      <c r="L191" s="263">
        <f t="shared" si="21"/>
        <v>0</v>
      </c>
      <c r="M191" s="443"/>
      <c r="N191" s="258"/>
    </row>
    <row r="192" spans="1:14" ht="12" customHeight="1" x14ac:dyDescent="0.15">
      <c r="A192" s="260" t="s">
        <v>291</v>
      </c>
      <c r="B192" s="264" t="s">
        <v>924</v>
      </c>
      <c r="C192" s="260" t="s">
        <v>363</v>
      </c>
      <c r="D192" s="264" t="s">
        <v>392</v>
      </c>
      <c r="E192" s="260" t="s">
        <v>925</v>
      </c>
      <c r="F192" s="261" t="s">
        <v>926</v>
      </c>
      <c r="G192" s="262">
        <f t="shared" si="24"/>
        <v>55.000000000000007</v>
      </c>
      <c r="H192" s="262">
        <v>100</v>
      </c>
      <c r="I192" s="263">
        <f t="shared" si="20"/>
        <v>99.99</v>
      </c>
      <c r="J192" s="257">
        <f>VLOOKUP(E192,Inventory!A:C,3,FALSE)</f>
        <v>129</v>
      </c>
      <c r="K192" s="264"/>
      <c r="L192" s="263">
        <f t="shared" si="21"/>
        <v>0</v>
      </c>
      <c r="M192" s="443"/>
      <c r="N192" s="258"/>
    </row>
    <row r="193" spans="1:14" ht="12" customHeight="1" x14ac:dyDescent="0.15">
      <c r="A193" s="260" t="s">
        <v>291</v>
      </c>
      <c r="B193" s="264" t="s">
        <v>924</v>
      </c>
      <c r="C193" s="260" t="s">
        <v>367</v>
      </c>
      <c r="D193" s="264" t="s">
        <v>395</v>
      </c>
      <c r="E193" s="260" t="s">
        <v>927</v>
      </c>
      <c r="F193" s="261" t="s">
        <v>928</v>
      </c>
      <c r="G193" s="262">
        <f t="shared" si="24"/>
        <v>55.000000000000007</v>
      </c>
      <c r="H193" s="262">
        <v>100</v>
      </c>
      <c r="I193" s="263">
        <f t="shared" si="20"/>
        <v>99.99</v>
      </c>
      <c r="J193" s="257">
        <f>VLOOKUP(E193,Inventory!A:C,3,FALSE)</f>
        <v>135</v>
      </c>
      <c r="K193" s="264"/>
      <c r="L193" s="263">
        <f t="shared" si="21"/>
        <v>0</v>
      </c>
      <c r="M193" s="443"/>
      <c r="N193" s="258"/>
    </row>
    <row r="194" spans="1:14" ht="12" customHeight="1" x14ac:dyDescent="0.15">
      <c r="A194" s="260" t="s">
        <v>291</v>
      </c>
      <c r="B194" s="264" t="s">
        <v>929</v>
      </c>
      <c r="C194" s="260" t="s">
        <v>363</v>
      </c>
      <c r="D194" s="264" t="s">
        <v>392</v>
      </c>
      <c r="E194" s="260" t="s">
        <v>930</v>
      </c>
      <c r="F194" s="261" t="s">
        <v>931</v>
      </c>
      <c r="G194" s="262">
        <f t="shared" si="24"/>
        <v>55.000000000000007</v>
      </c>
      <c r="H194" s="262">
        <v>100</v>
      </c>
      <c r="I194" s="263">
        <f t="shared" si="20"/>
        <v>99.99</v>
      </c>
      <c r="J194" s="257">
        <f>VLOOKUP(E194,Inventory!A:C,3,FALSE)</f>
        <v>54</v>
      </c>
      <c r="K194" s="264"/>
      <c r="L194" s="263">
        <f t="shared" si="21"/>
        <v>0</v>
      </c>
      <c r="M194" s="443"/>
      <c r="N194" s="258"/>
    </row>
    <row r="195" spans="1:14" ht="12" customHeight="1" x14ac:dyDescent="0.15">
      <c r="A195" s="279" t="s">
        <v>291</v>
      </c>
      <c r="B195" s="281" t="s">
        <v>929</v>
      </c>
      <c r="C195" s="279" t="s">
        <v>367</v>
      </c>
      <c r="D195" s="281" t="s">
        <v>395</v>
      </c>
      <c r="E195" s="279" t="s">
        <v>932</v>
      </c>
      <c r="F195" s="303" t="s">
        <v>933</v>
      </c>
      <c r="G195" s="328">
        <f t="shared" si="24"/>
        <v>55.000000000000007</v>
      </c>
      <c r="H195" s="262">
        <v>100</v>
      </c>
      <c r="I195" s="282">
        <f t="shared" si="20"/>
        <v>99.99</v>
      </c>
      <c r="J195" s="257">
        <f>VLOOKUP(E195,Inventory!A:C,3,FALSE)</f>
        <v>49</v>
      </c>
      <c r="K195" s="281"/>
      <c r="L195" s="282">
        <f t="shared" si="21"/>
        <v>0</v>
      </c>
      <c r="M195" s="443"/>
      <c r="N195" s="258"/>
    </row>
    <row r="196" spans="1:14" ht="12" customHeight="1" x14ac:dyDescent="0.15">
      <c r="A196" s="260" t="s">
        <v>934</v>
      </c>
      <c r="B196" s="260" t="s">
        <v>935</v>
      </c>
      <c r="C196" s="260" t="s">
        <v>367</v>
      </c>
      <c r="D196" s="264" t="s">
        <v>395</v>
      </c>
      <c r="E196" s="261" t="s">
        <v>936</v>
      </c>
      <c r="F196" s="275">
        <v>847435030673</v>
      </c>
      <c r="G196" s="328">
        <v>55</v>
      </c>
      <c r="H196" s="262">
        <v>100</v>
      </c>
      <c r="I196" s="282">
        <f t="shared" si="20"/>
        <v>99.99</v>
      </c>
      <c r="J196" s="257">
        <f>VLOOKUP(E196,Inventory!A:C,3,FALSE)</f>
        <v>107</v>
      </c>
      <c r="K196" s="264"/>
      <c r="L196" s="282">
        <f t="shared" si="21"/>
        <v>0</v>
      </c>
      <c r="M196" s="443"/>
      <c r="N196" s="258"/>
    </row>
    <row r="197" spans="1:14" ht="12" customHeight="1" x14ac:dyDescent="0.15">
      <c r="A197" s="260" t="s">
        <v>934</v>
      </c>
      <c r="B197" s="260" t="s">
        <v>937</v>
      </c>
      <c r="C197" s="260" t="s">
        <v>542</v>
      </c>
      <c r="D197" s="264" t="s">
        <v>543</v>
      </c>
      <c r="E197" s="261" t="s">
        <v>938</v>
      </c>
      <c r="F197" s="275">
        <v>847435030611</v>
      </c>
      <c r="G197" s="328">
        <v>55</v>
      </c>
      <c r="H197" s="262">
        <v>100</v>
      </c>
      <c r="I197" s="282">
        <f t="shared" si="20"/>
        <v>99.99</v>
      </c>
      <c r="J197" s="257">
        <f>VLOOKUP(E197,Inventory!A:C,3,FALSE)</f>
        <v>50</v>
      </c>
      <c r="K197" s="264"/>
      <c r="L197" s="282">
        <f t="shared" si="21"/>
        <v>0</v>
      </c>
      <c r="M197" s="443"/>
      <c r="N197" s="258"/>
    </row>
    <row r="198" spans="1:14" ht="12" customHeight="1" x14ac:dyDescent="0.15">
      <c r="A198" s="260" t="s">
        <v>934</v>
      </c>
      <c r="B198" s="260" t="s">
        <v>937</v>
      </c>
      <c r="C198" s="260" t="s">
        <v>363</v>
      </c>
      <c r="D198" s="264" t="s">
        <v>392</v>
      </c>
      <c r="E198" s="261" t="s">
        <v>939</v>
      </c>
      <c r="F198" s="275">
        <v>847435030604</v>
      </c>
      <c r="G198" s="328">
        <v>55</v>
      </c>
      <c r="H198" s="262">
        <v>100</v>
      </c>
      <c r="I198" s="282">
        <f t="shared" si="20"/>
        <v>99.99</v>
      </c>
      <c r="J198" s="257">
        <f>VLOOKUP(E198,Inventory!A:C,3,FALSE)</f>
        <v>19</v>
      </c>
      <c r="K198" s="264"/>
      <c r="L198" s="282">
        <f t="shared" si="21"/>
        <v>0</v>
      </c>
      <c r="M198" s="443"/>
      <c r="N198" s="258"/>
    </row>
    <row r="199" spans="1:14" ht="12" customHeight="1" x14ac:dyDescent="0.15">
      <c r="A199" s="260" t="s">
        <v>934</v>
      </c>
      <c r="B199" s="260" t="s">
        <v>937</v>
      </c>
      <c r="C199" s="260" t="s">
        <v>367</v>
      </c>
      <c r="D199" s="264" t="s">
        <v>395</v>
      </c>
      <c r="E199" s="261" t="s">
        <v>940</v>
      </c>
      <c r="F199" s="275">
        <v>847435031052</v>
      </c>
      <c r="G199" s="328">
        <v>55</v>
      </c>
      <c r="H199" s="262">
        <v>100</v>
      </c>
      <c r="I199" s="263">
        <f t="shared" si="20"/>
        <v>99.99</v>
      </c>
      <c r="J199" s="257">
        <f>VLOOKUP(E199,Inventory!A:C,3,FALSE)</f>
        <v>122</v>
      </c>
      <c r="K199" s="264"/>
      <c r="L199" s="263">
        <f t="shared" si="21"/>
        <v>0</v>
      </c>
      <c r="M199" s="443"/>
      <c r="N199" s="258"/>
    </row>
    <row r="200" spans="1:14" ht="12" customHeight="1" x14ac:dyDescent="0.15">
      <c r="A200" s="264" t="s">
        <v>291</v>
      </c>
      <c r="B200" s="318" t="s">
        <v>941</v>
      </c>
      <c r="C200" s="251" t="s">
        <v>542</v>
      </c>
      <c r="D200" s="260" t="s">
        <v>543</v>
      </c>
      <c r="E200" s="317" t="s">
        <v>544</v>
      </c>
      <c r="F200" s="314">
        <v>847435034084</v>
      </c>
      <c r="G200" s="315">
        <f t="shared" ref="G200:G214" si="25">H200*0.55</f>
        <v>55.000000000000007</v>
      </c>
      <c r="H200" s="262">
        <v>100</v>
      </c>
      <c r="I200" s="302">
        <f t="shared" si="20"/>
        <v>99.99</v>
      </c>
      <c r="J200" s="423">
        <f>VLOOKUP(E200,Inventory!A:C,3,FALSE)</f>
        <v>9</v>
      </c>
      <c r="K200" s="312"/>
      <c r="L200" s="302">
        <f t="shared" si="21"/>
        <v>0</v>
      </c>
      <c r="M200" s="443"/>
      <c r="N200" s="258"/>
    </row>
    <row r="201" spans="1:14" ht="12" customHeight="1" x14ac:dyDescent="0.15">
      <c r="A201" s="264" t="s">
        <v>291</v>
      </c>
      <c r="B201" s="318" t="s">
        <v>942</v>
      </c>
      <c r="C201" s="251" t="s">
        <v>542</v>
      </c>
      <c r="D201" s="260" t="s">
        <v>543</v>
      </c>
      <c r="E201" s="317" t="s">
        <v>548</v>
      </c>
      <c r="F201" s="314">
        <v>847435034060</v>
      </c>
      <c r="G201" s="315">
        <f t="shared" si="25"/>
        <v>55.000000000000007</v>
      </c>
      <c r="H201" s="262">
        <v>100</v>
      </c>
      <c r="I201" s="302">
        <f t="shared" si="20"/>
        <v>99.99</v>
      </c>
      <c r="J201" s="423">
        <f>VLOOKUP(E201,Inventory!A:C,3,FALSE)</f>
        <v>4</v>
      </c>
      <c r="K201" s="312"/>
      <c r="L201" s="302">
        <f t="shared" si="21"/>
        <v>0</v>
      </c>
      <c r="M201" s="443"/>
      <c r="N201" s="258"/>
    </row>
    <row r="202" spans="1:14" ht="12" customHeight="1" x14ac:dyDescent="0.15">
      <c r="A202" s="264" t="s">
        <v>291</v>
      </c>
      <c r="B202" s="318" t="s">
        <v>942</v>
      </c>
      <c r="C202" s="260" t="s">
        <v>363</v>
      </c>
      <c r="D202" s="260" t="s">
        <v>392</v>
      </c>
      <c r="E202" s="317" t="s">
        <v>549</v>
      </c>
      <c r="F202" s="314">
        <v>847435033254</v>
      </c>
      <c r="G202" s="315">
        <f t="shared" si="25"/>
        <v>55.000000000000007</v>
      </c>
      <c r="H202" s="262">
        <v>100</v>
      </c>
      <c r="I202" s="302">
        <f t="shared" si="20"/>
        <v>99.99</v>
      </c>
      <c r="J202" s="423">
        <f>VLOOKUP(E202,Inventory!A:C,3,FALSE)</f>
        <v>6</v>
      </c>
      <c r="K202" s="312"/>
      <c r="L202" s="302">
        <f t="shared" si="21"/>
        <v>0</v>
      </c>
      <c r="M202" s="443"/>
      <c r="N202" s="258"/>
    </row>
    <row r="203" spans="1:14" ht="12" customHeight="1" x14ac:dyDescent="0.2">
      <c r="A203" s="438" t="s">
        <v>291</v>
      </c>
      <c r="B203" s="439" t="s">
        <v>943</v>
      </c>
      <c r="C203" s="343" t="s">
        <v>367</v>
      </c>
      <c r="D203" s="264" t="s">
        <v>395</v>
      </c>
      <c r="E203" s="261" t="s">
        <v>649</v>
      </c>
      <c r="F203" s="301">
        <v>847435033285</v>
      </c>
      <c r="G203" s="330">
        <f t="shared" si="25"/>
        <v>55.000000000000007</v>
      </c>
      <c r="H203" s="262">
        <v>100</v>
      </c>
      <c r="I203" s="263">
        <f t="shared" si="20"/>
        <v>99.99</v>
      </c>
      <c r="J203" s="257">
        <f>VLOOKUP(E203,Inventory!A:C,3,FALSE)</f>
        <v>5</v>
      </c>
      <c r="K203" s="264"/>
      <c r="L203" s="263">
        <f t="shared" si="21"/>
        <v>0</v>
      </c>
      <c r="M203" s="443"/>
      <c r="N203" s="258"/>
    </row>
    <row r="204" spans="1:14" ht="12" customHeight="1" x14ac:dyDescent="0.2">
      <c r="A204" s="438" t="s">
        <v>291</v>
      </c>
      <c r="B204" s="572" t="s">
        <v>944</v>
      </c>
      <c r="C204" s="343" t="s">
        <v>363</v>
      </c>
      <c r="D204" s="264" t="s">
        <v>392</v>
      </c>
      <c r="E204" s="573" t="s">
        <v>945</v>
      </c>
      <c r="F204" s="574" t="s">
        <v>946</v>
      </c>
      <c r="G204" s="330">
        <f t="shared" si="25"/>
        <v>55.000000000000007</v>
      </c>
      <c r="H204" s="262">
        <v>100</v>
      </c>
      <c r="I204" s="263">
        <f t="shared" si="20"/>
        <v>99.99</v>
      </c>
      <c r="J204" s="257">
        <f>VLOOKUP(E204,Inventory!A:C,3,FALSE)</f>
        <v>1</v>
      </c>
      <c r="K204" s="264"/>
      <c r="L204" s="263">
        <f t="shared" si="21"/>
        <v>0</v>
      </c>
      <c r="M204" s="443"/>
      <c r="N204" s="258"/>
    </row>
    <row r="205" spans="1:14" ht="12" customHeight="1" x14ac:dyDescent="0.2">
      <c r="A205" s="438" t="s">
        <v>291</v>
      </c>
      <c r="B205" s="436" t="s">
        <v>944</v>
      </c>
      <c r="C205" s="343" t="s">
        <v>367</v>
      </c>
      <c r="D205" s="264" t="s">
        <v>395</v>
      </c>
      <c r="E205" s="303" t="s">
        <v>947</v>
      </c>
      <c r="F205" s="304" t="s">
        <v>948</v>
      </c>
      <c r="G205" s="330">
        <f t="shared" si="25"/>
        <v>55.000000000000007</v>
      </c>
      <c r="H205" s="262">
        <v>100</v>
      </c>
      <c r="I205" s="263">
        <f t="shared" si="20"/>
        <v>99.99</v>
      </c>
      <c r="J205" s="257">
        <f>VLOOKUP(E205,Inventory!A:C,3,FALSE)</f>
        <v>1</v>
      </c>
      <c r="K205" s="264"/>
      <c r="L205" s="263">
        <f t="shared" si="21"/>
        <v>0</v>
      </c>
      <c r="M205" s="443"/>
      <c r="N205" s="258"/>
    </row>
    <row r="206" spans="1:14" ht="12" customHeight="1" x14ac:dyDescent="0.2">
      <c r="A206" s="515" t="s">
        <v>291</v>
      </c>
      <c r="B206" s="535" t="s">
        <v>1224</v>
      </c>
      <c r="C206" s="506" t="s">
        <v>363</v>
      </c>
      <c r="D206" s="457" t="s">
        <v>392</v>
      </c>
      <c r="E206" s="464" t="s">
        <v>1225</v>
      </c>
      <c r="F206" s="536" t="s">
        <v>1226</v>
      </c>
      <c r="G206" s="459">
        <f t="shared" si="25"/>
        <v>55.000000000000007</v>
      </c>
      <c r="H206" s="492">
        <v>100</v>
      </c>
      <c r="I206" s="461">
        <f t="shared" si="20"/>
        <v>99.99</v>
      </c>
      <c r="J206" s="257">
        <f>VLOOKUP(E206,Inventory!A:C,3,FALSE)</f>
        <v>6</v>
      </c>
      <c r="K206" s="264"/>
      <c r="L206" s="263">
        <f t="shared" si="21"/>
        <v>0</v>
      </c>
      <c r="M206" s="443"/>
      <c r="N206" s="258"/>
    </row>
    <row r="207" spans="1:14" ht="12" customHeight="1" x14ac:dyDescent="0.2">
      <c r="A207" s="515" t="s">
        <v>291</v>
      </c>
      <c r="B207" s="535" t="s">
        <v>1224</v>
      </c>
      <c r="C207" s="506" t="s">
        <v>367</v>
      </c>
      <c r="D207" s="457" t="s">
        <v>395</v>
      </c>
      <c r="E207" s="464" t="s">
        <v>1227</v>
      </c>
      <c r="F207" s="536" t="s">
        <v>1228</v>
      </c>
      <c r="G207" s="459">
        <f t="shared" si="25"/>
        <v>55.000000000000007</v>
      </c>
      <c r="H207" s="492">
        <v>100</v>
      </c>
      <c r="I207" s="461">
        <f t="shared" si="20"/>
        <v>99.99</v>
      </c>
      <c r="J207" s="257">
        <f>VLOOKUP(E207,Inventory!A:C,3,FALSE)</f>
        <v>16</v>
      </c>
      <c r="K207" s="264"/>
      <c r="L207" s="263">
        <f t="shared" si="21"/>
        <v>0</v>
      </c>
      <c r="M207" s="443"/>
      <c r="N207" s="258"/>
    </row>
    <row r="208" spans="1:14" ht="12" customHeight="1" x14ac:dyDescent="0.2">
      <c r="A208" s="515" t="s">
        <v>291</v>
      </c>
      <c r="B208" s="535" t="s">
        <v>1229</v>
      </c>
      <c r="C208" s="506" t="s">
        <v>363</v>
      </c>
      <c r="D208" s="457" t="s">
        <v>392</v>
      </c>
      <c r="E208" s="464" t="s">
        <v>1230</v>
      </c>
      <c r="F208" s="536" t="s">
        <v>1231</v>
      </c>
      <c r="G208" s="459">
        <f t="shared" si="25"/>
        <v>55.000000000000007</v>
      </c>
      <c r="H208" s="492">
        <v>100</v>
      </c>
      <c r="I208" s="461">
        <f t="shared" si="20"/>
        <v>99.99</v>
      </c>
      <c r="J208" s="257">
        <f>VLOOKUP(E208,Inventory!A:C,3,FALSE)</f>
        <v>20</v>
      </c>
      <c r="K208" s="264"/>
      <c r="L208" s="263">
        <f t="shared" si="21"/>
        <v>0</v>
      </c>
      <c r="M208" s="443"/>
      <c r="N208" s="258"/>
    </row>
    <row r="209" spans="1:14" ht="12" customHeight="1" x14ac:dyDescent="0.2">
      <c r="A209" s="575" t="s">
        <v>291</v>
      </c>
      <c r="B209" s="535" t="s">
        <v>1229</v>
      </c>
      <c r="C209" s="539" t="s">
        <v>367</v>
      </c>
      <c r="D209" s="462" t="s">
        <v>395</v>
      </c>
      <c r="E209" s="464" t="s">
        <v>1232</v>
      </c>
      <c r="F209" s="536" t="s">
        <v>1233</v>
      </c>
      <c r="G209" s="540">
        <f t="shared" si="25"/>
        <v>55.000000000000007</v>
      </c>
      <c r="H209" s="576">
        <v>100</v>
      </c>
      <c r="I209" s="463">
        <f t="shared" si="20"/>
        <v>99.99</v>
      </c>
      <c r="J209" s="257">
        <f>VLOOKUP(E209,Inventory!A:C,3,FALSE)</f>
        <v>32</v>
      </c>
      <c r="K209" s="281"/>
      <c r="L209" s="282">
        <f t="shared" si="21"/>
        <v>0</v>
      </c>
      <c r="M209" s="443"/>
      <c r="N209" s="258"/>
    </row>
    <row r="210" spans="1:14" ht="12" customHeight="1" x14ac:dyDescent="0.2">
      <c r="A210" s="577" t="s">
        <v>291</v>
      </c>
      <c r="B210" s="578" t="s">
        <v>1234</v>
      </c>
      <c r="C210" s="510" t="s">
        <v>542</v>
      </c>
      <c r="D210" s="468" t="s">
        <v>392</v>
      </c>
      <c r="E210" s="511" t="s">
        <v>1235</v>
      </c>
      <c r="F210" s="512" t="s">
        <v>1236</v>
      </c>
      <c r="G210" s="579">
        <f t="shared" si="25"/>
        <v>55.000000000000007</v>
      </c>
      <c r="H210" s="580">
        <v>100</v>
      </c>
      <c r="I210" s="472">
        <f t="shared" si="20"/>
        <v>99.99</v>
      </c>
      <c r="J210" s="257">
        <f>VLOOKUP(E210,Inventory!A:C,3,FALSE)</f>
        <v>0</v>
      </c>
      <c r="K210" s="542"/>
      <c r="L210" s="472">
        <f t="shared" si="21"/>
        <v>0</v>
      </c>
      <c r="M210" s="443">
        <f>VLOOKUP(E210,incoming!A:B,2,FALSE)</f>
        <v>40</v>
      </c>
      <c r="N210" s="537" t="s">
        <v>1237</v>
      </c>
    </row>
    <row r="211" spans="1:14" ht="12" customHeight="1" x14ac:dyDescent="0.2">
      <c r="A211" s="577" t="s">
        <v>291</v>
      </c>
      <c r="B211" s="578" t="s">
        <v>1234</v>
      </c>
      <c r="C211" s="510" t="s">
        <v>363</v>
      </c>
      <c r="D211" s="468" t="s">
        <v>395</v>
      </c>
      <c r="E211" s="511" t="s">
        <v>1238</v>
      </c>
      <c r="F211" s="512" t="s">
        <v>1239</v>
      </c>
      <c r="G211" s="579">
        <f t="shared" si="25"/>
        <v>55.000000000000007</v>
      </c>
      <c r="H211" s="580">
        <v>100</v>
      </c>
      <c r="I211" s="472">
        <f t="shared" si="20"/>
        <v>99.99</v>
      </c>
      <c r="J211" s="257">
        <f>VLOOKUP(E211,Inventory!A:C,3,FALSE)</f>
        <v>0</v>
      </c>
      <c r="K211" s="542"/>
      <c r="L211" s="472">
        <f t="shared" si="21"/>
        <v>0</v>
      </c>
      <c r="M211" s="443">
        <f>VLOOKUP(E211,incoming!A:B,2,FALSE)</f>
        <v>120</v>
      </c>
      <c r="N211" s="537" t="s">
        <v>1237</v>
      </c>
    </row>
    <row r="212" spans="1:14" ht="12" customHeight="1" x14ac:dyDescent="0.2">
      <c r="A212" s="577" t="s">
        <v>291</v>
      </c>
      <c r="B212" s="578" t="s">
        <v>1234</v>
      </c>
      <c r="C212" s="510" t="s">
        <v>367</v>
      </c>
      <c r="D212" s="468" t="s">
        <v>392</v>
      </c>
      <c r="E212" s="511" t="s">
        <v>1240</v>
      </c>
      <c r="F212" s="512" t="s">
        <v>1241</v>
      </c>
      <c r="G212" s="579">
        <f t="shared" si="25"/>
        <v>55.000000000000007</v>
      </c>
      <c r="H212" s="580">
        <v>100</v>
      </c>
      <c r="I212" s="472">
        <f t="shared" si="20"/>
        <v>99.99</v>
      </c>
      <c r="J212" s="257">
        <f>VLOOKUP(E212,Inventory!A:C,3,FALSE)</f>
        <v>0</v>
      </c>
      <c r="K212" s="542"/>
      <c r="L212" s="472">
        <f t="shared" si="21"/>
        <v>0</v>
      </c>
      <c r="M212" s="443">
        <f>VLOOKUP(E212,incoming!A:B,2,FALSE)</f>
        <v>80</v>
      </c>
      <c r="N212" s="537" t="s">
        <v>1237</v>
      </c>
    </row>
    <row r="213" spans="1:14" ht="12" customHeight="1" x14ac:dyDescent="0.2">
      <c r="A213" s="577" t="s">
        <v>291</v>
      </c>
      <c r="B213" s="578" t="s">
        <v>1242</v>
      </c>
      <c r="C213" s="510" t="s">
        <v>363</v>
      </c>
      <c r="D213" s="468" t="s">
        <v>395</v>
      </c>
      <c r="E213" s="511" t="s">
        <v>1243</v>
      </c>
      <c r="F213" s="512" t="s">
        <v>1244</v>
      </c>
      <c r="G213" s="579">
        <f t="shared" si="25"/>
        <v>55.000000000000007</v>
      </c>
      <c r="H213" s="580">
        <v>100</v>
      </c>
      <c r="I213" s="472">
        <f t="shared" si="20"/>
        <v>99.99</v>
      </c>
      <c r="J213" s="257">
        <f>VLOOKUP(E213,Inventory!A:C,3,FALSE)</f>
        <v>0</v>
      </c>
      <c r="K213" s="542"/>
      <c r="L213" s="472">
        <f t="shared" si="21"/>
        <v>0</v>
      </c>
      <c r="M213" s="443"/>
      <c r="N213" s="258" t="s">
        <v>1245</v>
      </c>
    </row>
    <row r="214" spans="1:14" ht="12" customHeight="1" x14ac:dyDescent="0.2">
      <c r="A214" s="577" t="s">
        <v>291</v>
      </c>
      <c r="B214" s="578" t="s">
        <v>1242</v>
      </c>
      <c r="C214" s="510" t="s">
        <v>367</v>
      </c>
      <c r="D214" s="468" t="s">
        <v>392</v>
      </c>
      <c r="E214" s="511" t="s">
        <v>1246</v>
      </c>
      <c r="F214" s="512" t="s">
        <v>1247</v>
      </c>
      <c r="G214" s="579">
        <f t="shared" si="25"/>
        <v>55.000000000000007</v>
      </c>
      <c r="H214" s="580">
        <v>100</v>
      </c>
      <c r="I214" s="472">
        <f t="shared" si="20"/>
        <v>99.99</v>
      </c>
      <c r="J214" s="257">
        <f>VLOOKUP(E214,Inventory!A:C,3,FALSE)</f>
        <v>0</v>
      </c>
      <c r="K214" s="542"/>
      <c r="L214" s="472">
        <f t="shared" si="21"/>
        <v>0</v>
      </c>
      <c r="M214" s="443"/>
      <c r="N214" s="258" t="s">
        <v>1245</v>
      </c>
    </row>
    <row r="215" spans="1:14" ht="12" customHeight="1" x14ac:dyDescent="0.15">
      <c r="A215" s="294" t="s">
        <v>1194</v>
      </c>
      <c r="B215" s="294" t="s">
        <v>1195</v>
      </c>
      <c r="C215" s="294" t="s">
        <v>552</v>
      </c>
      <c r="D215" s="294" t="s">
        <v>395</v>
      </c>
      <c r="E215" s="475" t="s">
        <v>1196</v>
      </c>
      <c r="F215" s="581">
        <v>847435030475</v>
      </c>
      <c r="G215" s="295">
        <v>3</v>
      </c>
      <c r="H215" s="295">
        <v>6</v>
      </c>
      <c r="I215" s="296">
        <f t="shared" si="20"/>
        <v>5.99</v>
      </c>
      <c r="J215" s="257">
        <f>VLOOKUP(E215,Inventory!A:C,3,FALSE)</f>
        <v>30</v>
      </c>
      <c r="K215" s="474"/>
      <c r="L215" s="296">
        <f t="shared" si="21"/>
        <v>0</v>
      </c>
      <c r="M215" s="443"/>
      <c r="N215" s="258"/>
    </row>
    <row r="216" spans="1:14" ht="12" customHeight="1" x14ac:dyDescent="0.15">
      <c r="A216" s="251" t="s">
        <v>292</v>
      </c>
      <c r="B216" s="252" t="s">
        <v>1248</v>
      </c>
      <c r="C216" s="251" t="s">
        <v>363</v>
      </c>
      <c r="D216" s="252" t="s">
        <v>1036</v>
      </c>
      <c r="E216" s="253" t="s">
        <v>1249</v>
      </c>
      <c r="F216" s="253" t="s">
        <v>1250</v>
      </c>
      <c r="G216" s="254">
        <f t="shared" ref="G216:G227" si="26">H216*0.55</f>
        <v>55.000000000000007</v>
      </c>
      <c r="H216" s="254">
        <v>100</v>
      </c>
      <c r="I216" s="255">
        <f t="shared" si="20"/>
        <v>99.99</v>
      </c>
      <c r="J216" s="257">
        <f>VLOOKUP(E216,Inventory!A:C,3,FALSE)</f>
        <v>206</v>
      </c>
      <c r="K216" s="252"/>
      <c r="L216" s="255">
        <f t="shared" si="21"/>
        <v>0</v>
      </c>
      <c r="M216" s="443"/>
      <c r="N216" s="258"/>
    </row>
    <row r="217" spans="1:14" ht="12" customHeight="1" x14ac:dyDescent="0.15">
      <c r="A217" s="260" t="s">
        <v>292</v>
      </c>
      <c r="B217" s="264" t="s">
        <v>1248</v>
      </c>
      <c r="C217" s="260" t="s">
        <v>367</v>
      </c>
      <c r="D217" s="264" t="s">
        <v>368</v>
      </c>
      <c r="E217" s="261" t="s">
        <v>1251</v>
      </c>
      <c r="F217" s="261" t="s">
        <v>1252</v>
      </c>
      <c r="G217" s="262">
        <f t="shared" si="26"/>
        <v>55.000000000000007</v>
      </c>
      <c r="H217" s="254">
        <v>100</v>
      </c>
      <c r="I217" s="263">
        <f t="shared" si="20"/>
        <v>99.99</v>
      </c>
      <c r="J217" s="257">
        <f>VLOOKUP(E217,Inventory!A:C,3,FALSE)</f>
        <v>250</v>
      </c>
      <c r="K217" s="264"/>
      <c r="L217" s="263">
        <f t="shared" si="21"/>
        <v>0</v>
      </c>
      <c r="M217" s="443"/>
      <c r="N217" s="258"/>
    </row>
    <row r="218" spans="1:14" ht="12" customHeight="1" x14ac:dyDescent="0.15">
      <c r="A218" s="260" t="s">
        <v>292</v>
      </c>
      <c r="B218" s="264" t="s">
        <v>1253</v>
      </c>
      <c r="C218" s="260" t="s">
        <v>363</v>
      </c>
      <c r="D218" s="252" t="s">
        <v>1036</v>
      </c>
      <c r="E218" s="261" t="s">
        <v>1254</v>
      </c>
      <c r="F218" s="261" t="s">
        <v>1255</v>
      </c>
      <c r="G218" s="262">
        <f t="shared" si="26"/>
        <v>55.000000000000007</v>
      </c>
      <c r="H218" s="254">
        <v>100</v>
      </c>
      <c r="I218" s="263">
        <f t="shared" si="20"/>
        <v>99.99</v>
      </c>
      <c r="J218" s="257">
        <f>VLOOKUP(E218,Inventory!A:C,3,FALSE)</f>
        <v>91</v>
      </c>
      <c r="K218" s="264"/>
      <c r="L218" s="263">
        <f t="shared" si="21"/>
        <v>0</v>
      </c>
      <c r="M218" s="443"/>
      <c r="N218" s="258"/>
    </row>
    <row r="219" spans="1:14" ht="12" customHeight="1" x14ac:dyDescent="0.15">
      <c r="A219" s="260" t="s">
        <v>292</v>
      </c>
      <c r="B219" s="264" t="s">
        <v>1253</v>
      </c>
      <c r="C219" s="260" t="s">
        <v>367</v>
      </c>
      <c r="D219" s="264" t="s">
        <v>368</v>
      </c>
      <c r="E219" s="261" t="s">
        <v>1256</v>
      </c>
      <c r="F219" s="261" t="s">
        <v>1257</v>
      </c>
      <c r="G219" s="262">
        <f t="shared" si="26"/>
        <v>55.000000000000007</v>
      </c>
      <c r="H219" s="254">
        <v>100</v>
      </c>
      <c r="I219" s="263">
        <f t="shared" si="20"/>
        <v>99.99</v>
      </c>
      <c r="J219" s="257">
        <f>VLOOKUP(E219,Inventory!A:C,3,FALSE)</f>
        <v>48</v>
      </c>
      <c r="K219" s="264"/>
      <c r="L219" s="263">
        <f t="shared" si="21"/>
        <v>0</v>
      </c>
      <c r="M219" s="443"/>
      <c r="N219" s="258"/>
    </row>
    <row r="220" spans="1:14" ht="12" customHeight="1" x14ac:dyDescent="0.15">
      <c r="A220" s="260" t="s">
        <v>292</v>
      </c>
      <c r="B220" s="264" t="s">
        <v>1258</v>
      </c>
      <c r="C220" s="260" t="s">
        <v>363</v>
      </c>
      <c r="D220" s="252" t="s">
        <v>1036</v>
      </c>
      <c r="E220" s="261" t="s">
        <v>1259</v>
      </c>
      <c r="F220" s="261" t="s">
        <v>1260</v>
      </c>
      <c r="G220" s="262">
        <f t="shared" si="26"/>
        <v>55.000000000000007</v>
      </c>
      <c r="H220" s="254">
        <v>100</v>
      </c>
      <c r="I220" s="263">
        <f t="shared" si="20"/>
        <v>99.99</v>
      </c>
      <c r="J220" s="257">
        <f>VLOOKUP(E220,Inventory!A:C,3,FALSE)</f>
        <v>69</v>
      </c>
      <c r="K220" s="264"/>
      <c r="L220" s="263">
        <f t="shared" si="21"/>
        <v>0</v>
      </c>
      <c r="M220" s="443"/>
      <c r="N220" s="258"/>
    </row>
    <row r="221" spans="1:14" ht="12" customHeight="1" x14ac:dyDescent="0.15">
      <c r="A221" s="260" t="s">
        <v>292</v>
      </c>
      <c r="B221" s="264" t="s">
        <v>1258</v>
      </c>
      <c r="C221" s="260" t="s">
        <v>367</v>
      </c>
      <c r="D221" s="264" t="s">
        <v>368</v>
      </c>
      <c r="E221" s="261" t="s">
        <v>1261</v>
      </c>
      <c r="F221" s="261" t="s">
        <v>1262</v>
      </c>
      <c r="G221" s="262">
        <f t="shared" si="26"/>
        <v>55.000000000000007</v>
      </c>
      <c r="H221" s="254">
        <v>100</v>
      </c>
      <c r="I221" s="263">
        <f t="shared" si="20"/>
        <v>99.99</v>
      </c>
      <c r="J221" s="257">
        <f>VLOOKUP(E221,Inventory!A:C,3,FALSE)</f>
        <v>48</v>
      </c>
      <c r="K221" s="264"/>
      <c r="L221" s="263">
        <f t="shared" si="21"/>
        <v>0</v>
      </c>
      <c r="M221" s="443"/>
      <c r="N221" s="258"/>
    </row>
    <row r="222" spans="1:14" ht="12" customHeight="1" x14ac:dyDescent="0.15">
      <c r="A222" s="260" t="s">
        <v>292</v>
      </c>
      <c r="B222" s="264" t="s">
        <v>1263</v>
      </c>
      <c r="C222" s="260" t="s">
        <v>363</v>
      </c>
      <c r="D222" s="252" t="s">
        <v>1036</v>
      </c>
      <c r="E222" s="261" t="s">
        <v>1264</v>
      </c>
      <c r="F222" s="261" t="s">
        <v>1265</v>
      </c>
      <c r="G222" s="262">
        <f t="shared" si="26"/>
        <v>55.000000000000007</v>
      </c>
      <c r="H222" s="254">
        <v>100</v>
      </c>
      <c r="I222" s="263">
        <f t="shared" si="20"/>
        <v>99.99</v>
      </c>
      <c r="J222" s="257">
        <f>VLOOKUP(E222,Inventory!A:C,3,FALSE)</f>
        <v>250</v>
      </c>
      <c r="K222" s="264"/>
      <c r="L222" s="263">
        <f t="shared" si="21"/>
        <v>0</v>
      </c>
      <c r="M222" s="443"/>
      <c r="N222" s="258"/>
    </row>
    <row r="223" spans="1:14" ht="12" customHeight="1" x14ac:dyDescent="0.15">
      <c r="A223" s="260" t="s">
        <v>292</v>
      </c>
      <c r="B223" s="264" t="s">
        <v>1263</v>
      </c>
      <c r="C223" s="260" t="s">
        <v>367</v>
      </c>
      <c r="D223" s="264" t="s">
        <v>368</v>
      </c>
      <c r="E223" s="261" t="s">
        <v>1266</v>
      </c>
      <c r="F223" s="261" t="s">
        <v>1267</v>
      </c>
      <c r="G223" s="262">
        <f t="shared" si="26"/>
        <v>55.000000000000007</v>
      </c>
      <c r="H223" s="254">
        <v>100</v>
      </c>
      <c r="I223" s="263">
        <f t="shared" si="20"/>
        <v>99.99</v>
      </c>
      <c r="J223" s="257">
        <f>VLOOKUP(E223,Inventory!A:C,3,FALSE)</f>
        <v>234</v>
      </c>
      <c r="K223" s="281"/>
      <c r="L223" s="282">
        <f t="shared" si="21"/>
        <v>0</v>
      </c>
      <c r="M223" s="443"/>
      <c r="N223" s="258"/>
    </row>
    <row r="224" spans="1:14" ht="12" customHeight="1" x14ac:dyDescent="0.2">
      <c r="A224" s="582" t="s">
        <v>292</v>
      </c>
      <c r="B224" s="321" t="s">
        <v>1268</v>
      </c>
      <c r="C224" s="583" t="s">
        <v>363</v>
      </c>
      <c r="D224" s="252" t="s">
        <v>392</v>
      </c>
      <c r="E224" s="253" t="s">
        <v>675</v>
      </c>
      <c r="F224" s="298">
        <v>847435033384</v>
      </c>
      <c r="G224" s="477">
        <f t="shared" si="26"/>
        <v>55.000000000000007</v>
      </c>
      <c r="H224" s="254">
        <v>100</v>
      </c>
      <c r="I224" s="255">
        <f t="shared" si="20"/>
        <v>99.99</v>
      </c>
      <c r="J224" s="257">
        <f>VLOOKUP(E224,Inventory!A:C,3,FALSE)</f>
        <v>28</v>
      </c>
      <c r="K224" s="264"/>
      <c r="L224" s="263">
        <f t="shared" si="21"/>
        <v>0</v>
      </c>
      <c r="M224" s="443"/>
      <c r="N224" s="258"/>
    </row>
    <row r="225" spans="1:14" ht="12" customHeight="1" x14ac:dyDescent="0.2">
      <c r="A225" s="584" t="s">
        <v>292</v>
      </c>
      <c r="B225" s="439" t="s">
        <v>1268</v>
      </c>
      <c r="C225" s="343" t="s">
        <v>367</v>
      </c>
      <c r="D225" s="264" t="s">
        <v>395</v>
      </c>
      <c r="E225" s="261" t="s">
        <v>677</v>
      </c>
      <c r="F225" s="301">
        <v>847435033391</v>
      </c>
      <c r="G225" s="330">
        <f t="shared" si="26"/>
        <v>55.000000000000007</v>
      </c>
      <c r="H225" s="262">
        <v>100</v>
      </c>
      <c r="I225" s="263">
        <f t="shared" si="20"/>
        <v>99.99</v>
      </c>
      <c r="J225" s="257">
        <f>VLOOKUP(E225,Inventory!A:C,3,FALSE)</f>
        <v>32</v>
      </c>
      <c r="K225" s="264"/>
      <c r="L225" s="263">
        <f t="shared" si="21"/>
        <v>0</v>
      </c>
      <c r="M225" s="443"/>
      <c r="N225" s="258"/>
    </row>
    <row r="226" spans="1:14" ht="12" customHeight="1" x14ac:dyDescent="0.2">
      <c r="A226" s="585" t="s">
        <v>292</v>
      </c>
      <c r="B226" s="505" t="s">
        <v>896</v>
      </c>
      <c r="C226" s="586" t="s">
        <v>363</v>
      </c>
      <c r="D226" s="489" t="s">
        <v>392</v>
      </c>
      <c r="E226" s="507" t="s">
        <v>1269</v>
      </c>
      <c r="F226" s="508" t="s">
        <v>1270</v>
      </c>
      <c r="G226" s="459">
        <f t="shared" si="26"/>
        <v>55.000000000000007</v>
      </c>
      <c r="H226" s="492">
        <v>100</v>
      </c>
      <c r="I226" s="461">
        <f t="shared" si="20"/>
        <v>99.99</v>
      </c>
      <c r="J226" s="257">
        <f>VLOOKUP(E226,Inventory!A:C,3,FALSE)</f>
        <v>0</v>
      </c>
      <c r="K226" s="457"/>
      <c r="L226" s="461">
        <f t="shared" si="21"/>
        <v>0</v>
      </c>
      <c r="M226" s="443"/>
      <c r="N226" s="258"/>
    </row>
    <row r="227" spans="1:14" ht="12" customHeight="1" x14ac:dyDescent="0.2">
      <c r="A227" s="585" t="s">
        <v>292</v>
      </c>
      <c r="B227" s="505" t="s">
        <v>899</v>
      </c>
      <c r="C227" s="506" t="s">
        <v>367</v>
      </c>
      <c r="D227" s="457" t="s">
        <v>395</v>
      </c>
      <c r="E227" s="507" t="s">
        <v>1271</v>
      </c>
      <c r="F227" s="508" t="s">
        <v>1272</v>
      </c>
      <c r="G227" s="459">
        <f t="shared" si="26"/>
        <v>55.000000000000007</v>
      </c>
      <c r="H227" s="492">
        <v>100</v>
      </c>
      <c r="I227" s="461">
        <f t="shared" si="20"/>
        <v>99.99</v>
      </c>
      <c r="J227" s="257">
        <f>VLOOKUP(E227,Inventory!A:C,3,FALSE)</f>
        <v>4</v>
      </c>
      <c r="K227" s="457"/>
      <c r="L227" s="461">
        <f t="shared" si="21"/>
        <v>0</v>
      </c>
      <c r="M227" s="443"/>
      <c r="N227" s="258"/>
    </row>
    <row r="228" spans="1:14" ht="12" customHeight="1" x14ac:dyDescent="0.15">
      <c r="A228" s="241" t="s">
        <v>1273</v>
      </c>
      <c r="B228" s="587"/>
      <c r="C228" s="587"/>
      <c r="D228" s="587"/>
      <c r="E228" s="587"/>
      <c r="F228" s="587"/>
      <c r="G228" s="588"/>
      <c r="H228" s="588"/>
      <c r="I228" s="587"/>
      <c r="J228" s="257"/>
      <c r="K228" s="587"/>
      <c r="L228" s="587"/>
      <c r="M228" s="446"/>
      <c r="N228" s="237"/>
    </row>
    <row r="229" spans="1:14" ht="24.75" customHeight="1" x14ac:dyDescent="0.15">
      <c r="A229" s="246" t="s">
        <v>351</v>
      </c>
      <c r="B229" s="246" t="s">
        <v>352</v>
      </c>
      <c r="C229" s="246" t="s">
        <v>353</v>
      </c>
      <c r="D229" s="246" t="str">
        <f>D6</f>
        <v>Measurement</v>
      </c>
      <c r="E229" s="246" t="s">
        <v>355</v>
      </c>
      <c r="F229" s="246" t="s">
        <v>356</v>
      </c>
      <c r="G229" s="247" t="s">
        <v>257</v>
      </c>
      <c r="H229" s="247" t="s">
        <v>262</v>
      </c>
      <c r="I229" s="246" t="s">
        <v>263</v>
      </c>
      <c r="J229" s="248"/>
      <c r="K229" s="246" t="s">
        <v>357</v>
      </c>
      <c r="L229" s="246" t="s">
        <v>359</v>
      </c>
      <c r="M229" s="420"/>
      <c r="N229" s="249"/>
    </row>
    <row r="230" spans="1:14" ht="12" customHeight="1" x14ac:dyDescent="0.15">
      <c r="A230" s="251" t="s">
        <v>294</v>
      </c>
      <c r="B230" s="251" t="s">
        <v>1274</v>
      </c>
      <c r="C230" s="251" t="s">
        <v>363</v>
      </c>
      <c r="D230" s="252" t="s">
        <v>1036</v>
      </c>
      <c r="E230" s="273" t="s">
        <v>1275</v>
      </c>
      <c r="F230" s="273">
        <v>847435028700</v>
      </c>
      <c r="G230" s="254">
        <f t="shared" ref="G230:G256" si="27">H230*0.55</f>
        <v>44</v>
      </c>
      <c r="H230" s="254">
        <v>80</v>
      </c>
      <c r="I230" s="255">
        <f t="shared" ref="I230:I271" si="28">H230-0.01</f>
        <v>79.989999999999995</v>
      </c>
      <c r="J230" s="257">
        <f>VLOOKUP(E230,Inventory!A:C,3,FALSE)</f>
        <v>78</v>
      </c>
      <c r="K230" s="252"/>
      <c r="L230" s="255">
        <f t="shared" ref="L230:L271" si="29">G230*K230</f>
        <v>0</v>
      </c>
      <c r="M230" s="443"/>
      <c r="N230" s="258"/>
    </row>
    <row r="231" spans="1:14" ht="12" customHeight="1" x14ac:dyDescent="0.15">
      <c r="A231" s="260" t="s">
        <v>294</v>
      </c>
      <c r="B231" s="260" t="s">
        <v>1274</v>
      </c>
      <c r="C231" s="260" t="s">
        <v>367</v>
      </c>
      <c r="D231" s="264" t="s">
        <v>1038</v>
      </c>
      <c r="E231" s="275" t="s">
        <v>1276</v>
      </c>
      <c r="F231" s="275">
        <v>847435028717</v>
      </c>
      <c r="G231" s="262">
        <f t="shared" si="27"/>
        <v>44</v>
      </c>
      <c r="H231" s="262">
        <v>80</v>
      </c>
      <c r="I231" s="263">
        <f t="shared" si="28"/>
        <v>79.989999999999995</v>
      </c>
      <c r="J231" s="257">
        <f>VLOOKUP(E231,Inventory!A:C,3,FALSE)</f>
        <v>57</v>
      </c>
      <c r="K231" s="264"/>
      <c r="L231" s="263">
        <f t="shared" si="29"/>
        <v>0</v>
      </c>
      <c r="M231" s="443"/>
      <c r="N231" s="258"/>
    </row>
    <row r="232" spans="1:14" ht="12" customHeight="1" x14ac:dyDescent="0.15">
      <c r="A232" s="251" t="s">
        <v>294</v>
      </c>
      <c r="B232" s="252" t="s">
        <v>1248</v>
      </c>
      <c r="C232" s="251" t="s">
        <v>363</v>
      </c>
      <c r="D232" s="264" t="s">
        <v>1036</v>
      </c>
      <c r="E232" s="251" t="s">
        <v>1277</v>
      </c>
      <c r="F232" s="253" t="s">
        <v>1278</v>
      </c>
      <c r="G232" s="254">
        <f t="shared" si="27"/>
        <v>44</v>
      </c>
      <c r="H232" s="254">
        <v>80</v>
      </c>
      <c r="I232" s="255">
        <f t="shared" si="28"/>
        <v>79.989999999999995</v>
      </c>
      <c r="J232" s="257">
        <f>VLOOKUP(E232,Inventory!A:C,3,FALSE)</f>
        <v>3</v>
      </c>
      <c r="K232" s="252"/>
      <c r="L232" s="255">
        <f t="shared" si="29"/>
        <v>0</v>
      </c>
      <c r="M232" s="443"/>
      <c r="N232" s="258"/>
    </row>
    <row r="233" spans="1:14" ht="14.25" customHeight="1" x14ac:dyDescent="0.15">
      <c r="A233" s="252" t="s">
        <v>295</v>
      </c>
      <c r="B233" s="252" t="s">
        <v>1279</v>
      </c>
      <c r="C233" s="260" t="s">
        <v>542</v>
      </c>
      <c r="D233" s="252" t="s">
        <v>543</v>
      </c>
      <c r="E233" s="589" t="s">
        <v>1280</v>
      </c>
      <c r="F233" s="253" t="s">
        <v>1281</v>
      </c>
      <c r="G233" s="254">
        <f t="shared" si="27"/>
        <v>33</v>
      </c>
      <c r="H233" s="254">
        <v>60</v>
      </c>
      <c r="I233" s="255">
        <f t="shared" si="28"/>
        <v>59.99</v>
      </c>
      <c r="J233" s="257">
        <f>VLOOKUP(E233,Inventory!A:C,3,FALSE)</f>
        <v>10</v>
      </c>
      <c r="K233" s="252"/>
      <c r="L233" s="255">
        <f t="shared" si="29"/>
        <v>0</v>
      </c>
      <c r="M233" s="443"/>
      <c r="N233" s="258"/>
    </row>
    <row r="234" spans="1:14" ht="12" customHeight="1" x14ac:dyDescent="0.15">
      <c r="A234" s="252" t="s">
        <v>295</v>
      </c>
      <c r="B234" s="252" t="s">
        <v>1279</v>
      </c>
      <c r="C234" s="251" t="s">
        <v>363</v>
      </c>
      <c r="D234" s="252" t="s">
        <v>505</v>
      </c>
      <c r="E234" s="251" t="s">
        <v>1282</v>
      </c>
      <c r="F234" s="273">
        <v>847435028748</v>
      </c>
      <c r="G234" s="254">
        <f t="shared" si="27"/>
        <v>33</v>
      </c>
      <c r="H234" s="254">
        <v>60</v>
      </c>
      <c r="I234" s="255">
        <f t="shared" si="28"/>
        <v>59.99</v>
      </c>
      <c r="J234" s="257">
        <f>VLOOKUP(E234,Inventory!A:C,3,FALSE)</f>
        <v>250</v>
      </c>
      <c r="K234" s="252"/>
      <c r="L234" s="255">
        <f t="shared" si="29"/>
        <v>0</v>
      </c>
      <c r="M234" s="443"/>
      <c r="N234" s="258"/>
    </row>
    <row r="235" spans="1:14" ht="12" customHeight="1" x14ac:dyDescent="0.15">
      <c r="A235" s="252" t="s">
        <v>295</v>
      </c>
      <c r="B235" s="264" t="s">
        <v>1279</v>
      </c>
      <c r="C235" s="260" t="s">
        <v>367</v>
      </c>
      <c r="D235" s="264" t="s">
        <v>408</v>
      </c>
      <c r="E235" s="260" t="s">
        <v>1283</v>
      </c>
      <c r="F235" s="275">
        <v>847435028755</v>
      </c>
      <c r="G235" s="254">
        <f t="shared" si="27"/>
        <v>33</v>
      </c>
      <c r="H235" s="254">
        <v>60</v>
      </c>
      <c r="I235" s="255">
        <f t="shared" si="28"/>
        <v>59.99</v>
      </c>
      <c r="J235" s="257">
        <f>VLOOKUP(E235,Inventory!A:C,3,FALSE)</f>
        <v>250</v>
      </c>
      <c r="K235" s="252"/>
      <c r="L235" s="255">
        <f t="shared" si="29"/>
        <v>0</v>
      </c>
      <c r="M235" s="443"/>
      <c r="N235" s="258"/>
    </row>
    <row r="236" spans="1:14" ht="12" customHeight="1" x14ac:dyDescent="0.15">
      <c r="A236" s="252" t="s">
        <v>295</v>
      </c>
      <c r="B236" s="264" t="s">
        <v>1279</v>
      </c>
      <c r="C236" s="260" t="s">
        <v>508</v>
      </c>
      <c r="D236" s="264" t="s">
        <v>509</v>
      </c>
      <c r="E236" s="261" t="s">
        <v>1284</v>
      </c>
      <c r="F236" s="275">
        <v>847435032295</v>
      </c>
      <c r="G236" s="254">
        <f t="shared" si="27"/>
        <v>33</v>
      </c>
      <c r="H236" s="254">
        <v>60</v>
      </c>
      <c r="I236" s="255">
        <f t="shared" si="28"/>
        <v>59.99</v>
      </c>
      <c r="J236" s="257">
        <f>VLOOKUP(E236,Inventory!A:C,3,FALSE)</f>
        <v>42</v>
      </c>
      <c r="K236" s="252"/>
      <c r="L236" s="255">
        <f t="shared" si="29"/>
        <v>0</v>
      </c>
      <c r="M236" s="443"/>
      <c r="N236" s="258"/>
    </row>
    <row r="237" spans="1:14" ht="12" customHeight="1" x14ac:dyDescent="0.15">
      <c r="A237" s="252" t="s">
        <v>295</v>
      </c>
      <c r="B237" s="260" t="s">
        <v>1285</v>
      </c>
      <c r="C237" s="251" t="s">
        <v>363</v>
      </c>
      <c r="D237" s="252" t="s">
        <v>505</v>
      </c>
      <c r="E237" s="275" t="s">
        <v>1286</v>
      </c>
      <c r="F237" s="275">
        <v>847435028762</v>
      </c>
      <c r="G237" s="254">
        <f t="shared" si="27"/>
        <v>33</v>
      </c>
      <c r="H237" s="254">
        <v>60</v>
      </c>
      <c r="I237" s="255">
        <f t="shared" si="28"/>
        <v>59.99</v>
      </c>
      <c r="J237" s="257">
        <f>VLOOKUP(E237,Inventory!A:C,3,FALSE)</f>
        <v>56</v>
      </c>
      <c r="K237" s="252"/>
      <c r="L237" s="255">
        <f t="shared" si="29"/>
        <v>0</v>
      </c>
      <c r="M237" s="443"/>
      <c r="N237" s="258"/>
    </row>
    <row r="238" spans="1:14" ht="12" customHeight="1" x14ac:dyDescent="0.15">
      <c r="A238" s="252" t="s">
        <v>295</v>
      </c>
      <c r="B238" s="260" t="s">
        <v>1285</v>
      </c>
      <c r="C238" s="260" t="s">
        <v>367</v>
      </c>
      <c r="D238" s="264" t="s">
        <v>408</v>
      </c>
      <c r="E238" s="275" t="s">
        <v>1287</v>
      </c>
      <c r="F238" s="275">
        <v>847435028779</v>
      </c>
      <c r="G238" s="254">
        <f t="shared" si="27"/>
        <v>33</v>
      </c>
      <c r="H238" s="254">
        <v>60</v>
      </c>
      <c r="I238" s="255">
        <f t="shared" si="28"/>
        <v>59.99</v>
      </c>
      <c r="J238" s="257">
        <f>VLOOKUP(E238,Inventory!A:C,3,FALSE)</f>
        <v>49</v>
      </c>
      <c r="K238" s="252"/>
      <c r="L238" s="255">
        <f t="shared" si="29"/>
        <v>0</v>
      </c>
      <c r="M238" s="443"/>
      <c r="N238" s="258"/>
    </row>
    <row r="239" spans="1:14" ht="12" customHeight="1" x14ac:dyDescent="0.15">
      <c r="A239" s="252" t="s">
        <v>295</v>
      </c>
      <c r="B239" s="260" t="s">
        <v>1288</v>
      </c>
      <c r="C239" s="260" t="s">
        <v>363</v>
      </c>
      <c r="D239" s="252" t="s">
        <v>505</v>
      </c>
      <c r="E239" s="275" t="s">
        <v>1289</v>
      </c>
      <c r="F239" s="275">
        <v>847435028786</v>
      </c>
      <c r="G239" s="254">
        <f t="shared" si="27"/>
        <v>33</v>
      </c>
      <c r="H239" s="254">
        <v>60</v>
      </c>
      <c r="I239" s="255">
        <f t="shared" si="28"/>
        <v>59.99</v>
      </c>
      <c r="J239" s="257">
        <f>VLOOKUP(E239,Inventory!A:C,3,FALSE)</f>
        <v>67</v>
      </c>
      <c r="K239" s="252"/>
      <c r="L239" s="255">
        <f t="shared" si="29"/>
        <v>0</v>
      </c>
      <c r="M239" s="443"/>
      <c r="N239" s="258"/>
    </row>
    <row r="240" spans="1:14" ht="12" customHeight="1" x14ac:dyDescent="0.15">
      <c r="A240" s="252" t="s">
        <v>295</v>
      </c>
      <c r="B240" s="260" t="s">
        <v>1288</v>
      </c>
      <c r="C240" s="260" t="s">
        <v>367</v>
      </c>
      <c r="D240" s="264" t="s">
        <v>408</v>
      </c>
      <c r="E240" s="275" t="s">
        <v>1290</v>
      </c>
      <c r="F240" s="275">
        <v>847435028793</v>
      </c>
      <c r="G240" s="254">
        <f t="shared" si="27"/>
        <v>33</v>
      </c>
      <c r="H240" s="254">
        <v>60</v>
      </c>
      <c r="I240" s="255">
        <f t="shared" si="28"/>
        <v>59.99</v>
      </c>
      <c r="J240" s="257">
        <f>VLOOKUP(E240,Inventory!A:C,3,FALSE)</f>
        <v>91</v>
      </c>
      <c r="K240" s="252"/>
      <c r="L240" s="255">
        <f t="shared" si="29"/>
        <v>0</v>
      </c>
      <c r="M240" s="443"/>
      <c r="N240" s="258"/>
    </row>
    <row r="241" spans="1:14" ht="12" customHeight="1" x14ac:dyDescent="0.15">
      <c r="A241" s="252" t="s">
        <v>295</v>
      </c>
      <c r="B241" s="264" t="s">
        <v>871</v>
      </c>
      <c r="C241" s="260" t="s">
        <v>542</v>
      </c>
      <c r="D241" s="252" t="s">
        <v>543</v>
      </c>
      <c r="E241" s="261" t="s">
        <v>872</v>
      </c>
      <c r="F241" s="275">
        <v>847435034619</v>
      </c>
      <c r="G241" s="254">
        <f t="shared" si="27"/>
        <v>33</v>
      </c>
      <c r="H241" s="254">
        <v>60</v>
      </c>
      <c r="I241" s="255">
        <f t="shared" si="28"/>
        <v>59.99</v>
      </c>
      <c r="J241" s="257">
        <f>VLOOKUP(E241,Inventory!A:C,3,FALSE)</f>
        <v>74</v>
      </c>
      <c r="K241" s="252"/>
      <c r="L241" s="255">
        <f t="shared" si="29"/>
        <v>0</v>
      </c>
      <c r="M241" s="443"/>
      <c r="N241" s="258"/>
    </row>
    <row r="242" spans="1:14" ht="12" customHeight="1" x14ac:dyDescent="0.15">
      <c r="A242" s="252" t="s">
        <v>295</v>
      </c>
      <c r="B242" s="264" t="s">
        <v>871</v>
      </c>
      <c r="C242" s="260" t="s">
        <v>363</v>
      </c>
      <c r="D242" s="252" t="s">
        <v>505</v>
      </c>
      <c r="E242" s="260" t="s">
        <v>873</v>
      </c>
      <c r="F242" s="275">
        <v>847435028809</v>
      </c>
      <c r="G242" s="254">
        <f t="shared" si="27"/>
        <v>33</v>
      </c>
      <c r="H242" s="254">
        <v>60</v>
      </c>
      <c r="I242" s="255">
        <f t="shared" si="28"/>
        <v>59.99</v>
      </c>
      <c r="J242" s="257">
        <f>VLOOKUP(E242,Inventory!A:C,3,FALSE)</f>
        <v>250</v>
      </c>
      <c r="K242" s="252"/>
      <c r="L242" s="255">
        <f t="shared" si="29"/>
        <v>0</v>
      </c>
      <c r="M242" s="443"/>
      <c r="N242" s="258"/>
    </row>
    <row r="243" spans="1:14" ht="12" customHeight="1" x14ac:dyDescent="0.15">
      <c r="A243" s="252" t="s">
        <v>295</v>
      </c>
      <c r="B243" s="264" t="s">
        <v>871</v>
      </c>
      <c r="C243" s="260" t="s">
        <v>367</v>
      </c>
      <c r="D243" s="264" t="s">
        <v>408</v>
      </c>
      <c r="E243" s="260" t="s">
        <v>874</v>
      </c>
      <c r="F243" s="275">
        <v>847435028816</v>
      </c>
      <c r="G243" s="254">
        <f t="shared" si="27"/>
        <v>33</v>
      </c>
      <c r="H243" s="254">
        <v>60</v>
      </c>
      <c r="I243" s="255">
        <f t="shared" si="28"/>
        <v>59.99</v>
      </c>
      <c r="J243" s="257">
        <f>VLOOKUP(E243,Inventory!A:C,3,FALSE)</f>
        <v>250</v>
      </c>
      <c r="K243" s="252"/>
      <c r="L243" s="255">
        <f t="shared" si="29"/>
        <v>0</v>
      </c>
      <c r="M243" s="443"/>
      <c r="N243" s="258"/>
    </row>
    <row r="244" spans="1:14" ht="12" customHeight="1" x14ac:dyDescent="0.15">
      <c r="A244" s="252" t="s">
        <v>295</v>
      </c>
      <c r="B244" s="264" t="s">
        <v>871</v>
      </c>
      <c r="C244" s="260" t="s">
        <v>508</v>
      </c>
      <c r="D244" s="264" t="s">
        <v>509</v>
      </c>
      <c r="E244" s="261" t="s">
        <v>875</v>
      </c>
      <c r="F244" s="275">
        <v>847435032325</v>
      </c>
      <c r="G244" s="254">
        <f t="shared" si="27"/>
        <v>33</v>
      </c>
      <c r="H244" s="254">
        <v>60</v>
      </c>
      <c r="I244" s="255">
        <f t="shared" si="28"/>
        <v>59.99</v>
      </c>
      <c r="J244" s="257">
        <f>VLOOKUP(E244,Inventory!A:C,3,FALSE)</f>
        <v>3</v>
      </c>
      <c r="K244" s="252"/>
      <c r="L244" s="255">
        <f t="shared" si="29"/>
        <v>0</v>
      </c>
      <c r="M244" s="443"/>
      <c r="N244" s="258"/>
    </row>
    <row r="245" spans="1:14" ht="12" customHeight="1" x14ac:dyDescent="0.15">
      <c r="A245" s="252" t="s">
        <v>295</v>
      </c>
      <c r="B245" s="260" t="s">
        <v>876</v>
      </c>
      <c r="C245" s="260" t="s">
        <v>542</v>
      </c>
      <c r="D245" s="252" t="s">
        <v>543</v>
      </c>
      <c r="E245" s="261" t="s">
        <v>877</v>
      </c>
      <c r="F245" s="275">
        <v>847435034626</v>
      </c>
      <c r="G245" s="254">
        <f t="shared" si="27"/>
        <v>33</v>
      </c>
      <c r="H245" s="254">
        <v>60</v>
      </c>
      <c r="I245" s="255">
        <f t="shared" si="28"/>
        <v>59.99</v>
      </c>
      <c r="J245" s="257">
        <f>VLOOKUP(E245,Inventory!A:C,3,FALSE)</f>
        <v>20</v>
      </c>
      <c r="K245" s="252"/>
      <c r="L245" s="255">
        <f t="shared" si="29"/>
        <v>0</v>
      </c>
      <c r="M245" s="443"/>
      <c r="N245" s="258"/>
    </row>
    <row r="246" spans="1:14" ht="12" customHeight="1" x14ac:dyDescent="0.15">
      <c r="A246" s="252" t="s">
        <v>295</v>
      </c>
      <c r="B246" s="260" t="s">
        <v>876</v>
      </c>
      <c r="C246" s="260" t="s">
        <v>363</v>
      </c>
      <c r="D246" s="252" t="s">
        <v>505</v>
      </c>
      <c r="E246" s="260" t="s">
        <v>878</v>
      </c>
      <c r="F246" s="275">
        <v>847435028823</v>
      </c>
      <c r="G246" s="254">
        <f t="shared" si="27"/>
        <v>33</v>
      </c>
      <c r="H246" s="254">
        <v>60</v>
      </c>
      <c r="I246" s="255">
        <f t="shared" si="28"/>
        <v>59.99</v>
      </c>
      <c r="J246" s="257">
        <f>VLOOKUP(E246,Inventory!A:C,3,FALSE)</f>
        <v>250</v>
      </c>
      <c r="K246" s="252"/>
      <c r="L246" s="255">
        <f t="shared" si="29"/>
        <v>0</v>
      </c>
      <c r="M246" s="443"/>
      <c r="N246" s="258"/>
    </row>
    <row r="247" spans="1:14" ht="12" customHeight="1" x14ac:dyDescent="0.15">
      <c r="A247" s="252" t="s">
        <v>295</v>
      </c>
      <c r="B247" s="260" t="s">
        <v>876</v>
      </c>
      <c r="C247" s="260" t="s">
        <v>367</v>
      </c>
      <c r="D247" s="264" t="s">
        <v>408</v>
      </c>
      <c r="E247" s="260" t="s">
        <v>879</v>
      </c>
      <c r="F247" s="275">
        <v>847435028830</v>
      </c>
      <c r="G247" s="254">
        <f t="shared" si="27"/>
        <v>33</v>
      </c>
      <c r="H247" s="254">
        <v>60</v>
      </c>
      <c r="I247" s="255">
        <f t="shared" si="28"/>
        <v>59.99</v>
      </c>
      <c r="J247" s="257">
        <f>VLOOKUP(E247,Inventory!A:C,3,FALSE)</f>
        <v>250</v>
      </c>
      <c r="K247" s="252"/>
      <c r="L247" s="255">
        <f t="shared" si="29"/>
        <v>0</v>
      </c>
      <c r="M247" s="443"/>
      <c r="N247" s="258"/>
    </row>
    <row r="248" spans="1:14" ht="12" customHeight="1" x14ac:dyDescent="0.15">
      <c r="A248" s="252" t="s">
        <v>295</v>
      </c>
      <c r="B248" s="260" t="s">
        <v>876</v>
      </c>
      <c r="C248" s="260" t="s">
        <v>508</v>
      </c>
      <c r="D248" s="264" t="s">
        <v>509</v>
      </c>
      <c r="E248" s="261" t="s">
        <v>880</v>
      </c>
      <c r="F248" s="275">
        <v>847435032301</v>
      </c>
      <c r="G248" s="254">
        <f t="shared" si="27"/>
        <v>33</v>
      </c>
      <c r="H248" s="254">
        <v>60</v>
      </c>
      <c r="I248" s="255">
        <f t="shared" si="28"/>
        <v>59.99</v>
      </c>
      <c r="J248" s="257">
        <f>VLOOKUP(E248,Inventory!A:C,3,FALSE)</f>
        <v>4</v>
      </c>
      <c r="K248" s="252"/>
      <c r="L248" s="255">
        <f t="shared" si="29"/>
        <v>0</v>
      </c>
      <c r="M248" s="443"/>
      <c r="N248" s="258"/>
    </row>
    <row r="249" spans="1:14" ht="12" customHeight="1" x14ac:dyDescent="0.15">
      <c r="A249" s="252" t="s">
        <v>295</v>
      </c>
      <c r="B249" s="264" t="s">
        <v>1291</v>
      </c>
      <c r="C249" s="260" t="s">
        <v>542</v>
      </c>
      <c r="D249" s="252" t="s">
        <v>543</v>
      </c>
      <c r="E249" s="261" t="s">
        <v>1292</v>
      </c>
      <c r="F249" s="275">
        <v>847435034633</v>
      </c>
      <c r="G249" s="254">
        <f t="shared" si="27"/>
        <v>33</v>
      </c>
      <c r="H249" s="254">
        <v>60</v>
      </c>
      <c r="I249" s="255">
        <f t="shared" si="28"/>
        <v>59.99</v>
      </c>
      <c r="J249" s="257">
        <f>VLOOKUP(E249,Inventory!A:C,3,FALSE)</f>
        <v>36</v>
      </c>
      <c r="K249" s="252"/>
      <c r="L249" s="255">
        <f t="shared" si="29"/>
        <v>0</v>
      </c>
      <c r="M249" s="443"/>
      <c r="N249" s="258"/>
    </row>
    <row r="250" spans="1:14" ht="12" customHeight="1" x14ac:dyDescent="0.15">
      <c r="A250" s="252" t="s">
        <v>295</v>
      </c>
      <c r="B250" s="264" t="s">
        <v>1291</v>
      </c>
      <c r="C250" s="260" t="s">
        <v>363</v>
      </c>
      <c r="D250" s="252" t="s">
        <v>505</v>
      </c>
      <c r="E250" s="260" t="s">
        <v>1293</v>
      </c>
      <c r="F250" s="261" t="s">
        <v>1294</v>
      </c>
      <c r="G250" s="254">
        <f t="shared" si="27"/>
        <v>33</v>
      </c>
      <c r="H250" s="254">
        <v>60</v>
      </c>
      <c r="I250" s="255">
        <f t="shared" si="28"/>
        <v>59.99</v>
      </c>
      <c r="J250" s="257">
        <f>VLOOKUP(E250,Inventory!A:C,3,FALSE)</f>
        <v>205</v>
      </c>
      <c r="K250" s="252"/>
      <c r="L250" s="255">
        <f t="shared" si="29"/>
        <v>0</v>
      </c>
      <c r="M250" s="443"/>
      <c r="N250" s="258"/>
    </row>
    <row r="251" spans="1:14" ht="12" customHeight="1" x14ac:dyDescent="0.15">
      <c r="A251" s="252" t="s">
        <v>295</v>
      </c>
      <c r="B251" s="264" t="s">
        <v>1291</v>
      </c>
      <c r="C251" s="260" t="s">
        <v>367</v>
      </c>
      <c r="D251" s="264" t="s">
        <v>408</v>
      </c>
      <c r="E251" s="260" t="s">
        <v>1295</v>
      </c>
      <c r="F251" s="261" t="s">
        <v>1296</v>
      </c>
      <c r="G251" s="254">
        <f t="shared" si="27"/>
        <v>33</v>
      </c>
      <c r="H251" s="254">
        <v>60</v>
      </c>
      <c r="I251" s="255">
        <f t="shared" si="28"/>
        <v>59.99</v>
      </c>
      <c r="J251" s="257">
        <f>VLOOKUP(E251,Inventory!A:C,3,FALSE)</f>
        <v>18</v>
      </c>
      <c r="K251" s="252"/>
      <c r="L251" s="255">
        <f t="shared" si="29"/>
        <v>0</v>
      </c>
      <c r="M251" s="443"/>
      <c r="N251" s="258"/>
    </row>
    <row r="252" spans="1:14" ht="12" customHeight="1" x14ac:dyDescent="0.15">
      <c r="A252" s="252" t="s">
        <v>295</v>
      </c>
      <c r="B252" s="264" t="s">
        <v>1291</v>
      </c>
      <c r="C252" s="260" t="s">
        <v>508</v>
      </c>
      <c r="D252" s="264" t="s">
        <v>509</v>
      </c>
      <c r="E252" s="261" t="s">
        <v>1297</v>
      </c>
      <c r="F252" s="261" t="s">
        <v>1298</v>
      </c>
      <c r="G252" s="254">
        <f t="shared" si="27"/>
        <v>33</v>
      </c>
      <c r="H252" s="254">
        <v>60</v>
      </c>
      <c r="I252" s="255">
        <f t="shared" si="28"/>
        <v>59.99</v>
      </c>
      <c r="J252" s="257">
        <f>VLOOKUP(E252,Inventory!A:C,3,FALSE)</f>
        <v>52</v>
      </c>
      <c r="K252" s="252"/>
      <c r="L252" s="255">
        <f t="shared" si="29"/>
        <v>0</v>
      </c>
      <c r="M252" s="443"/>
      <c r="N252" s="258"/>
    </row>
    <row r="253" spans="1:14" ht="12" customHeight="1" x14ac:dyDescent="0.15">
      <c r="A253" s="264" t="s">
        <v>295</v>
      </c>
      <c r="B253" s="264" t="s">
        <v>1299</v>
      </c>
      <c r="C253" s="260" t="s">
        <v>363</v>
      </c>
      <c r="D253" s="264" t="s">
        <v>505</v>
      </c>
      <c r="E253" s="261" t="s">
        <v>1300</v>
      </c>
      <c r="F253" s="261" t="s">
        <v>1301</v>
      </c>
      <c r="G253" s="262">
        <f t="shared" si="27"/>
        <v>33</v>
      </c>
      <c r="H253" s="590">
        <v>60</v>
      </c>
      <c r="I253" s="263">
        <f t="shared" si="28"/>
        <v>59.99</v>
      </c>
      <c r="J253" s="257">
        <f>VLOOKUP(E253,Inventory!A:C,3,FALSE)</f>
        <v>250</v>
      </c>
      <c r="K253" s="264"/>
      <c r="L253" s="263">
        <f t="shared" si="29"/>
        <v>0</v>
      </c>
      <c r="M253" s="443"/>
      <c r="N253" s="258"/>
    </row>
    <row r="254" spans="1:14" ht="12" customHeight="1" x14ac:dyDescent="0.15">
      <c r="A254" s="281" t="s">
        <v>295</v>
      </c>
      <c r="B254" s="281" t="s">
        <v>1299</v>
      </c>
      <c r="C254" s="279" t="s">
        <v>367</v>
      </c>
      <c r="D254" s="281" t="s">
        <v>408</v>
      </c>
      <c r="E254" s="303" t="s">
        <v>1302</v>
      </c>
      <c r="F254" s="303" t="s">
        <v>1303</v>
      </c>
      <c r="G254" s="327">
        <f t="shared" si="27"/>
        <v>33</v>
      </c>
      <c r="H254" s="328">
        <v>60</v>
      </c>
      <c r="I254" s="329">
        <f t="shared" si="28"/>
        <v>59.99</v>
      </c>
      <c r="J254" s="257">
        <f>VLOOKUP(E254,Inventory!A:C,3,FALSE)</f>
        <v>250</v>
      </c>
      <c r="K254" s="281"/>
      <c r="L254" s="282">
        <f t="shared" si="29"/>
        <v>0</v>
      </c>
      <c r="M254" s="443"/>
      <c r="N254" s="258"/>
    </row>
    <row r="255" spans="1:14" ht="12" customHeight="1" x14ac:dyDescent="0.15">
      <c r="A255" s="467" t="s">
        <v>295</v>
      </c>
      <c r="B255" s="467" t="s">
        <v>1304</v>
      </c>
      <c r="C255" s="467" t="s">
        <v>363</v>
      </c>
      <c r="D255" s="468" t="s">
        <v>505</v>
      </c>
      <c r="E255" s="511" t="s">
        <v>1305</v>
      </c>
      <c r="F255" s="511" t="s">
        <v>1306</v>
      </c>
      <c r="G255" s="591">
        <f t="shared" si="27"/>
        <v>33</v>
      </c>
      <c r="H255" s="580">
        <v>60</v>
      </c>
      <c r="I255" s="592">
        <f t="shared" si="28"/>
        <v>59.99</v>
      </c>
      <c r="J255" s="257">
        <f>VLOOKUP(E255,Inventory!A:C,3,FALSE)</f>
        <v>0</v>
      </c>
      <c r="K255" s="542"/>
      <c r="L255" s="472">
        <f t="shared" si="29"/>
        <v>0</v>
      </c>
      <c r="M255" s="443">
        <f>VLOOKUP(E255,incoming!A:B,2,FALSE)</f>
        <v>20</v>
      </c>
      <c r="N255" s="258" t="s">
        <v>1307</v>
      </c>
    </row>
    <row r="256" spans="1:14" ht="12" customHeight="1" x14ac:dyDescent="0.15">
      <c r="A256" s="467" t="s">
        <v>295</v>
      </c>
      <c r="B256" s="467" t="s">
        <v>1304</v>
      </c>
      <c r="C256" s="593" t="s">
        <v>367</v>
      </c>
      <c r="D256" s="542" t="s">
        <v>408</v>
      </c>
      <c r="E256" s="511" t="s">
        <v>1308</v>
      </c>
      <c r="F256" s="511" t="s">
        <v>1309</v>
      </c>
      <c r="G256" s="591">
        <f t="shared" si="27"/>
        <v>33</v>
      </c>
      <c r="H256" s="580">
        <v>60</v>
      </c>
      <c r="I256" s="592">
        <f t="shared" si="28"/>
        <v>59.99</v>
      </c>
      <c r="J256" s="257">
        <f>VLOOKUP(E256,Inventory!A:C,3,FALSE)</f>
        <v>0</v>
      </c>
      <c r="K256" s="544"/>
      <c r="L256" s="549">
        <f t="shared" si="29"/>
        <v>0</v>
      </c>
      <c r="M256" s="443">
        <f>VLOOKUP(E256,incoming!A:B,2,FALSE)</f>
        <v>200</v>
      </c>
      <c r="N256" s="258"/>
    </row>
    <row r="257" spans="1:14" ht="12" customHeight="1" x14ac:dyDescent="0.15">
      <c r="A257" s="594" t="s">
        <v>1194</v>
      </c>
      <c r="B257" s="595" t="s">
        <v>1195</v>
      </c>
      <c r="C257" s="595" t="s">
        <v>552</v>
      </c>
      <c r="D257" s="595" t="s">
        <v>552</v>
      </c>
      <c r="E257" s="596" t="s">
        <v>1196</v>
      </c>
      <c r="F257" s="597">
        <v>847435030475</v>
      </c>
      <c r="G257" s="598">
        <v>3</v>
      </c>
      <c r="H257" s="598">
        <v>6</v>
      </c>
      <c r="I257" s="599">
        <f t="shared" si="28"/>
        <v>5.99</v>
      </c>
      <c r="J257" s="257">
        <f>VLOOKUP(E257,Inventory!A:C,3,FALSE)</f>
        <v>30</v>
      </c>
      <c r="K257" s="474"/>
      <c r="L257" s="600">
        <f t="shared" si="29"/>
        <v>0</v>
      </c>
      <c r="M257" s="443"/>
      <c r="N257" s="258"/>
    </row>
    <row r="258" spans="1:14" ht="12" customHeight="1" x14ac:dyDescent="0.15">
      <c r="A258" s="251" t="s">
        <v>296</v>
      </c>
      <c r="B258" s="252" t="s">
        <v>404</v>
      </c>
      <c r="C258" s="251" t="s">
        <v>363</v>
      </c>
      <c r="D258" s="252" t="s">
        <v>405</v>
      </c>
      <c r="E258" s="251" t="s">
        <v>406</v>
      </c>
      <c r="F258" s="273" t="s">
        <v>407</v>
      </c>
      <c r="G258" s="254">
        <v>18</v>
      </c>
      <c r="H258" s="254">
        <v>40</v>
      </c>
      <c r="I258" s="255">
        <f t="shared" si="28"/>
        <v>39.99</v>
      </c>
      <c r="J258" s="257">
        <f>VLOOKUP(E258,Inventory!A:C,3,FALSE)</f>
        <v>250</v>
      </c>
      <c r="K258" s="252"/>
      <c r="L258" s="255">
        <f t="shared" si="29"/>
        <v>0</v>
      </c>
      <c r="M258" s="443"/>
      <c r="N258" s="258"/>
    </row>
    <row r="259" spans="1:14" ht="12" customHeight="1" x14ac:dyDescent="0.15">
      <c r="A259" s="260" t="s">
        <v>296</v>
      </c>
      <c r="B259" s="264" t="s">
        <v>404</v>
      </c>
      <c r="C259" s="260" t="s">
        <v>367</v>
      </c>
      <c r="D259" s="264" t="s">
        <v>408</v>
      </c>
      <c r="E259" s="260" t="s">
        <v>409</v>
      </c>
      <c r="F259" s="275" t="s">
        <v>410</v>
      </c>
      <c r="G259" s="262">
        <v>18</v>
      </c>
      <c r="H259" s="254">
        <v>40</v>
      </c>
      <c r="I259" s="263">
        <f t="shared" si="28"/>
        <v>39.99</v>
      </c>
      <c r="J259" s="257">
        <f>VLOOKUP(E259,Inventory!A:C,3,FALSE)</f>
        <v>0</v>
      </c>
      <c r="K259" s="264"/>
      <c r="L259" s="263">
        <f t="shared" si="29"/>
        <v>0</v>
      </c>
      <c r="M259" s="443"/>
      <c r="N259" s="258"/>
    </row>
    <row r="260" spans="1:14" ht="12" customHeight="1" x14ac:dyDescent="0.15">
      <c r="A260" s="260" t="s">
        <v>296</v>
      </c>
      <c r="B260" s="264" t="s">
        <v>411</v>
      </c>
      <c r="C260" s="260" t="s">
        <v>363</v>
      </c>
      <c r="D260" s="264" t="s">
        <v>405</v>
      </c>
      <c r="E260" s="260" t="s">
        <v>412</v>
      </c>
      <c r="F260" s="275" t="s">
        <v>413</v>
      </c>
      <c r="G260" s="262">
        <v>18</v>
      </c>
      <c r="H260" s="254">
        <v>40</v>
      </c>
      <c r="I260" s="263">
        <f t="shared" si="28"/>
        <v>39.99</v>
      </c>
      <c r="J260" s="257">
        <f>VLOOKUP(E260,Inventory!A:C,3,FALSE)</f>
        <v>250</v>
      </c>
      <c r="K260" s="264"/>
      <c r="L260" s="263">
        <f t="shared" si="29"/>
        <v>0</v>
      </c>
      <c r="M260" s="443"/>
      <c r="N260" s="258"/>
    </row>
    <row r="261" spans="1:14" ht="12" customHeight="1" x14ac:dyDescent="0.15">
      <c r="A261" s="260" t="s">
        <v>296</v>
      </c>
      <c r="B261" s="264" t="s">
        <v>411</v>
      </c>
      <c r="C261" s="260" t="s">
        <v>367</v>
      </c>
      <c r="D261" s="264" t="s">
        <v>408</v>
      </c>
      <c r="E261" s="260" t="s">
        <v>414</v>
      </c>
      <c r="F261" s="275" t="s">
        <v>415</v>
      </c>
      <c r="G261" s="262">
        <v>18</v>
      </c>
      <c r="H261" s="254">
        <v>40</v>
      </c>
      <c r="I261" s="263">
        <f t="shared" si="28"/>
        <v>39.99</v>
      </c>
      <c r="J261" s="257">
        <f>VLOOKUP(E261,Inventory!A:C,3,FALSE)</f>
        <v>250</v>
      </c>
      <c r="K261" s="264"/>
      <c r="L261" s="263">
        <f t="shared" si="29"/>
        <v>0</v>
      </c>
      <c r="M261" s="443"/>
      <c r="N261" s="258"/>
    </row>
    <row r="262" spans="1:14" ht="12" customHeight="1" x14ac:dyDescent="0.15">
      <c r="A262" s="260" t="s">
        <v>296</v>
      </c>
      <c r="B262" s="264" t="s">
        <v>416</v>
      </c>
      <c r="C262" s="260" t="s">
        <v>363</v>
      </c>
      <c r="D262" s="264" t="s">
        <v>405</v>
      </c>
      <c r="E262" s="260" t="s">
        <v>417</v>
      </c>
      <c r="F262" s="275" t="s">
        <v>418</v>
      </c>
      <c r="G262" s="262">
        <v>18</v>
      </c>
      <c r="H262" s="254">
        <v>40</v>
      </c>
      <c r="I262" s="263">
        <f t="shared" si="28"/>
        <v>39.99</v>
      </c>
      <c r="J262" s="257">
        <f>VLOOKUP(E262,Inventory!A:C,3,FALSE)</f>
        <v>0</v>
      </c>
      <c r="K262" s="264"/>
      <c r="L262" s="263">
        <f t="shared" si="29"/>
        <v>0</v>
      </c>
      <c r="M262" s="443"/>
      <c r="N262" s="258"/>
    </row>
    <row r="263" spans="1:14" ht="12" customHeight="1" x14ac:dyDescent="0.15">
      <c r="A263" s="260" t="s">
        <v>296</v>
      </c>
      <c r="B263" s="264" t="s">
        <v>416</v>
      </c>
      <c r="C263" s="260" t="s">
        <v>367</v>
      </c>
      <c r="D263" s="264" t="s">
        <v>408</v>
      </c>
      <c r="E263" s="260" t="s">
        <v>419</v>
      </c>
      <c r="F263" s="275" t="s">
        <v>420</v>
      </c>
      <c r="G263" s="262">
        <v>18</v>
      </c>
      <c r="H263" s="254">
        <v>40</v>
      </c>
      <c r="I263" s="263">
        <f t="shared" si="28"/>
        <v>39.99</v>
      </c>
      <c r="J263" s="257">
        <f>VLOOKUP(E263,Inventory!A:C,3,FALSE)</f>
        <v>250</v>
      </c>
      <c r="K263" s="264"/>
      <c r="L263" s="263">
        <f t="shared" si="29"/>
        <v>0</v>
      </c>
      <c r="M263" s="443"/>
      <c r="N263" s="258"/>
    </row>
    <row r="264" spans="1:14" ht="12" customHeight="1" x14ac:dyDescent="0.15">
      <c r="A264" s="260" t="s">
        <v>296</v>
      </c>
      <c r="B264" s="264" t="s">
        <v>421</v>
      </c>
      <c r="C264" s="260" t="s">
        <v>363</v>
      </c>
      <c r="D264" s="264" t="s">
        <v>405</v>
      </c>
      <c r="E264" s="260" t="s">
        <v>422</v>
      </c>
      <c r="F264" s="275">
        <v>847435028847</v>
      </c>
      <c r="G264" s="262">
        <v>18</v>
      </c>
      <c r="H264" s="254">
        <v>40</v>
      </c>
      <c r="I264" s="263">
        <f t="shared" si="28"/>
        <v>39.99</v>
      </c>
      <c r="J264" s="257">
        <f>VLOOKUP(E264,Inventory!A:C,3,FALSE)</f>
        <v>250</v>
      </c>
      <c r="K264" s="264"/>
      <c r="L264" s="263">
        <f t="shared" si="29"/>
        <v>0</v>
      </c>
      <c r="M264" s="443"/>
      <c r="N264" s="258"/>
    </row>
    <row r="265" spans="1:14" ht="12" customHeight="1" x14ac:dyDescent="0.15">
      <c r="A265" s="260" t="s">
        <v>296</v>
      </c>
      <c r="B265" s="264" t="s">
        <v>421</v>
      </c>
      <c r="C265" s="260" t="s">
        <v>367</v>
      </c>
      <c r="D265" s="264" t="s">
        <v>408</v>
      </c>
      <c r="E265" s="260" t="s">
        <v>423</v>
      </c>
      <c r="F265" s="275">
        <v>847435028854</v>
      </c>
      <c r="G265" s="262">
        <v>18</v>
      </c>
      <c r="H265" s="254">
        <v>40</v>
      </c>
      <c r="I265" s="263">
        <f t="shared" si="28"/>
        <v>39.99</v>
      </c>
      <c r="J265" s="257">
        <f>VLOOKUP(E265,Inventory!A:C,3,FALSE)</f>
        <v>250</v>
      </c>
      <c r="K265" s="264"/>
      <c r="L265" s="263">
        <f t="shared" si="29"/>
        <v>0</v>
      </c>
      <c r="M265" s="443">
        <f>VLOOKUP(E265,incoming!A:B,2,FALSE)</f>
        <v>400</v>
      </c>
      <c r="N265" s="258" t="s">
        <v>997</v>
      </c>
    </row>
    <row r="266" spans="1:14" ht="12" customHeight="1" x14ac:dyDescent="0.15">
      <c r="A266" s="251" t="s">
        <v>296</v>
      </c>
      <c r="B266" s="260" t="s">
        <v>424</v>
      </c>
      <c r="C266" s="260" t="s">
        <v>363</v>
      </c>
      <c r="D266" s="264" t="s">
        <v>405</v>
      </c>
      <c r="E266" s="275" t="s">
        <v>425</v>
      </c>
      <c r="F266" s="275">
        <v>847435028861</v>
      </c>
      <c r="G266" s="262">
        <v>18</v>
      </c>
      <c r="H266" s="254">
        <v>40</v>
      </c>
      <c r="I266" s="263">
        <f t="shared" si="28"/>
        <v>39.99</v>
      </c>
      <c r="J266" s="257">
        <f>VLOOKUP(E266,Inventory!A:C,3,FALSE)</f>
        <v>250</v>
      </c>
      <c r="K266" s="264"/>
      <c r="L266" s="263">
        <f t="shared" si="29"/>
        <v>0</v>
      </c>
      <c r="M266" s="443"/>
      <c r="N266" s="258"/>
    </row>
    <row r="267" spans="1:14" ht="12" customHeight="1" x14ac:dyDescent="0.15">
      <c r="A267" s="251" t="s">
        <v>296</v>
      </c>
      <c r="B267" s="260" t="s">
        <v>424</v>
      </c>
      <c r="C267" s="260" t="s">
        <v>367</v>
      </c>
      <c r="D267" s="264" t="s">
        <v>408</v>
      </c>
      <c r="E267" s="275" t="s">
        <v>426</v>
      </c>
      <c r="F267" s="275">
        <v>847435028878</v>
      </c>
      <c r="G267" s="262">
        <v>18</v>
      </c>
      <c r="H267" s="254">
        <v>40</v>
      </c>
      <c r="I267" s="263">
        <f t="shared" si="28"/>
        <v>39.99</v>
      </c>
      <c r="J267" s="257">
        <f>VLOOKUP(E267,Inventory!A:C,3,FALSE)</f>
        <v>250</v>
      </c>
      <c r="K267" s="264"/>
      <c r="L267" s="263">
        <f t="shared" si="29"/>
        <v>0</v>
      </c>
      <c r="M267" s="443"/>
      <c r="N267" s="258"/>
    </row>
    <row r="268" spans="1:14" ht="12" customHeight="1" x14ac:dyDescent="0.15">
      <c r="A268" s="260" t="s">
        <v>296</v>
      </c>
      <c r="B268" s="264" t="s">
        <v>949</v>
      </c>
      <c r="C268" s="260" t="s">
        <v>363</v>
      </c>
      <c r="D268" s="264" t="s">
        <v>405</v>
      </c>
      <c r="E268" s="260" t="s">
        <v>950</v>
      </c>
      <c r="F268" s="261" t="s">
        <v>951</v>
      </c>
      <c r="G268" s="262">
        <v>18</v>
      </c>
      <c r="H268" s="254">
        <v>40</v>
      </c>
      <c r="I268" s="263">
        <f t="shared" si="28"/>
        <v>39.99</v>
      </c>
      <c r="J268" s="257">
        <f>VLOOKUP(E268,Inventory!A:C,3,FALSE)</f>
        <v>16</v>
      </c>
      <c r="K268" s="264"/>
      <c r="L268" s="263">
        <f t="shared" si="29"/>
        <v>0</v>
      </c>
      <c r="M268" s="443"/>
      <c r="N268" s="258"/>
    </row>
    <row r="269" spans="1:14" ht="12" customHeight="1" x14ac:dyDescent="0.15">
      <c r="A269" s="260" t="s">
        <v>296</v>
      </c>
      <c r="B269" s="264" t="s">
        <v>949</v>
      </c>
      <c r="C269" s="260" t="s">
        <v>367</v>
      </c>
      <c r="D269" s="264" t="s">
        <v>408</v>
      </c>
      <c r="E269" s="260" t="s">
        <v>952</v>
      </c>
      <c r="F269" s="261" t="s">
        <v>953</v>
      </c>
      <c r="G269" s="262">
        <v>18</v>
      </c>
      <c r="H269" s="254">
        <v>40</v>
      </c>
      <c r="I269" s="263">
        <f t="shared" si="28"/>
        <v>39.99</v>
      </c>
      <c r="J269" s="257">
        <f>VLOOKUP(E269,Inventory!A:C,3,FALSE)</f>
        <v>0</v>
      </c>
      <c r="K269" s="264"/>
      <c r="L269" s="263">
        <f t="shared" si="29"/>
        <v>0</v>
      </c>
      <c r="M269" s="443"/>
      <c r="N269" s="258"/>
    </row>
    <row r="270" spans="1:14" ht="12" customHeight="1" x14ac:dyDescent="0.15">
      <c r="A270" s="260" t="s">
        <v>296</v>
      </c>
      <c r="B270" s="264" t="s">
        <v>954</v>
      </c>
      <c r="C270" s="260" t="s">
        <v>363</v>
      </c>
      <c r="D270" s="264" t="s">
        <v>405</v>
      </c>
      <c r="E270" s="260" t="s">
        <v>955</v>
      </c>
      <c r="F270" s="261" t="s">
        <v>956</v>
      </c>
      <c r="G270" s="262">
        <v>18</v>
      </c>
      <c r="H270" s="254">
        <v>40</v>
      </c>
      <c r="I270" s="263">
        <f t="shared" si="28"/>
        <v>39.99</v>
      </c>
      <c r="J270" s="257">
        <f>VLOOKUP(E270,Inventory!A:C,3,FALSE)</f>
        <v>45</v>
      </c>
      <c r="K270" s="264"/>
      <c r="L270" s="263">
        <f t="shared" si="29"/>
        <v>0</v>
      </c>
      <c r="M270" s="443"/>
      <c r="N270" s="258"/>
    </row>
    <row r="271" spans="1:14" ht="12" customHeight="1" x14ac:dyDescent="0.15">
      <c r="A271" s="260" t="s">
        <v>296</v>
      </c>
      <c r="B271" s="264" t="s">
        <v>954</v>
      </c>
      <c r="C271" s="260" t="s">
        <v>367</v>
      </c>
      <c r="D271" s="264" t="s">
        <v>408</v>
      </c>
      <c r="E271" s="260" t="s">
        <v>957</v>
      </c>
      <c r="F271" s="261" t="s">
        <v>958</v>
      </c>
      <c r="G271" s="262">
        <v>18</v>
      </c>
      <c r="H271" s="254">
        <v>40</v>
      </c>
      <c r="I271" s="263">
        <f t="shared" si="28"/>
        <v>39.99</v>
      </c>
      <c r="J271" s="257">
        <f>VLOOKUP(E271,Inventory!A:C,3,FALSE)</f>
        <v>31</v>
      </c>
      <c r="K271" s="264"/>
      <c r="L271" s="263">
        <f t="shared" si="29"/>
        <v>0</v>
      </c>
      <c r="M271" s="443"/>
      <c r="N271" s="258"/>
    </row>
    <row r="272" spans="1:14" ht="12" customHeight="1" x14ac:dyDescent="0.15">
      <c r="A272" s="601" t="s">
        <v>1310</v>
      </c>
      <c r="B272" s="602"/>
      <c r="C272" s="602"/>
      <c r="D272" s="602"/>
      <c r="E272" s="602"/>
      <c r="F272" s="602"/>
      <c r="G272" s="603"/>
      <c r="H272" s="603"/>
      <c r="I272" s="602"/>
      <c r="J272" s="257"/>
      <c r="K272" s="602"/>
      <c r="L272" s="602"/>
      <c r="M272" s="604"/>
      <c r="N272" s="245"/>
    </row>
    <row r="273" spans="1:14" ht="24.75" customHeight="1" x14ac:dyDescent="0.15">
      <c r="A273" s="605" t="s">
        <v>351</v>
      </c>
      <c r="B273" s="606" t="s">
        <v>352</v>
      </c>
      <c r="C273" s="606" t="s">
        <v>353</v>
      </c>
      <c r="D273" s="606" t="str">
        <f>D6</f>
        <v>Measurement</v>
      </c>
      <c r="E273" s="606" t="s">
        <v>355</v>
      </c>
      <c r="F273" s="606" t="s">
        <v>356</v>
      </c>
      <c r="G273" s="607" t="s">
        <v>257</v>
      </c>
      <c r="H273" s="607" t="s">
        <v>262</v>
      </c>
      <c r="I273" s="605" t="s">
        <v>263</v>
      </c>
      <c r="J273" s="248"/>
      <c r="K273" s="605" t="s">
        <v>357</v>
      </c>
      <c r="L273" s="605" t="s">
        <v>359</v>
      </c>
      <c r="M273" s="608"/>
      <c r="N273" s="249"/>
    </row>
    <row r="274" spans="1:14" ht="12.75" customHeight="1" x14ac:dyDescent="0.15">
      <c r="A274" s="264" t="s">
        <v>298</v>
      </c>
      <c r="B274" s="609" t="s">
        <v>1311</v>
      </c>
      <c r="C274" s="610" t="s">
        <v>552</v>
      </c>
      <c r="D274" s="611" t="s">
        <v>1312</v>
      </c>
      <c r="E274" s="610" t="s">
        <v>1313</v>
      </c>
      <c r="F274" s="612" t="s">
        <v>1314</v>
      </c>
      <c r="G274" s="262">
        <v>77</v>
      </c>
      <c r="H274" s="262">
        <v>140</v>
      </c>
      <c r="I274" s="263">
        <f t="shared" ref="I274:I316" si="30">H274-0.01</f>
        <v>139.99</v>
      </c>
      <c r="J274" s="257">
        <f>VLOOKUP(E274,Inventory!A:C,3,FALSE)</f>
        <v>1</v>
      </c>
      <c r="K274" s="264"/>
      <c r="L274" s="263">
        <f t="shared" ref="L274:L316" si="31">G274*K274</f>
        <v>0</v>
      </c>
      <c r="M274" s="443"/>
      <c r="N274" s="258"/>
    </row>
    <row r="275" spans="1:14" ht="12.75" customHeight="1" x14ac:dyDescent="0.15">
      <c r="A275" s="457" t="s">
        <v>298</v>
      </c>
      <c r="B275" s="613" t="s">
        <v>1315</v>
      </c>
      <c r="C275" s="455" t="s">
        <v>552</v>
      </c>
      <c r="D275" s="554" t="s">
        <v>1312</v>
      </c>
      <c r="E275" s="455" t="s">
        <v>1316</v>
      </c>
      <c r="F275" s="614" t="s">
        <v>1317</v>
      </c>
      <c r="G275" s="492">
        <v>77</v>
      </c>
      <c r="H275" s="492">
        <v>140</v>
      </c>
      <c r="I275" s="461">
        <f t="shared" si="30"/>
        <v>139.99</v>
      </c>
      <c r="J275" s="257">
        <f>VLOOKUP(E275,Inventory!A:C,3,FALSE)</f>
        <v>0</v>
      </c>
      <c r="K275" s="457"/>
      <c r="L275" s="461">
        <f t="shared" si="31"/>
        <v>0</v>
      </c>
      <c r="M275" s="443"/>
      <c r="N275" s="258"/>
    </row>
    <row r="276" spans="1:14" ht="12.75" customHeight="1" x14ac:dyDescent="0.15">
      <c r="A276" s="457" t="s">
        <v>298</v>
      </c>
      <c r="B276" s="613" t="s">
        <v>1318</v>
      </c>
      <c r="C276" s="455" t="s">
        <v>552</v>
      </c>
      <c r="D276" s="554" t="s">
        <v>1312</v>
      </c>
      <c r="E276" s="455" t="s">
        <v>1319</v>
      </c>
      <c r="F276" s="614" t="s">
        <v>1320</v>
      </c>
      <c r="G276" s="492">
        <v>77</v>
      </c>
      <c r="H276" s="492">
        <v>140</v>
      </c>
      <c r="I276" s="461">
        <f t="shared" si="30"/>
        <v>139.99</v>
      </c>
      <c r="J276" s="257">
        <f>VLOOKUP(E276,Inventory!A:C,3,FALSE)</f>
        <v>39</v>
      </c>
      <c r="K276" s="457"/>
      <c r="L276" s="461">
        <f t="shared" si="31"/>
        <v>0</v>
      </c>
      <c r="M276" s="443"/>
      <c r="N276" s="258"/>
    </row>
    <row r="277" spans="1:14" ht="12.75" customHeight="1" x14ac:dyDescent="0.15">
      <c r="A277" s="457" t="s">
        <v>298</v>
      </c>
      <c r="B277" s="613" t="s">
        <v>1321</v>
      </c>
      <c r="C277" s="455" t="s">
        <v>552</v>
      </c>
      <c r="D277" s="554" t="s">
        <v>1312</v>
      </c>
      <c r="E277" s="455" t="s">
        <v>1322</v>
      </c>
      <c r="F277" s="614" t="s">
        <v>1323</v>
      </c>
      <c r="G277" s="492">
        <v>77</v>
      </c>
      <c r="H277" s="492">
        <v>140</v>
      </c>
      <c r="I277" s="461">
        <f t="shared" si="30"/>
        <v>139.99</v>
      </c>
      <c r="J277" s="257">
        <f>VLOOKUP(E277,Inventory!A:C,3,FALSE)</f>
        <v>0</v>
      </c>
      <c r="K277" s="457"/>
      <c r="L277" s="461">
        <f t="shared" si="31"/>
        <v>0</v>
      </c>
      <c r="M277" s="443"/>
      <c r="N277" s="258"/>
    </row>
    <row r="278" spans="1:14" ht="12.75" customHeight="1" x14ac:dyDescent="0.15">
      <c r="A278" s="457" t="s">
        <v>298</v>
      </c>
      <c r="B278" s="613" t="s">
        <v>1324</v>
      </c>
      <c r="C278" s="455" t="s">
        <v>552</v>
      </c>
      <c r="D278" s="554" t="s">
        <v>1312</v>
      </c>
      <c r="E278" s="455" t="s">
        <v>1325</v>
      </c>
      <c r="F278" s="614" t="s">
        <v>1326</v>
      </c>
      <c r="G278" s="492">
        <v>77</v>
      </c>
      <c r="H278" s="492">
        <v>140</v>
      </c>
      <c r="I278" s="461">
        <f t="shared" si="30"/>
        <v>139.99</v>
      </c>
      <c r="J278" s="257">
        <f>VLOOKUP(E278,Inventory!A:C,3,FALSE)</f>
        <v>0</v>
      </c>
      <c r="K278" s="457"/>
      <c r="L278" s="461">
        <f t="shared" si="31"/>
        <v>0</v>
      </c>
      <c r="M278" s="443"/>
      <c r="N278" s="258"/>
    </row>
    <row r="279" spans="1:14" ht="12.75" customHeight="1" x14ac:dyDescent="0.15">
      <c r="A279" s="467" t="s">
        <v>298</v>
      </c>
      <c r="B279" s="467" t="s">
        <v>1234</v>
      </c>
      <c r="C279" s="467" t="s">
        <v>552</v>
      </c>
      <c r="D279" s="570" t="s">
        <v>1312</v>
      </c>
      <c r="E279" s="467" t="s">
        <v>1327</v>
      </c>
      <c r="F279" s="615" t="s">
        <v>1328</v>
      </c>
      <c r="G279" s="514">
        <v>77</v>
      </c>
      <c r="H279" s="514">
        <v>140</v>
      </c>
      <c r="I279" s="473">
        <f t="shared" si="30"/>
        <v>139.99</v>
      </c>
      <c r="J279" s="257">
        <f>VLOOKUP(E279,Inventory!A:C,3,FALSE)</f>
        <v>0</v>
      </c>
      <c r="K279" s="468"/>
      <c r="L279" s="473">
        <f t="shared" si="31"/>
        <v>0</v>
      </c>
      <c r="M279" s="443">
        <f>VLOOKUP(E279,incoming!A:B,2,FALSE)*0.5</f>
        <v>95</v>
      </c>
      <c r="N279" s="258" t="s">
        <v>997</v>
      </c>
    </row>
    <row r="280" spans="1:14" ht="12.75" customHeight="1" x14ac:dyDescent="0.15">
      <c r="A280" s="467" t="s">
        <v>298</v>
      </c>
      <c r="B280" s="467" t="s">
        <v>1329</v>
      </c>
      <c r="C280" s="467" t="s">
        <v>552</v>
      </c>
      <c r="D280" s="570" t="s">
        <v>1312</v>
      </c>
      <c r="E280" s="467" t="s">
        <v>1330</v>
      </c>
      <c r="F280" s="615" t="s">
        <v>1331</v>
      </c>
      <c r="G280" s="514">
        <v>77</v>
      </c>
      <c r="H280" s="514">
        <v>140</v>
      </c>
      <c r="I280" s="473">
        <f t="shared" si="30"/>
        <v>139.99</v>
      </c>
      <c r="J280" s="257">
        <f>VLOOKUP(E280,Inventory!A:C,3,FALSE)</f>
        <v>0</v>
      </c>
      <c r="K280" s="468"/>
      <c r="L280" s="473">
        <f t="shared" si="31"/>
        <v>0</v>
      </c>
      <c r="M280" s="443">
        <f>VLOOKUP(E280,incoming!A:B,2,FALSE)*0.5</f>
        <v>179</v>
      </c>
      <c r="N280" s="258" t="s">
        <v>997</v>
      </c>
    </row>
    <row r="281" spans="1:14" ht="12.75" customHeight="1" x14ac:dyDescent="0.15">
      <c r="A281" s="467" t="s">
        <v>298</v>
      </c>
      <c r="B281" s="467" t="s">
        <v>1332</v>
      </c>
      <c r="C281" s="467" t="s">
        <v>552</v>
      </c>
      <c r="D281" s="570" t="s">
        <v>1312</v>
      </c>
      <c r="E281" s="467" t="s">
        <v>1333</v>
      </c>
      <c r="F281" s="615" t="s">
        <v>1334</v>
      </c>
      <c r="G281" s="514">
        <v>77</v>
      </c>
      <c r="H281" s="514">
        <v>140</v>
      </c>
      <c r="I281" s="473">
        <f t="shared" si="30"/>
        <v>139.99</v>
      </c>
      <c r="J281" s="257">
        <f>VLOOKUP(E281,Inventory!A:C,3,FALSE)</f>
        <v>0</v>
      </c>
      <c r="K281" s="468"/>
      <c r="L281" s="473">
        <f t="shared" si="31"/>
        <v>0</v>
      </c>
      <c r="M281" s="443">
        <f>VLOOKUP(E281,incoming!A:B,2,FALSE)*0.5</f>
        <v>95</v>
      </c>
      <c r="N281" s="258" t="s">
        <v>997</v>
      </c>
    </row>
    <row r="282" spans="1:14" ht="13.5" customHeight="1" x14ac:dyDescent="0.2">
      <c r="A282" s="616" t="s">
        <v>298</v>
      </c>
      <c r="B282" s="617" t="s">
        <v>654</v>
      </c>
      <c r="C282" s="618" t="s">
        <v>552</v>
      </c>
      <c r="D282" s="474" t="s">
        <v>543</v>
      </c>
      <c r="E282" s="475" t="s">
        <v>655</v>
      </c>
      <c r="F282" s="619">
        <v>847435035630</v>
      </c>
      <c r="G282" s="493">
        <f>H282*0.55</f>
        <v>77</v>
      </c>
      <c r="H282" s="295">
        <v>140</v>
      </c>
      <c r="I282" s="296">
        <f t="shared" si="30"/>
        <v>139.99</v>
      </c>
      <c r="J282" s="454">
        <f>VLOOKUP(E282,Inventory!A:C,3,FALSE)</f>
        <v>9</v>
      </c>
      <c r="K282" s="474"/>
      <c r="L282" s="296">
        <f t="shared" si="31"/>
        <v>0</v>
      </c>
      <c r="M282" s="443">
        <f>VLOOKUP(E282,incoming!A:B,2,FALSE)*0.5</f>
        <v>100</v>
      </c>
      <c r="N282" s="258" t="s">
        <v>997</v>
      </c>
    </row>
    <row r="283" spans="1:14" ht="12" customHeight="1" x14ac:dyDescent="0.15">
      <c r="A283" s="284" t="s">
        <v>299</v>
      </c>
      <c r="B283" s="284" t="s">
        <v>1335</v>
      </c>
      <c r="C283" s="284" t="s">
        <v>552</v>
      </c>
      <c r="D283" s="284" t="s">
        <v>405</v>
      </c>
      <c r="E283" s="620" t="s">
        <v>1336</v>
      </c>
      <c r="F283" s="620">
        <v>847435028885</v>
      </c>
      <c r="G283" s="287">
        <v>18</v>
      </c>
      <c r="H283" s="287">
        <v>40</v>
      </c>
      <c r="I283" s="621">
        <f t="shared" si="30"/>
        <v>39.99</v>
      </c>
      <c r="J283" s="257">
        <f>VLOOKUP(E283,Inventory!A:C,3,FALSE)</f>
        <v>250</v>
      </c>
      <c r="K283" s="622"/>
      <c r="L283" s="621">
        <f t="shared" si="31"/>
        <v>0</v>
      </c>
      <c r="M283" s="443"/>
      <c r="N283" s="258"/>
    </row>
    <row r="284" spans="1:14" ht="12" customHeight="1" x14ac:dyDescent="0.15">
      <c r="A284" s="623" t="s">
        <v>299</v>
      </c>
      <c r="B284" s="623" t="s">
        <v>1337</v>
      </c>
      <c r="C284" s="623" t="s">
        <v>552</v>
      </c>
      <c r="D284" s="623" t="s">
        <v>405</v>
      </c>
      <c r="E284" s="624" t="s">
        <v>1338</v>
      </c>
      <c r="F284" s="624">
        <v>847435028892</v>
      </c>
      <c r="G284" s="625">
        <v>18</v>
      </c>
      <c r="H284" s="625">
        <v>40</v>
      </c>
      <c r="I284" s="485">
        <f t="shared" si="30"/>
        <v>39.99</v>
      </c>
      <c r="J284" s="257">
        <f>VLOOKUP(E284,Inventory!A:C,3,FALSE)</f>
        <v>154</v>
      </c>
      <c r="K284" s="289"/>
      <c r="L284" s="485">
        <f t="shared" si="31"/>
        <v>0</v>
      </c>
      <c r="M284" s="443"/>
      <c r="N284" s="258"/>
    </row>
    <row r="285" spans="1:14" ht="12" customHeight="1" x14ac:dyDescent="0.15">
      <c r="A285" s="478" t="s">
        <v>299</v>
      </c>
      <c r="B285" s="478" t="s">
        <v>1339</v>
      </c>
      <c r="C285" s="478" t="s">
        <v>552</v>
      </c>
      <c r="D285" s="478" t="s">
        <v>405</v>
      </c>
      <c r="E285" s="480" t="s">
        <v>1340</v>
      </c>
      <c r="F285" s="480">
        <v>847435028915</v>
      </c>
      <c r="G285" s="626">
        <v>18</v>
      </c>
      <c r="H285" s="626">
        <v>40</v>
      </c>
      <c r="I285" s="290">
        <f t="shared" si="30"/>
        <v>39.99</v>
      </c>
      <c r="J285" s="257">
        <f>VLOOKUP(E285,Inventory!A:C,3,FALSE)</f>
        <v>250</v>
      </c>
      <c r="K285" s="289"/>
      <c r="L285" s="290">
        <f t="shared" si="31"/>
        <v>0</v>
      </c>
      <c r="M285" s="443"/>
      <c r="N285" s="258"/>
    </row>
    <row r="286" spans="1:14" ht="12" customHeight="1" x14ac:dyDescent="0.15">
      <c r="A286" s="467" t="s">
        <v>299</v>
      </c>
      <c r="B286" s="467" t="s">
        <v>1341</v>
      </c>
      <c r="C286" s="467" t="s">
        <v>552</v>
      </c>
      <c r="D286" s="467" t="s">
        <v>405</v>
      </c>
      <c r="E286" s="627" t="s">
        <v>1342</v>
      </c>
      <c r="F286" s="627" t="s">
        <v>1343</v>
      </c>
      <c r="G286" s="514">
        <f t="shared" ref="G286:G303" si="32">H286*0.55</f>
        <v>27.500000000000004</v>
      </c>
      <c r="H286" s="514">
        <v>50</v>
      </c>
      <c r="I286" s="473">
        <f t="shared" si="30"/>
        <v>49.99</v>
      </c>
      <c r="J286" s="257">
        <f>VLOOKUP(E286,Inventory!A:C,3,FALSE)</f>
        <v>0</v>
      </c>
      <c r="K286" s="468"/>
      <c r="L286" s="473">
        <f t="shared" si="31"/>
        <v>0</v>
      </c>
      <c r="M286" s="443"/>
      <c r="N286" s="258"/>
    </row>
    <row r="287" spans="1:14" ht="12" customHeight="1" x14ac:dyDescent="0.15">
      <c r="A287" s="467" t="s">
        <v>299</v>
      </c>
      <c r="B287" s="467" t="s">
        <v>1344</v>
      </c>
      <c r="C287" s="628" t="s">
        <v>552</v>
      </c>
      <c r="D287" s="628" t="s">
        <v>405</v>
      </c>
      <c r="E287" s="629" t="s">
        <v>1345</v>
      </c>
      <c r="F287" s="629" t="s">
        <v>1346</v>
      </c>
      <c r="G287" s="630">
        <f t="shared" si="32"/>
        <v>27.500000000000004</v>
      </c>
      <c r="H287" s="630">
        <v>50</v>
      </c>
      <c r="I287" s="631">
        <f t="shared" si="30"/>
        <v>49.99</v>
      </c>
      <c r="J287" s="257">
        <f>VLOOKUP(E287,Inventory!A:C,3,FALSE)</f>
        <v>0</v>
      </c>
      <c r="K287" s="632"/>
      <c r="L287" s="631">
        <f t="shared" si="31"/>
        <v>0</v>
      </c>
      <c r="M287" s="443"/>
      <c r="N287" s="258"/>
    </row>
    <row r="288" spans="1:14" ht="12" customHeight="1" x14ac:dyDescent="0.15">
      <c r="A288" s="260" t="s">
        <v>1347</v>
      </c>
      <c r="B288" s="260" t="s">
        <v>1348</v>
      </c>
      <c r="C288" s="434" t="s">
        <v>552</v>
      </c>
      <c r="D288" s="251" t="s">
        <v>405</v>
      </c>
      <c r="E288" s="633" t="s">
        <v>1349</v>
      </c>
      <c r="F288" s="273">
        <v>847435031076</v>
      </c>
      <c r="G288" s="254">
        <f t="shared" si="32"/>
        <v>22</v>
      </c>
      <c r="H288" s="254">
        <v>40</v>
      </c>
      <c r="I288" s="263">
        <f t="shared" si="30"/>
        <v>39.99</v>
      </c>
      <c r="J288" s="257">
        <f>VLOOKUP(E288,Inventory!A:C,3,FALSE)</f>
        <v>40</v>
      </c>
      <c r="K288" s="264"/>
      <c r="L288" s="263">
        <f t="shared" si="31"/>
        <v>0</v>
      </c>
      <c r="M288" s="443"/>
      <c r="N288" s="258"/>
    </row>
    <row r="289" spans="1:14" ht="12" customHeight="1" x14ac:dyDescent="0.15">
      <c r="A289" s="251" t="s">
        <v>300</v>
      </c>
      <c r="B289" s="252" t="s">
        <v>1350</v>
      </c>
      <c r="C289" s="251" t="s">
        <v>552</v>
      </c>
      <c r="D289" s="251" t="s">
        <v>405</v>
      </c>
      <c r="E289" s="253" t="s">
        <v>1351</v>
      </c>
      <c r="F289" s="273">
        <v>847435031588</v>
      </c>
      <c r="G289" s="254">
        <f t="shared" si="32"/>
        <v>22</v>
      </c>
      <c r="H289" s="254">
        <v>40</v>
      </c>
      <c r="I289" s="255">
        <f t="shared" si="30"/>
        <v>39.99</v>
      </c>
      <c r="J289" s="257">
        <f>VLOOKUP(E289,Inventory!A:C,3,FALSE)</f>
        <v>149</v>
      </c>
      <c r="K289" s="252"/>
      <c r="L289" s="255">
        <f t="shared" si="31"/>
        <v>0</v>
      </c>
      <c r="M289" s="443"/>
      <c r="N289" s="258" t="s">
        <v>997</v>
      </c>
    </row>
    <row r="290" spans="1:14" ht="12" customHeight="1" x14ac:dyDescent="0.15">
      <c r="A290" s="260" t="s">
        <v>300</v>
      </c>
      <c r="B290" s="264" t="s">
        <v>1352</v>
      </c>
      <c r="C290" s="260" t="s">
        <v>552</v>
      </c>
      <c r="D290" s="264" t="s">
        <v>405</v>
      </c>
      <c r="E290" s="261" t="s">
        <v>1353</v>
      </c>
      <c r="F290" s="275">
        <v>847435031595</v>
      </c>
      <c r="G290" s="254">
        <f t="shared" si="32"/>
        <v>22</v>
      </c>
      <c r="H290" s="634">
        <v>40</v>
      </c>
      <c r="I290" s="263">
        <f t="shared" si="30"/>
        <v>39.99</v>
      </c>
      <c r="J290" s="257">
        <f>VLOOKUP(E290,Inventory!A:C,3,FALSE)</f>
        <v>200</v>
      </c>
      <c r="K290" s="264"/>
      <c r="L290" s="263">
        <f t="shared" si="31"/>
        <v>0</v>
      </c>
      <c r="M290" s="443"/>
      <c r="N290" s="258" t="s">
        <v>997</v>
      </c>
    </row>
    <row r="291" spans="1:14" ht="12" customHeight="1" x14ac:dyDescent="0.15">
      <c r="A291" s="260" t="s">
        <v>300</v>
      </c>
      <c r="B291" s="264" t="s">
        <v>1354</v>
      </c>
      <c r="C291" s="260" t="s">
        <v>552</v>
      </c>
      <c r="D291" s="264" t="s">
        <v>405</v>
      </c>
      <c r="E291" s="261" t="s">
        <v>1355</v>
      </c>
      <c r="F291" s="275">
        <v>847435031601</v>
      </c>
      <c r="G291" s="254">
        <f t="shared" si="32"/>
        <v>22</v>
      </c>
      <c r="H291" s="634">
        <v>40</v>
      </c>
      <c r="I291" s="263">
        <f t="shared" si="30"/>
        <v>39.99</v>
      </c>
      <c r="J291" s="257">
        <f>VLOOKUP(E291,Inventory!A:C,3,FALSE)</f>
        <v>250</v>
      </c>
      <c r="K291" s="264"/>
      <c r="L291" s="263">
        <f t="shared" si="31"/>
        <v>0</v>
      </c>
      <c r="M291" s="443"/>
      <c r="N291" s="258" t="s">
        <v>997</v>
      </c>
    </row>
    <row r="292" spans="1:14" ht="12" customHeight="1" x14ac:dyDescent="0.15">
      <c r="A292" s="260" t="s">
        <v>300</v>
      </c>
      <c r="B292" s="264" t="s">
        <v>1356</v>
      </c>
      <c r="C292" s="260" t="s">
        <v>552</v>
      </c>
      <c r="D292" s="264" t="s">
        <v>405</v>
      </c>
      <c r="E292" s="261" t="s">
        <v>1357</v>
      </c>
      <c r="F292" s="275">
        <v>847435031618</v>
      </c>
      <c r="G292" s="254">
        <f t="shared" si="32"/>
        <v>22</v>
      </c>
      <c r="H292" s="634">
        <v>40</v>
      </c>
      <c r="I292" s="263">
        <f t="shared" si="30"/>
        <v>39.99</v>
      </c>
      <c r="J292" s="257">
        <f>VLOOKUP(E292,Inventory!A:C,3,FALSE)</f>
        <v>200</v>
      </c>
      <c r="K292" s="264"/>
      <c r="L292" s="263">
        <f t="shared" si="31"/>
        <v>0</v>
      </c>
      <c r="M292" s="443"/>
      <c r="N292" s="258" t="s">
        <v>997</v>
      </c>
    </row>
    <row r="293" spans="1:14" ht="12" customHeight="1" x14ac:dyDescent="0.15">
      <c r="A293" s="266" t="s">
        <v>300</v>
      </c>
      <c r="B293" s="267" t="s">
        <v>1358</v>
      </c>
      <c r="C293" s="266" t="s">
        <v>552</v>
      </c>
      <c r="D293" s="266" t="s">
        <v>405</v>
      </c>
      <c r="E293" s="268" t="s">
        <v>1359</v>
      </c>
      <c r="F293" s="280">
        <v>847435031625</v>
      </c>
      <c r="G293" s="270">
        <f t="shared" si="32"/>
        <v>22</v>
      </c>
      <c r="H293" s="635">
        <v>40</v>
      </c>
      <c r="I293" s="271">
        <f t="shared" si="30"/>
        <v>39.99</v>
      </c>
      <c r="J293" s="257">
        <f>VLOOKUP(E293,Inventory!A:C,3,FALSE)</f>
        <v>200</v>
      </c>
      <c r="K293" s="267"/>
      <c r="L293" s="271">
        <f t="shared" si="31"/>
        <v>0</v>
      </c>
      <c r="M293" s="443"/>
      <c r="N293" s="258" t="s">
        <v>997</v>
      </c>
    </row>
    <row r="294" spans="1:14" ht="12" customHeight="1" x14ac:dyDescent="0.15">
      <c r="A294" s="251" t="s">
        <v>301</v>
      </c>
      <c r="B294" s="252" t="s">
        <v>1360</v>
      </c>
      <c r="C294" s="251" t="s">
        <v>463</v>
      </c>
      <c r="D294" s="251" t="s">
        <v>836</v>
      </c>
      <c r="E294" s="253" t="s">
        <v>1361</v>
      </c>
      <c r="F294" s="253" t="s">
        <v>1362</v>
      </c>
      <c r="G294" s="254">
        <f t="shared" si="32"/>
        <v>22</v>
      </c>
      <c r="H294" s="254">
        <v>40</v>
      </c>
      <c r="I294" s="255">
        <f t="shared" si="30"/>
        <v>39.99</v>
      </c>
      <c r="J294" s="257">
        <f>VLOOKUP(E294,Inventory!A:C,3,FALSE)</f>
        <v>250</v>
      </c>
      <c r="K294" s="252"/>
      <c r="L294" s="255">
        <f t="shared" si="31"/>
        <v>0</v>
      </c>
      <c r="M294" s="443"/>
      <c r="N294" s="258"/>
    </row>
    <row r="295" spans="1:14" ht="12" customHeight="1" x14ac:dyDescent="0.15">
      <c r="A295" s="251" t="s">
        <v>301</v>
      </c>
      <c r="B295" s="264" t="s">
        <v>1360</v>
      </c>
      <c r="C295" s="260" t="s">
        <v>466</v>
      </c>
      <c r="D295" s="260" t="s">
        <v>839</v>
      </c>
      <c r="E295" s="261" t="s">
        <v>1363</v>
      </c>
      <c r="F295" s="261" t="s">
        <v>1364</v>
      </c>
      <c r="G295" s="262">
        <f t="shared" si="32"/>
        <v>22</v>
      </c>
      <c r="H295" s="254">
        <v>40</v>
      </c>
      <c r="I295" s="263">
        <f t="shared" si="30"/>
        <v>39.99</v>
      </c>
      <c r="J295" s="257">
        <f>VLOOKUP(E295,Inventory!A:C,3,FALSE)</f>
        <v>250</v>
      </c>
      <c r="K295" s="264"/>
      <c r="L295" s="263">
        <f t="shared" si="31"/>
        <v>0</v>
      </c>
      <c r="M295" s="443"/>
      <c r="N295" s="258"/>
    </row>
    <row r="296" spans="1:14" ht="12" customHeight="1" x14ac:dyDescent="0.15">
      <c r="A296" s="251" t="s">
        <v>301</v>
      </c>
      <c r="B296" s="264" t="s">
        <v>1365</v>
      </c>
      <c r="C296" s="260" t="s">
        <v>463</v>
      </c>
      <c r="D296" s="251" t="s">
        <v>836</v>
      </c>
      <c r="E296" s="261" t="s">
        <v>1366</v>
      </c>
      <c r="F296" s="261" t="s">
        <v>1367</v>
      </c>
      <c r="G296" s="262">
        <f t="shared" si="32"/>
        <v>22</v>
      </c>
      <c r="H296" s="254">
        <v>40</v>
      </c>
      <c r="I296" s="263">
        <f t="shared" si="30"/>
        <v>39.99</v>
      </c>
      <c r="J296" s="257">
        <f>VLOOKUP(E296,Inventory!A:C,3,FALSE)</f>
        <v>20</v>
      </c>
      <c r="K296" s="264"/>
      <c r="L296" s="263">
        <f t="shared" si="31"/>
        <v>0</v>
      </c>
      <c r="M296" s="443"/>
      <c r="N296" s="258" t="s">
        <v>997</v>
      </c>
    </row>
    <row r="297" spans="1:14" ht="12" customHeight="1" x14ac:dyDescent="0.15">
      <c r="A297" s="251" t="s">
        <v>301</v>
      </c>
      <c r="B297" s="264" t="s">
        <v>1365</v>
      </c>
      <c r="C297" s="260" t="s">
        <v>466</v>
      </c>
      <c r="D297" s="260" t="s">
        <v>839</v>
      </c>
      <c r="E297" s="261" t="s">
        <v>1368</v>
      </c>
      <c r="F297" s="261" t="s">
        <v>1369</v>
      </c>
      <c r="G297" s="262">
        <f t="shared" si="32"/>
        <v>22</v>
      </c>
      <c r="H297" s="254">
        <v>40</v>
      </c>
      <c r="I297" s="263">
        <f t="shared" si="30"/>
        <v>39.99</v>
      </c>
      <c r="J297" s="257">
        <f>VLOOKUP(E297,Inventory!A:C,3,FALSE)</f>
        <v>214</v>
      </c>
      <c r="K297" s="264"/>
      <c r="L297" s="263">
        <f t="shared" si="31"/>
        <v>0</v>
      </c>
      <c r="M297" s="443"/>
      <c r="N297" s="258"/>
    </row>
    <row r="298" spans="1:14" ht="12" customHeight="1" x14ac:dyDescent="0.15">
      <c r="A298" s="251" t="s">
        <v>301</v>
      </c>
      <c r="B298" s="264" t="s">
        <v>1370</v>
      </c>
      <c r="C298" s="260" t="s">
        <v>463</v>
      </c>
      <c r="D298" s="251" t="s">
        <v>836</v>
      </c>
      <c r="E298" s="261" t="s">
        <v>1371</v>
      </c>
      <c r="F298" s="261" t="s">
        <v>1372</v>
      </c>
      <c r="G298" s="262">
        <f t="shared" si="32"/>
        <v>22</v>
      </c>
      <c r="H298" s="254">
        <v>40</v>
      </c>
      <c r="I298" s="263">
        <f t="shared" si="30"/>
        <v>39.99</v>
      </c>
      <c r="J298" s="257">
        <f>VLOOKUP(E298,Inventory!A:C,3,FALSE)</f>
        <v>22</v>
      </c>
      <c r="K298" s="264"/>
      <c r="L298" s="263">
        <f t="shared" si="31"/>
        <v>0</v>
      </c>
      <c r="M298" s="443"/>
      <c r="N298" s="258"/>
    </row>
    <row r="299" spans="1:14" ht="12" customHeight="1" x14ac:dyDescent="0.15">
      <c r="A299" s="251" t="s">
        <v>301</v>
      </c>
      <c r="B299" s="264" t="s">
        <v>1370</v>
      </c>
      <c r="C299" s="260" t="s">
        <v>466</v>
      </c>
      <c r="D299" s="260" t="s">
        <v>839</v>
      </c>
      <c r="E299" s="261" t="s">
        <v>1373</v>
      </c>
      <c r="F299" s="261" t="s">
        <v>1374</v>
      </c>
      <c r="G299" s="262">
        <f t="shared" si="32"/>
        <v>22</v>
      </c>
      <c r="H299" s="254">
        <v>40</v>
      </c>
      <c r="I299" s="263">
        <f t="shared" si="30"/>
        <v>39.99</v>
      </c>
      <c r="J299" s="257">
        <f>VLOOKUP(E299,Inventory!A:C,3,FALSE)</f>
        <v>154</v>
      </c>
      <c r="K299" s="264"/>
      <c r="L299" s="263">
        <f t="shared" si="31"/>
        <v>0</v>
      </c>
      <c r="M299" s="443"/>
      <c r="N299" s="258" t="s">
        <v>997</v>
      </c>
    </row>
    <row r="300" spans="1:14" ht="12" customHeight="1" x14ac:dyDescent="0.15">
      <c r="A300" s="251" t="s">
        <v>301</v>
      </c>
      <c r="B300" s="264" t="s">
        <v>1375</v>
      </c>
      <c r="C300" s="260" t="s">
        <v>463</v>
      </c>
      <c r="D300" s="251" t="s">
        <v>836</v>
      </c>
      <c r="E300" s="261" t="s">
        <v>1376</v>
      </c>
      <c r="F300" s="261" t="s">
        <v>1377</v>
      </c>
      <c r="G300" s="262">
        <f t="shared" si="32"/>
        <v>22</v>
      </c>
      <c r="H300" s="254">
        <v>40</v>
      </c>
      <c r="I300" s="263">
        <f t="shared" si="30"/>
        <v>39.99</v>
      </c>
      <c r="J300" s="257">
        <f>VLOOKUP(E300,Inventory!A:C,3,FALSE)</f>
        <v>103</v>
      </c>
      <c r="K300" s="264"/>
      <c r="L300" s="263">
        <f t="shared" si="31"/>
        <v>0</v>
      </c>
      <c r="M300" s="443"/>
      <c r="N300" s="258"/>
    </row>
    <row r="301" spans="1:14" ht="12" customHeight="1" x14ac:dyDescent="0.15">
      <c r="A301" s="251" t="s">
        <v>301</v>
      </c>
      <c r="B301" s="264" t="s">
        <v>1375</v>
      </c>
      <c r="C301" s="260" t="s">
        <v>466</v>
      </c>
      <c r="D301" s="260" t="s">
        <v>839</v>
      </c>
      <c r="E301" s="261" t="s">
        <v>1378</v>
      </c>
      <c r="F301" s="261" t="s">
        <v>1379</v>
      </c>
      <c r="G301" s="262">
        <f t="shared" si="32"/>
        <v>22</v>
      </c>
      <c r="H301" s="254">
        <v>40</v>
      </c>
      <c r="I301" s="263">
        <f t="shared" si="30"/>
        <v>39.99</v>
      </c>
      <c r="J301" s="257">
        <f>VLOOKUP(E301,Inventory!A:C,3,FALSE)</f>
        <v>250</v>
      </c>
      <c r="K301" s="264"/>
      <c r="L301" s="263">
        <f t="shared" si="31"/>
        <v>0</v>
      </c>
      <c r="M301" s="443"/>
      <c r="N301" s="258"/>
    </row>
    <row r="302" spans="1:14" ht="12" customHeight="1" x14ac:dyDescent="0.15">
      <c r="A302" s="251" t="s">
        <v>301</v>
      </c>
      <c r="B302" s="264" t="s">
        <v>1380</v>
      </c>
      <c r="C302" s="260" t="s">
        <v>463</v>
      </c>
      <c r="D302" s="251" t="s">
        <v>836</v>
      </c>
      <c r="E302" s="261" t="s">
        <v>1381</v>
      </c>
      <c r="F302" s="261" t="s">
        <v>1382</v>
      </c>
      <c r="G302" s="262">
        <f t="shared" si="32"/>
        <v>22</v>
      </c>
      <c r="H302" s="254">
        <v>40</v>
      </c>
      <c r="I302" s="263">
        <f t="shared" si="30"/>
        <v>39.99</v>
      </c>
      <c r="J302" s="257">
        <f>VLOOKUP(E302,Inventory!A:C,3,FALSE)</f>
        <v>74</v>
      </c>
      <c r="K302" s="264"/>
      <c r="L302" s="263">
        <f t="shared" si="31"/>
        <v>0</v>
      </c>
      <c r="M302" s="443"/>
      <c r="N302" s="258"/>
    </row>
    <row r="303" spans="1:14" ht="12" hidden="1" customHeight="1" x14ac:dyDescent="0.15">
      <c r="A303" s="251" t="s">
        <v>301</v>
      </c>
      <c r="B303" s="264" t="s">
        <v>1380</v>
      </c>
      <c r="C303" s="260" t="s">
        <v>466</v>
      </c>
      <c r="D303" s="260" t="s">
        <v>839</v>
      </c>
      <c r="E303" s="261" t="s">
        <v>1383</v>
      </c>
      <c r="F303" s="261" t="s">
        <v>1384</v>
      </c>
      <c r="G303" s="262">
        <f t="shared" si="32"/>
        <v>22</v>
      </c>
      <c r="H303" s="254">
        <v>40</v>
      </c>
      <c r="I303" s="263">
        <f t="shared" si="30"/>
        <v>39.99</v>
      </c>
      <c r="J303" s="257">
        <f>VLOOKUP(E303,Inventory!A:C,3,FALSE)</f>
        <v>0</v>
      </c>
      <c r="K303" s="264"/>
      <c r="L303" s="263">
        <f t="shared" si="31"/>
        <v>0</v>
      </c>
      <c r="M303" s="443"/>
      <c r="N303" s="258"/>
    </row>
    <row r="304" spans="1:14" ht="12" customHeight="1" x14ac:dyDescent="0.15">
      <c r="A304" s="251" t="s">
        <v>302</v>
      </c>
      <c r="B304" s="412" t="s">
        <v>835</v>
      </c>
      <c r="C304" s="412" t="s">
        <v>463</v>
      </c>
      <c r="D304" s="251" t="s">
        <v>836</v>
      </c>
      <c r="E304" s="413" t="s">
        <v>837</v>
      </c>
      <c r="F304" s="414" t="s">
        <v>838</v>
      </c>
      <c r="G304" s="262">
        <v>18</v>
      </c>
      <c r="H304" s="262">
        <v>35</v>
      </c>
      <c r="I304" s="255">
        <f t="shared" si="30"/>
        <v>34.99</v>
      </c>
      <c r="J304" s="257">
        <f>VLOOKUP(E304,Inventory!A:C,3,FALSE)</f>
        <v>197</v>
      </c>
      <c r="K304" s="252"/>
      <c r="L304" s="255">
        <f t="shared" si="31"/>
        <v>0</v>
      </c>
      <c r="M304" s="443"/>
      <c r="N304" s="258"/>
    </row>
    <row r="305" spans="1:14" ht="12" hidden="1" customHeight="1" x14ac:dyDescent="0.15">
      <c r="A305" s="251" t="s">
        <v>302</v>
      </c>
      <c r="B305" s="415" t="s">
        <v>835</v>
      </c>
      <c r="C305" s="415" t="s">
        <v>466</v>
      </c>
      <c r="D305" s="260" t="s">
        <v>839</v>
      </c>
      <c r="E305" s="416" t="s">
        <v>840</v>
      </c>
      <c r="F305" s="417" t="s">
        <v>841</v>
      </c>
      <c r="G305" s="262">
        <v>18</v>
      </c>
      <c r="H305" s="262">
        <v>35</v>
      </c>
      <c r="I305" s="263">
        <f t="shared" si="30"/>
        <v>34.99</v>
      </c>
      <c r="J305" s="257">
        <f>VLOOKUP(E305,Inventory!A:C,3,FALSE)</f>
        <v>0</v>
      </c>
      <c r="K305" s="264"/>
      <c r="L305" s="263">
        <f t="shared" si="31"/>
        <v>0</v>
      </c>
      <c r="M305" s="443"/>
      <c r="N305" s="258"/>
    </row>
    <row r="306" spans="1:14" ht="12" customHeight="1" x14ac:dyDescent="0.15">
      <c r="A306" s="251" t="s">
        <v>302</v>
      </c>
      <c r="B306" s="415" t="s">
        <v>842</v>
      </c>
      <c r="C306" s="415" t="s">
        <v>463</v>
      </c>
      <c r="D306" s="251" t="s">
        <v>836</v>
      </c>
      <c r="E306" s="416" t="s">
        <v>843</v>
      </c>
      <c r="F306" s="417" t="s">
        <v>844</v>
      </c>
      <c r="G306" s="262">
        <v>18</v>
      </c>
      <c r="H306" s="262">
        <v>35</v>
      </c>
      <c r="I306" s="263">
        <f t="shared" si="30"/>
        <v>34.99</v>
      </c>
      <c r="J306" s="257">
        <f>VLOOKUP(E306,Inventory!A:C,3,FALSE)</f>
        <v>108</v>
      </c>
      <c r="K306" s="264"/>
      <c r="L306" s="263">
        <f t="shared" si="31"/>
        <v>0</v>
      </c>
      <c r="M306" s="443"/>
      <c r="N306" s="258"/>
    </row>
    <row r="307" spans="1:14" ht="12" customHeight="1" x14ac:dyDescent="0.15">
      <c r="A307" s="251" t="s">
        <v>302</v>
      </c>
      <c r="B307" s="415" t="s">
        <v>842</v>
      </c>
      <c r="C307" s="415" t="s">
        <v>466</v>
      </c>
      <c r="D307" s="260" t="s">
        <v>839</v>
      </c>
      <c r="E307" s="416" t="s">
        <v>845</v>
      </c>
      <c r="F307" s="417" t="s">
        <v>846</v>
      </c>
      <c r="G307" s="262">
        <v>18</v>
      </c>
      <c r="H307" s="262">
        <v>35</v>
      </c>
      <c r="I307" s="263">
        <f t="shared" si="30"/>
        <v>34.99</v>
      </c>
      <c r="J307" s="257">
        <f>VLOOKUP(E307,Inventory!A:C,3,FALSE)</f>
        <v>208</v>
      </c>
      <c r="K307" s="264"/>
      <c r="L307" s="263">
        <f t="shared" si="31"/>
        <v>0</v>
      </c>
      <c r="M307" s="443"/>
      <c r="N307" s="258"/>
    </row>
    <row r="308" spans="1:14" ht="12" customHeight="1" x14ac:dyDescent="0.15">
      <c r="A308" s="251" t="s">
        <v>302</v>
      </c>
      <c r="B308" s="415" t="s">
        <v>847</v>
      </c>
      <c r="C308" s="415" t="s">
        <v>466</v>
      </c>
      <c r="D308" s="415" t="s">
        <v>839</v>
      </c>
      <c r="E308" s="416" t="s">
        <v>848</v>
      </c>
      <c r="F308" s="417" t="s">
        <v>849</v>
      </c>
      <c r="G308" s="262">
        <v>18</v>
      </c>
      <c r="H308" s="262">
        <v>35</v>
      </c>
      <c r="I308" s="263">
        <f t="shared" si="30"/>
        <v>34.99</v>
      </c>
      <c r="J308" s="257">
        <f>VLOOKUP(E308,Inventory!A:C,3,FALSE)</f>
        <v>154</v>
      </c>
      <c r="K308" s="264"/>
      <c r="L308" s="263">
        <f t="shared" si="31"/>
        <v>0</v>
      </c>
      <c r="M308" s="443"/>
      <c r="N308" s="258"/>
    </row>
    <row r="309" spans="1:14" ht="12" customHeight="1" x14ac:dyDescent="0.15">
      <c r="A309" s="251" t="s">
        <v>302</v>
      </c>
      <c r="B309" s="415" t="s">
        <v>850</v>
      </c>
      <c r="C309" s="415" t="s">
        <v>463</v>
      </c>
      <c r="D309" s="251" t="s">
        <v>836</v>
      </c>
      <c r="E309" s="416" t="s">
        <v>851</v>
      </c>
      <c r="F309" s="417" t="s">
        <v>852</v>
      </c>
      <c r="G309" s="262">
        <v>18</v>
      </c>
      <c r="H309" s="262">
        <v>35</v>
      </c>
      <c r="I309" s="263">
        <f t="shared" si="30"/>
        <v>34.99</v>
      </c>
      <c r="J309" s="257">
        <f>VLOOKUP(E309,Inventory!A:C,3,FALSE)</f>
        <v>112</v>
      </c>
      <c r="K309" s="264"/>
      <c r="L309" s="263">
        <f t="shared" si="31"/>
        <v>0</v>
      </c>
      <c r="M309" s="443"/>
      <c r="N309" s="258"/>
    </row>
    <row r="310" spans="1:14" ht="12" customHeight="1" x14ac:dyDescent="0.15">
      <c r="A310" s="251" t="s">
        <v>302</v>
      </c>
      <c r="B310" s="415" t="s">
        <v>853</v>
      </c>
      <c r="C310" s="415" t="s">
        <v>466</v>
      </c>
      <c r="D310" s="415" t="s">
        <v>839</v>
      </c>
      <c r="E310" s="416" t="s">
        <v>854</v>
      </c>
      <c r="F310" s="417" t="s">
        <v>855</v>
      </c>
      <c r="G310" s="262">
        <v>18</v>
      </c>
      <c r="H310" s="262">
        <v>35</v>
      </c>
      <c r="I310" s="263">
        <f t="shared" si="30"/>
        <v>34.99</v>
      </c>
      <c r="J310" s="257">
        <f>VLOOKUP(E310,Inventory!A:C,3,FALSE)</f>
        <v>250</v>
      </c>
      <c r="K310" s="264"/>
      <c r="L310" s="263">
        <f t="shared" si="31"/>
        <v>0</v>
      </c>
      <c r="M310" s="443"/>
      <c r="N310" s="258"/>
    </row>
    <row r="311" spans="1:14" ht="12" customHeight="1" x14ac:dyDescent="0.15">
      <c r="A311" s="251" t="s">
        <v>302</v>
      </c>
      <c r="B311" s="415" t="s">
        <v>856</v>
      </c>
      <c r="C311" s="415" t="s">
        <v>463</v>
      </c>
      <c r="D311" s="251" t="s">
        <v>836</v>
      </c>
      <c r="E311" s="416" t="s">
        <v>857</v>
      </c>
      <c r="F311" s="417" t="s">
        <v>858</v>
      </c>
      <c r="G311" s="262">
        <v>18</v>
      </c>
      <c r="H311" s="262">
        <v>35</v>
      </c>
      <c r="I311" s="263">
        <f t="shared" si="30"/>
        <v>34.99</v>
      </c>
      <c r="J311" s="257">
        <f>VLOOKUP(E311,Inventory!A:C,3,FALSE)</f>
        <v>250</v>
      </c>
      <c r="K311" s="264"/>
      <c r="L311" s="263">
        <f t="shared" si="31"/>
        <v>0</v>
      </c>
      <c r="M311" s="443"/>
      <c r="N311" s="258"/>
    </row>
    <row r="312" spans="1:14" ht="12" customHeight="1" x14ac:dyDescent="0.15">
      <c r="A312" s="251" t="s">
        <v>302</v>
      </c>
      <c r="B312" s="415" t="s">
        <v>856</v>
      </c>
      <c r="C312" s="415" t="s">
        <v>466</v>
      </c>
      <c r="D312" s="260" t="s">
        <v>839</v>
      </c>
      <c r="E312" s="416" t="s">
        <v>859</v>
      </c>
      <c r="F312" s="417" t="s">
        <v>860</v>
      </c>
      <c r="G312" s="262">
        <v>18</v>
      </c>
      <c r="H312" s="262">
        <v>35</v>
      </c>
      <c r="I312" s="263">
        <f t="shared" si="30"/>
        <v>34.99</v>
      </c>
      <c r="J312" s="257">
        <f>VLOOKUP(E312,Inventory!A:C,3,FALSE)</f>
        <v>250</v>
      </c>
      <c r="K312" s="264"/>
      <c r="L312" s="263">
        <f t="shared" si="31"/>
        <v>0</v>
      </c>
      <c r="M312" s="443"/>
      <c r="N312" s="258"/>
    </row>
    <row r="313" spans="1:14" ht="12" customHeight="1" x14ac:dyDescent="0.15">
      <c r="A313" s="251" t="s">
        <v>302</v>
      </c>
      <c r="B313" s="415" t="s">
        <v>861</v>
      </c>
      <c r="C313" s="415" t="s">
        <v>463</v>
      </c>
      <c r="D313" s="251" t="s">
        <v>836</v>
      </c>
      <c r="E313" s="263" t="s">
        <v>862</v>
      </c>
      <c r="F313" s="251" t="s">
        <v>863</v>
      </c>
      <c r="G313" s="262">
        <v>18</v>
      </c>
      <c r="H313" s="262">
        <v>35</v>
      </c>
      <c r="I313" s="263">
        <f t="shared" si="30"/>
        <v>34.99</v>
      </c>
      <c r="J313" s="257">
        <f>VLOOKUP(E313,Inventory!A:C,3,FALSE)</f>
        <v>250</v>
      </c>
      <c r="K313" s="264"/>
      <c r="L313" s="263">
        <f t="shared" si="31"/>
        <v>0</v>
      </c>
      <c r="M313" s="443"/>
      <c r="N313" s="258"/>
    </row>
    <row r="314" spans="1:14" ht="12" customHeight="1" x14ac:dyDescent="0.15">
      <c r="A314" s="251" t="s">
        <v>302</v>
      </c>
      <c r="B314" s="415" t="s">
        <v>861</v>
      </c>
      <c r="C314" s="415" t="s">
        <v>466</v>
      </c>
      <c r="D314" s="260" t="s">
        <v>839</v>
      </c>
      <c r="E314" s="263" t="s">
        <v>864</v>
      </c>
      <c r="F314" s="251" t="s">
        <v>865</v>
      </c>
      <c r="G314" s="262">
        <v>18</v>
      </c>
      <c r="H314" s="262">
        <v>35</v>
      </c>
      <c r="I314" s="263">
        <f t="shared" si="30"/>
        <v>34.99</v>
      </c>
      <c r="J314" s="257">
        <f>VLOOKUP(E314,Inventory!A:C,3,FALSE)</f>
        <v>250</v>
      </c>
      <c r="K314" s="264"/>
      <c r="L314" s="263">
        <f t="shared" si="31"/>
        <v>0</v>
      </c>
      <c r="M314" s="443"/>
      <c r="N314" s="258"/>
    </row>
    <row r="315" spans="1:14" ht="12" customHeight="1" x14ac:dyDescent="0.15">
      <c r="A315" s="251" t="s">
        <v>302</v>
      </c>
      <c r="B315" s="415" t="s">
        <v>866</v>
      </c>
      <c r="C315" s="415" t="s">
        <v>463</v>
      </c>
      <c r="D315" s="251" t="s">
        <v>836</v>
      </c>
      <c r="E315" s="263" t="s">
        <v>867</v>
      </c>
      <c r="F315" s="251" t="s">
        <v>868</v>
      </c>
      <c r="G315" s="262">
        <v>18</v>
      </c>
      <c r="H315" s="262">
        <v>35</v>
      </c>
      <c r="I315" s="263">
        <f t="shared" si="30"/>
        <v>34.99</v>
      </c>
      <c r="J315" s="257">
        <f>VLOOKUP(E315,Inventory!A:C,3,FALSE)</f>
        <v>250</v>
      </c>
      <c r="K315" s="264"/>
      <c r="L315" s="263">
        <f t="shared" si="31"/>
        <v>0</v>
      </c>
      <c r="M315" s="443"/>
      <c r="N315" s="258"/>
    </row>
    <row r="316" spans="1:14" ht="12" customHeight="1" x14ac:dyDescent="0.15">
      <c r="A316" s="251" t="s">
        <v>302</v>
      </c>
      <c r="B316" s="415" t="s">
        <v>866</v>
      </c>
      <c r="C316" s="415" t="s">
        <v>466</v>
      </c>
      <c r="D316" s="260" t="s">
        <v>839</v>
      </c>
      <c r="E316" s="263" t="s">
        <v>869</v>
      </c>
      <c r="F316" s="260" t="s">
        <v>870</v>
      </c>
      <c r="G316" s="262">
        <v>18</v>
      </c>
      <c r="H316" s="262">
        <v>35</v>
      </c>
      <c r="I316" s="263">
        <f t="shared" si="30"/>
        <v>34.99</v>
      </c>
      <c r="J316" s="257">
        <f>VLOOKUP(E316,Inventory!A:C,3,FALSE)</f>
        <v>250</v>
      </c>
      <c r="K316" s="264"/>
      <c r="L316" s="263">
        <f t="shared" si="31"/>
        <v>0</v>
      </c>
      <c r="M316" s="443"/>
      <c r="N316" s="258"/>
    </row>
    <row r="317" spans="1:14" ht="12" customHeight="1" x14ac:dyDescent="0.15">
      <c r="A317" s="636" t="s">
        <v>1385</v>
      </c>
      <c r="B317" s="637"/>
      <c r="C317" s="637"/>
      <c r="D317" s="637" t="s">
        <v>1386</v>
      </c>
      <c r="E317" s="637"/>
      <c r="F317" s="637"/>
      <c r="G317" s="638"/>
      <c r="H317" s="638"/>
      <c r="I317" s="637"/>
      <c r="J317" s="257"/>
      <c r="K317" s="637"/>
      <c r="L317" s="637"/>
      <c r="M317" s="639"/>
      <c r="N317" s="245"/>
    </row>
    <row r="318" spans="1:14" ht="12" customHeight="1" x14ac:dyDescent="0.15">
      <c r="A318" s="640" t="s">
        <v>351</v>
      </c>
      <c r="B318" s="640" t="s">
        <v>352</v>
      </c>
      <c r="C318" s="640" t="s">
        <v>353</v>
      </c>
      <c r="D318" s="640" t="str">
        <f>D6</f>
        <v>Measurement</v>
      </c>
      <c r="E318" s="640" t="s">
        <v>355</v>
      </c>
      <c r="F318" s="640" t="s">
        <v>356</v>
      </c>
      <c r="G318" s="641" t="s">
        <v>257</v>
      </c>
      <c r="H318" s="641" t="s">
        <v>262</v>
      </c>
      <c r="I318" s="640" t="s">
        <v>263</v>
      </c>
      <c r="J318" s="248"/>
      <c r="K318" s="640" t="s">
        <v>357</v>
      </c>
      <c r="L318" s="640" t="s">
        <v>359</v>
      </c>
      <c r="M318" s="642"/>
      <c r="N318" s="249"/>
    </row>
    <row r="319" spans="1:14" ht="12" customHeight="1" x14ac:dyDescent="0.15">
      <c r="A319" s="251" t="s">
        <v>306</v>
      </c>
      <c r="B319" s="251" t="s">
        <v>381</v>
      </c>
      <c r="C319" s="251" t="s">
        <v>363</v>
      </c>
      <c r="D319" s="251" t="s">
        <v>364</v>
      </c>
      <c r="E319" s="251" t="s">
        <v>1387</v>
      </c>
      <c r="F319" s="253" t="s">
        <v>1388</v>
      </c>
      <c r="G319" s="254">
        <f t="shared" ref="G319:G320" si="33">H319*0.55</f>
        <v>38.5</v>
      </c>
      <c r="H319" s="254">
        <v>70</v>
      </c>
      <c r="I319" s="255">
        <f t="shared" ref="I319:I320" si="34">H319-0.01</f>
        <v>69.989999999999995</v>
      </c>
      <c r="J319" s="257">
        <f>VLOOKUP(E319,Inventory!A:C,3,FALSE)</f>
        <v>100</v>
      </c>
      <c r="K319" s="252"/>
      <c r="L319" s="255">
        <f t="shared" ref="L319:L320" si="35">G319*K319</f>
        <v>0</v>
      </c>
      <c r="M319" s="443"/>
      <c r="N319" s="258"/>
    </row>
    <row r="320" spans="1:14" ht="12" customHeight="1" x14ac:dyDescent="0.15">
      <c r="A320" s="279" t="s">
        <v>306</v>
      </c>
      <c r="B320" s="279" t="s">
        <v>381</v>
      </c>
      <c r="C320" s="279" t="s">
        <v>367</v>
      </c>
      <c r="D320" s="610" t="s">
        <v>368</v>
      </c>
      <c r="E320" s="279" t="s">
        <v>1389</v>
      </c>
      <c r="F320" s="303" t="s">
        <v>1390</v>
      </c>
      <c r="G320" s="328">
        <f t="shared" si="33"/>
        <v>38.5</v>
      </c>
      <c r="H320" s="328">
        <v>70</v>
      </c>
      <c r="I320" s="282">
        <f t="shared" si="34"/>
        <v>69.989999999999995</v>
      </c>
      <c r="J320" s="257">
        <f>VLOOKUP(E320,Inventory!A:C,3,FALSE)</f>
        <v>70</v>
      </c>
      <c r="K320" s="281"/>
      <c r="L320" s="282">
        <f t="shared" si="35"/>
        <v>0</v>
      </c>
      <c r="M320" s="443"/>
      <c r="N320" s="258"/>
    </row>
    <row r="321" spans="1:14" ht="12" customHeight="1" x14ac:dyDescent="0.15">
      <c r="A321" s="594" t="s">
        <v>1391</v>
      </c>
      <c r="B321" s="595" t="s">
        <v>1000</v>
      </c>
      <c r="C321" s="595"/>
      <c r="D321" s="595"/>
      <c r="E321" s="595"/>
      <c r="F321" s="596"/>
      <c r="G321" s="598"/>
      <c r="H321" s="598"/>
      <c r="I321" s="599"/>
      <c r="J321" s="257"/>
      <c r="K321" s="643"/>
      <c r="L321" s="644"/>
      <c r="M321" s="443"/>
      <c r="N321" s="258"/>
    </row>
    <row r="322" spans="1:14" ht="12" customHeight="1" x14ac:dyDescent="0.15">
      <c r="A322" s="645" t="s">
        <v>307</v>
      </c>
      <c r="B322" s="321" t="s">
        <v>381</v>
      </c>
      <c r="C322" s="646" t="s">
        <v>363</v>
      </c>
      <c r="D322" s="251" t="s">
        <v>364</v>
      </c>
      <c r="E322" s="251" t="s">
        <v>1392</v>
      </c>
      <c r="F322" s="253" t="s">
        <v>1393</v>
      </c>
      <c r="G322" s="254">
        <f t="shared" ref="G322:G329" si="36">H322*0.55</f>
        <v>27.500000000000004</v>
      </c>
      <c r="H322" s="254">
        <v>50</v>
      </c>
      <c r="I322" s="255">
        <f t="shared" ref="I322:I329" si="37">H322-0.01</f>
        <v>49.99</v>
      </c>
      <c r="J322" s="257">
        <f>VLOOKUP(E322,Inventory!A:C,3,FALSE)</f>
        <v>247</v>
      </c>
      <c r="K322" s="252"/>
      <c r="L322" s="255">
        <f t="shared" ref="L322:L329" si="38">G322*K322</f>
        <v>0</v>
      </c>
      <c r="M322" s="443">
        <f>VLOOKUP(E322,incoming!A:B,2,FALSE)*0.5</f>
        <v>220</v>
      </c>
      <c r="N322" s="258"/>
    </row>
    <row r="323" spans="1:14" ht="12" customHeight="1" x14ac:dyDescent="0.15">
      <c r="A323" s="434" t="s">
        <v>307</v>
      </c>
      <c r="B323" s="439" t="s">
        <v>381</v>
      </c>
      <c r="C323" s="647" t="s">
        <v>367</v>
      </c>
      <c r="D323" s="251" t="s">
        <v>368</v>
      </c>
      <c r="E323" s="260" t="s">
        <v>1394</v>
      </c>
      <c r="F323" s="261" t="s">
        <v>1395</v>
      </c>
      <c r="G323" s="262">
        <f t="shared" si="36"/>
        <v>27.500000000000004</v>
      </c>
      <c r="H323" s="262">
        <v>50</v>
      </c>
      <c r="I323" s="263">
        <f t="shared" si="37"/>
        <v>49.99</v>
      </c>
      <c r="J323" s="257">
        <f>VLOOKUP(E323,Inventory!A:C,3,FALSE)</f>
        <v>134</v>
      </c>
      <c r="K323" s="264"/>
      <c r="L323" s="263">
        <f t="shared" si="38"/>
        <v>0</v>
      </c>
      <c r="M323" s="443">
        <f>VLOOKUP(E323,incoming!A:B,2,FALSE)*0.5</f>
        <v>200</v>
      </c>
      <c r="N323" s="258"/>
    </row>
    <row r="324" spans="1:14" ht="12" customHeight="1" x14ac:dyDescent="0.15">
      <c r="A324" s="434" t="s">
        <v>307</v>
      </c>
      <c r="B324" s="439" t="s">
        <v>1396</v>
      </c>
      <c r="C324" s="647" t="s">
        <v>363</v>
      </c>
      <c r="D324" s="260" t="s">
        <v>364</v>
      </c>
      <c r="E324" s="260" t="s">
        <v>1397</v>
      </c>
      <c r="F324" s="261" t="s">
        <v>1398</v>
      </c>
      <c r="G324" s="262">
        <f t="shared" si="36"/>
        <v>27.500000000000004</v>
      </c>
      <c r="H324" s="262">
        <v>50</v>
      </c>
      <c r="I324" s="263">
        <f t="shared" si="37"/>
        <v>49.99</v>
      </c>
      <c r="J324" s="257">
        <f>VLOOKUP(E324,Inventory!A:C,3,FALSE)</f>
        <v>56</v>
      </c>
      <c r="K324" s="264"/>
      <c r="L324" s="263">
        <f t="shared" si="38"/>
        <v>0</v>
      </c>
      <c r="M324" s="443">
        <f>VLOOKUP(E324,incoming!A:B,2,FALSE)*0.5</f>
        <v>100</v>
      </c>
      <c r="N324" s="258"/>
    </row>
    <row r="325" spans="1:14" ht="12" customHeight="1" x14ac:dyDescent="0.15">
      <c r="A325" s="434" t="s">
        <v>307</v>
      </c>
      <c r="B325" s="439" t="s">
        <v>1396</v>
      </c>
      <c r="C325" s="647" t="s">
        <v>367</v>
      </c>
      <c r="D325" s="251" t="s">
        <v>368</v>
      </c>
      <c r="E325" s="260" t="s">
        <v>1399</v>
      </c>
      <c r="F325" s="261" t="s">
        <v>1400</v>
      </c>
      <c r="G325" s="262">
        <f t="shared" si="36"/>
        <v>27.500000000000004</v>
      </c>
      <c r="H325" s="262">
        <v>50</v>
      </c>
      <c r="I325" s="263">
        <f t="shared" si="37"/>
        <v>49.99</v>
      </c>
      <c r="J325" s="257">
        <f>VLOOKUP(E325,Inventory!A:C,3,FALSE)</f>
        <v>50</v>
      </c>
      <c r="K325" s="264"/>
      <c r="L325" s="263">
        <f t="shared" si="38"/>
        <v>0</v>
      </c>
      <c r="M325" s="443">
        <f>VLOOKUP(E325,incoming!A:B,2,FALSE)*0.5</f>
        <v>50</v>
      </c>
      <c r="N325" s="258"/>
    </row>
    <row r="326" spans="1:14" ht="12" customHeight="1" x14ac:dyDescent="0.15">
      <c r="A326" s="434" t="s">
        <v>307</v>
      </c>
      <c r="B326" s="439" t="s">
        <v>384</v>
      </c>
      <c r="C326" s="647" t="s">
        <v>363</v>
      </c>
      <c r="D326" s="260" t="s">
        <v>364</v>
      </c>
      <c r="E326" s="261" t="s">
        <v>1401</v>
      </c>
      <c r="F326" s="261" t="s">
        <v>1402</v>
      </c>
      <c r="G326" s="262">
        <f t="shared" si="36"/>
        <v>27.500000000000004</v>
      </c>
      <c r="H326" s="262">
        <v>50</v>
      </c>
      <c r="I326" s="263">
        <f t="shared" si="37"/>
        <v>49.99</v>
      </c>
      <c r="J326" s="257">
        <f>VLOOKUP(E326,Inventory!A:C,3,FALSE)</f>
        <v>92</v>
      </c>
      <c r="K326" s="264"/>
      <c r="L326" s="263">
        <f t="shared" si="38"/>
        <v>0</v>
      </c>
      <c r="M326" s="443">
        <f>VLOOKUP(E326,incoming!A:B,2,FALSE)*0.5</f>
        <v>90</v>
      </c>
      <c r="N326" s="258"/>
    </row>
    <row r="327" spans="1:14" ht="12" customHeight="1" x14ac:dyDescent="0.15">
      <c r="A327" s="434" t="s">
        <v>307</v>
      </c>
      <c r="B327" s="439" t="s">
        <v>384</v>
      </c>
      <c r="C327" s="647" t="s">
        <v>367</v>
      </c>
      <c r="D327" s="251" t="s">
        <v>368</v>
      </c>
      <c r="E327" s="261" t="s">
        <v>1403</v>
      </c>
      <c r="F327" s="261" t="s">
        <v>1404</v>
      </c>
      <c r="G327" s="262">
        <f t="shared" si="36"/>
        <v>27.500000000000004</v>
      </c>
      <c r="H327" s="262">
        <v>50</v>
      </c>
      <c r="I327" s="263">
        <f t="shared" si="37"/>
        <v>49.99</v>
      </c>
      <c r="J327" s="257">
        <f>VLOOKUP(E327,Inventory!A:C,3,FALSE)</f>
        <v>158</v>
      </c>
      <c r="K327" s="264"/>
      <c r="L327" s="263">
        <f t="shared" si="38"/>
        <v>0</v>
      </c>
      <c r="M327" s="443">
        <f>VLOOKUP(E327,incoming!A:B,2,FALSE)*0.5</f>
        <v>140</v>
      </c>
      <c r="N327" s="258"/>
    </row>
    <row r="328" spans="1:14" ht="12" customHeight="1" x14ac:dyDescent="0.15">
      <c r="A328" s="434" t="s">
        <v>307</v>
      </c>
      <c r="B328" s="439" t="s">
        <v>861</v>
      </c>
      <c r="C328" s="647" t="s">
        <v>363</v>
      </c>
      <c r="D328" s="260" t="s">
        <v>364</v>
      </c>
      <c r="E328" s="261" t="s">
        <v>1405</v>
      </c>
      <c r="F328" s="261" t="s">
        <v>1406</v>
      </c>
      <c r="G328" s="262">
        <f t="shared" si="36"/>
        <v>27.500000000000004</v>
      </c>
      <c r="H328" s="262">
        <v>50</v>
      </c>
      <c r="I328" s="263">
        <f t="shared" si="37"/>
        <v>49.99</v>
      </c>
      <c r="J328" s="257">
        <f>VLOOKUP(E328,Inventory!A:C,3,FALSE)</f>
        <v>40</v>
      </c>
      <c r="K328" s="264"/>
      <c r="L328" s="263">
        <f t="shared" si="38"/>
        <v>0</v>
      </c>
      <c r="M328" s="443"/>
      <c r="N328" s="258"/>
    </row>
    <row r="329" spans="1:14" ht="12" customHeight="1" x14ac:dyDescent="0.15">
      <c r="A329" s="648" t="s">
        <v>307</v>
      </c>
      <c r="B329" s="436" t="s">
        <v>861</v>
      </c>
      <c r="C329" s="649" t="s">
        <v>367</v>
      </c>
      <c r="D329" s="279" t="s">
        <v>368</v>
      </c>
      <c r="E329" s="303" t="s">
        <v>1407</v>
      </c>
      <c r="F329" s="303" t="s">
        <v>1408</v>
      </c>
      <c r="G329" s="328">
        <f t="shared" si="36"/>
        <v>27.500000000000004</v>
      </c>
      <c r="H329" s="328">
        <v>50</v>
      </c>
      <c r="I329" s="282">
        <f t="shared" si="37"/>
        <v>49.99</v>
      </c>
      <c r="J329" s="257">
        <f>VLOOKUP(E329,Inventory!A:C,3,FALSE)</f>
        <v>64</v>
      </c>
      <c r="K329" s="281"/>
      <c r="L329" s="282">
        <f t="shared" si="38"/>
        <v>0</v>
      </c>
      <c r="M329" s="443"/>
      <c r="N329" s="258"/>
    </row>
    <row r="330" spans="1:14" ht="12" customHeight="1" x14ac:dyDescent="0.15">
      <c r="A330" s="594" t="s">
        <v>1409</v>
      </c>
      <c r="B330" s="595" t="s">
        <v>1000</v>
      </c>
      <c r="C330" s="595"/>
      <c r="D330" s="595"/>
      <c r="E330" s="596"/>
      <c r="F330" s="596"/>
      <c r="G330" s="598"/>
      <c r="H330" s="598"/>
      <c r="I330" s="599"/>
      <c r="J330" s="257"/>
      <c r="K330" s="643"/>
      <c r="L330" s="644"/>
      <c r="M330" s="443"/>
      <c r="N330" s="258"/>
    </row>
    <row r="331" spans="1:14" ht="12" customHeight="1" x14ac:dyDescent="0.15">
      <c r="A331" s="650" t="s">
        <v>1410</v>
      </c>
      <c r="B331" s="651"/>
      <c r="C331" s="651"/>
      <c r="D331" s="651"/>
      <c r="E331" s="651"/>
      <c r="F331" s="651"/>
      <c r="G331" s="652"/>
      <c r="H331" s="652"/>
      <c r="I331" s="651"/>
      <c r="J331" s="257"/>
      <c r="K331" s="651"/>
      <c r="L331" s="651"/>
      <c r="M331" s="653"/>
      <c r="N331" s="245"/>
    </row>
    <row r="332" spans="1:14" ht="12" customHeight="1" x14ac:dyDescent="0.15">
      <c r="A332" s="654" t="s">
        <v>351</v>
      </c>
      <c r="B332" s="654" t="s">
        <v>352</v>
      </c>
      <c r="C332" s="654" t="s">
        <v>353</v>
      </c>
      <c r="D332" s="654" t="str">
        <f>D6</f>
        <v>Measurement</v>
      </c>
      <c r="E332" s="654" t="s">
        <v>355</v>
      </c>
      <c r="F332" s="654" t="s">
        <v>356</v>
      </c>
      <c r="G332" s="655" t="s">
        <v>257</v>
      </c>
      <c r="H332" s="655" t="s">
        <v>262</v>
      </c>
      <c r="I332" s="654" t="s">
        <v>263</v>
      </c>
      <c r="J332" s="248"/>
      <c r="K332" s="654" t="s">
        <v>357</v>
      </c>
      <c r="L332" s="654" t="s">
        <v>359</v>
      </c>
      <c r="M332" s="656"/>
      <c r="N332" s="249"/>
    </row>
    <row r="333" spans="1:14" ht="12" customHeight="1" x14ac:dyDescent="0.15">
      <c r="A333" s="467" t="s">
        <v>1411</v>
      </c>
      <c r="B333" s="467" t="s">
        <v>1412</v>
      </c>
      <c r="C333" s="657" t="s">
        <v>363</v>
      </c>
      <c r="D333" s="657" t="s">
        <v>392</v>
      </c>
      <c r="E333" s="657" t="s">
        <v>1413</v>
      </c>
      <c r="F333" s="658" t="s">
        <v>1414</v>
      </c>
      <c r="G333" s="659">
        <f t="shared" ref="G333:G348" si="39">H333*0.55</f>
        <v>66</v>
      </c>
      <c r="H333" s="659">
        <v>120</v>
      </c>
      <c r="I333" s="660">
        <f t="shared" ref="I333:I349" si="40">H333-0.01</f>
        <v>119.99</v>
      </c>
      <c r="J333" s="257">
        <f>VLOOKUP(E333,Inventory!A:C,3,FALSE)</f>
        <v>0</v>
      </c>
      <c r="K333" s="661"/>
      <c r="L333" s="660">
        <f t="shared" ref="L333:L349" si="41">G333*K333</f>
        <v>0</v>
      </c>
      <c r="M333" s="443"/>
      <c r="N333" s="258" t="s">
        <v>1415</v>
      </c>
    </row>
    <row r="334" spans="1:14" ht="12" customHeight="1" x14ac:dyDescent="0.15">
      <c r="A334" s="467" t="s">
        <v>1411</v>
      </c>
      <c r="B334" s="467" t="s">
        <v>1412</v>
      </c>
      <c r="C334" s="467" t="s">
        <v>367</v>
      </c>
      <c r="D334" s="467" t="s">
        <v>395</v>
      </c>
      <c r="E334" s="467" t="s">
        <v>1416</v>
      </c>
      <c r="F334" s="511" t="s">
        <v>1417</v>
      </c>
      <c r="G334" s="514">
        <f t="shared" si="39"/>
        <v>66</v>
      </c>
      <c r="H334" s="514">
        <v>120</v>
      </c>
      <c r="I334" s="473">
        <f t="shared" si="40"/>
        <v>119.99</v>
      </c>
      <c r="J334" s="257">
        <f>VLOOKUP(E334,Inventory!A:C,3,FALSE)</f>
        <v>0</v>
      </c>
      <c r="K334" s="468"/>
      <c r="L334" s="473">
        <f t="shared" si="41"/>
        <v>0</v>
      </c>
      <c r="M334" s="443"/>
      <c r="N334" s="258" t="s">
        <v>1415</v>
      </c>
    </row>
    <row r="335" spans="1:14" ht="12" customHeight="1" x14ac:dyDescent="0.15">
      <c r="A335" s="467" t="s">
        <v>1411</v>
      </c>
      <c r="B335" s="467" t="s">
        <v>1418</v>
      </c>
      <c r="C335" s="467" t="s">
        <v>363</v>
      </c>
      <c r="D335" s="467" t="s">
        <v>392</v>
      </c>
      <c r="E335" s="467" t="s">
        <v>1419</v>
      </c>
      <c r="F335" s="511" t="s">
        <v>1420</v>
      </c>
      <c r="G335" s="514">
        <f t="shared" si="39"/>
        <v>66</v>
      </c>
      <c r="H335" s="514">
        <v>120</v>
      </c>
      <c r="I335" s="473">
        <f t="shared" si="40"/>
        <v>119.99</v>
      </c>
      <c r="J335" s="257">
        <f>VLOOKUP(E335,Inventory!A:C,3,FALSE)</f>
        <v>0</v>
      </c>
      <c r="K335" s="468"/>
      <c r="L335" s="473">
        <f t="shared" si="41"/>
        <v>0</v>
      </c>
      <c r="M335" s="443"/>
      <c r="N335" s="258" t="s">
        <v>1415</v>
      </c>
    </row>
    <row r="336" spans="1:14" ht="12" customHeight="1" x14ac:dyDescent="0.15">
      <c r="A336" s="467" t="s">
        <v>1411</v>
      </c>
      <c r="B336" s="467" t="s">
        <v>1418</v>
      </c>
      <c r="C336" s="467" t="s">
        <v>367</v>
      </c>
      <c r="D336" s="467" t="s">
        <v>395</v>
      </c>
      <c r="E336" s="467" t="s">
        <v>1421</v>
      </c>
      <c r="F336" s="511" t="s">
        <v>1422</v>
      </c>
      <c r="G336" s="514">
        <f t="shared" si="39"/>
        <v>66</v>
      </c>
      <c r="H336" s="514">
        <v>120</v>
      </c>
      <c r="I336" s="473">
        <f t="shared" si="40"/>
        <v>119.99</v>
      </c>
      <c r="J336" s="257">
        <f>VLOOKUP(E336,Inventory!A:C,3,FALSE)</f>
        <v>0</v>
      </c>
      <c r="K336" s="468"/>
      <c r="L336" s="473">
        <f t="shared" si="41"/>
        <v>0</v>
      </c>
      <c r="M336" s="443"/>
      <c r="N336" s="258" t="s">
        <v>1415</v>
      </c>
    </row>
    <row r="337" spans="1:14" ht="12" customHeight="1" x14ac:dyDescent="0.15">
      <c r="A337" s="467" t="s">
        <v>1411</v>
      </c>
      <c r="B337" s="467" t="s">
        <v>1423</v>
      </c>
      <c r="C337" s="657" t="s">
        <v>363</v>
      </c>
      <c r="D337" s="657" t="s">
        <v>392</v>
      </c>
      <c r="E337" s="657" t="s">
        <v>1424</v>
      </c>
      <c r="F337" s="658" t="s">
        <v>1425</v>
      </c>
      <c r="G337" s="659">
        <f t="shared" si="39"/>
        <v>66</v>
      </c>
      <c r="H337" s="659">
        <v>120</v>
      </c>
      <c r="I337" s="660">
        <f t="shared" si="40"/>
        <v>119.99</v>
      </c>
      <c r="J337" s="257">
        <f>VLOOKUP(E337,Inventory!A:C,3,FALSE)</f>
        <v>0</v>
      </c>
      <c r="K337" s="661"/>
      <c r="L337" s="660">
        <f t="shared" si="41"/>
        <v>0</v>
      </c>
      <c r="M337" s="443"/>
      <c r="N337" s="258" t="s">
        <v>1415</v>
      </c>
    </row>
    <row r="338" spans="1:14" ht="12" customHeight="1" x14ac:dyDescent="0.15">
      <c r="A338" s="467" t="s">
        <v>1411</v>
      </c>
      <c r="B338" s="467" t="s">
        <v>1423</v>
      </c>
      <c r="C338" s="467" t="s">
        <v>367</v>
      </c>
      <c r="D338" s="467" t="s">
        <v>395</v>
      </c>
      <c r="E338" s="467" t="s">
        <v>1426</v>
      </c>
      <c r="F338" s="511" t="s">
        <v>1427</v>
      </c>
      <c r="G338" s="514">
        <f t="shared" si="39"/>
        <v>66</v>
      </c>
      <c r="H338" s="514">
        <v>120</v>
      </c>
      <c r="I338" s="473">
        <f t="shared" si="40"/>
        <v>119.99</v>
      </c>
      <c r="J338" s="257">
        <f>VLOOKUP(E338,Inventory!A:C,3,FALSE)</f>
        <v>0</v>
      </c>
      <c r="K338" s="468"/>
      <c r="L338" s="473">
        <f t="shared" si="41"/>
        <v>0</v>
      </c>
      <c r="M338" s="443"/>
      <c r="N338" s="258" t="s">
        <v>1415</v>
      </c>
    </row>
    <row r="339" spans="1:14" ht="12" customHeight="1" x14ac:dyDescent="0.15">
      <c r="A339" s="251" t="s">
        <v>390</v>
      </c>
      <c r="B339" s="252" t="s">
        <v>391</v>
      </c>
      <c r="C339" s="251" t="s">
        <v>363</v>
      </c>
      <c r="D339" s="251" t="s">
        <v>392</v>
      </c>
      <c r="E339" s="251" t="s">
        <v>393</v>
      </c>
      <c r="F339" s="253" t="s">
        <v>394</v>
      </c>
      <c r="G339" s="254">
        <f t="shared" si="39"/>
        <v>55.000000000000007</v>
      </c>
      <c r="H339" s="254">
        <v>100</v>
      </c>
      <c r="I339" s="255">
        <f t="shared" si="40"/>
        <v>99.99</v>
      </c>
      <c r="J339" s="257">
        <f>VLOOKUP(E339,Inventory!A:C,3,FALSE)</f>
        <v>71</v>
      </c>
      <c r="K339" s="252"/>
      <c r="L339" s="255">
        <f t="shared" si="41"/>
        <v>0</v>
      </c>
      <c r="M339" s="443"/>
      <c r="N339" s="258"/>
    </row>
    <row r="340" spans="1:14" ht="12" customHeight="1" x14ac:dyDescent="0.15">
      <c r="A340" s="260" t="s">
        <v>390</v>
      </c>
      <c r="B340" s="264" t="s">
        <v>391</v>
      </c>
      <c r="C340" s="260" t="s">
        <v>367</v>
      </c>
      <c r="D340" s="260" t="s">
        <v>395</v>
      </c>
      <c r="E340" s="260" t="s">
        <v>396</v>
      </c>
      <c r="F340" s="261" t="s">
        <v>397</v>
      </c>
      <c r="G340" s="262">
        <f t="shared" si="39"/>
        <v>55.000000000000007</v>
      </c>
      <c r="H340" s="262">
        <v>100</v>
      </c>
      <c r="I340" s="263">
        <f t="shared" si="40"/>
        <v>99.99</v>
      </c>
      <c r="J340" s="257">
        <f>VLOOKUP(E340,Inventory!A:C,3,FALSE)</f>
        <v>72</v>
      </c>
      <c r="K340" s="264"/>
      <c r="L340" s="263">
        <f t="shared" si="41"/>
        <v>0</v>
      </c>
      <c r="M340" s="443"/>
      <c r="N340" s="258"/>
    </row>
    <row r="341" spans="1:14" ht="12" customHeight="1" x14ac:dyDescent="0.15">
      <c r="A341" s="260" t="s">
        <v>390</v>
      </c>
      <c r="B341" s="264" t="s">
        <v>398</v>
      </c>
      <c r="C341" s="260" t="s">
        <v>363</v>
      </c>
      <c r="D341" s="260" t="s">
        <v>392</v>
      </c>
      <c r="E341" s="260" t="s">
        <v>399</v>
      </c>
      <c r="F341" s="261" t="s">
        <v>400</v>
      </c>
      <c r="G341" s="262">
        <f t="shared" si="39"/>
        <v>55.000000000000007</v>
      </c>
      <c r="H341" s="262">
        <v>100</v>
      </c>
      <c r="I341" s="263">
        <f t="shared" si="40"/>
        <v>99.99</v>
      </c>
      <c r="J341" s="257">
        <f>VLOOKUP(E341,Inventory!A:C,3,FALSE)</f>
        <v>62</v>
      </c>
      <c r="K341" s="264"/>
      <c r="L341" s="263">
        <f t="shared" si="41"/>
        <v>0</v>
      </c>
      <c r="M341" s="443"/>
      <c r="N341" s="258"/>
    </row>
    <row r="342" spans="1:14" ht="12" customHeight="1" x14ac:dyDescent="0.15">
      <c r="A342" s="260" t="s">
        <v>390</v>
      </c>
      <c r="B342" s="264" t="s">
        <v>398</v>
      </c>
      <c r="C342" s="260" t="s">
        <v>367</v>
      </c>
      <c r="D342" s="260" t="s">
        <v>395</v>
      </c>
      <c r="E342" s="260" t="s">
        <v>401</v>
      </c>
      <c r="F342" s="261" t="s">
        <v>402</v>
      </c>
      <c r="G342" s="262">
        <f t="shared" si="39"/>
        <v>55.000000000000007</v>
      </c>
      <c r="H342" s="262">
        <v>100</v>
      </c>
      <c r="I342" s="263">
        <f t="shared" si="40"/>
        <v>99.99</v>
      </c>
      <c r="J342" s="257">
        <f>VLOOKUP(E342,Inventory!A:C,3,FALSE)</f>
        <v>5</v>
      </c>
      <c r="K342" s="264"/>
      <c r="L342" s="263">
        <f t="shared" si="41"/>
        <v>0</v>
      </c>
      <c r="M342" s="443"/>
      <c r="N342" s="258"/>
    </row>
    <row r="343" spans="1:14" ht="12" customHeight="1" x14ac:dyDescent="0.15">
      <c r="A343" s="455" t="s">
        <v>390</v>
      </c>
      <c r="B343" s="489" t="s">
        <v>1428</v>
      </c>
      <c r="C343" s="455" t="s">
        <v>363</v>
      </c>
      <c r="D343" s="455" t="s">
        <v>392</v>
      </c>
      <c r="E343" s="490" t="s">
        <v>1429</v>
      </c>
      <c r="F343" s="491" t="s">
        <v>1430</v>
      </c>
      <c r="G343" s="492">
        <f t="shared" si="39"/>
        <v>55.000000000000007</v>
      </c>
      <c r="H343" s="492">
        <v>100</v>
      </c>
      <c r="I343" s="461">
        <f t="shared" si="40"/>
        <v>99.99</v>
      </c>
      <c r="J343" s="257">
        <f>VLOOKUP(E343,Inventory!A:C,3,FALSE)</f>
        <v>22</v>
      </c>
      <c r="K343" s="457"/>
      <c r="L343" s="461">
        <f t="shared" si="41"/>
        <v>0</v>
      </c>
      <c r="M343" s="443"/>
      <c r="N343" s="258"/>
    </row>
    <row r="344" spans="1:14" ht="12" customHeight="1" x14ac:dyDescent="0.15">
      <c r="A344" s="455" t="s">
        <v>390</v>
      </c>
      <c r="B344" s="489" t="s">
        <v>1431</v>
      </c>
      <c r="C344" s="455" t="s">
        <v>367</v>
      </c>
      <c r="D344" s="455" t="s">
        <v>395</v>
      </c>
      <c r="E344" s="490" t="s">
        <v>1432</v>
      </c>
      <c r="F344" s="491" t="s">
        <v>1433</v>
      </c>
      <c r="G344" s="492">
        <f t="shared" si="39"/>
        <v>55.000000000000007</v>
      </c>
      <c r="H344" s="492">
        <v>100</v>
      </c>
      <c r="I344" s="461">
        <f t="shared" si="40"/>
        <v>99.99</v>
      </c>
      <c r="J344" s="257">
        <f>VLOOKUP(E344,Inventory!A:C,3,FALSE)</f>
        <v>12</v>
      </c>
      <c r="K344" s="457"/>
      <c r="L344" s="461">
        <f t="shared" si="41"/>
        <v>0</v>
      </c>
      <c r="M344" s="443"/>
      <c r="N344" s="258"/>
    </row>
    <row r="345" spans="1:14" ht="12" customHeight="1" x14ac:dyDescent="0.15">
      <c r="A345" s="467" t="s">
        <v>1434</v>
      </c>
      <c r="B345" s="467" t="s">
        <v>1435</v>
      </c>
      <c r="C345" s="467" t="s">
        <v>363</v>
      </c>
      <c r="D345" s="467" t="s">
        <v>392</v>
      </c>
      <c r="E345" s="657" t="s">
        <v>1436</v>
      </c>
      <c r="F345" s="658" t="s">
        <v>1437</v>
      </c>
      <c r="G345" s="514">
        <f t="shared" si="39"/>
        <v>44</v>
      </c>
      <c r="H345" s="514">
        <v>80</v>
      </c>
      <c r="I345" s="473">
        <f t="shared" si="40"/>
        <v>79.989999999999995</v>
      </c>
      <c r="J345" s="257">
        <f>VLOOKUP(E345,Inventory!A:C,3,FALSE)</f>
        <v>0</v>
      </c>
      <c r="K345" s="468"/>
      <c r="L345" s="473">
        <f t="shared" si="41"/>
        <v>0</v>
      </c>
      <c r="M345" s="443"/>
      <c r="N345" s="258" t="s">
        <v>1415</v>
      </c>
    </row>
    <row r="346" spans="1:14" ht="12" customHeight="1" x14ac:dyDescent="0.15">
      <c r="A346" s="467" t="s">
        <v>1434</v>
      </c>
      <c r="B346" s="467" t="s">
        <v>1435</v>
      </c>
      <c r="C346" s="467" t="s">
        <v>367</v>
      </c>
      <c r="D346" s="467" t="s">
        <v>395</v>
      </c>
      <c r="E346" s="657" t="s">
        <v>1438</v>
      </c>
      <c r="F346" s="658" t="s">
        <v>1439</v>
      </c>
      <c r="G346" s="514">
        <f t="shared" si="39"/>
        <v>44</v>
      </c>
      <c r="H346" s="514">
        <v>80</v>
      </c>
      <c r="I346" s="473">
        <f t="shared" si="40"/>
        <v>79.989999999999995</v>
      </c>
      <c r="J346" s="257">
        <f>VLOOKUP(E346,Inventory!A:C,3,FALSE)</f>
        <v>0</v>
      </c>
      <c r="K346" s="468"/>
      <c r="L346" s="473">
        <f t="shared" si="41"/>
        <v>0</v>
      </c>
      <c r="M346" s="443"/>
      <c r="N346" s="258" t="s">
        <v>1415</v>
      </c>
    </row>
    <row r="347" spans="1:14" ht="12" customHeight="1" x14ac:dyDescent="0.15">
      <c r="A347" s="467" t="s">
        <v>1434</v>
      </c>
      <c r="B347" s="467" t="s">
        <v>1440</v>
      </c>
      <c r="C347" s="467" t="s">
        <v>363</v>
      </c>
      <c r="D347" s="467" t="s">
        <v>392</v>
      </c>
      <c r="E347" s="657" t="s">
        <v>1441</v>
      </c>
      <c r="F347" s="658" t="s">
        <v>1442</v>
      </c>
      <c r="G347" s="514">
        <f t="shared" si="39"/>
        <v>44</v>
      </c>
      <c r="H347" s="514">
        <v>80</v>
      </c>
      <c r="I347" s="473">
        <f t="shared" si="40"/>
        <v>79.989999999999995</v>
      </c>
      <c r="J347" s="257">
        <f>VLOOKUP(E347,Inventory!A:C,3,FALSE)</f>
        <v>0</v>
      </c>
      <c r="K347" s="468"/>
      <c r="L347" s="473">
        <f t="shared" si="41"/>
        <v>0</v>
      </c>
      <c r="M347" s="443"/>
      <c r="N347" s="258" t="s">
        <v>1415</v>
      </c>
    </row>
    <row r="348" spans="1:14" ht="12" customHeight="1" x14ac:dyDescent="0.15">
      <c r="A348" s="467" t="s">
        <v>1434</v>
      </c>
      <c r="B348" s="467" t="s">
        <v>1440</v>
      </c>
      <c r="C348" s="467" t="s">
        <v>367</v>
      </c>
      <c r="D348" s="467" t="s">
        <v>395</v>
      </c>
      <c r="E348" s="657" t="s">
        <v>1443</v>
      </c>
      <c r="F348" s="658" t="s">
        <v>1444</v>
      </c>
      <c r="G348" s="514">
        <f t="shared" si="39"/>
        <v>44</v>
      </c>
      <c r="H348" s="514">
        <v>80</v>
      </c>
      <c r="I348" s="473">
        <f t="shared" si="40"/>
        <v>79.989999999999995</v>
      </c>
      <c r="J348" s="257">
        <f>VLOOKUP(E348,Inventory!A:C,3,FALSE)</f>
        <v>0</v>
      </c>
      <c r="K348" s="468"/>
      <c r="L348" s="473">
        <f t="shared" si="41"/>
        <v>0</v>
      </c>
      <c r="M348" s="443"/>
      <c r="N348" s="258" t="s">
        <v>1415</v>
      </c>
    </row>
    <row r="349" spans="1:14" ht="12" customHeight="1" x14ac:dyDescent="0.15">
      <c r="A349" s="284" t="s">
        <v>315</v>
      </c>
      <c r="B349" s="285" t="s">
        <v>362</v>
      </c>
      <c r="C349" s="285" t="s">
        <v>363</v>
      </c>
      <c r="D349" s="285" t="s">
        <v>392</v>
      </c>
      <c r="E349" s="286" t="s">
        <v>403</v>
      </c>
      <c r="F349" s="286">
        <v>847435029370</v>
      </c>
      <c r="G349" s="287">
        <f>(H349*0.55)</f>
        <v>30.250000000000004</v>
      </c>
      <c r="H349" s="287">
        <v>55</v>
      </c>
      <c r="I349" s="621">
        <f t="shared" si="40"/>
        <v>54.99</v>
      </c>
      <c r="J349" s="257">
        <f>VLOOKUP(E349,Inventory!A:C,3,FALSE)</f>
        <v>77</v>
      </c>
      <c r="K349" s="252"/>
      <c r="L349" s="255">
        <f t="shared" si="41"/>
        <v>0</v>
      </c>
      <c r="M349" s="443"/>
      <c r="N349" s="258"/>
    </row>
    <row r="350" spans="1:14" ht="12" customHeight="1" x14ac:dyDescent="0.15">
      <c r="A350" s="662" t="s">
        <v>308</v>
      </c>
      <c r="B350" s="663"/>
      <c r="C350" s="663"/>
      <c r="D350" s="663"/>
      <c r="E350" s="663"/>
      <c r="F350" s="663"/>
      <c r="G350" s="664"/>
      <c r="H350" s="664"/>
      <c r="I350" s="663"/>
      <c r="J350" s="257"/>
      <c r="K350" s="663"/>
      <c r="L350" s="663"/>
      <c r="M350" s="653"/>
      <c r="N350" s="245"/>
    </row>
    <row r="351" spans="1:14" ht="12" customHeight="1" x14ac:dyDescent="0.15">
      <c r="A351" s="654" t="s">
        <v>351</v>
      </c>
      <c r="B351" s="654" t="s">
        <v>352</v>
      </c>
      <c r="C351" s="654" t="s">
        <v>353</v>
      </c>
      <c r="D351" s="654" t="str">
        <f>D6</f>
        <v>Measurement</v>
      </c>
      <c r="E351" s="654" t="s">
        <v>355</v>
      </c>
      <c r="F351" s="654" t="s">
        <v>356</v>
      </c>
      <c r="G351" s="655" t="s">
        <v>257</v>
      </c>
      <c r="H351" s="655" t="s">
        <v>262</v>
      </c>
      <c r="I351" s="654" t="s">
        <v>263</v>
      </c>
      <c r="J351" s="248"/>
      <c r="K351" s="654" t="s">
        <v>357</v>
      </c>
      <c r="L351" s="654" t="s">
        <v>359</v>
      </c>
      <c r="M351" s="656"/>
      <c r="N351" s="249"/>
    </row>
    <row r="352" spans="1:14" ht="12" customHeight="1" x14ac:dyDescent="0.15">
      <c r="A352" s="252" t="s">
        <v>309</v>
      </c>
      <c r="B352" s="252" t="s">
        <v>391</v>
      </c>
      <c r="C352" s="251" t="s">
        <v>363</v>
      </c>
      <c r="D352" s="251" t="s">
        <v>1036</v>
      </c>
      <c r="E352" s="253" t="s">
        <v>1445</v>
      </c>
      <c r="F352" s="253" t="s">
        <v>1446</v>
      </c>
      <c r="G352" s="254">
        <f t="shared" ref="G352:G411" si="42">H352*0.55</f>
        <v>77</v>
      </c>
      <c r="H352" s="254">
        <v>140</v>
      </c>
      <c r="I352" s="255">
        <f t="shared" ref="I352:I411" si="43">H352-0.01</f>
        <v>139.99</v>
      </c>
      <c r="J352" s="257">
        <f>VLOOKUP(E352,Inventory!A:C,3,FALSE)</f>
        <v>192</v>
      </c>
      <c r="K352" s="252"/>
      <c r="L352" s="255">
        <f t="shared" ref="L352:L411" si="44">G352*K352</f>
        <v>0</v>
      </c>
      <c r="M352" s="443"/>
      <c r="N352" s="258"/>
    </row>
    <row r="353" spans="1:14" ht="12" customHeight="1" x14ac:dyDescent="0.15">
      <c r="A353" s="264" t="s">
        <v>309</v>
      </c>
      <c r="B353" s="264" t="s">
        <v>391</v>
      </c>
      <c r="C353" s="260" t="s">
        <v>367</v>
      </c>
      <c r="D353" s="260" t="s">
        <v>1038</v>
      </c>
      <c r="E353" s="261" t="s">
        <v>1447</v>
      </c>
      <c r="F353" s="261" t="s">
        <v>1448</v>
      </c>
      <c r="G353" s="262">
        <f t="shared" si="42"/>
        <v>77</v>
      </c>
      <c r="H353" s="262">
        <v>140</v>
      </c>
      <c r="I353" s="263">
        <f t="shared" si="43"/>
        <v>139.99</v>
      </c>
      <c r="J353" s="257">
        <f>VLOOKUP(E353,Inventory!A:C,3,FALSE)</f>
        <v>222</v>
      </c>
      <c r="K353" s="264"/>
      <c r="L353" s="263">
        <f t="shared" si="44"/>
        <v>0</v>
      </c>
      <c r="M353" s="443"/>
      <c r="N353" s="258"/>
    </row>
    <row r="354" spans="1:14" ht="12" customHeight="1" x14ac:dyDescent="0.15">
      <c r="A354" s="264" t="s">
        <v>309</v>
      </c>
      <c r="B354" s="264" t="s">
        <v>1449</v>
      </c>
      <c r="C354" s="260" t="s">
        <v>363</v>
      </c>
      <c r="D354" s="260" t="s">
        <v>1036</v>
      </c>
      <c r="E354" s="261" t="s">
        <v>1450</v>
      </c>
      <c r="F354" s="261" t="s">
        <v>1451</v>
      </c>
      <c r="G354" s="262">
        <f t="shared" si="42"/>
        <v>77</v>
      </c>
      <c r="H354" s="262">
        <v>140</v>
      </c>
      <c r="I354" s="263">
        <f t="shared" si="43"/>
        <v>139.99</v>
      </c>
      <c r="J354" s="257">
        <f>VLOOKUP(E354,Inventory!A:C,3,FALSE)</f>
        <v>194</v>
      </c>
      <c r="K354" s="264"/>
      <c r="L354" s="263">
        <f t="shared" si="44"/>
        <v>0</v>
      </c>
      <c r="M354" s="443"/>
      <c r="N354" s="258"/>
    </row>
    <row r="355" spans="1:14" ht="12" customHeight="1" x14ac:dyDescent="0.15">
      <c r="A355" s="267" t="s">
        <v>309</v>
      </c>
      <c r="B355" s="267" t="s">
        <v>1449</v>
      </c>
      <c r="C355" s="266" t="s">
        <v>367</v>
      </c>
      <c r="D355" s="266" t="s">
        <v>1038</v>
      </c>
      <c r="E355" s="268" t="s">
        <v>1452</v>
      </c>
      <c r="F355" s="268" t="s">
        <v>1453</v>
      </c>
      <c r="G355" s="270">
        <f t="shared" si="42"/>
        <v>77</v>
      </c>
      <c r="H355" s="270">
        <v>140</v>
      </c>
      <c r="I355" s="271">
        <f t="shared" si="43"/>
        <v>139.99</v>
      </c>
      <c r="J355" s="257">
        <f>VLOOKUP(E355,Inventory!A:C,3,FALSE)</f>
        <v>200</v>
      </c>
      <c r="K355" s="267"/>
      <c r="L355" s="271">
        <f t="shared" si="44"/>
        <v>0</v>
      </c>
      <c r="M355" s="443"/>
      <c r="N355" s="258"/>
    </row>
    <row r="356" spans="1:14" ht="12" customHeight="1" x14ac:dyDescent="0.15">
      <c r="A356" s="252" t="s">
        <v>310</v>
      </c>
      <c r="B356" s="264" t="s">
        <v>1454</v>
      </c>
      <c r="C356" s="260" t="s">
        <v>363</v>
      </c>
      <c r="D356" s="251" t="s">
        <v>505</v>
      </c>
      <c r="E356" s="260" t="s">
        <v>1455</v>
      </c>
      <c r="F356" s="261" t="s">
        <v>1456</v>
      </c>
      <c r="G356" s="262">
        <f t="shared" si="42"/>
        <v>66</v>
      </c>
      <c r="H356" s="262">
        <v>120</v>
      </c>
      <c r="I356" s="263">
        <f t="shared" si="43"/>
        <v>119.99</v>
      </c>
      <c r="J356" s="257">
        <f>VLOOKUP(E356,Inventory!A:C,3,FALSE)</f>
        <v>78</v>
      </c>
      <c r="K356" s="264"/>
      <c r="L356" s="263">
        <f t="shared" si="44"/>
        <v>0</v>
      </c>
      <c r="M356" s="443"/>
      <c r="N356" s="258"/>
    </row>
    <row r="357" spans="1:14" ht="12" customHeight="1" x14ac:dyDescent="0.15">
      <c r="A357" s="252" t="s">
        <v>310</v>
      </c>
      <c r="B357" s="264" t="s">
        <v>1457</v>
      </c>
      <c r="C357" s="260" t="s">
        <v>367</v>
      </c>
      <c r="D357" s="260" t="s">
        <v>1038</v>
      </c>
      <c r="E357" s="260" t="s">
        <v>1458</v>
      </c>
      <c r="F357" s="261" t="s">
        <v>1459</v>
      </c>
      <c r="G357" s="262">
        <f t="shared" si="42"/>
        <v>66</v>
      </c>
      <c r="H357" s="262">
        <v>120</v>
      </c>
      <c r="I357" s="263">
        <f t="shared" si="43"/>
        <v>119.99</v>
      </c>
      <c r="J357" s="257">
        <f>VLOOKUP(E357,Inventory!A:C,3,FALSE)</f>
        <v>101</v>
      </c>
      <c r="K357" s="264"/>
      <c r="L357" s="263">
        <f t="shared" si="44"/>
        <v>0</v>
      </c>
      <c r="M357" s="443"/>
      <c r="N357" s="258"/>
    </row>
    <row r="358" spans="1:14" ht="12" customHeight="1" x14ac:dyDescent="0.15">
      <c r="A358" s="252" t="s">
        <v>310</v>
      </c>
      <c r="B358" s="264" t="s">
        <v>1460</v>
      </c>
      <c r="C358" s="260" t="s">
        <v>363</v>
      </c>
      <c r="D358" s="251" t="s">
        <v>505</v>
      </c>
      <c r="E358" s="260" t="s">
        <v>1461</v>
      </c>
      <c r="F358" s="261" t="s">
        <v>1462</v>
      </c>
      <c r="G358" s="262">
        <f t="shared" si="42"/>
        <v>66</v>
      </c>
      <c r="H358" s="262">
        <v>120</v>
      </c>
      <c r="I358" s="263">
        <f t="shared" si="43"/>
        <v>119.99</v>
      </c>
      <c r="J358" s="257">
        <f>VLOOKUP(E358,Inventory!A:C,3,FALSE)</f>
        <v>76</v>
      </c>
      <c r="K358" s="264"/>
      <c r="L358" s="263">
        <f t="shared" si="44"/>
        <v>0</v>
      </c>
      <c r="M358" s="443"/>
      <c r="N358" s="258"/>
    </row>
    <row r="359" spans="1:14" ht="12" customHeight="1" x14ac:dyDescent="0.15">
      <c r="A359" s="267" t="s">
        <v>310</v>
      </c>
      <c r="B359" s="267" t="s">
        <v>1463</v>
      </c>
      <c r="C359" s="266" t="s">
        <v>367</v>
      </c>
      <c r="D359" s="266" t="s">
        <v>1038</v>
      </c>
      <c r="E359" s="266" t="s">
        <v>1464</v>
      </c>
      <c r="F359" s="268" t="s">
        <v>1465</v>
      </c>
      <c r="G359" s="270">
        <f t="shared" si="42"/>
        <v>66</v>
      </c>
      <c r="H359" s="270">
        <v>120</v>
      </c>
      <c r="I359" s="271">
        <f t="shared" si="43"/>
        <v>119.99</v>
      </c>
      <c r="J359" s="257">
        <f>VLOOKUP(E359,Inventory!A:C,3,FALSE)</f>
        <v>52</v>
      </c>
      <c r="K359" s="267"/>
      <c r="L359" s="271">
        <f t="shared" si="44"/>
        <v>0</v>
      </c>
      <c r="M359" s="443"/>
      <c r="N359" s="258"/>
    </row>
    <row r="360" spans="1:14" ht="12" customHeight="1" x14ac:dyDescent="0.15">
      <c r="A360" s="251" t="s">
        <v>316</v>
      </c>
      <c r="B360" s="252" t="s">
        <v>391</v>
      </c>
      <c r="C360" s="251" t="s">
        <v>363</v>
      </c>
      <c r="D360" s="251" t="s">
        <v>1036</v>
      </c>
      <c r="E360" s="253" t="s">
        <v>1466</v>
      </c>
      <c r="F360" s="273" t="s">
        <v>1467</v>
      </c>
      <c r="G360" s="254">
        <f t="shared" si="42"/>
        <v>44</v>
      </c>
      <c r="H360" s="254">
        <v>80</v>
      </c>
      <c r="I360" s="255">
        <f t="shared" si="43"/>
        <v>79.989999999999995</v>
      </c>
      <c r="J360" s="257">
        <f>VLOOKUP(E360,Inventory!A:C,3,FALSE)</f>
        <v>250</v>
      </c>
      <c r="K360" s="252"/>
      <c r="L360" s="255">
        <f t="shared" si="44"/>
        <v>0</v>
      </c>
      <c r="M360" s="443"/>
      <c r="N360" s="258"/>
    </row>
    <row r="361" spans="1:14" ht="12" customHeight="1" x14ac:dyDescent="0.15">
      <c r="A361" s="260" t="s">
        <v>316</v>
      </c>
      <c r="B361" s="264" t="s">
        <v>391</v>
      </c>
      <c r="C361" s="260" t="s">
        <v>367</v>
      </c>
      <c r="D361" s="260" t="s">
        <v>1038</v>
      </c>
      <c r="E361" s="261" t="s">
        <v>1468</v>
      </c>
      <c r="F361" s="275" t="s">
        <v>1469</v>
      </c>
      <c r="G361" s="262">
        <f t="shared" si="42"/>
        <v>44</v>
      </c>
      <c r="H361" s="262">
        <v>80</v>
      </c>
      <c r="I361" s="263">
        <f t="shared" si="43"/>
        <v>79.989999999999995</v>
      </c>
      <c r="J361" s="257">
        <f>VLOOKUP(E361,Inventory!A:C,3,FALSE)</f>
        <v>250</v>
      </c>
      <c r="K361" s="264"/>
      <c r="L361" s="263">
        <f t="shared" si="44"/>
        <v>0</v>
      </c>
      <c r="M361" s="443"/>
      <c r="N361" s="258"/>
    </row>
    <row r="362" spans="1:14" ht="12" customHeight="1" x14ac:dyDescent="0.15">
      <c r="A362" s="260" t="s">
        <v>316</v>
      </c>
      <c r="B362" s="264" t="s">
        <v>1253</v>
      </c>
      <c r="C362" s="260" t="s">
        <v>363</v>
      </c>
      <c r="D362" s="251" t="s">
        <v>392</v>
      </c>
      <c r="E362" s="261" t="s">
        <v>1470</v>
      </c>
      <c r="F362" s="261" t="s">
        <v>1471</v>
      </c>
      <c r="G362" s="262">
        <f t="shared" si="42"/>
        <v>44</v>
      </c>
      <c r="H362" s="262">
        <v>80</v>
      </c>
      <c r="I362" s="263">
        <f t="shared" si="43"/>
        <v>79.989999999999995</v>
      </c>
      <c r="J362" s="257">
        <f>VLOOKUP(E362,Inventory!A:C,3,FALSE)</f>
        <v>250</v>
      </c>
      <c r="K362" s="264"/>
      <c r="L362" s="263">
        <f t="shared" si="44"/>
        <v>0</v>
      </c>
      <c r="M362" s="443"/>
      <c r="N362" s="258"/>
    </row>
    <row r="363" spans="1:14" ht="12" customHeight="1" x14ac:dyDescent="0.15">
      <c r="A363" s="260" t="s">
        <v>316</v>
      </c>
      <c r="B363" s="264" t="s">
        <v>1253</v>
      </c>
      <c r="C363" s="260" t="s">
        <v>367</v>
      </c>
      <c r="D363" s="260" t="s">
        <v>395</v>
      </c>
      <c r="E363" s="261" t="s">
        <v>1472</v>
      </c>
      <c r="F363" s="261" t="s">
        <v>1473</v>
      </c>
      <c r="G363" s="262">
        <f t="shared" si="42"/>
        <v>44</v>
      </c>
      <c r="H363" s="262">
        <v>80</v>
      </c>
      <c r="I363" s="263">
        <f t="shared" si="43"/>
        <v>79.989999999999995</v>
      </c>
      <c r="J363" s="257">
        <f>VLOOKUP(E363,Inventory!A:C,3,FALSE)</f>
        <v>224</v>
      </c>
      <c r="K363" s="264"/>
      <c r="L363" s="263">
        <f t="shared" si="44"/>
        <v>0</v>
      </c>
      <c r="M363" s="443"/>
      <c r="N363" s="258"/>
    </row>
    <row r="364" spans="1:14" ht="12" customHeight="1" x14ac:dyDescent="0.15">
      <c r="A364" s="260" t="s">
        <v>316</v>
      </c>
      <c r="B364" s="264" t="s">
        <v>398</v>
      </c>
      <c r="C364" s="260" t="s">
        <v>363</v>
      </c>
      <c r="D364" s="260" t="s">
        <v>392</v>
      </c>
      <c r="E364" s="261" t="s">
        <v>1474</v>
      </c>
      <c r="F364" s="261" t="s">
        <v>1475</v>
      </c>
      <c r="G364" s="262">
        <f t="shared" si="42"/>
        <v>44</v>
      </c>
      <c r="H364" s="262">
        <v>80</v>
      </c>
      <c r="I364" s="263">
        <f t="shared" si="43"/>
        <v>79.989999999999995</v>
      </c>
      <c r="J364" s="257">
        <f>VLOOKUP(E364,Inventory!A:C,3,FALSE)</f>
        <v>250</v>
      </c>
      <c r="K364" s="264"/>
      <c r="L364" s="263">
        <f t="shared" si="44"/>
        <v>0</v>
      </c>
      <c r="M364" s="443"/>
      <c r="N364" s="258"/>
    </row>
    <row r="365" spans="1:14" ht="12" customHeight="1" x14ac:dyDescent="0.15">
      <c r="A365" s="279" t="s">
        <v>316</v>
      </c>
      <c r="B365" s="281" t="s">
        <v>398</v>
      </c>
      <c r="C365" s="279" t="s">
        <v>367</v>
      </c>
      <c r="D365" s="279" t="s">
        <v>395</v>
      </c>
      <c r="E365" s="303" t="s">
        <v>1476</v>
      </c>
      <c r="F365" s="303" t="s">
        <v>1477</v>
      </c>
      <c r="G365" s="328">
        <f t="shared" si="42"/>
        <v>44</v>
      </c>
      <c r="H365" s="328">
        <v>80</v>
      </c>
      <c r="I365" s="282">
        <f t="shared" si="43"/>
        <v>79.989999999999995</v>
      </c>
      <c r="J365" s="257">
        <f>VLOOKUP(E365,Inventory!A:C,3,FALSE)</f>
        <v>249</v>
      </c>
      <c r="K365" s="281"/>
      <c r="L365" s="282">
        <f t="shared" si="44"/>
        <v>0</v>
      </c>
      <c r="M365" s="443"/>
      <c r="N365" s="258"/>
    </row>
    <row r="366" spans="1:14" ht="12" customHeight="1" x14ac:dyDescent="0.15">
      <c r="A366" s="279" t="s">
        <v>316</v>
      </c>
      <c r="B366" s="264" t="s">
        <v>1478</v>
      </c>
      <c r="C366" s="279" t="s">
        <v>367</v>
      </c>
      <c r="D366" s="279" t="s">
        <v>395</v>
      </c>
      <c r="E366" s="261" t="s">
        <v>1479</v>
      </c>
      <c r="F366" s="303"/>
      <c r="G366" s="328">
        <f t="shared" si="42"/>
        <v>44</v>
      </c>
      <c r="H366" s="328">
        <v>80</v>
      </c>
      <c r="I366" s="282">
        <f t="shared" si="43"/>
        <v>79.989999999999995</v>
      </c>
      <c r="J366" s="257">
        <f>VLOOKUP(E366,Inventory!A:C,3,FALSE)</f>
        <v>0</v>
      </c>
      <c r="K366" s="281"/>
      <c r="L366" s="282">
        <f t="shared" si="44"/>
        <v>0</v>
      </c>
      <c r="M366" s="443">
        <f>VLOOKUP(E366,incoming!A:B,2,FALSE)*0.5</f>
        <v>100</v>
      </c>
      <c r="N366" s="258"/>
    </row>
    <row r="367" spans="1:14" ht="12" customHeight="1" x14ac:dyDescent="0.15">
      <c r="A367" s="279" t="s">
        <v>316</v>
      </c>
      <c r="B367" s="264" t="s">
        <v>1478</v>
      </c>
      <c r="C367" s="279" t="s">
        <v>367</v>
      </c>
      <c r="D367" s="279" t="s">
        <v>395</v>
      </c>
      <c r="E367" s="261" t="s">
        <v>1480</v>
      </c>
      <c r="F367" s="303" t="s">
        <v>1481</v>
      </c>
      <c r="G367" s="328">
        <f t="shared" si="42"/>
        <v>44</v>
      </c>
      <c r="H367" s="328">
        <v>80</v>
      </c>
      <c r="I367" s="282">
        <f t="shared" si="43"/>
        <v>79.989999999999995</v>
      </c>
      <c r="J367" s="257">
        <f>VLOOKUP(E367,Inventory!A:C,3,FALSE)</f>
        <v>0</v>
      </c>
      <c r="K367" s="281"/>
      <c r="L367" s="282">
        <f t="shared" si="44"/>
        <v>0</v>
      </c>
      <c r="M367" s="443">
        <f>VLOOKUP(E367,incoming!A:B,2,FALSE)*0.5</f>
        <v>100</v>
      </c>
      <c r="N367" s="258"/>
    </row>
    <row r="368" spans="1:14" ht="12" customHeight="1" x14ac:dyDescent="0.15">
      <c r="A368" s="455" t="s">
        <v>316</v>
      </c>
      <c r="B368" s="457" t="s">
        <v>1482</v>
      </c>
      <c r="C368" s="455" t="s">
        <v>363</v>
      </c>
      <c r="D368" s="455" t="s">
        <v>392</v>
      </c>
      <c r="E368" s="464" t="s">
        <v>1483</v>
      </c>
      <c r="F368" s="464" t="s">
        <v>1484</v>
      </c>
      <c r="G368" s="576">
        <f t="shared" si="42"/>
        <v>44</v>
      </c>
      <c r="H368" s="576">
        <v>80</v>
      </c>
      <c r="I368" s="463">
        <f t="shared" si="43"/>
        <v>79.989999999999995</v>
      </c>
      <c r="J368" s="257">
        <f>VLOOKUP(E368,Inventory!A:C,3,FALSE)</f>
        <v>16</v>
      </c>
      <c r="K368" s="462"/>
      <c r="L368" s="463">
        <f t="shared" si="44"/>
        <v>0</v>
      </c>
      <c r="M368" s="443"/>
      <c r="N368" s="258"/>
    </row>
    <row r="369" spans="1:14" ht="12" customHeight="1" x14ac:dyDescent="0.15">
      <c r="A369" s="465" t="s">
        <v>316</v>
      </c>
      <c r="B369" s="457" t="s">
        <v>1485</v>
      </c>
      <c r="C369" s="465" t="s">
        <v>367</v>
      </c>
      <c r="D369" s="465" t="s">
        <v>395</v>
      </c>
      <c r="E369" s="464" t="s">
        <v>1486</v>
      </c>
      <c r="F369" s="464" t="s">
        <v>1487</v>
      </c>
      <c r="G369" s="576">
        <f t="shared" si="42"/>
        <v>44</v>
      </c>
      <c r="H369" s="576">
        <v>80</v>
      </c>
      <c r="I369" s="463">
        <f t="shared" si="43"/>
        <v>79.989999999999995</v>
      </c>
      <c r="J369" s="257">
        <f>VLOOKUP(E369,Inventory!A:C,3,FALSE)</f>
        <v>13</v>
      </c>
      <c r="K369" s="462"/>
      <c r="L369" s="463">
        <f t="shared" si="44"/>
        <v>0</v>
      </c>
      <c r="M369" s="443"/>
      <c r="N369" s="258"/>
    </row>
    <row r="370" spans="1:14" ht="12" customHeight="1" x14ac:dyDescent="0.15">
      <c r="A370" s="467" t="s">
        <v>316</v>
      </c>
      <c r="B370" s="467" t="s">
        <v>1488</v>
      </c>
      <c r="C370" s="467" t="s">
        <v>363</v>
      </c>
      <c r="D370" s="467" t="s">
        <v>392</v>
      </c>
      <c r="E370" s="517" t="s">
        <v>1489</v>
      </c>
      <c r="F370" s="517" t="s">
        <v>1490</v>
      </c>
      <c r="G370" s="580">
        <f t="shared" si="42"/>
        <v>44</v>
      </c>
      <c r="H370" s="580">
        <v>80</v>
      </c>
      <c r="I370" s="472">
        <f t="shared" si="43"/>
        <v>79.989999999999995</v>
      </c>
      <c r="J370" s="257">
        <f>VLOOKUP(E370,Inventory!A:C,3,FALSE)</f>
        <v>0</v>
      </c>
      <c r="K370" s="542"/>
      <c r="L370" s="472">
        <f t="shared" si="44"/>
        <v>0</v>
      </c>
      <c r="M370" s="443">
        <f>VLOOKUP(E370,incoming!A:B,2,FALSE)*0.5</f>
        <v>100</v>
      </c>
      <c r="N370" s="258" t="s">
        <v>312</v>
      </c>
    </row>
    <row r="371" spans="1:14" ht="12" customHeight="1" x14ac:dyDescent="0.15">
      <c r="A371" s="467" t="s">
        <v>316</v>
      </c>
      <c r="B371" s="467" t="s">
        <v>1488</v>
      </c>
      <c r="C371" s="593" t="s">
        <v>367</v>
      </c>
      <c r="D371" s="593" t="s">
        <v>395</v>
      </c>
      <c r="E371" s="517" t="s">
        <v>1491</v>
      </c>
      <c r="F371" s="517" t="s">
        <v>1492</v>
      </c>
      <c r="G371" s="580">
        <f t="shared" si="42"/>
        <v>44</v>
      </c>
      <c r="H371" s="580">
        <v>80</v>
      </c>
      <c r="I371" s="472">
        <f t="shared" si="43"/>
        <v>79.989999999999995</v>
      </c>
      <c r="J371" s="257">
        <f>VLOOKUP(E371,Inventory!A:C,3,FALSE)</f>
        <v>0</v>
      </c>
      <c r="K371" s="542"/>
      <c r="L371" s="472">
        <f t="shared" si="44"/>
        <v>0</v>
      </c>
      <c r="M371" s="443">
        <f>VLOOKUP(E371,incoming!A:B,2,FALSE)*0.5</f>
        <v>100</v>
      </c>
      <c r="N371" s="258" t="s">
        <v>312</v>
      </c>
    </row>
    <row r="372" spans="1:14" ht="12" customHeight="1" x14ac:dyDescent="0.15">
      <c r="A372" s="260" t="s">
        <v>319</v>
      </c>
      <c r="B372" s="264" t="s">
        <v>362</v>
      </c>
      <c r="C372" s="260" t="s">
        <v>363</v>
      </c>
      <c r="D372" s="260" t="s">
        <v>364</v>
      </c>
      <c r="E372" s="261" t="s">
        <v>365</v>
      </c>
      <c r="F372" s="261" t="s">
        <v>366</v>
      </c>
      <c r="G372" s="262">
        <f t="shared" si="42"/>
        <v>33</v>
      </c>
      <c r="H372" s="262">
        <v>60</v>
      </c>
      <c r="I372" s="263">
        <f t="shared" si="43"/>
        <v>59.99</v>
      </c>
      <c r="J372" s="257">
        <f>VLOOKUP(E372,Inventory!A:C,3,FALSE)</f>
        <v>128</v>
      </c>
      <c r="K372" s="264"/>
      <c r="L372" s="263">
        <f t="shared" si="44"/>
        <v>0</v>
      </c>
      <c r="M372" s="443"/>
      <c r="N372" s="258"/>
    </row>
    <row r="373" spans="1:14" ht="12" customHeight="1" x14ac:dyDescent="0.15">
      <c r="A373" s="251" t="s">
        <v>319</v>
      </c>
      <c r="B373" s="252" t="s">
        <v>362</v>
      </c>
      <c r="C373" s="251" t="s">
        <v>367</v>
      </c>
      <c r="D373" s="251" t="s">
        <v>368</v>
      </c>
      <c r="E373" s="253" t="s">
        <v>369</v>
      </c>
      <c r="F373" s="253" t="s">
        <v>370</v>
      </c>
      <c r="G373" s="254">
        <f t="shared" si="42"/>
        <v>33</v>
      </c>
      <c r="H373" s="254">
        <v>60</v>
      </c>
      <c r="I373" s="255">
        <f t="shared" si="43"/>
        <v>59.99</v>
      </c>
      <c r="J373" s="257">
        <f>VLOOKUP(E373,Inventory!A:C,3,FALSE)</f>
        <v>157</v>
      </c>
      <c r="K373" s="252"/>
      <c r="L373" s="255">
        <f t="shared" si="44"/>
        <v>0</v>
      </c>
      <c r="M373" s="443"/>
      <c r="N373" s="258"/>
    </row>
    <row r="374" spans="1:14" ht="12" customHeight="1" x14ac:dyDescent="0.15">
      <c r="A374" s="260" t="s">
        <v>319</v>
      </c>
      <c r="B374" s="264" t="s">
        <v>371</v>
      </c>
      <c r="C374" s="260" t="s">
        <v>363</v>
      </c>
      <c r="D374" s="251" t="s">
        <v>364</v>
      </c>
      <c r="E374" s="261" t="s">
        <v>372</v>
      </c>
      <c r="F374" s="265" t="s">
        <v>373</v>
      </c>
      <c r="G374" s="262">
        <f t="shared" si="42"/>
        <v>33</v>
      </c>
      <c r="H374" s="254">
        <v>60</v>
      </c>
      <c r="I374" s="263">
        <f t="shared" si="43"/>
        <v>59.99</v>
      </c>
      <c r="J374" s="257">
        <f>VLOOKUP(E374,Inventory!A:C,3,FALSE)</f>
        <v>57</v>
      </c>
      <c r="K374" s="264"/>
      <c r="L374" s="263">
        <f t="shared" si="44"/>
        <v>0</v>
      </c>
      <c r="M374" s="443"/>
      <c r="N374" s="258"/>
    </row>
    <row r="375" spans="1:14" ht="12" customHeight="1" x14ac:dyDescent="0.15">
      <c r="A375" s="260" t="s">
        <v>319</v>
      </c>
      <c r="B375" s="264" t="s">
        <v>371</v>
      </c>
      <c r="C375" s="260" t="s">
        <v>367</v>
      </c>
      <c r="D375" s="260" t="s">
        <v>368</v>
      </c>
      <c r="E375" s="261" t="s">
        <v>374</v>
      </c>
      <c r="F375" s="265" t="s">
        <v>375</v>
      </c>
      <c r="G375" s="262">
        <f t="shared" si="42"/>
        <v>33</v>
      </c>
      <c r="H375" s="254">
        <v>60</v>
      </c>
      <c r="I375" s="263">
        <f t="shared" si="43"/>
        <v>59.99</v>
      </c>
      <c r="J375" s="257">
        <f>VLOOKUP(E375,Inventory!A:C,3,FALSE)</f>
        <v>67</v>
      </c>
      <c r="K375" s="264"/>
      <c r="L375" s="263">
        <f t="shared" si="44"/>
        <v>0</v>
      </c>
      <c r="M375" s="443"/>
      <c r="N375" s="258"/>
    </row>
    <row r="376" spans="1:14" ht="12" customHeight="1" x14ac:dyDescent="0.15">
      <c r="A376" s="260" t="s">
        <v>319</v>
      </c>
      <c r="B376" s="264" t="s">
        <v>376</v>
      </c>
      <c r="C376" s="260" t="s">
        <v>363</v>
      </c>
      <c r="D376" s="260" t="s">
        <v>364</v>
      </c>
      <c r="E376" s="261" t="s">
        <v>377</v>
      </c>
      <c r="F376" s="265" t="s">
        <v>378</v>
      </c>
      <c r="G376" s="262">
        <f t="shared" si="42"/>
        <v>33</v>
      </c>
      <c r="H376" s="254">
        <v>60</v>
      </c>
      <c r="I376" s="263">
        <f t="shared" si="43"/>
        <v>59.99</v>
      </c>
      <c r="J376" s="257">
        <f>VLOOKUP(E376,Inventory!A:C,3,FALSE)</f>
        <v>111</v>
      </c>
      <c r="K376" s="264"/>
      <c r="L376" s="263">
        <f t="shared" si="44"/>
        <v>0</v>
      </c>
      <c r="M376" s="443"/>
      <c r="N376" s="258"/>
    </row>
    <row r="377" spans="1:14" ht="12" customHeight="1" x14ac:dyDescent="0.15">
      <c r="A377" s="279" t="s">
        <v>319</v>
      </c>
      <c r="B377" s="281" t="s">
        <v>376</v>
      </c>
      <c r="C377" s="279" t="s">
        <v>367</v>
      </c>
      <c r="D377" s="279" t="s">
        <v>368</v>
      </c>
      <c r="E377" s="303" t="s">
        <v>379</v>
      </c>
      <c r="F377" s="665" t="s">
        <v>380</v>
      </c>
      <c r="G377" s="328">
        <f t="shared" si="42"/>
        <v>33</v>
      </c>
      <c r="H377" s="328">
        <v>60</v>
      </c>
      <c r="I377" s="282">
        <f t="shared" si="43"/>
        <v>59.99</v>
      </c>
      <c r="J377" s="257">
        <f>VLOOKUP(E377,Inventory!A:C,3,FALSE)</f>
        <v>136</v>
      </c>
      <c r="K377" s="281"/>
      <c r="L377" s="282">
        <f t="shared" si="44"/>
        <v>0</v>
      </c>
      <c r="M377" s="443"/>
      <c r="N377" s="258"/>
    </row>
    <row r="378" spans="1:14" ht="12" customHeight="1" x14ac:dyDescent="0.15">
      <c r="A378" s="467" t="s">
        <v>317</v>
      </c>
      <c r="B378" s="467" t="s">
        <v>1493</v>
      </c>
      <c r="C378" s="467" t="s">
        <v>363</v>
      </c>
      <c r="D378" s="467" t="s">
        <v>364</v>
      </c>
      <c r="E378" s="517" t="s">
        <v>1494</v>
      </c>
      <c r="F378" s="666" t="s">
        <v>1495</v>
      </c>
      <c r="G378" s="580">
        <f t="shared" si="42"/>
        <v>71.5</v>
      </c>
      <c r="H378" s="580">
        <v>130</v>
      </c>
      <c r="I378" s="472">
        <f t="shared" si="43"/>
        <v>129.99</v>
      </c>
      <c r="J378" s="257">
        <f>VLOOKUP(E378,Inventory!A:C,3,FALSE)</f>
        <v>0</v>
      </c>
      <c r="K378" s="542"/>
      <c r="L378" s="472">
        <f t="shared" si="44"/>
        <v>0</v>
      </c>
      <c r="M378" s="443">
        <f>VLOOKUP(E378,incoming!A:B,2,FALSE)*0.5</f>
        <v>110</v>
      </c>
      <c r="N378" s="258" t="s">
        <v>997</v>
      </c>
    </row>
    <row r="379" spans="1:14" ht="12" customHeight="1" x14ac:dyDescent="0.15">
      <c r="A379" s="467" t="s">
        <v>317</v>
      </c>
      <c r="B379" s="467" t="s">
        <v>1493</v>
      </c>
      <c r="C379" s="593" t="s">
        <v>367</v>
      </c>
      <c r="D379" s="593" t="s">
        <v>368</v>
      </c>
      <c r="E379" s="517" t="s">
        <v>1496</v>
      </c>
      <c r="F379" s="666" t="s">
        <v>1497</v>
      </c>
      <c r="G379" s="580">
        <f t="shared" si="42"/>
        <v>71.5</v>
      </c>
      <c r="H379" s="580">
        <v>130</v>
      </c>
      <c r="I379" s="472">
        <f t="shared" si="43"/>
        <v>129.99</v>
      </c>
      <c r="J379" s="257">
        <f>VLOOKUP(E379,Inventory!A:C,3,FALSE)</f>
        <v>0</v>
      </c>
      <c r="K379" s="542"/>
      <c r="L379" s="472">
        <f t="shared" si="44"/>
        <v>0</v>
      </c>
      <c r="M379" s="443">
        <f>VLOOKUP(E379,incoming!A:B,2,FALSE)*0.5</f>
        <v>110</v>
      </c>
      <c r="N379" s="258" t="s">
        <v>997</v>
      </c>
    </row>
    <row r="380" spans="1:14" ht="12" customHeight="1" x14ac:dyDescent="0.15">
      <c r="A380" s="467" t="s">
        <v>317</v>
      </c>
      <c r="B380" s="467" t="s">
        <v>1498</v>
      </c>
      <c r="C380" s="467" t="s">
        <v>363</v>
      </c>
      <c r="D380" s="467" t="s">
        <v>364</v>
      </c>
      <c r="E380" s="517" t="s">
        <v>1499</v>
      </c>
      <c r="F380" s="666" t="s">
        <v>1500</v>
      </c>
      <c r="G380" s="580">
        <f t="shared" si="42"/>
        <v>71.5</v>
      </c>
      <c r="H380" s="580">
        <v>130</v>
      </c>
      <c r="I380" s="472">
        <f t="shared" si="43"/>
        <v>129.99</v>
      </c>
      <c r="J380" s="257">
        <f>VLOOKUP(E380,Inventory!A:C,3,FALSE)</f>
        <v>0</v>
      </c>
      <c r="K380" s="542"/>
      <c r="L380" s="472">
        <f t="shared" si="44"/>
        <v>0</v>
      </c>
      <c r="M380" s="443"/>
      <c r="N380" s="258" t="s">
        <v>997</v>
      </c>
    </row>
    <row r="381" spans="1:14" ht="12" customHeight="1" x14ac:dyDescent="0.15">
      <c r="A381" s="467" t="s">
        <v>317</v>
      </c>
      <c r="B381" s="467" t="s">
        <v>1498</v>
      </c>
      <c r="C381" s="593" t="s">
        <v>367</v>
      </c>
      <c r="D381" s="593" t="s">
        <v>368</v>
      </c>
      <c r="E381" s="517" t="s">
        <v>1501</v>
      </c>
      <c r="F381" s="666" t="s">
        <v>1502</v>
      </c>
      <c r="G381" s="580">
        <f t="shared" si="42"/>
        <v>71.5</v>
      </c>
      <c r="H381" s="580">
        <v>130</v>
      </c>
      <c r="I381" s="472">
        <f t="shared" si="43"/>
        <v>129.99</v>
      </c>
      <c r="J381" s="257">
        <f>VLOOKUP(E381,Inventory!A:C,3,FALSE)</f>
        <v>0</v>
      </c>
      <c r="K381" s="542"/>
      <c r="L381" s="472">
        <f t="shared" si="44"/>
        <v>0</v>
      </c>
      <c r="M381" s="443">
        <f>VLOOKUP(E381,incoming!A:B,2,FALSE)*0.5</f>
        <v>110</v>
      </c>
      <c r="N381" s="258" t="s">
        <v>997</v>
      </c>
    </row>
    <row r="382" spans="1:14" ht="12" customHeight="1" x14ac:dyDescent="0.15">
      <c r="A382" s="467" t="s">
        <v>317</v>
      </c>
      <c r="B382" s="467" t="s">
        <v>1503</v>
      </c>
      <c r="C382" s="467" t="s">
        <v>363</v>
      </c>
      <c r="D382" s="467" t="s">
        <v>364</v>
      </c>
      <c r="E382" s="517" t="s">
        <v>1504</v>
      </c>
      <c r="F382" s="666" t="s">
        <v>1505</v>
      </c>
      <c r="G382" s="580">
        <f t="shared" si="42"/>
        <v>71.5</v>
      </c>
      <c r="H382" s="580">
        <v>130</v>
      </c>
      <c r="I382" s="472">
        <f t="shared" si="43"/>
        <v>129.99</v>
      </c>
      <c r="J382" s="257">
        <f>VLOOKUP(E382,Inventory!A:C,3,FALSE)</f>
        <v>0</v>
      </c>
      <c r="K382" s="542"/>
      <c r="L382" s="472">
        <f t="shared" si="44"/>
        <v>0</v>
      </c>
      <c r="M382" s="443"/>
      <c r="N382" s="258" t="s">
        <v>997</v>
      </c>
    </row>
    <row r="383" spans="1:14" ht="12" customHeight="1" x14ac:dyDescent="0.15">
      <c r="A383" s="467" t="s">
        <v>317</v>
      </c>
      <c r="B383" s="467" t="s">
        <v>1503</v>
      </c>
      <c r="C383" s="593" t="s">
        <v>367</v>
      </c>
      <c r="D383" s="593" t="s">
        <v>368</v>
      </c>
      <c r="E383" s="517" t="s">
        <v>1506</v>
      </c>
      <c r="F383" s="666" t="s">
        <v>1507</v>
      </c>
      <c r="G383" s="580">
        <f t="shared" si="42"/>
        <v>71.5</v>
      </c>
      <c r="H383" s="580">
        <v>130</v>
      </c>
      <c r="I383" s="472">
        <f t="shared" si="43"/>
        <v>129.99</v>
      </c>
      <c r="J383" s="257">
        <f>VLOOKUP(E383,Inventory!A:C,3,FALSE)</f>
        <v>0</v>
      </c>
      <c r="K383" s="542"/>
      <c r="L383" s="472">
        <f t="shared" si="44"/>
        <v>0</v>
      </c>
      <c r="M383" s="443"/>
      <c r="N383" s="258" t="s">
        <v>997</v>
      </c>
    </row>
    <row r="384" spans="1:14" ht="12" customHeight="1" x14ac:dyDescent="0.15">
      <c r="A384" s="455" t="s">
        <v>318</v>
      </c>
      <c r="B384" s="457" t="s">
        <v>1202</v>
      </c>
      <c r="C384" s="455" t="s">
        <v>363</v>
      </c>
      <c r="D384" s="455" t="s">
        <v>364</v>
      </c>
      <c r="E384" s="507" t="s">
        <v>1508</v>
      </c>
      <c r="F384" s="667" t="s">
        <v>1509</v>
      </c>
      <c r="G384" s="576">
        <f t="shared" si="42"/>
        <v>38.5</v>
      </c>
      <c r="H384" s="576">
        <v>70</v>
      </c>
      <c r="I384" s="463">
        <f t="shared" si="43"/>
        <v>69.989999999999995</v>
      </c>
      <c r="J384" s="257">
        <f>VLOOKUP(E384,Inventory!A:C,3,FALSE)</f>
        <v>176</v>
      </c>
      <c r="K384" s="462"/>
      <c r="L384" s="463">
        <f t="shared" si="44"/>
        <v>0</v>
      </c>
      <c r="M384" s="443"/>
      <c r="N384" s="258"/>
    </row>
    <row r="385" spans="1:14" ht="12" customHeight="1" x14ac:dyDescent="0.15">
      <c r="A385" s="455" t="s">
        <v>318</v>
      </c>
      <c r="B385" s="457" t="s">
        <v>1202</v>
      </c>
      <c r="C385" s="465" t="s">
        <v>367</v>
      </c>
      <c r="D385" s="465" t="s">
        <v>368</v>
      </c>
      <c r="E385" s="507" t="s">
        <v>1510</v>
      </c>
      <c r="F385" s="667" t="s">
        <v>1511</v>
      </c>
      <c r="G385" s="576">
        <f t="shared" si="42"/>
        <v>38.5</v>
      </c>
      <c r="H385" s="576">
        <v>70</v>
      </c>
      <c r="I385" s="463">
        <f t="shared" si="43"/>
        <v>69.989999999999995</v>
      </c>
      <c r="J385" s="257">
        <f>VLOOKUP(E385,Inventory!A:C,3,FALSE)</f>
        <v>132</v>
      </c>
      <c r="K385" s="462"/>
      <c r="L385" s="463">
        <f t="shared" si="44"/>
        <v>0</v>
      </c>
      <c r="M385" s="443"/>
      <c r="N385" s="258"/>
    </row>
    <row r="386" spans="1:14" ht="12" customHeight="1" x14ac:dyDescent="0.15">
      <c r="A386" s="455" t="s">
        <v>318</v>
      </c>
      <c r="B386" s="457" t="s">
        <v>1512</v>
      </c>
      <c r="C386" s="465" t="s">
        <v>367</v>
      </c>
      <c r="D386" s="465" t="s">
        <v>368</v>
      </c>
      <c r="E386" s="507" t="s">
        <v>1513</v>
      </c>
      <c r="F386" s="667" t="s">
        <v>1514</v>
      </c>
      <c r="G386" s="576">
        <f t="shared" si="42"/>
        <v>38.5</v>
      </c>
      <c r="H386" s="576">
        <v>70</v>
      </c>
      <c r="I386" s="463">
        <f t="shared" si="43"/>
        <v>69.989999999999995</v>
      </c>
      <c r="J386" s="257">
        <f>VLOOKUP(E386,Inventory!A:C,3,FALSE)</f>
        <v>5</v>
      </c>
      <c r="K386" s="462"/>
      <c r="L386" s="463">
        <f t="shared" si="44"/>
        <v>0</v>
      </c>
      <c r="M386" s="443"/>
      <c r="N386" s="258"/>
    </row>
    <row r="387" spans="1:14" ht="12" customHeight="1" x14ac:dyDescent="0.15">
      <c r="A387" s="455" t="s">
        <v>318</v>
      </c>
      <c r="B387" s="457" t="s">
        <v>1515</v>
      </c>
      <c r="C387" s="465" t="s">
        <v>367</v>
      </c>
      <c r="D387" s="465" t="s">
        <v>368</v>
      </c>
      <c r="E387" s="507" t="s">
        <v>1516</v>
      </c>
      <c r="F387" s="667" t="s">
        <v>1517</v>
      </c>
      <c r="G387" s="576">
        <f t="shared" si="42"/>
        <v>38.5</v>
      </c>
      <c r="H387" s="576">
        <v>70</v>
      </c>
      <c r="I387" s="463">
        <f t="shared" si="43"/>
        <v>69.989999999999995</v>
      </c>
      <c r="J387" s="257">
        <f>VLOOKUP(E387,Inventory!A:C,3,FALSE)</f>
        <v>0</v>
      </c>
      <c r="K387" s="462"/>
      <c r="L387" s="463">
        <f t="shared" si="44"/>
        <v>0</v>
      </c>
      <c r="M387" s="443"/>
      <c r="N387" s="258"/>
    </row>
    <row r="388" spans="1:14" ht="12" customHeight="1" x14ac:dyDescent="0.15">
      <c r="A388" s="467" t="s">
        <v>318</v>
      </c>
      <c r="B388" s="467" t="s">
        <v>1518</v>
      </c>
      <c r="C388" s="467" t="s">
        <v>363</v>
      </c>
      <c r="D388" s="467" t="s">
        <v>364</v>
      </c>
      <c r="E388" s="511" t="s">
        <v>1519</v>
      </c>
      <c r="F388" s="668" t="s">
        <v>1520</v>
      </c>
      <c r="G388" s="580">
        <f t="shared" si="42"/>
        <v>38.5</v>
      </c>
      <c r="H388" s="580">
        <v>70</v>
      </c>
      <c r="I388" s="472">
        <f t="shared" si="43"/>
        <v>69.989999999999995</v>
      </c>
      <c r="J388" s="257">
        <f>VLOOKUP(E388,Inventory!A:C,3,FALSE)</f>
        <v>0</v>
      </c>
      <c r="K388" s="542"/>
      <c r="L388" s="472">
        <f t="shared" si="44"/>
        <v>0</v>
      </c>
      <c r="M388" s="443">
        <f>VLOOKUP(E388,incoming!A:B,2,FALSE)</f>
        <v>98</v>
      </c>
      <c r="N388" s="258" t="s">
        <v>997</v>
      </c>
    </row>
    <row r="389" spans="1:14" ht="12" customHeight="1" x14ac:dyDescent="0.15">
      <c r="A389" s="467" t="s">
        <v>318</v>
      </c>
      <c r="B389" s="467" t="s">
        <v>1518</v>
      </c>
      <c r="C389" s="593" t="s">
        <v>367</v>
      </c>
      <c r="D389" s="593" t="s">
        <v>368</v>
      </c>
      <c r="E389" s="511" t="s">
        <v>1521</v>
      </c>
      <c r="F389" s="668" t="s">
        <v>1522</v>
      </c>
      <c r="G389" s="580">
        <f t="shared" si="42"/>
        <v>38.5</v>
      </c>
      <c r="H389" s="580">
        <v>70</v>
      </c>
      <c r="I389" s="472">
        <f t="shared" si="43"/>
        <v>69.989999999999995</v>
      </c>
      <c r="J389" s="257">
        <f>VLOOKUP(E389,Inventory!A:C,3,FALSE)</f>
        <v>0</v>
      </c>
      <c r="K389" s="542"/>
      <c r="L389" s="472">
        <f t="shared" si="44"/>
        <v>0</v>
      </c>
      <c r="M389" s="443">
        <f>VLOOKUP(E389,incoming!A:B,2,FALSE)</f>
        <v>120</v>
      </c>
      <c r="N389" s="258" t="s">
        <v>997</v>
      </c>
    </row>
    <row r="390" spans="1:14" ht="12" customHeight="1" x14ac:dyDescent="0.15">
      <c r="A390" s="467" t="s">
        <v>318</v>
      </c>
      <c r="B390" s="467" t="s">
        <v>1523</v>
      </c>
      <c r="C390" s="467" t="s">
        <v>363</v>
      </c>
      <c r="D390" s="467" t="s">
        <v>364</v>
      </c>
      <c r="E390" s="511" t="s">
        <v>1524</v>
      </c>
      <c r="F390" s="668" t="s">
        <v>1525</v>
      </c>
      <c r="G390" s="580">
        <f t="shared" si="42"/>
        <v>38.5</v>
      </c>
      <c r="H390" s="580">
        <v>70</v>
      </c>
      <c r="I390" s="472">
        <f t="shared" si="43"/>
        <v>69.989999999999995</v>
      </c>
      <c r="J390" s="257">
        <f>VLOOKUP(E390,Inventory!A:C,3,FALSE)</f>
        <v>0</v>
      </c>
      <c r="K390" s="542"/>
      <c r="L390" s="472">
        <f t="shared" si="44"/>
        <v>0</v>
      </c>
      <c r="M390" s="443">
        <f>VLOOKUP(E390,incoming!A:B,2,FALSE)</f>
        <v>140</v>
      </c>
      <c r="N390" s="258" t="s">
        <v>997</v>
      </c>
    </row>
    <row r="391" spans="1:14" ht="12" customHeight="1" x14ac:dyDescent="0.15">
      <c r="A391" s="467" t="s">
        <v>318</v>
      </c>
      <c r="B391" s="467" t="s">
        <v>1523</v>
      </c>
      <c r="C391" s="593" t="s">
        <v>367</v>
      </c>
      <c r="D391" s="593" t="s">
        <v>368</v>
      </c>
      <c r="E391" s="511" t="s">
        <v>1526</v>
      </c>
      <c r="F391" s="668" t="s">
        <v>1527</v>
      </c>
      <c r="G391" s="580">
        <f t="shared" si="42"/>
        <v>38.5</v>
      </c>
      <c r="H391" s="580">
        <v>70</v>
      </c>
      <c r="I391" s="472">
        <f t="shared" si="43"/>
        <v>69.989999999999995</v>
      </c>
      <c r="J391" s="257">
        <f>VLOOKUP(E391,Inventory!A:C,3,FALSE)</f>
        <v>0</v>
      </c>
      <c r="K391" s="542"/>
      <c r="L391" s="472">
        <f t="shared" si="44"/>
        <v>0</v>
      </c>
      <c r="M391" s="443">
        <f>VLOOKUP(E391,incoming!A:B,2,FALSE)</f>
        <v>158</v>
      </c>
      <c r="N391" s="258" t="s">
        <v>997</v>
      </c>
    </row>
    <row r="392" spans="1:14" ht="12" customHeight="1" x14ac:dyDescent="0.15">
      <c r="A392" s="260" t="s">
        <v>320</v>
      </c>
      <c r="B392" s="260" t="s">
        <v>381</v>
      </c>
      <c r="C392" s="260" t="s">
        <v>363</v>
      </c>
      <c r="D392" s="260" t="s">
        <v>364</v>
      </c>
      <c r="E392" s="275" t="s">
        <v>382</v>
      </c>
      <c r="F392" s="275">
        <v>847435029431</v>
      </c>
      <c r="G392" s="262">
        <f t="shared" si="42"/>
        <v>27.500000000000004</v>
      </c>
      <c r="H392" s="262">
        <v>50</v>
      </c>
      <c r="I392" s="263">
        <f t="shared" si="43"/>
        <v>49.99</v>
      </c>
      <c r="J392" s="257">
        <f>VLOOKUP(E392,Inventory!A:C,3,FALSE)</f>
        <v>250</v>
      </c>
      <c r="K392" s="252"/>
      <c r="L392" s="255">
        <f t="shared" si="44"/>
        <v>0</v>
      </c>
      <c r="M392" s="443"/>
      <c r="N392" s="258"/>
    </row>
    <row r="393" spans="1:14" ht="12" customHeight="1" x14ac:dyDescent="0.15">
      <c r="A393" s="251" t="s">
        <v>320</v>
      </c>
      <c r="B393" s="251" t="s">
        <v>381</v>
      </c>
      <c r="C393" s="251" t="s">
        <v>367</v>
      </c>
      <c r="D393" s="251" t="s">
        <v>368</v>
      </c>
      <c r="E393" s="273" t="s">
        <v>383</v>
      </c>
      <c r="F393" s="273">
        <v>847435029448</v>
      </c>
      <c r="G393" s="254">
        <f t="shared" si="42"/>
        <v>27.500000000000004</v>
      </c>
      <c r="H393" s="254">
        <v>50</v>
      </c>
      <c r="I393" s="255">
        <f t="shared" si="43"/>
        <v>49.99</v>
      </c>
      <c r="J393" s="257">
        <f>VLOOKUP(E393,Inventory!A:C,3,FALSE)</f>
        <v>0</v>
      </c>
      <c r="K393" s="264"/>
      <c r="L393" s="263">
        <f t="shared" si="44"/>
        <v>0</v>
      </c>
      <c r="M393" s="443"/>
      <c r="N393" s="258"/>
    </row>
    <row r="394" spans="1:14" ht="12" customHeight="1" x14ac:dyDescent="0.15">
      <c r="A394" s="260" t="s">
        <v>320</v>
      </c>
      <c r="B394" s="260" t="s">
        <v>384</v>
      </c>
      <c r="C394" s="260" t="s">
        <v>363</v>
      </c>
      <c r="D394" s="251" t="s">
        <v>364</v>
      </c>
      <c r="E394" s="275" t="s">
        <v>385</v>
      </c>
      <c r="F394" s="275">
        <v>847435029455</v>
      </c>
      <c r="G394" s="262">
        <f t="shared" si="42"/>
        <v>27.500000000000004</v>
      </c>
      <c r="H394" s="262">
        <v>50</v>
      </c>
      <c r="I394" s="263">
        <f t="shared" si="43"/>
        <v>49.99</v>
      </c>
      <c r="J394" s="257">
        <f>VLOOKUP(E394,Inventory!A:C,3,FALSE)</f>
        <v>0</v>
      </c>
      <c r="K394" s="264"/>
      <c r="L394" s="263">
        <f t="shared" si="44"/>
        <v>0</v>
      </c>
      <c r="M394" s="443"/>
      <c r="N394" s="258"/>
    </row>
    <row r="395" spans="1:14" ht="12" customHeight="1" x14ac:dyDescent="0.15">
      <c r="A395" s="279" t="s">
        <v>320</v>
      </c>
      <c r="B395" s="260" t="s">
        <v>387</v>
      </c>
      <c r="C395" s="260" t="s">
        <v>363</v>
      </c>
      <c r="D395" s="251" t="s">
        <v>364</v>
      </c>
      <c r="E395" s="275" t="s">
        <v>388</v>
      </c>
      <c r="F395" s="275">
        <v>847435029479</v>
      </c>
      <c r="G395" s="262">
        <f t="shared" si="42"/>
        <v>27.500000000000004</v>
      </c>
      <c r="H395" s="262">
        <v>50</v>
      </c>
      <c r="I395" s="263">
        <f t="shared" si="43"/>
        <v>49.99</v>
      </c>
      <c r="J395" s="257">
        <f>VLOOKUP(E395,Inventory!A:C,3,FALSE)</f>
        <v>56</v>
      </c>
      <c r="K395" s="264"/>
      <c r="L395" s="263">
        <f t="shared" si="44"/>
        <v>0</v>
      </c>
      <c r="M395" s="443"/>
      <c r="N395" s="258"/>
    </row>
    <row r="396" spans="1:14" ht="12" customHeight="1" x14ac:dyDescent="0.15">
      <c r="A396" s="266" t="s">
        <v>320</v>
      </c>
      <c r="B396" s="266" t="s">
        <v>387</v>
      </c>
      <c r="C396" s="266" t="s">
        <v>367</v>
      </c>
      <c r="D396" s="266" t="s">
        <v>368</v>
      </c>
      <c r="E396" s="280" t="s">
        <v>389</v>
      </c>
      <c r="F396" s="280">
        <v>847435029486</v>
      </c>
      <c r="G396" s="270">
        <f t="shared" si="42"/>
        <v>27.500000000000004</v>
      </c>
      <c r="H396" s="270">
        <v>50</v>
      </c>
      <c r="I396" s="271">
        <f t="shared" si="43"/>
        <v>49.99</v>
      </c>
      <c r="J396" s="257">
        <f>VLOOKUP(E396,Inventory!A:C,3,FALSE)</f>
        <v>48</v>
      </c>
      <c r="K396" s="267"/>
      <c r="L396" s="271">
        <f t="shared" si="44"/>
        <v>0</v>
      </c>
      <c r="M396" s="443"/>
      <c r="N396" s="258"/>
    </row>
    <row r="397" spans="1:14" ht="12" customHeight="1" x14ac:dyDescent="0.15">
      <c r="A397" s="251" t="s">
        <v>1528</v>
      </c>
      <c r="B397" s="412" t="s">
        <v>1529</v>
      </c>
      <c r="C397" s="412" t="s">
        <v>363</v>
      </c>
      <c r="D397" s="251" t="s">
        <v>364</v>
      </c>
      <c r="E397" s="413" t="s">
        <v>1530</v>
      </c>
      <c r="F397" s="413" t="s">
        <v>1531</v>
      </c>
      <c r="G397" s="254">
        <f t="shared" si="42"/>
        <v>21.037500000000001</v>
      </c>
      <c r="H397" s="254">
        <f t="shared" ref="H397:H398" si="45">45*0.85</f>
        <v>38.25</v>
      </c>
      <c r="I397" s="255">
        <f t="shared" si="43"/>
        <v>38.24</v>
      </c>
      <c r="J397" s="257">
        <f>VLOOKUP(E397,Inventory!A:C,3,FALSE)</f>
        <v>24</v>
      </c>
      <c r="K397" s="252"/>
      <c r="L397" s="255">
        <f t="shared" si="44"/>
        <v>0</v>
      </c>
      <c r="M397" s="443"/>
      <c r="N397" s="258"/>
    </row>
    <row r="398" spans="1:14" ht="12" customHeight="1" x14ac:dyDescent="0.15">
      <c r="A398" s="294" t="s">
        <v>1528</v>
      </c>
      <c r="B398" s="669" t="s">
        <v>1529</v>
      </c>
      <c r="C398" s="669" t="s">
        <v>367</v>
      </c>
      <c r="D398" s="266" t="s">
        <v>368</v>
      </c>
      <c r="E398" s="670" t="s">
        <v>1532</v>
      </c>
      <c r="F398" s="670" t="s">
        <v>1533</v>
      </c>
      <c r="G398" s="270">
        <f t="shared" si="42"/>
        <v>21.037500000000001</v>
      </c>
      <c r="H398" s="270">
        <f t="shared" si="45"/>
        <v>38.25</v>
      </c>
      <c r="I398" s="271">
        <f t="shared" si="43"/>
        <v>38.24</v>
      </c>
      <c r="J398" s="257">
        <f>VLOOKUP(E398,Inventory!A:C,3,FALSE)</f>
        <v>41</v>
      </c>
      <c r="K398" s="267"/>
      <c r="L398" s="271">
        <f t="shared" si="44"/>
        <v>0</v>
      </c>
      <c r="M398" s="443"/>
      <c r="N398" s="258"/>
    </row>
    <row r="399" spans="1:14" ht="12" customHeight="1" x14ac:dyDescent="0.15">
      <c r="A399" s="251" t="s">
        <v>321</v>
      </c>
      <c r="B399" s="252" t="s">
        <v>1534</v>
      </c>
      <c r="C399" s="251" t="s">
        <v>363</v>
      </c>
      <c r="D399" s="251" t="s">
        <v>364</v>
      </c>
      <c r="E399" s="273" t="s">
        <v>1535</v>
      </c>
      <c r="F399" s="273">
        <v>847435029189</v>
      </c>
      <c r="G399" s="254">
        <f t="shared" si="42"/>
        <v>24.750000000000004</v>
      </c>
      <c r="H399" s="254">
        <v>45</v>
      </c>
      <c r="I399" s="255">
        <f t="shared" si="43"/>
        <v>44.99</v>
      </c>
      <c r="J399" s="257">
        <f>VLOOKUP(E399,Inventory!A:C,3,FALSE)</f>
        <v>250</v>
      </c>
      <c r="K399" s="252"/>
      <c r="L399" s="255">
        <f t="shared" si="44"/>
        <v>0</v>
      </c>
      <c r="M399" s="443"/>
      <c r="N399" s="258"/>
    </row>
    <row r="400" spans="1:14" ht="12" customHeight="1" x14ac:dyDescent="0.15">
      <c r="A400" s="260" t="s">
        <v>321</v>
      </c>
      <c r="B400" s="264" t="s">
        <v>1534</v>
      </c>
      <c r="C400" s="260" t="s">
        <v>367</v>
      </c>
      <c r="D400" s="260" t="s">
        <v>368</v>
      </c>
      <c r="E400" s="275" t="s">
        <v>1536</v>
      </c>
      <c r="F400" s="275">
        <v>847435029196</v>
      </c>
      <c r="G400" s="262">
        <f t="shared" si="42"/>
        <v>24.750000000000004</v>
      </c>
      <c r="H400" s="262">
        <v>45</v>
      </c>
      <c r="I400" s="263">
        <f t="shared" si="43"/>
        <v>44.99</v>
      </c>
      <c r="J400" s="257">
        <f>VLOOKUP(E400,Inventory!A:C,3,FALSE)</f>
        <v>250</v>
      </c>
      <c r="K400" s="264"/>
      <c r="L400" s="263">
        <f t="shared" si="44"/>
        <v>0</v>
      </c>
      <c r="M400" s="443"/>
      <c r="N400" s="258"/>
    </row>
    <row r="401" spans="1:14" ht="12" customHeight="1" x14ac:dyDescent="0.15">
      <c r="A401" s="260" t="s">
        <v>321</v>
      </c>
      <c r="B401" s="264" t="s">
        <v>1537</v>
      </c>
      <c r="C401" s="260" t="s">
        <v>363</v>
      </c>
      <c r="D401" s="251" t="s">
        <v>364</v>
      </c>
      <c r="E401" s="275" t="s">
        <v>1538</v>
      </c>
      <c r="F401" s="275">
        <v>847435029202</v>
      </c>
      <c r="G401" s="262">
        <f t="shared" si="42"/>
        <v>24.750000000000004</v>
      </c>
      <c r="H401" s="262">
        <v>45</v>
      </c>
      <c r="I401" s="263">
        <f t="shared" si="43"/>
        <v>44.99</v>
      </c>
      <c r="J401" s="257">
        <f>VLOOKUP(E401,Inventory!A:C,3,FALSE)</f>
        <v>172</v>
      </c>
      <c r="K401" s="264"/>
      <c r="L401" s="263">
        <f t="shared" si="44"/>
        <v>0</v>
      </c>
      <c r="M401" s="443"/>
      <c r="N401" s="258"/>
    </row>
    <row r="402" spans="1:14" ht="12" customHeight="1" x14ac:dyDescent="0.15">
      <c r="A402" s="260" t="s">
        <v>321</v>
      </c>
      <c r="B402" s="264" t="s">
        <v>1537</v>
      </c>
      <c r="C402" s="260" t="s">
        <v>367</v>
      </c>
      <c r="D402" s="260" t="s">
        <v>368</v>
      </c>
      <c r="E402" s="275" t="s">
        <v>1539</v>
      </c>
      <c r="F402" s="275">
        <v>847435029219</v>
      </c>
      <c r="G402" s="262">
        <f t="shared" si="42"/>
        <v>24.750000000000004</v>
      </c>
      <c r="H402" s="262">
        <v>45</v>
      </c>
      <c r="I402" s="263">
        <f t="shared" si="43"/>
        <v>44.99</v>
      </c>
      <c r="J402" s="257">
        <f>VLOOKUP(E402,Inventory!A:C,3,FALSE)</f>
        <v>220</v>
      </c>
      <c r="K402" s="264"/>
      <c r="L402" s="263">
        <f t="shared" si="44"/>
        <v>0</v>
      </c>
      <c r="M402" s="443"/>
      <c r="N402" s="258"/>
    </row>
    <row r="403" spans="1:14" ht="12" customHeight="1" x14ac:dyDescent="0.15">
      <c r="A403" s="260" t="s">
        <v>321</v>
      </c>
      <c r="B403" s="264" t="s">
        <v>1540</v>
      </c>
      <c r="C403" s="260" t="s">
        <v>363</v>
      </c>
      <c r="D403" s="251" t="s">
        <v>364</v>
      </c>
      <c r="E403" s="275" t="s">
        <v>1541</v>
      </c>
      <c r="F403" s="261" t="s">
        <v>1542</v>
      </c>
      <c r="G403" s="262">
        <f t="shared" si="42"/>
        <v>24.750000000000004</v>
      </c>
      <c r="H403" s="262">
        <v>45</v>
      </c>
      <c r="I403" s="263">
        <f t="shared" si="43"/>
        <v>44.99</v>
      </c>
      <c r="J403" s="257">
        <f>VLOOKUP(E403,Inventory!A:C,3,FALSE)</f>
        <v>55</v>
      </c>
      <c r="K403" s="264"/>
      <c r="L403" s="263">
        <f t="shared" si="44"/>
        <v>0</v>
      </c>
      <c r="M403" s="443"/>
      <c r="N403" s="258"/>
    </row>
    <row r="404" spans="1:14" ht="12" customHeight="1" x14ac:dyDescent="0.15">
      <c r="A404" s="260" t="s">
        <v>321</v>
      </c>
      <c r="B404" s="264" t="s">
        <v>1540</v>
      </c>
      <c r="C404" s="260" t="s">
        <v>367</v>
      </c>
      <c r="D404" s="260" t="s">
        <v>368</v>
      </c>
      <c r="E404" s="275" t="s">
        <v>1543</v>
      </c>
      <c r="F404" s="261" t="s">
        <v>1544</v>
      </c>
      <c r="G404" s="262">
        <f t="shared" si="42"/>
        <v>24.750000000000004</v>
      </c>
      <c r="H404" s="262">
        <v>45</v>
      </c>
      <c r="I404" s="263">
        <f t="shared" si="43"/>
        <v>44.99</v>
      </c>
      <c r="J404" s="257">
        <f>VLOOKUP(E404,Inventory!A:C,3,FALSE)</f>
        <v>59</v>
      </c>
      <c r="K404" s="264"/>
      <c r="L404" s="263">
        <f t="shared" si="44"/>
        <v>0</v>
      </c>
      <c r="M404" s="443"/>
      <c r="N404" s="258"/>
    </row>
    <row r="405" spans="1:14" ht="12" customHeight="1" x14ac:dyDescent="0.15">
      <c r="A405" s="455" t="s">
        <v>321</v>
      </c>
      <c r="B405" s="457" t="s">
        <v>1545</v>
      </c>
      <c r="C405" s="455" t="s">
        <v>363</v>
      </c>
      <c r="D405" s="490" t="s">
        <v>364</v>
      </c>
      <c r="E405" s="507" t="s">
        <v>1546</v>
      </c>
      <c r="F405" s="507" t="s">
        <v>1547</v>
      </c>
      <c r="G405" s="492">
        <f t="shared" si="42"/>
        <v>24.750000000000004</v>
      </c>
      <c r="H405" s="492">
        <v>45</v>
      </c>
      <c r="I405" s="461">
        <f t="shared" si="43"/>
        <v>44.99</v>
      </c>
      <c r="J405" s="257">
        <f>VLOOKUP(E405,Inventory!A:C,3,FALSE)</f>
        <v>24</v>
      </c>
      <c r="K405" s="457"/>
      <c r="L405" s="461">
        <f t="shared" si="44"/>
        <v>0</v>
      </c>
      <c r="M405" s="443"/>
      <c r="N405" s="258"/>
    </row>
    <row r="406" spans="1:14" ht="12" customHeight="1" x14ac:dyDescent="0.15">
      <c r="A406" s="455" t="s">
        <v>321</v>
      </c>
      <c r="B406" s="457" t="s">
        <v>1545</v>
      </c>
      <c r="C406" s="455" t="s">
        <v>367</v>
      </c>
      <c r="D406" s="455" t="s">
        <v>368</v>
      </c>
      <c r="E406" s="507" t="s">
        <v>1548</v>
      </c>
      <c r="F406" s="507" t="s">
        <v>1549</v>
      </c>
      <c r="G406" s="492">
        <f t="shared" si="42"/>
        <v>24.750000000000004</v>
      </c>
      <c r="H406" s="492">
        <v>45</v>
      </c>
      <c r="I406" s="461">
        <f t="shared" si="43"/>
        <v>44.99</v>
      </c>
      <c r="J406" s="257">
        <f>VLOOKUP(E406,Inventory!A:C,3,FALSE)</f>
        <v>25</v>
      </c>
      <c r="K406" s="457"/>
      <c r="L406" s="461">
        <f t="shared" si="44"/>
        <v>0</v>
      </c>
      <c r="M406" s="443"/>
      <c r="N406" s="258"/>
    </row>
    <row r="407" spans="1:14" ht="12" customHeight="1" x14ac:dyDescent="0.15">
      <c r="A407" s="467" t="s">
        <v>321</v>
      </c>
      <c r="B407" s="468" t="s">
        <v>1550</v>
      </c>
      <c r="C407" s="467" t="s">
        <v>363</v>
      </c>
      <c r="D407" s="467" t="s">
        <v>364</v>
      </c>
      <c r="E407" s="511" t="s">
        <v>1551</v>
      </c>
      <c r="F407" s="511" t="s">
        <v>1552</v>
      </c>
      <c r="G407" s="514">
        <f t="shared" si="42"/>
        <v>24.750000000000004</v>
      </c>
      <c r="H407" s="514">
        <v>45</v>
      </c>
      <c r="I407" s="473">
        <f t="shared" si="43"/>
        <v>44.99</v>
      </c>
      <c r="J407" s="257">
        <f>VLOOKUP(E407,Inventory!A:C,3,FALSE)</f>
        <v>0</v>
      </c>
      <c r="K407" s="468"/>
      <c r="L407" s="473">
        <f t="shared" si="44"/>
        <v>0</v>
      </c>
      <c r="M407" s="443"/>
      <c r="N407" s="258" t="s">
        <v>1553</v>
      </c>
    </row>
    <row r="408" spans="1:14" ht="12" customHeight="1" x14ac:dyDescent="0.15">
      <c r="A408" s="467" t="s">
        <v>321</v>
      </c>
      <c r="B408" s="468" t="s">
        <v>1550</v>
      </c>
      <c r="C408" s="467" t="s">
        <v>367</v>
      </c>
      <c r="D408" s="467" t="s">
        <v>368</v>
      </c>
      <c r="E408" s="511" t="s">
        <v>1554</v>
      </c>
      <c r="F408" s="511" t="s">
        <v>1555</v>
      </c>
      <c r="G408" s="514">
        <f t="shared" si="42"/>
        <v>24.750000000000004</v>
      </c>
      <c r="H408" s="514">
        <v>45</v>
      </c>
      <c r="I408" s="473">
        <f t="shared" si="43"/>
        <v>44.99</v>
      </c>
      <c r="J408" s="257">
        <f>VLOOKUP(E408,Inventory!A:C,3,FALSE)</f>
        <v>0</v>
      </c>
      <c r="K408" s="468"/>
      <c r="L408" s="473">
        <f t="shared" si="44"/>
        <v>0</v>
      </c>
      <c r="M408" s="443"/>
      <c r="N408" s="258" t="s">
        <v>1553</v>
      </c>
    </row>
    <row r="409" spans="1:14" ht="12" customHeight="1" x14ac:dyDescent="0.15">
      <c r="A409" s="467" t="s">
        <v>321</v>
      </c>
      <c r="B409" s="467" t="s">
        <v>1556</v>
      </c>
      <c r="C409" s="467" t="s">
        <v>363</v>
      </c>
      <c r="D409" s="467" t="s">
        <v>364</v>
      </c>
      <c r="E409" s="511" t="s">
        <v>1557</v>
      </c>
      <c r="F409" s="511" t="s">
        <v>1558</v>
      </c>
      <c r="G409" s="514">
        <f t="shared" si="42"/>
        <v>24.750000000000004</v>
      </c>
      <c r="H409" s="514">
        <v>45</v>
      </c>
      <c r="I409" s="473">
        <f t="shared" si="43"/>
        <v>44.99</v>
      </c>
      <c r="J409" s="257">
        <f>VLOOKUP(E409,Inventory!A:C,3,FALSE)</f>
        <v>0</v>
      </c>
      <c r="K409" s="468"/>
      <c r="L409" s="473">
        <f t="shared" si="44"/>
        <v>0</v>
      </c>
      <c r="M409" s="443"/>
      <c r="N409" s="258" t="s">
        <v>1067</v>
      </c>
    </row>
    <row r="410" spans="1:14" ht="12" customHeight="1" x14ac:dyDescent="0.15">
      <c r="A410" s="467" t="s">
        <v>321</v>
      </c>
      <c r="B410" s="467" t="s">
        <v>1556</v>
      </c>
      <c r="C410" s="467" t="s">
        <v>367</v>
      </c>
      <c r="D410" s="467" t="s">
        <v>368</v>
      </c>
      <c r="E410" s="511" t="s">
        <v>1559</v>
      </c>
      <c r="F410" s="511" t="s">
        <v>1560</v>
      </c>
      <c r="G410" s="514">
        <f t="shared" si="42"/>
        <v>24.750000000000004</v>
      </c>
      <c r="H410" s="514">
        <v>45</v>
      </c>
      <c r="I410" s="473">
        <f t="shared" si="43"/>
        <v>44.99</v>
      </c>
      <c r="J410" s="257">
        <f>VLOOKUP(E410,Inventory!A:C,3,FALSE)</f>
        <v>0</v>
      </c>
      <c r="K410" s="468"/>
      <c r="L410" s="473">
        <f t="shared" si="44"/>
        <v>0</v>
      </c>
      <c r="M410" s="443"/>
      <c r="N410" s="258" t="s">
        <v>1067</v>
      </c>
    </row>
    <row r="411" spans="1:14" ht="12" customHeight="1" x14ac:dyDescent="0.15">
      <c r="A411" s="260" t="s">
        <v>1561</v>
      </c>
      <c r="B411" s="264" t="s">
        <v>1562</v>
      </c>
      <c r="C411" s="260" t="s">
        <v>552</v>
      </c>
      <c r="D411" s="260" t="s">
        <v>552</v>
      </c>
      <c r="E411" s="261" t="s">
        <v>1563</v>
      </c>
      <c r="F411" s="261" t="s">
        <v>1564</v>
      </c>
      <c r="G411" s="262">
        <f t="shared" si="42"/>
        <v>11</v>
      </c>
      <c r="H411" s="262">
        <v>20</v>
      </c>
      <c r="I411" s="263">
        <f t="shared" si="43"/>
        <v>19.989999999999998</v>
      </c>
      <c r="J411" s="257">
        <f>VLOOKUP(E411,Inventory!A:C,3,FALSE)</f>
        <v>204</v>
      </c>
      <c r="K411" s="264"/>
      <c r="L411" s="263">
        <f t="shared" si="44"/>
        <v>0</v>
      </c>
      <c r="M411" s="443"/>
      <c r="N411" s="258"/>
    </row>
    <row r="412" spans="1:14" ht="12" customHeight="1" x14ac:dyDescent="0.15">
      <c r="A412" s="671" t="s">
        <v>1565</v>
      </c>
      <c r="B412" s="672"/>
      <c r="C412" s="672"/>
      <c r="D412" s="672"/>
      <c r="E412" s="672"/>
      <c r="F412" s="672"/>
      <c r="G412" s="673"/>
      <c r="H412" s="673"/>
      <c r="I412" s="672"/>
      <c r="J412" s="257"/>
      <c r="K412" s="672"/>
      <c r="L412" s="672"/>
      <c r="M412" s="674"/>
      <c r="N412" s="245"/>
    </row>
    <row r="413" spans="1:14" ht="12" customHeight="1" x14ac:dyDescent="0.15">
      <c r="A413" s="675" t="s">
        <v>351</v>
      </c>
      <c r="B413" s="675" t="s">
        <v>352</v>
      </c>
      <c r="C413" s="675" t="s">
        <v>353</v>
      </c>
      <c r="D413" s="675" t="str">
        <f>D6</f>
        <v>Measurement</v>
      </c>
      <c r="E413" s="675" t="s">
        <v>355</v>
      </c>
      <c r="F413" s="675" t="s">
        <v>356</v>
      </c>
      <c r="G413" s="676" t="s">
        <v>257</v>
      </c>
      <c r="H413" s="676" t="s">
        <v>262</v>
      </c>
      <c r="I413" s="675" t="s">
        <v>263</v>
      </c>
      <c r="J413" s="248"/>
      <c r="K413" s="675" t="s">
        <v>357</v>
      </c>
      <c r="L413" s="675" t="s">
        <v>359</v>
      </c>
      <c r="M413" s="677"/>
      <c r="N413" s="249"/>
    </row>
    <row r="414" spans="1:14" ht="12" customHeight="1" x14ac:dyDescent="0.15">
      <c r="A414" s="467" t="s">
        <v>326</v>
      </c>
      <c r="B414" s="467" t="s">
        <v>1108</v>
      </c>
      <c r="C414" s="467" t="s">
        <v>1566</v>
      </c>
      <c r="D414" s="678" t="s">
        <v>1567</v>
      </c>
      <c r="E414" s="679" t="s">
        <v>1568</v>
      </c>
      <c r="F414" s="679" t="s">
        <v>1569</v>
      </c>
      <c r="G414" s="514">
        <f t="shared" ref="G414:G456" si="46">H414*0.55</f>
        <v>71.5</v>
      </c>
      <c r="H414" s="514">
        <v>130</v>
      </c>
      <c r="I414" s="569">
        <f t="shared" ref="I414:I456" si="47">H414-0.01</f>
        <v>129.99</v>
      </c>
      <c r="J414" s="423">
        <f>VLOOKUP(E414,Inventory!A:C,3,FALSE)</f>
        <v>0</v>
      </c>
      <c r="K414" s="570"/>
      <c r="L414" s="569">
        <f t="shared" ref="L414:L456" si="48">G414*K414</f>
        <v>0</v>
      </c>
      <c r="M414" s="443"/>
      <c r="N414" s="258" t="s">
        <v>1111</v>
      </c>
    </row>
    <row r="415" spans="1:14" ht="12" customHeight="1" x14ac:dyDescent="0.15">
      <c r="A415" s="467" t="s">
        <v>326</v>
      </c>
      <c r="B415" s="467" t="s">
        <v>1108</v>
      </c>
      <c r="C415" s="467" t="s">
        <v>661</v>
      </c>
      <c r="D415" s="678" t="s">
        <v>1570</v>
      </c>
      <c r="E415" s="679" t="s">
        <v>1571</v>
      </c>
      <c r="F415" s="679" t="s">
        <v>1572</v>
      </c>
      <c r="G415" s="514">
        <f t="shared" si="46"/>
        <v>71.5</v>
      </c>
      <c r="H415" s="514">
        <v>130</v>
      </c>
      <c r="I415" s="569">
        <f t="shared" si="47"/>
        <v>129.99</v>
      </c>
      <c r="J415" s="423">
        <f>VLOOKUP(E415,Inventory!A:C,3,FALSE)</f>
        <v>0</v>
      </c>
      <c r="K415" s="570"/>
      <c r="L415" s="569">
        <f t="shared" si="48"/>
        <v>0</v>
      </c>
      <c r="M415" s="443"/>
      <c r="N415" s="258" t="s">
        <v>1111</v>
      </c>
    </row>
    <row r="416" spans="1:14" ht="12" customHeight="1" x14ac:dyDescent="0.15">
      <c r="A416" s="467" t="s">
        <v>326</v>
      </c>
      <c r="B416" s="467" t="s">
        <v>1108</v>
      </c>
      <c r="C416" s="467" t="s">
        <v>466</v>
      </c>
      <c r="D416" s="678" t="s">
        <v>1573</v>
      </c>
      <c r="E416" s="679" t="s">
        <v>1574</v>
      </c>
      <c r="F416" s="679" t="s">
        <v>1575</v>
      </c>
      <c r="G416" s="514">
        <f t="shared" si="46"/>
        <v>71.5</v>
      </c>
      <c r="H416" s="514">
        <v>130</v>
      </c>
      <c r="I416" s="569">
        <f t="shared" si="47"/>
        <v>129.99</v>
      </c>
      <c r="J416" s="423">
        <f>VLOOKUP(E416,Inventory!A:C,3,FALSE)</f>
        <v>0</v>
      </c>
      <c r="K416" s="570"/>
      <c r="L416" s="569">
        <f t="shared" si="48"/>
        <v>0</v>
      </c>
      <c r="M416" s="443"/>
      <c r="N416" s="258" t="s">
        <v>1111</v>
      </c>
    </row>
    <row r="417" spans="1:14" ht="12" customHeight="1" x14ac:dyDescent="0.15">
      <c r="A417" s="467" t="s">
        <v>326</v>
      </c>
      <c r="B417" s="467" t="s">
        <v>1108</v>
      </c>
      <c r="C417" s="467" t="s">
        <v>469</v>
      </c>
      <c r="D417" s="678" t="s">
        <v>1576</v>
      </c>
      <c r="E417" s="679" t="s">
        <v>1577</v>
      </c>
      <c r="F417" s="679" t="s">
        <v>1578</v>
      </c>
      <c r="G417" s="514">
        <f t="shared" si="46"/>
        <v>71.5</v>
      </c>
      <c r="H417" s="514">
        <v>130</v>
      </c>
      <c r="I417" s="569">
        <f t="shared" si="47"/>
        <v>129.99</v>
      </c>
      <c r="J417" s="423">
        <f>VLOOKUP(E417,Inventory!A:C,3,FALSE)</f>
        <v>0</v>
      </c>
      <c r="K417" s="570"/>
      <c r="L417" s="569">
        <f t="shared" si="48"/>
        <v>0</v>
      </c>
      <c r="M417" s="443"/>
      <c r="N417" s="258" t="s">
        <v>1111</v>
      </c>
    </row>
    <row r="418" spans="1:14" ht="12" customHeight="1" x14ac:dyDescent="0.15">
      <c r="A418" s="467" t="s">
        <v>326</v>
      </c>
      <c r="B418" s="467" t="s">
        <v>1108</v>
      </c>
      <c r="C418" s="467" t="s">
        <v>472</v>
      </c>
      <c r="D418" s="678" t="s">
        <v>1579</v>
      </c>
      <c r="E418" s="679" t="s">
        <v>1580</v>
      </c>
      <c r="F418" s="679" t="s">
        <v>1581</v>
      </c>
      <c r="G418" s="514">
        <f t="shared" si="46"/>
        <v>71.5</v>
      </c>
      <c r="H418" s="514">
        <v>130</v>
      </c>
      <c r="I418" s="569">
        <f t="shared" si="47"/>
        <v>129.99</v>
      </c>
      <c r="J418" s="423">
        <f>VLOOKUP(E418,Inventory!A:C,3,FALSE)</f>
        <v>0</v>
      </c>
      <c r="K418" s="570"/>
      <c r="L418" s="569">
        <f t="shared" si="48"/>
        <v>0</v>
      </c>
      <c r="M418" s="443"/>
      <c r="N418" s="258" t="s">
        <v>1111</v>
      </c>
    </row>
    <row r="419" spans="1:14" ht="12" customHeight="1" x14ac:dyDescent="0.15">
      <c r="A419" s="467" t="s">
        <v>326</v>
      </c>
      <c r="B419" s="467" t="s">
        <v>1108</v>
      </c>
      <c r="C419" s="467" t="s">
        <v>475</v>
      </c>
      <c r="D419" s="678" t="s">
        <v>1582</v>
      </c>
      <c r="E419" s="679" t="s">
        <v>1583</v>
      </c>
      <c r="F419" s="679" t="s">
        <v>1584</v>
      </c>
      <c r="G419" s="514">
        <f t="shared" si="46"/>
        <v>71.5</v>
      </c>
      <c r="H419" s="514">
        <v>130</v>
      </c>
      <c r="I419" s="569">
        <f t="shared" si="47"/>
        <v>129.99</v>
      </c>
      <c r="J419" s="423">
        <f>VLOOKUP(E419,Inventory!A:C,3,FALSE)</f>
        <v>0</v>
      </c>
      <c r="K419" s="570"/>
      <c r="L419" s="569">
        <f t="shared" si="48"/>
        <v>0</v>
      </c>
      <c r="M419" s="443"/>
      <c r="N419" s="258" t="s">
        <v>1111</v>
      </c>
    </row>
    <row r="420" spans="1:14" ht="12" customHeight="1" x14ac:dyDescent="0.15">
      <c r="A420" s="467" t="s">
        <v>326</v>
      </c>
      <c r="B420" s="467" t="s">
        <v>1423</v>
      </c>
      <c r="C420" s="467" t="s">
        <v>1566</v>
      </c>
      <c r="D420" s="678" t="s">
        <v>1567</v>
      </c>
      <c r="E420" s="679" t="s">
        <v>1585</v>
      </c>
      <c r="F420" s="679" t="s">
        <v>1586</v>
      </c>
      <c r="G420" s="514">
        <f t="shared" si="46"/>
        <v>71.5</v>
      </c>
      <c r="H420" s="514">
        <v>130</v>
      </c>
      <c r="I420" s="569">
        <f t="shared" si="47"/>
        <v>129.99</v>
      </c>
      <c r="J420" s="423">
        <f>VLOOKUP(E420,Inventory!A:C,3,FALSE)</f>
        <v>0</v>
      </c>
      <c r="K420" s="312"/>
      <c r="L420" s="302">
        <f t="shared" si="48"/>
        <v>0</v>
      </c>
      <c r="M420" s="443"/>
      <c r="N420" s="258" t="s">
        <v>1111</v>
      </c>
    </row>
    <row r="421" spans="1:14" ht="12" customHeight="1" x14ac:dyDescent="0.15">
      <c r="A421" s="467" t="s">
        <v>326</v>
      </c>
      <c r="B421" s="467" t="s">
        <v>1423</v>
      </c>
      <c r="C421" s="467" t="s">
        <v>661</v>
      </c>
      <c r="D421" s="678" t="s">
        <v>1570</v>
      </c>
      <c r="E421" s="679" t="s">
        <v>1587</v>
      </c>
      <c r="F421" s="679" t="s">
        <v>1588</v>
      </c>
      <c r="G421" s="514">
        <f t="shared" si="46"/>
        <v>71.5</v>
      </c>
      <c r="H421" s="514">
        <v>130</v>
      </c>
      <c r="I421" s="569">
        <f t="shared" si="47"/>
        <v>129.99</v>
      </c>
      <c r="J421" s="423">
        <f>VLOOKUP(E421,Inventory!A:C,3,FALSE)</f>
        <v>0</v>
      </c>
      <c r="K421" s="312"/>
      <c r="L421" s="302">
        <f t="shared" si="48"/>
        <v>0</v>
      </c>
      <c r="M421" s="443"/>
      <c r="N421" s="258" t="s">
        <v>1111</v>
      </c>
    </row>
    <row r="422" spans="1:14" ht="12" customHeight="1" x14ac:dyDescent="0.15">
      <c r="A422" s="467" t="s">
        <v>326</v>
      </c>
      <c r="B422" s="467" t="s">
        <v>1423</v>
      </c>
      <c r="C422" s="467" t="s">
        <v>466</v>
      </c>
      <c r="D422" s="678" t="s">
        <v>1573</v>
      </c>
      <c r="E422" s="679" t="s">
        <v>1589</v>
      </c>
      <c r="F422" s="679" t="s">
        <v>1590</v>
      </c>
      <c r="G422" s="514">
        <f t="shared" si="46"/>
        <v>71.5</v>
      </c>
      <c r="H422" s="514">
        <v>130</v>
      </c>
      <c r="I422" s="569">
        <f t="shared" si="47"/>
        <v>129.99</v>
      </c>
      <c r="J422" s="423">
        <f>VLOOKUP(E422,Inventory!A:C,3,FALSE)</f>
        <v>0</v>
      </c>
      <c r="K422" s="312"/>
      <c r="L422" s="302">
        <f t="shared" si="48"/>
        <v>0</v>
      </c>
      <c r="M422" s="443"/>
      <c r="N422" s="258" t="s">
        <v>1111</v>
      </c>
    </row>
    <row r="423" spans="1:14" ht="12" customHeight="1" x14ac:dyDescent="0.15">
      <c r="A423" s="467" t="s">
        <v>326</v>
      </c>
      <c r="B423" s="467" t="s">
        <v>1423</v>
      </c>
      <c r="C423" s="467" t="s">
        <v>469</v>
      </c>
      <c r="D423" s="678" t="s">
        <v>1576</v>
      </c>
      <c r="E423" s="679" t="s">
        <v>1591</v>
      </c>
      <c r="F423" s="679" t="s">
        <v>1592</v>
      </c>
      <c r="G423" s="514">
        <f t="shared" si="46"/>
        <v>71.5</v>
      </c>
      <c r="H423" s="514">
        <v>130</v>
      </c>
      <c r="I423" s="569">
        <f t="shared" si="47"/>
        <v>129.99</v>
      </c>
      <c r="J423" s="423">
        <f>VLOOKUP(E423,Inventory!A:C,3,FALSE)</f>
        <v>0</v>
      </c>
      <c r="K423" s="312"/>
      <c r="L423" s="302">
        <f t="shared" si="48"/>
        <v>0</v>
      </c>
      <c r="M423" s="443"/>
      <c r="N423" s="258" t="s">
        <v>1111</v>
      </c>
    </row>
    <row r="424" spans="1:14" ht="12" customHeight="1" x14ac:dyDescent="0.15">
      <c r="A424" s="467" t="s">
        <v>326</v>
      </c>
      <c r="B424" s="467" t="s">
        <v>1423</v>
      </c>
      <c r="C424" s="467" t="s">
        <v>472</v>
      </c>
      <c r="D424" s="678" t="s">
        <v>1579</v>
      </c>
      <c r="E424" s="679" t="s">
        <v>1593</v>
      </c>
      <c r="F424" s="679" t="s">
        <v>1594</v>
      </c>
      <c r="G424" s="514">
        <f t="shared" si="46"/>
        <v>71.5</v>
      </c>
      <c r="H424" s="514">
        <v>130</v>
      </c>
      <c r="I424" s="569">
        <f t="shared" si="47"/>
        <v>129.99</v>
      </c>
      <c r="J424" s="423">
        <f>VLOOKUP(E424,Inventory!A:C,3,FALSE)</f>
        <v>0</v>
      </c>
      <c r="K424" s="312"/>
      <c r="L424" s="302">
        <f t="shared" si="48"/>
        <v>0</v>
      </c>
      <c r="M424" s="443"/>
      <c r="N424" s="258" t="s">
        <v>1111</v>
      </c>
    </row>
    <row r="425" spans="1:14" ht="12" customHeight="1" x14ac:dyDescent="0.15">
      <c r="A425" s="467" t="s">
        <v>326</v>
      </c>
      <c r="B425" s="467" t="s">
        <v>1423</v>
      </c>
      <c r="C425" s="467" t="s">
        <v>475</v>
      </c>
      <c r="D425" s="678" t="s">
        <v>1582</v>
      </c>
      <c r="E425" s="679" t="s">
        <v>1595</v>
      </c>
      <c r="F425" s="679" t="s">
        <v>1596</v>
      </c>
      <c r="G425" s="514">
        <f t="shared" si="46"/>
        <v>71.5</v>
      </c>
      <c r="H425" s="514">
        <v>130</v>
      </c>
      <c r="I425" s="569">
        <f t="shared" si="47"/>
        <v>129.99</v>
      </c>
      <c r="J425" s="423">
        <f>VLOOKUP(E425,Inventory!A:C,3,FALSE)</f>
        <v>0</v>
      </c>
      <c r="K425" s="312"/>
      <c r="L425" s="302">
        <f t="shared" si="48"/>
        <v>0</v>
      </c>
      <c r="M425" s="443"/>
      <c r="N425" s="258" t="s">
        <v>1111</v>
      </c>
    </row>
    <row r="426" spans="1:14" ht="12" customHeight="1" x14ac:dyDescent="0.15">
      <c r="A426" s="467" t="s">
        <v>326</v>
      </c>
      <c r="B426" s="467" t="s">
        <v>1597</v>
      </c>
      <c r="C426" s="467" t="s">
        <v>1566</v>
      </c>
      <c r="D426" s="678" t="s">
        <v>1567</v>
      </c>
      <c r="E426" s="679" t="s">
        <v>1598</v>
      </c>
      <c r="F426" s="679" t="s">
        <v>1599</v>
      </c>
      <c r="G426" s="514">
        <f t="shared" si="46"/>
        <v>71.5</v>
      </c>
      <c r="H426" s="514">
        <v>130</v>
      </c>
      <c r="I426" s="569">
        <f t="shared" si="47"/>
        <v>129.99</v>
      </c>
      <c r="J426" s="423">
        <f>VLOOKUP(E426,Inventory!A:C,3,FALSE)</f>
        <v>0</v>
      </c>
      <c r="K426" s="312"/>
      <c r="L426" s="302">
        <f t="shared" si="48"/>
        <v>0</v>
      </c>
      <c r="M426" s="443"/>
      <c r="N426" s="258" t="s">
        <v>1111</v>
      </c>
    </row>
    <row r="427" spans="1:14" ht="12" customHeight="1" x14ac:dyDescent="0.15">
      <c r="A427" s="467" t="s">
        <v>326</v>
      </c>
      <c r="B427" s="467" t="s">
        <v>1597</v>
      </c>
      <c r="C427" s="467" t="s">
        <v>661</v>
      </c>
      <c r="D427" s="678" t="s">
        <v>1570</v>
      </c>
      <c r="E427" s="679" t="s">
        <v>1600</v>
      </c>
      <c r="F427" s="679" t="s">
        <v>1601</v>
      </c>
      <c r="G427" s="514">
        <f t="shared" si="46"/>
        <v>71.5</v>
      </c>
      <c r="H427" s="514">
        <v>130</v>
      </c>
      <c r="I427" s="569">
        <f t="shared" si="47"/>
        <v>129.99</v>
      </c>
      <c r="J427" s="423">
        <f>VLOOKUP(E427,Inventory!A:C,3,FALSE)</f>
        <v>0</v>
      </c>
      <c r="K427" s="312"/>
      <c r="L427" s="302">
        <f t="shared" si="48"/>
        <v>0</v>
      </c>
      <c r="M427" s="443"/>
      <c r="N427" s="258" t="s">
        <v>1111</v>
      </c>
    </row>
    <row r="428" spans="1:14" ht="12" customHeight="1" x14ac:dyDescent="0.15">
      <c r="A428" s="467" t="s">
        <v>326</v>
      </c>
      <c r="B428" s="467" t="s">
        <v>1597</v>
      </c>
      <c r="C428" s="467" t="s">
        <v>466</v>
      </c>
      <c r="D428" s="678" t="s">
        <v>1573</v>
      </c>
      <c r="E428" s="679" t="s">
        <v>1602</v>
      </c>
      <c r="F428" s="679" t="s">
        <v>1603</v>
      </c>
      <c r="G428" s="514">
        <f t="shared" si="46"/>
        <v>71.5</v>
      </c>
      <c r="H428" s="514">
        <v>130</v>
      </c>
      <c r="I428" s="569">
        <f t="shared" si="47"/>
        <v>129.99</v>
      </c>
      <c r="J428" s="423">
        <f>VLOOKUP(E428,Inventory!A:C,3,FALSE)</f>
        <v>0</v>
      </c>
      <c r="K428" s="312"/>
      <c r="L428" s="302">
        <f t="shared" si="48"/>
        <v>0</v>
      </c>
      <c r="M428" s="443"/>
      <c r="N428" s="258" t="s">
        <v>1111</v>
      </c>
    </row>
    <row r="429" spans="1:14" ht="12" customHeight="1" x14ac:dyDescent="0.15">
      <c r="A429" s="467" t="s">
        <v>326</v>
      </c>
      <c r="B429" s="467" t="s">
        <v>1597</v>
      </c>
      <c r="C429" s="467" t="s">
        <v>469</v>
      </c>
      <c r="D429" s="678" t="s">
        <v>1576</v>
      </c>
      <c r="E429" s="679" t="s">
        <v>1604</v>
      </c>
      <c r="F429" s="679" t="s">
        <v>1605</v>
      </c>
      <c r="G429" s="514">
        <f t="shared" si="46"/>
        <v>71.5</v>
      </c>
      <c r="H429" s="514">
        <v>130</v>
      </c>
      <c r="I429" s="569">
        <f t="shared" si="47"/>
        <v>129.99</v>
      </c>
      <c r="J429" s="423">
        <f>VLOOKUP(E429,Inventory!A:C,3,FALSE)</f>
        <v>0</v>
      </c>
      <c r="K429" s="312"/>
      <c r="L429" s="302">
        <f t="shared" si="48"/>
        <v>0</v>
      </c>
      <c r="M429" s="443"/>
      <c r="N429" s="258" t="s">
        <v>1111</v>
      </c>
    </row>
    <row r="430" spans="1:14" ht="12" customHeight="1" x14ac:dyDescent="0.15">
      <c r="A430" s="467" t="s">
        <v>326</v>
      </c>
      <c r="B430" s="467" t="s">
        <v>1597</v>
      </c>
      <c r="C430" s="467" t="s">
        <v>472</v>
      </c>
      <c r="D430" s="678" t="s">
        <v>1579</v>
      </c>
      <c r="E430" s="679" t="s">
        <v>1606</v>
      </c>
      <c r="F430" s="679" t="s">
        <v>1607</v>
      </c>
      <c r="G430" s="514">
        <f t="shared" si="46"/>
        <v>71.5</v>
      </c>
      <c r="H430" s="514">
        <v>130</v>
      </c>
      <c r="I430" s="569">
        <f t="shared" si="47"/>
        <v>129.99</v>
      </c>
      <c r="J430" s="423">
        <f>VLOOKUP(E430,Inventory!A:C,3,FALSE)</f>
        <v>0</v>
      </c>
      <c r="K430" s="312"/>
      <c r="L430" s="302">
        <f t="shared" si="48"/>
        <v>0</v>
      </c>
      <c r="M430" s="443"/>
      <c r="N430" s="258" t="s">
        <v>1111</v>
      </c>
    </row>
    <row r="431" spans="1:14" ht="12" customHeight="1" x14ac:dyDescent="0.15">
      <c r="A431" s="467" t="s">
        <v>326</v>
      </c>
      <c r="B431" s="467" t="s">
        <v>1597</v>
      </c>
      <c r="C431" s="467" t="s">
        <v>475</v>
      </c>
      <c r="D431" s="678" t="s">
        <v>1582</v>
      </c>
      <c r="E431" s="679" t="s">
        <v>1608</v>
      </c>
      <c r="F431" s="679" t="s">
        <v>1609</v>
      </c>
      <c r="G431" s="514">
        <f t="shared" si="46"/>
        <v>71.5</v>
      </c>
      <c r="H431" s="514">
        <v>130</v>
      </c>
      <c r="I431" s="569">
        <f t="shared" si="47"/>
        <v>129.99</v>
      </c>
      <c r="J431" s="423">
        <f>VLOOKUP(E431,Inventory!A:C,3,FALSE)</f>
        <v>0</v>
      </c>
      <c r="K431" s="312"/>
      <c r="L431" s="302">
        <f t="shared" si="48"/>
        <v>0</v>
      </c>
      <c r="M431" s="443"/>
      <c r="N431" s="258" t="s">
        <v>1111</v>
      </c>
    </row>
    <row r="432" spans="1:14" ht="12" customHeight="1" x14ac:dyDescent="0.15">
      <c r="A432" s="264" t="s">
        <v>326</v>
      </c>
      <c r="B432" s="318" t="s">
        <v>1610</v>
      </c>
      <c r="C432" s="251" t="s">
        <v>475</v>
      </c>
      <c r="D432" s="252" t="s">
        <v>531</v>
      </c>
      <c r="E432" s="317" t="s">
        <v>540</v>
      </c>
      <c r="F432" s="314">
        <v>847435033957</v>
      </c>
      <c r="G432" s="626">
        <f t="shared" si="46"/>
        <v>49.500000000000007</v>
      </c>
      <c r="H432" s="626">
        <v>90</v>
      </c>
      <c r="I432" s="680">
        <f t="shared" si="47"/>
        <v>89.99</v>
      </c>
      <c r="J432" s="423">
        <f>VLOOKUP(E432,Inventory!A:C,3,FALSE)</f>
        <v>2</v>
      </c>
      <c r="K432" s="312"/>
      <c r="L432" s="302">
        <f t="shared" si="48"/>
        <v>0</v>
      </c>
      <c r="M432" s="443"/>
      <c r="N432" s="258"/>
    </row>
    <row r="433" spans="1:14" ht="12" customHeight="1" x14ac:dyDescent="0.15">
      <c r="A433" s="251" t="s">
        <v>326</v>
      </c>
      <c r="B433" s="251" t="s">
        <v>1611</v>
      </c>
      <c r="C433" s="251" t="s">
        <v>1566</v>
      </c>
      <c r="D433" s="412" t="s">
        <v>520</v>
      </c>
      <c r="E433" s="273" t="s">
        <v>1612</v>
      </c>
      <c r="F433" s="273">
        <v>847435028090</v>
      </c>
      <c r="G433" s="626">
        <f t="shared" si="46"/>
        <v>49.500000000000007</v>
      </c>
      <c r="H433" s="626">
        <v>90</v>
      </c>
      <c r="I433" s="621">
        <f t="shared" si="47"/>
        <v>89.99</v>
      </c>
      <c r="J433" s="257">
        <f>VLOOKUP(E433,Inventory!A:C,3,FALSE)</f>
        <v>91</v>
      </c>
      <c r="K433" s="252"/>
      <c r="L433" s="255">
        <f t="shared" si="48"/>
        <v>0</v>
      </c>
      <c r="M433" s="443"/>
      <c r="N433" s="258"/>
    </row>
    <row r="434" spans="1:14" ht="12" customHeight="1" x14ac:dyDescent="0.15">
      <c r="A434" s="260" t="s">
        <v>326</v>
      </c>
      <c r="B434" s="260" t="s">
        <v>1611</v>
      </c>
      <c r="C434" s="260" t="s">
        <v>661</v>
      </c>
      <c r="D434" s="260" t="s">
        <v>523</v>
      </c>
      <c r="E434" s="275" t="s">
        <v>1613</v>
      </c>
      <c r="F434" s="275">
        <v>847435028106</v>
      </c>
      <c r="G434" s="626">
        <f t="shared" si="46"/>
        <v>49.500000000000007</v>
      </c>
      <c r="H434" s="626">
        <v>90</v>
      </c>
      <c r="I434" s="290">
        <f t="shared" si="47"/>
        <v>89.99</v>
      </c>
      <c r="J434" s="257">
        <f>VLOOKUP(E434,Inventory!A:C,3,FALSE)</f>
        <v>100</v>
      </c>
      <c r="K434" s="264"/>
      <c r="L434" s="263">
        <f t="shared" si="48"/>
        <v>0</v>
      </c>
      <c r="M434" s="443"/>
      <c r="N434" s="258"/>
    </row>
    <row r="435" spans="1:14" ht="12" customHeight="1" x14ac:dyDescent="0.15">
      <c r="A435" s="260" t="s">
        <v>326</v>
      </c>
      <c r="B435" s="260" t="s">
        <v>1611</v>
      </c>
      <c r="C435" s="260" t="s">
        <v>466</v>
      </c>
      <c r="D435" s="264" t="s">
        <v>526</v>
      </c>
      <c r="E435" s="275" t="s">
        <v>1614</v>
      </c>
      <c r="F435" s="275">
        <v>847435028113</v>
      </c>
      <c r="G435" s="626">
        <f t="shared" si="46"/>
        <v>49.500000000000007</v>
      </c>
      <c r="H435" s="626">
        <v>90</v>
      </c>
      <c r="I435" s="290">
        <f t="shared" si="47"/>
        <v>89.99</v>
      </c>
      <c r="J435" s="257">
        <f>VLOOKUP(E435,Inventory!A:C,3,FALSE)</f>
        <v>77</v>
      </c>
      <c r="K435" s="264"/>
      <c r="L435" s="263">
        <f t="shared" si="48"/>
        <v>0</v>
      </c>
      <c r="M435" s="443"/>
      <c r="N435" s="258"/>
    </row>
    <row r="436" spans="1:14" ht="12" customHeight="1" x14ac:dyDescent="0.15">
      <c r="A436" s="260" t="s">
        <v>326</v>
      </c>
      <c r="B436" s="260" t="s">
        <v>1611</v>
      </c>
      <c r="C436" s="260" t="s">
        <v>469</v>
      </c>
      <c r="D436" s="264" t="s">
        <v>528</v>
      </c>
      <c r="E436" s="275" t="s">
        <v>1615</v>
      </c>
      <c r="F436" s="275">
        <v>847435028120</v>
      </c>
      <c r="G436" s="626">
        <f t="shared" si="46"/>
        <v>49.500000000000007</v>
      </c>
      <c r="H436" s="626">
        <v>90</v>
      </c>
      <c r="I436" s="290">
        <f t="shared" si="47"/>
        <v>89.99</v>
      </c>
      <c r="J436" s="257">
        <f>VLOOKUP(E436,Inventory!A:C,3,FALSE)</f>
        <v>72</v>
      </c>
      <c r="K436" s="264"/>
      <c r="L436" s="263">
        <f t="shared" si="48"/>
        <v>0</v>
      </c>
      <c r="M436" s="443"/>
      <c r="N436" s="258"/>
    </row>
    <row r="437" spans="1:14" ht="12" customHeight="1" x14ac:dyDescent="0.15">
      <c r="A437" s="260" t="s">
        <v>326</v>
      </c>
      <c r="B437" s="260" t="s">
        <v>1611</v>
      </c>
      <c r="C437" s="260" t="s">
        <v>472</v>
      </c>
      <c r="D437" s="264" t="s">
        <v>368</v>
      </c>
      <c r="E437" s="275" t="s">
        <v>1616</v>
      </c>
      <c r="F437" s="275">
        <v>847435028137</v>
      </c>
      <c r="G437" s="626">
        <f t="shared" si="46"/>
        <v>49.500000000000007</v>
      </c>
      <c r="H437" s="626">
        <v>90</v>
      </c>
      <c r="I437" s="290">
        <f t="shared" si="47"/>
        <v>89.99</v>
      </c>
      <c r="J437" s="257">
        <f>VLOOKUP(E437,Inventory!A:C,3,FALSE)</f>
        <v>94</v>
      </c>
      <c r="K437" s="264"/>
      <c r="L437" s="263">
        <f t="shared" si="48"/>
        <v>0</v>
      </c>
      <c r="M437" s="443"/>
      <c r="N437" s="258"/>
    </row>
    <row r="438" spans="1:14" ht="12" customHeight="1" x14ac:dyDescent="0.15">
      <c r="A438" s="260" t="s">
        <v>326</v>
      </c>
      <c r="B438" s="260" t="s">
        <v>1611</v>
      </c>
      <c r="C438" s="260" t="s">
        <v>475</v>
      </c>
      <c r="D438" s="264" t="s">
        <v>531</v>
      </c>
      <c r="E438" s="275" t="s">
        <v>1617</v>
      </c>
      <c r="F438" s="275">
        <v>847435028144</v>
      </c>
      <c r="G438" s="626">
        <f t="shared" si="46"/>
        <v>49.500000000000007</v>
      </c>
      <c r="H438" s="626">
        <v>90</v>
      </c>
      <c r="I438" s="290">
        <f t="shared" si="47"/>
        <v>89.99</v>
      </c>
      <c r="J438" s="257">
        <f>VLOOKUP(E438,Inventory!A:C,3,FALSE)</f>
        <v>17</v>
      </c>
      <c r="K438" s="264"/>
      <c r="L438" s="263">
        <f t="shared" si="48"/>
        <v>0</v>
      </c>
      <c r="M438" s="443"/>
      <c r="N438" s="258"/>
    </row>
    <row r="439" spans="1:14" ht="12" customHeight="1" x14ac:dyDescent="0.15">
      <c r="A439" s="260" t="s">
        <v>326</v>
      </c>
      <c r="B439" s="260" t="s">
        <v>1618</v>
      </c>
      <c r="C439" s="260" t="s">
        <v>1566</v>
      </c>
      <c r="D439" s="412" t="s">
        <v>520</v>
      </c>
      <c r="E439" s="275" t="s">
        <v>1619</v>
      </c>
      <c r="F439" s="275">
        <v>847435028151</v>
      </c>
      <c r="G439" s="626">
        <f t="shared" si="46"/>
        <v>49.500000000000007</v>
      </c>
      <c r="H439" s="626">
        <v>90</v>
      </c>
      <c r="I439" s="290">
        <f t="shared" si="47"/>
        <v>89.99</v>
      </c>
      <c r="J439" s="257">
        <f>VLOOKUP(E439,Inventory!A:C,3,FALSE)</f>
        <v>62</v>
      </c>
      <c r="K439" s="264"/>
      <c r="L439" s="263">
        <f t="shared" si="48"/>
        <v>0</v>
      </c>
      <c r="M439" s="443"/>
      <c r="N439" s="258"/>
    </row>
    <row r="440" spans="1:14" ht="12" customHeight="1" x14ac:dyDescent="0.15">
      <c r="A440" s="260" t="s">
        <v>326</v>
      </c>
      <c r="B440" s="260" t="s">
        <v>1618</v>
      </c>
      <c r="C440" s="260" t="s">
        <v>661</v>
      </c>
      <c r="D440" s="260" t="s">
        <v>523</v>
      </c>
      <c r="E440" s="275" t="s">
        <v>1620</v>
      </c>
      <c r="F440" s="275">
        <v>847435028168</v>
      </c>
      <c r="G440" s="626">
        <f t="shared" si="46"/>
        <v>49.500000000000007</v>
      </c>
      <c r="H440" s="626">
        <v>90</v>
      </c>
      <c r="I440" s="290">
        <f t="shared" si="47"/>
        <v>89.99</v>
      </c>
      <c r="J440" s="257">
        <f>VLOOKUP(E440,Inventory!A:C,3,FALSE)</f>
        <v>66</v>
      </c>
      <c r="K440" s="264"/>
      <c r="L440" s="263">
        <f t="shared" si="48"/>
        <v>0</v>
      </c>
      <c r="M440" s="443"/>
      <c r="N440" s="258"/>
    </row>
    <row r="441" spans="1:14" ht="12" customHeight="1" x14ac:dyDescent="0.15">
      <c r="A441" s="260" t="s">
        <v>326</v>
      </c>
      <c r="B441" s="260" t="s">
        <v>1618</v>
      </c>
      <c r="C441" s="260" t="s">
        <v>466</v>
      </c>
      <c r="D441" s="264" t="s">
        <v>526</v>
      </c>
      <c r="E441" s="275" t="s">
        <v>1621</v>
      </c>
      <c r="F441" s="275">
        <v>847435028175</v>
      </c>
      <c r="G441" s="626">
        <f t="shared" si="46"/>
        <v>49.500000000000007</v>
      </c>
      <c r="H441" s="626">
        <v>90</v>
      </c>
      <c r="I441" s="290">
        <f t="shared" si="47"/>
        <v>89.99</v>
      </c>
      <c r="J441" s="257">
        <f>VLOOKUP(E441,Inventory!A:C,3,FALSE)</f>
        <v>53</v>
      </c>
      <c r="K441" s="264"/>
      <c r="L441" s="263">
        <f t="shared" si="48"/>
        <v>0</v>
      </c>
      <c r="M441" s="443"/>
      <c r="N441" s="258"/>
    </row>
    <row r="442" spans="1:14" ht="12" customHeight="1" x14ac:dyDescent="0.15">
      <c r="A442" s="260" t="s">
        <v>326</v>
      </c>
      <c r="B442" s="260" t="s">
        <v>1618</v>
      </c>
      <c r="C442" s="260" t="s">
        <v>469</v>
      </c>
      <c r="D442" s="264" t="s">
        <v>528</v>
      </c>
      <c r="E442" s="275" t="s">
        <v>1622</v>
      </c>
      <c r="F442" s="275">
        <v>847435028182</v>
      </c>
      <c r="G442" s="626">
        <f t="shared" si="46"/>
        <v>49.500000000000007</v>
      </c>
      <c r="H442" s="626">
        <v>90</v>
      </c>
      <c r="I442" s="290">
        <f t="shared" si="47"/>
        <v>89.99</v>
      </c>
      <c r="J442" s="257">
        <f>VLOOKUP(E442,Inventory!A:C,3,FALSE)</f>
        <v>51</v>
      </c>
      <c r="K442" s="264"/>
      <c r="L442" s="263">
        <f t="shared" si="48"/>
        <v>0</v>
      </c>
      <c r="M442" s="443"/>
      <c r="N442" s="258"/>
    </row>
    <row r="443" spans="1:14" ht="12" customHeight="1" x14ac:dyDescent="0.15">
      <c r="A443" s="260" t="s">
        <v>326</v>
      </c>
      <c r="B443" s="260" t="s">
        <v>1618</v>
      </c>
      <c r="C443" s="260" t="s">
        <v>472</v>
      </c>
      <c r="D443" s="264" t="s">
        <v>368</v>
      </c>
      <c r="E443" s="275" t="s">
        <v>1623</v>
      </c>
      <c r="F443" s="275">
        <v>847435028199</v>
      </c>
      <c r="G443" s="626">
        <f t="shared" si="46"/>
        <v>49.500000000000007</v>
      </c>
      <c r="H443" s="626">
        <v>90</v>
      </c>
      <c r="I443" s="290">
        <f t="shared" si="47"/>
        <v>89.99</v>
      </c>
      <c r="J443" s="257">
        <f>VLOOKUP(E443,Inventory!A:C,3,FALSE)</f>
        <v>11</v>
      </c>
      <c r="K443" s="264"/>
      <c r="L443" s="263">
        <f t="shared" si="48"/>
        <v>0</v>
      </c>
      <c r="M443" s="443"/>
      <c r="N443" s="258"/>
    </row>
    <row r="444" spans="1:14" ht="12" customHeight="1" x14ac:dyDescent="0.15">
      <c r="A444" s="260" t="s">
        <v>326</v>
      </c>
      <c r="B444" s="260" t="s">
        <v>1618</v>
      </c>
      <c r="C444" s="260" t="s">
        <v>475</v>
      </c>
      <c r="D444" s="264" t="s">
        <v>531</v>
      </c>
      <c r="E444" s="275" t="s">
        <v>1624</v>
      </c>
      <c r="F444" s="275">
        <v>847435028205</v>
      </c>
      <c r="G444" s="626">
        <f t="shared" si="46"/>
        <v>49.500000000000007</v>
      </c>
      <c r="H444" s="626">
        <v>90</v>
      </c>
      <c r="I444" s="290">
        <f t="shared" si="47"/>
        <v>89.99</v>
      </c>
      <c r="J444" s="257">
        <f>VLOOKUP(E444,Inventory!A:C,3,FALSE)</f>
        <v>10</v>
      </c>
      <c r="K444" s="264"/>
      <c r="L444" s="263">
        <f t="shared" si="48"/>
        <v>0</v>
      </c>
      <c r="M444" s="443"/>
      <c r="N444" s="258"/>
    </row>
    <row r="445" spans="1:14" ht="12" customHeight="1" x14ac:dyDescent="0.15">
      <c r="A445" s="260" t="s">
        <v>326</v>
      </c>
      <c r="B445" s="260" t="s">
        <v>1625</v>
      </c>
      <c r="C445" s="260" t="s">
        <v>1566</v>
      </c>
      <c r="D445" s="412" t="s">
        <v>520</v>
      </c>
      <c r="E445" s="275" t="s">
        <v>1626</v>
      </c>
      <c r="F445" s="275">
        <v>847435028212</v>
      </c>
      <c r="G445" s="626">
        <f t="shared" si="46"/>
        <v>49.500000000000007</v>
      </c>
      <c r="H445" s="626">
        <v>90</v>
      </c>
      <c r="I445" s="290">
        <f t="shared" si="47"/>
        <v>89.99</v>
      </c>
      <c r="J445" s="257">
        <f>VLOOKUP(E445,Inventory!A:C,3,FALSE)</f>
        <v>98</v>
      </c>
      <c r="K445" s="264"/>
      <c r="L445" s="263">
        <f t="shared" si="48"/>
        <v>0</v>
      </c>
      <c r="M445" s="443"/>
      <c r="N445" s="258"/>
    </row>
    <row r="446" spans="1:14" ht="12" customHeight="1" x14ac:dyDescent="0.15">
      <c r="A446" s="260" t="s">
        <v>326</v>
      </c>
      <c r="B446" s="260" t="s">
        <v>1625</v>
      </c>
      <c r="C446" s="260" t="s">
        <v>661</v>
      </c>
      <c r="D446" s="260" t="s">
        <v>523</v>
      </c>
      <c r="E446" s="275" t="s">
        <v>1627</v>
      </c>
      <c r="F446" s="275">
        <v>847435028229</v>
      </c>
      <c r="G446" s="626">
        <f t="shared" si="46"/>
        <v>49.500000000000007</v>
      </c>
      <c r="H446" s="626">
        <v>90</v>
      </c>
      <c r="I446" s="290">
        <f t="shared" si="47"/>
        <v>89.99</v>
      </c>
      <c r="J446" s="257">
        <f>VLOOKUP(E446,Inventory!A:C,3,FALSE)</f>
        <v>79</v>
      </c>
      <c r="K446" s="264"/>
      <c r="L446" s="263">
        <f t="shared" si="48"/>
        <v>0</v>
      </c>
      <c r="M446" s="443"/>
      <c r="N446" s="258"/>
    </row>
    <row r="447" spans="1:14" ht="12" customHeight="1" x14ac:dyDescent="0.15">
      <c r="A447" s="260" t="s">
        <v>326</v>
      </c>
      <c r="B447" s="260" t="s">
        <v>1625</v>
      </c>
      <c r="C447" s="260" t="s">
        <v>466</v>
      </c>
      <c r="D447" s="264" t="s">
        <v>526</v>
      </c>
      <c r="E447" s="275" t="s">
        <v>1628</v>
      </c>
      <c r="F447" s="275">
        <v>847435028236</v>
      </c>
      <c r="G447" s="626">
        <f t="shared" si="46"/>
        <v>49.500000000000007</v>
      </c>
      <c r="H447" s="626">
        <v>90</v>
      </c>
      <c r="I447" s="290">
        <f t="shared" si="47"/>
        <v>89.99</v>
      </c>
      <c r="J447" s="257">
        <f>VLOOKUP(E447,Inventory!A:C,3,FALSE)</f>
        <v>58</v>
      </c>
      <c r="K447" s="264"/>
      <c r="L447" s="263">
        <f t="shared" si="48"/>
        <v>0</v>
      </c>
      <c r="M447" s="443"/>
      <c r="N447" s="258"/>
    </row>
    <row r="448" spans="1:14" ht="12" customHeight="1" x14ac:dyDescent="0.15">
      <c r="A448" s="260" t="s">
        <v>326</v>
      </c>
      <c r="B448" s="260" t="s">
        <v>1625</v>
      </c>
      <c r="C448" s="260" t="s">
        <v>469</v>
      </c>
      <c r="D448" s="264" t="s">
        <v>528</v>
      </c>
      <c r="E448" s="275" t="s">
        <v>1629</v>
      </c>
      <c r="F448" s="275">
        <v>847435028243</v>
      </c>
      <c r="G448" s="626">
        <f t="shared" si="46"/>
        <v>49.500000000000007</v>
      </c>
      <c r="H448" s="626">
        <v>90</v>
      </c>
      <c r="I448" s="290">
        <f t="shared" si="47"/>
        <v>89.99</v>
      </c>
      <c r="J448" s="257">
        <f>VLOOKUP(E448,Inventory!A:C,3,FALSE)</f>
        <v>35</v>
      </c>
      <c r="K448" s="264"/>
      <c r="L448" s="263">
        <f t="shared" si="48"/>
        <v>0</v>
      </c>
      <c r="M448" s="443"/>
      <c r="N448" s="258"/>
    </row>
    <row r="449" spans="1:14" ht="12" customHeight="1" x14ac:dyDescent="0.15">
      <c r="A449" s="260" t="s">
        <v>326</v>
      </c>
      <c r="B449" s="260" t="s">
        <v>1625</v>
      </c>
      <c r="C449" s="260" t="s">
        <v>472</v>
      </c>
      <c r="D449" s="264" t="s">
        <v>368</v>
      </c>
      <c r="E449" s="275" t="s">
        <v>1630</v>
      </c>
      <c r="F449" s="275">
        <v>847435028250</v>
      </c>
      <c r="G449" s="626">
        <f t="shared" si="46"/>
        <v>49.500000000000007</v>
      </c>
      <c r="H449" s="626">
        <v>90</v>
      </c>
      <c r="I449" s="290">
        <f t="shared" si="47"/>
        <v>89.99</v>
      </c>
      <c r="J449" s="257">
        <f>VLOOKUP(E449,Inventory!A:C,3,FALSE)</f>
        <v>54</v>
      </c>
      <c r="K449" s="264"/>
      <c r="L449" s="263">
        <f t="shared" si="48"/>
        <v>0</v>
      </c>
      <c r="M449" s="443"/>
      <c r="N449" s="258"/>
    </row>
    <row r="450" spans="1:14" ht="12" customHeight="1" x14ac:dyDescent="0.15">
      <c r="A450" s="260" t="s">
        <v>326</v>
      </c>
      <c r="B450" s="260" t="s">
        <v>1625</v>
      </c>
      <c r="C450" s="260" t="s">
        <v>475</v>
      </c>
      <c r="D450" s="264" t="s">
        <v>531</v>
      </c>
      <c r="E450" s="275" t="s">
        <v>1631</v>
      </c>
      <c r="F450" s="275">
        <v>847435028267</v>
      </c>
      <c r="G450" s="626">
        <f t="shared" si="46"/>
        <v>49.500000000000007</v>
      </c>
      <c r="H450" s="626">
        <v>90</v>
      </c>
      <c r="I450" s="290">
        <f t="shared" si="47"/>
        <v>89.99</v>
      </c>
      <c r="J450" s="257">
        <f>VLOOKUP(E450,Inventory!A:C,3,FALSE)</f>
        <v>23</v>
      </c>
      <c r="K450" s="264"/>
      <c r="L450" s="263">
        <f t="shared" si="48"/>
        <v>0</v>
      </c>
      <c r="M450" s="443"/>
      <c r="N450" s="258"/>
    </row>
    <row r="451" spans="1:14" ht="12" customHeight="1" x14ac:dyDescent="0.15">
      <c r="A451" s="260" t="s">
        <v>326</v>
      </c>
      <c r="B451" s="260" t="s">
        <v>1632</v>
      </c>
      <c r="C451" s="260" t="s">
        <v>1566</v>
      </c>
      <c r="D451" s="412" t="s">
        <v>520</v>
      </c>
      <c r="E451" s="275" t="s">
        <v>1633</v>
      </c>
      <c r="F451" s="275">
        <v>847435028274</v>
      </c>
      <c r="G451" s="626">
        <f t="shared" si="46"/>
        <v>49.500000000000007</v>
      </c>
      <c r="H451" s="626">
        <v>90</v>
      </c>
      <c r="I451" s="290">
        <f t="shared" si="47"/>
        <v>89.99</v>
      </c>
      <c r="J451" s="257">
        <f>VLOOKUP(E451,Inventory!A:C,3,FALSE)</f>
        <v>43</v>
      </c>
      <c r="K451" s="264"/>
      <c r="L451" s="263">
        <f t="shared" si="48"/>
        <v>0</v>
      </c>
      <c r="M451" s="443"/>
      <c r="N451" s="258"/>
    </row>
    <row r="452" spans="1:14" ht="12" customHeight="1" x14ac:dyDescent="0.15">
      <c r="A452" s="260" t="s">
        <v>326</v>
      </c>
      <c r="B452" s="260" t="s">
        <v>1632</v>
      </c>
      <c r="C452" s="260" t="s">
        <v>661</v>
      </c>
      <c r="D452" s="260" t="s">
        <v>523</v>
      </c>
      <c r="E452" s="275" t="s">
        <v>1634</v>
      </c>
      <c r="F452" s="275">
        <v>847435028281</v>
      </c>
      <c r="G452" s="626">
        <f t="shared" si="46"/>
        <v>49.500000000000007</v>
      </c>
      <c r="H452" s="626">
        <v>90</v>
      </c>
      <c r="I452" s="290">
        <f t="shared" si="47"/>
        <v>89.99</v>
      </c>
      <c r="J452" s="257">
        <f>VLOOKUP(E452,Inventory!A:C,3,FALSE)</f>
        <v>32</v>
      </c>
      <c r="K452" s="264"/>
      <c r="L452" s="263">
        <f t="shared" si="48"/>
        <v>0</v>
      </c>
      <c r="M452" s="443"/>
      <c r="N452" s="258"/>
    </row>
    <row r="453" spans="1:14" ht="12.75" customHeight="1" x14ac:dyDescent="0.15">
      <c r="A453" s="260" t="s">
        <v>326</v>
      </c>
      <c r="B453" s="260" t="s">
        <v>1632</v>
      </c>
      <c r="C453" s="260" t="s">
        <v>466</v>
      </c>
      <c r="D453" s="264" t="s">
        <v>526</v>
      </c>
      <c r="E453" s="275" t="s">
        <v>1635</v>
      </c>
      <c r="F453" s="275">
        <v>847435028298</v>
      </c>
      <c r="G453" s="626">
        <f t="shared" si="46"/>
        <v>49.500000000000007</v>
      </c>
      <c r="H453" s="626">
        <v>90</v>
      </c>
      <c r="I453" s="290">
        <f t="shared" si="47"/>
        <v>89.99</v>
      </c>
      <c r="J453" s="257">
        <f>VLOOKUP(E453,Inventory!A:C,3,FALSE)</f>
        <v>76</v>
      </c>
      <c r="K453" s="264"/>
      <c r="L453" s="263">
        <f t="shared" si="48"/>
        <v>0</v>
      </c>
      <c r="M453" s="443"/>
      <c r="N453" s="258"/>
    </row>
    <row r="454" spans="1:14" ht="12" customHeight="1" x14ac:dyDescent="0.15">
      <c r="A454" s="260" t="s">
        <v>326</v>
      </c>
      <c r="B454" s="260" t="s">
        <v>1632</v>
      </c>
      <c r="C454" s="260" t="s">
        <v>469</v>
      </c>
      <c r="D454" s="264" t="s">
        <v>528</v>
      </c>
      <c r="E454" s="275" t="s">
        <v>1636</v>
      </c>
      <c r="F454" s="275">
        <v>847435028304</v>
      </c>
      <c r="G454" s="626">
        <f t="shared" si="46"/>
        <v>49.500000000000007</v>
      </c>
      <c r="H454" s="626">
        <v>90</v>
      </c>
      <c r="I454" s="290">
        <f t="shared" si="47"/>
        <v>89.99</v>
      </c>
      <c r="J454" s="257">
        <f>VLOOKUP(E454,Inventory!A:C,3,FALSE)</f>
        <v>68</v>
      </c>
      <c r="K454" s="264"/>
      <c r="L454" s="263">
        <f t="shared" si="48"/>
        <v>0</v>
      </c>
      <c r="M454" s="443"/>
      <c r="N454" s="258"/>
    </row>
    <row r="455" spans="1:14" ht="12" customHeight="1" x14ac:dyDescent="0.15">
      <c r="A455" s="260" t="s">
        <v>326</v>
      </c>
      <c r="B455" s="260" t="s">
        <v>1632</v>
      </c>
      <c r="C455" s="260" t="s">
        <v>472</v>
      </c>
      <c r="D455" s="264" t="s">
        <v>368</v>
      </c>
      <c r="E455" s="275" t="s">
        <v>1637</v>
      </c>
      <c r="F455" s="275">
        <v>847435028311</v>
      </c>
      <c r="G455" s="626">
        <f t="shared" si="46"/>
        <v>49.500000000000007</v>
      </c>
      <c r="H455" s="626">
        <v>90</v>
      </c>
      <c r="I455" s="290">
        <f t="shared" si="47"/>
        <v>89.99</v>
      </c>
      <c r="J455" s="257">
        <f>VLOOKUP(E455,Inventory!A:C,3,FALSE)</f>
        <v>48</v>
      </c>
      <c r="K455" s="264"/>
      <c r="L455" s="263">
        <f t="shared" si="48"/>
        <v>0</v>
      </c>
      <c r="M455" s="443"/>
      <c r="N455" s="258"/>
    </row>
    <row r="456" spans="1:14" ht="12" customHeight="1" x14ac:dyDescent="0.15">
      <c r="A456" s="260" t="s">
        <v>326</v>
      </c>
      <c r="B456" s="260" t="s">
        <v>1632</v>
      </c>
      <c r="C456" s="260" t="s">
        <v>475</v>
      </c>
      <c r="D456" s="264" t="s">
        <v>531</v>
      </c>
      <c r="E456" s="275" t="s">
        <v>1638</v>
      </c>
      <c r="F456" s="275">
        <v>847435028328</v>
      </c>
      <c r="G456" s="626">
        <f t="shared" si="46"/>
        <v>49.500000000000007</v>
      </c>
      <c r="H456" s="626">
        <v>90</v>
      </c>
      <c r="I456" s="290">
        <f t="shared" si="47"/>
        <v>89.99</v>
      </c>
      <c r="J456" s="257">
        <f>VLOOKUP(E456,Inventory!A:C,3,FALSE)</f>
        <v>29</v>
      </c>
      <c r="K456" s="264"/>
      <c r="L456" s="263">
        <f t="shared" si="48"/>
        <v>0</v>
      </c>
      <c r="M456" s="443"/>
      <c r="N456" s="258"/>
    </row>
    <row r="457" spans="1:14" ht="12" customHeight="1" x14ac:dyDescent="0.15">
      <c r="A457" s="892" t="s">
        <v>1830</v>
      </c>
      <c r="B457" s="885"/>
      <c r="C457" s="885"/>
      <c r="D457" s="886"/>
      <c r="E457" s="887"/>
      <c r="F457" s="887"/>
      <c r="G457" s="888"/>
      <c r="H457" s="888"/>
      <c r="I457" s="889"/>
      <c r="J457" s="890"/>
      <c r="K457" s="886"/>
      <c r="L457" s="891"/>
      <c r="M457" s="443"/>
      <c r="N457" s="258"/>
    </row>
    <row r="458" spans="1:14" ht="24" customHeight="1" x14ac:dyDescent="0.15">
      <c r="A458" s="681" t="s">
        <v>351</v>
      </c>
      <c r="B458" s="681" t="s">
        <v>352</v>
      </c>
      <c r="C458" s="681" t="s">
        <v>353</v>
      </c>
      <c r="D458" s="681" t="str">
        <f>D455</f>
        <v>59-61CM</v>
      </c>
      <c r="E458" s="681" t="s">
        <v>355</v>
      </c>
      <c r="F458" s="681" t="s">
        <v>356</v>
      </c>
      <c r="G458" s="682" t="s">
        <v>257</v>
      </c>
      <c r="H458" s="682" t="s">
        <v>262</v>
      </c>
      <c r="I458" s="681" t="s">
        <v>263</v>
      </c>
      <c r="J458" s="248"/>
      <c r="K458" s="681" t="s">
        <v>357</v>
      </c>
      <c r="L458" s="681" t="s">
        <v>359</v>
      </c>
      <c r="M458" s="443"/>
    </row>
    <row r="459" spans="1:14" ht="15.75" customHeight="1" x14ac:dyDescent="0.15">
      <c r="A459" s="251" t="s">
        <v>1639</v>
      </c>
      <c r="B459" s="251" t="s">
        <v>1640</v>
      </c>
      <c r="C459" s="251" t="s">
        <v>1641</v>
      </c>
      <c r="D459" s="252"/>
      <c r="E459" s="253" t="s">
        <v>1642</v>
      </c>
      <c r="F459" s="273">
        <v>847435031007</v>
      </c>
      <c r="G459" s="254">
        <f t="shared" ref="G459:G469" si="49">H459*0.55</f>
        <v>44</v>
      </c>
      <c r="H459" s="254">
        <v>80</v>
      </c>
      <c r="I459" s="255">
        <f t="shared" ref="I459:I469" si="50">H459-0.01</f>
        <v>79.989999999999995</v>
      </c>
      <c r="J459" s="257">
        <f>VLOOKUP(E459,Inventory!A:C,3,FALSE)</f>
        <v>250</v>
      </c>
      <c r="K459" s="252"/>
      <c r="L459" s="255">
        <f t="shared" ref="L459:L469" si="51">G459*K459</f>
        <v>0</v>
      </c>
      <c r="M459" s="443"/>
    </row>
    <row r="460" spans="1:14" ht="15.75" customHeight="1" x14ac:dyDescent="0.15">
      <c r="A460" s="260" t="s">
        <v>1639</v>
      </c>
      <c r="B460" s="260" t="s">
        <v>1643</v>
      </c>
      <c r="C460" s="260" t="s">
        <v>1641</v>
      </c>
      <c r="D460" s="264"/>
      <c r="E460" s="261" t="s">
        <v>1644</v>
      </c>
      <c r="F460" s="275">
        <v>847435031014</v>
      </c>
      <c r="G460" s="262">
        <f t="shared" si="49"/>
        <v>27.500000000000004</v>
      </c>
      <c r="H460" s="262">
        <v>50</v>
      </c>
      <c r="I460" s="263">
        <f t="shared" si="50"/>
        <v>49.99</v>
      </c>
      <c r="J460" s="257">
        <f>VLOOKUP(E460,Inventory!A:C,3,FALSE)</f>
        <v>226</v>
      </c>
      <c r="K460" s="264"/>
      <c r="L460" s="263">
        <f t="shared" si="51"/>
        <v>0</v>
      </c>
      <c r="M460" s="443"/>
    </row>
    <row r="461" spans="1:14" ht="15.75" customHeight="1" x14ac:dyDescent="0.15">
      <c r="A461" s="279" t="s">
        <v>1645</v>
      </c>
      <c r="B461" s="279" t="s">
        <v>1646</v>
      </c>
      <c r="C461" s="260" t="s">
        <v>1641</v>
      </c>
      <c r="D461" s="281"/>
      <c r="E461" s="303" t="s">
        <v>1647</v>
      </c>
      <c r="F461" s="421"/>
      <c r="G461" s="262">
        <f t="shared" si="49"/>
        <v>13.750000000000002</v>
      </c>
      <c r="H461" s="262">
        <v>25</v>
      </c>
      <c r="I461" s="263">
        <f t="shared" si="50"/>
        <v>24.99</v>
      </c>
      <c r="J461" s="257">
        <f>VLOOKUP(E461,Inventory!A:C,3,FALSE)</f>
        <v>127</v>
      </c>
      <c r="K461" s="264"/>
      <c r="L461" s="263">
        <f t="shared" si="51"/>
        <v>0</v>
      </c>
      <c r="M461" s="443"/>
    </row>
    <row r="462" spans="1:14" ht="15.75" customHeight="1" x14ac:dyDescent="0.15">
      <c r="A462" s="279" t="s">
        <v>1645</v>
      </c>
      <c r="B462" s="279" t="s">
        <v>1648</v>
      </c>
      <c r="C462" s="260" t="s">
        <v>1641</v>
      </c>
      <c r="D462" s="281"/>
      <c r="E462" s="303" t="s">
        <v>1649</v>
      </c>
      <c r="F462" s="421"/>
      <c r="G462" s="262">
        <f t="shared" si="49"/>
        <v>13.750000000000002</v>
      </c>
      <c r="H462" s="262">
        <v>25</v>
      </c>
      <c r="I462" s="263">
        <f t="shared" si="50"/>
        <v>24.99</v>
      </c>
      <c r="J462" s="257">
        <f>VLOOKUP(E462,Inventory!A:C,3,FALSE)</f>
        <v>143</v>
      </c>
      <c r="K462" s="264"/>
      <c r="L462" s="263">
        <f t="shared" si="51"/>
        <v>0</v>
      </c>
      <c r="M462" s="443"/>
    </row>
    <row r="463" spans="1:14" ht="15.75" customHeight="1" x14ac:dyDescent="0.15">
      <c r="A463" s="279" t="s">
        <v>1645</v>
      </c>
      <c r="B463" s="279" t="s">
        <v>1650</v>
      </c>
      <c r="C463" s="260" t="s">
        <v>1641</v>
      </c>
      <c r="D463" s="281"/>
      <c r="E463" s="303" t="s">
        <v>1651</v>
      </c>
      <c r="F463" s="421">
        <v>847435033087</v>
      </c>
      <c r="G463" s="262">
        <f t="shared" si="49"/>
        <v>13.750000000000002</v>
      </c>
      <c r="H463" s="262">
        <v>25</v>
      </c>
      <c r="I463" s="263">
        <f t="shared" si="50"/>
        <v>24.99</v>
      </c>
      <c r="J463" s="257">
        <f>VLOOKUP(E463,Inventory!A:C,3,FALSE)</f>
        <v>48</v>
      </c>
      <c r="K463" s="264"/>
      <c r="L463" s="263">
        <f t="shared" si="51"/>
        <v>0</v>
      </c>
      <c r="M463" s="443"/>
    </row>
    <row r="464" spans="1:14" ht="15.75" customHeight="1" x14ac:dyDescent="0.15">
      <c r="A464" s="279" t="s">
        <v>1645</v>
      </c>
      <c r="B464" s="279" t="s">
        <v>1652</v>
      </c>
      <c r="C464" s="260" t="s">
        <v>1641</v>
      </c>
      <c r="D464" s="281"/>
      <c r="E464" s="303" t="s">
        <v>1653</v>
      </c>
      <c r="F464" s="421"/>
      <c r="G464" s="262">
        <f t="shared" si="49"/>
        <v>13.750000000000002</v>
      </c>
      <c r="H464" s="262">
        <v>25</v>
      </c>
      <c r="I464" s="263">
        <f t="shared" si="50"/>
        <v>24.99</v>
      </c>
      <c r="J464" s="257">
        <f>VLOOKUP(E464,Inventory!A:C,3,FALSE)</f>
        <v>136</v>
      </c>
      <c r="K464" s="264"/>
      <c r="L464" s="263">
        <f t="shared" si="51"/>
        <v>0</v>
      </c>
      <c r="M464" s="443"/>
    </row>
    <row r="465" spans="1:13" ht="15.75" customHeight="1" x14ac:dyDescent="0.15">
      <c r="A465" s="266" t="s">
        <v>1645</v>
      </c>
      <c r="B465" s="266" t="s">
        <v>1654</v>
      </c>
      <c r="C465" s="266" t="s">
        <v>1641</v>
      </c>
      <c r="D465" s="267"/>
      <c r="E465" s="268" t="s">
        <v>1655</v>
      </c>
      <c r="F465" s="280">
        <v>847435032394</v>
      </c>
      <c r="G465" s="270">
        <f t="shared" si="49"/>
        <v>13.750000000000002</v>
      </c>
      <c r="H465" s="270">
        <v>25</v>
      </c>
      <c r="I465" s="271">
        <f t="shared" si="50"/>
        <v>24.99</v>
      </c>
      <c r="J465" s="454">
        <f>VLOOKUP(E465,Inventory!A:C,3,FALSE)</f>
        <v>134</v>
      </c>
      <c r="K465" s="267"/>
      <c r="L465" s="271">
        <f t="shared" si="51"/>
        <v>0</v>
      </c>
      <c r="M465" s="443"/>
    </row>
    <row r="466" spans="1:13" ht="15.75" customHeight="1" x14ac:dyDescent="0.15">
      <c r="A466" s="610" t="s">
        <v>1656</v>
      </c>
      <c r="B466" s="610" t="s">
        <v>1657</v>
      </c>
      <c r="C466" s="251" t="s">
        <v>1641</v>
      </c>
      <c r="D466" s="319"/>
      <c r="E466" s="573" t="s">
        <v>1658</v>
      </c>
      <c r="F466" s="683">
        <v>847435036606</v>
      </c>
      <c r="G466" s="254">
        <f t="shared" si="49"/>
        <v>44</v>
      </c>
      <c r="H466" s="590">
        <v>80</v>
      </c>
      <c r="I466" s="255">
        <f t="shared" si="50"/>
        <v>79.989999999999995</v>
      </c>
      <c r="J466" s="257">
        <f>VLOOKUP(E466,Inventory!A:C,3,FALSE)</f>
        <v>2</v>
      </c>
      <c r="K466" s="252"/>
      <c r="L466" s="255">
        <f t="shared" si="51"/>
        <v>0</v>
      </c>
      <c r="M466" s="443">
        <f>VLOOKUP(E466,incoming!A:B,2,FALSE)</f>
        <v>568</v>
      </c>
    </row>
    <row r="467" spans="1:13" ht="15.75" customHeight="1" x14ac:dyDescent="0.15">
      <c r="A467" s="279" t="s">
        <v>1656</v>
      </c>
      <c r="B467" s="279" t="s">
        <v>1659</v>
      </c>
      <c r="C467" s="260" t="s">
        <v>1641</v>
      </c>
      <c r="D467" s="281"/>
      <c r="E467" s="303" t="s">
        <v>1660</v>
      </c>
      <c r="F467" s="421">
        <v>847435036613</v>
      </c>
      <c r="G467" s="262">
        <f t="shared" si="49"/>
        <v>44</v>
      </c>
      <c r="H467" s="328">
        <v>80</v>
      </c>
      <c r="I467" s="263">
        <f t="shared" si="50"/>
        <v>79.989999999999995</v>
      </c>
      <c r="J467" s="257">
        <f>VLOOKUP(E467,Inventory!A:C,3,FALSE)</f>
        <v>1</v>
      </c>
      <c r="K467" s="264"/>
      <c r="L467" s="263">
        <f t="shared" si="51"/>
        <v>0</v>
      </c>
      <c r="M467" s="443">
        <f>VLOOKUP(E467,incoming!A:B,2,FALSE)</f>
        <v>378</v>
      </c>
    </row>
    <row r="468" spans="1:13" ht="15.75" customHeight="1" x14ac:dyDescent="0.15">
      <c r="A468" s="279" t="s">
        <v>1661</v>
      </c>
      <c r="B468" s="279" t="s">
        <v>1662</v>
      </c>
      <c r="C468" s="279" t="s">
        <v>1641</v>
      </c>
      <c r="D468" s="281"/>
      <c r="E468" s="303" t="s">
        <v>1663</v>
      </c>
      <c r="F468" s="421"/>
      <c r="G468" s="328">
        <f t="shared" si="49"/>
        <v>2.75</v>
      </c>
      <c r="H468" s="328">
        <v>5</v>
      </c>
      <c r="I468" s="282">
        <f t="shared" si="50"/>
        <v>4.99</v>
      </c>
      <c r="J468" s="257">
        <f>VLOOKUP(E468,Inventory!A:C,3,FALSE)</f>
        <v>0</v>
      </c>
      <c r="K468" s="281"/>
      <c r="L468" s="282">
        <f t="shared" si="51"/>
        <v>0</v>
      </c>
      <c r="M468" s="443"/>
    </row>
    <row r="469" spans="1:13" ht="15.75" customHeight="1" x14ac:dyDescent="0.15">
      <c r="A469" s="279" t="s">
        <v>1661</v>
      </c>
      <c r="B469" s="279" t="s">
        <v>1664</v>
      </c>
      <c r="C469" s="279" t="s">
        <v>1641</v>
      </c>
      <c r="D469" s="281"/>
      <c r="E469" s="303" t="s">
        <v>1665</v>
      </c>
      <c r="F469" s="421"/>
      <c r="G469" s="328">
        <f t="shared" si="49"/>
        <v>2.75</v>
      </c>
      <c r="H469" s="328">
        <v>5</v>
      </c>
      <c r="I469" s="282">
        <f t="shared" si="50"/>
        <v>4.99</v>
      </c>
      <c r="J469" s="257">
        <f>VLOOKUP(E469,Inventory!A:C,3,FALSE)</f>
        <v>0</v>
      </c>
      <c r="K469" s="281"/>
      <c r="L469" s="282">
        <f t="shared" si="51"/>
        <v>0</v>
      </c>
      <c r="M469" s="443"/>
    </row>
    <row r="470" spans="1:13" ht="15.75" customHeight="1" x14ac:dyDescent="0.15">
      <c r="A470" s="684" t="s">
        <v>1666</v>
      </c>
      <c r="B470" s="685"/>
      <c r="C470" s="685"/>
      <c r="D470" s="685"/>
      <c r="E470" s="685"/>
      <c r="F470" s="685"/>
      <c r="G470" s="686"/>
      <c r="H470" s="686"/>
      <c r="I470" s="685"/>
      <c r="J470" s="257"/>
      <c r="K470" s="685"/>
      <c r="L470" s="685"/>
      <c r="M470" s="443"/>
    </row>
    <row r="471" spans="1:13" ht="15.75" customHeight="1" x14ac:dyDescent="0.15">
      <c r="A471" s="687" t="s">
        <v>351</v>
      </c>
      <c r="B471" s="687" t="s">
        <v>352</v>
      </c>
      <c r="C471" s="687" t="s">
        <v>353</v>
      </c>
      <c r="D471" s="687">
        <f>D460</f>
        <v>0</v>
      </c>
      <c r="E471" s="687" t="s">
        <v>355</v>
      </c>
      <c r="F471" s="687" t="s">
        <v>356</v>
      </c>
      <c r="G471" s="688" t="s">
        <v>257</v>
      </c>
      <c r="H471" s="688" t="s">
        <v>262</v>
      </c>
      <c r="I471" s="687" t="s">
        <v>263</v>
      </c>
      <c r="J471" s="248"/>
      <c r="K471" s="687" t="s">
        <v>357</v>
      </c>
      <c r="L471" s="687" t="s">
        <v>359</v>
      </c>
      <c r="M471" s="443"/>
    </row>
    <row r="472" spans="1:13" ht="15.75" customHeight="1" x14ac:dyDescent="0.2">
      <c r="A472" s="438" t="s">
        <v>345</v>
      </c>
      <c r="B472" s="439" t="s">
        <v>594</v>
      </c>
      <c r="C472" s="343" t="s">
        <v>466</v>
      </c>
      <c r="D472" s="264"/>
      <c r="E472" s="260" t="s">
        <v>595</v>
      </c>
      <c r="F472" s="301" t="s">
        <v>596</v>
      </c>
      <c r="G472" s="330">
        <f t="shared" ref="G472:G500" si="52">H472*0.55</f>
        <v>16.5</v>
      </c>
      <c r="H472" s="262">
        <v>30</v>
      </c>
      <c r="I472" s="263">
        <f t="shared" ref="I472:I500" si="53">H472-0.01</f>
        <v>29.99</v>
      </c>
      <c r="J472" s="257">
        <f>VLOOKUP(E472,Inventory!A:C,3,FALSE)</f>
        <v>6</v>
      </c>
      <c r="K472" s="264"/>
      <c r="L472" s="263">
        <f t="shared" ref="L472:L500" si="54">G472*K472</f>
        <v>0</v>
      </c>
      <c r="M472" s="443"/>
    </row>
    <row r="473" spans="1:13" ht="15.75" customHeight="1" x14ac:dyDescent="0.2">
      <c r="A473" s="438" t="s">
        <v>345</v>
      </c>
      <c r="B473" s="439" t="s">
        <v>594</v>
      </c>
      <c r="C473" s="343" t="s">
        <v>469</v>
      </c>
      <c r="D473" s="264"/>
      <c r="E473" s="260" t="s">
        <v>597</v>
      </c>
      <c r="F473" s="301" t="s">
        <v>598</v>
      </c>
      <c r="G473" s="330">
        <f t="shared" si="52"/>
        <v>16.5</v>
      </c>
      <c r="H473" s="262">
        <v>30</v>
      </c>
      <c r="I473" s="263">
        <f t="shared" si="53"/>
        <v>29.99</v>
      </c>
      <c r="J473" s="257">
        <f>VLOOKUP(E473,Inventory!A:C,3,FALSE)</f>
        <v>5</v>
      </c>
      <c r="K473" s="264"/>
      <c r="L473" s="263">
        <f t="shared" si="54"/>
        <v>0</v>
      </c>
      <c r="M473" s="443"/>
    </row>
    <row r="474" spans="1:13" ht="15.75" customHeight="1" x14ac:dyDescent="0.2">
      <c r="A474" s="438" t="s">
        <v>345</v>
      </c>
      <c r="B474" s="439" t="s">
        <v>594</v>
      </c>
      <c r="C474" s="343" t="s">
        <v>472</v>
      </c>
      <c r="D474" s="264"/>
      <c r="E474" s="260" t="s">
        <v>599</v>
      </c>
      <c r="F474" s="301" t="s">
        <v>600</v>
      </c>
      <c r="G474" s="330">
        <f t="shared" si="52"/>
        <v>16.5</v>
      </c>
      <c r="H474" s="262">
        <v>30</v>
      </c>
      <c r="I474" s="263">
        <f t="shared" si="53"/>
        <v>29.99</v>
      </c>
      <c r="J474" s="257">
        <f>VLOOKUP(E474,Inventory!A:C,3,FALSE)</f>
        <v>20</v>
      </c>
      <c r="K474" s="264"/>
      <c r="L474" s="263">
        <f t="shared" si="54"/>
        <v>0</v>
      </c>
      <c r="M474" s="443"/>
    </row>
    <row r="475" spans="1:13" ht="15.75" customHeight="1" x14ac:dyDescent="0.2">
      <c r="A475" s="438" t="s">
        <v>345</v>
      </c>
      <c r="B475" s="439" t="s">
        <v>594</v>
      </c>
      <c r="C475" s="343" t="s">
        <v>475</v>
      </c>
      <c r="D475" s="264"/>
      <c r="E475" s="260" t="s">
        <v>601</v>
      </c>
      <c r="F475" s="301" t="s">
        <v>602</v>
      </c>
      <c r="G475" s="330">
        <f t="shared" si="52"/>
        <v>16.5</v>
      </c>
      <c r="H475" s="262">
        <v>30</v>
      </c>
      <c r="I475" s="263">
        <f t="shared" si="53"/>
        <v>29.99</v>
      </c>
      <c r="J475" s="257">
        <f>VLOOKUP(E475,Inventory!A:C,3,FALSE)</f>
        <v>5</v>
      </c>
      <c r="K475" s="264"/>
      <c r="L475" s="263">
        <f t="shared" si="54"/>
        <v>0</v>
      </c>
      <c r="M475" s="443"/>
    </row>
    <row r="476" spans="1:13" ht="15.75" customHeight="1" x14ac:dyDescent="0.2">
      <c r="A476" s="438" t="s">
        <v>345</v>
      </c>
      <c r="B476" s="439" t="s">
        <v>603</v>
      </c>
      <c r="C476" s="343" t="s">
        <v>466</v>
      </c>
      <c r="D476" s="264"/>
      <c r="E476" s="260" t="s">
        <v>604</v>
      </c>
      <c r="F476" s="301" t="s">
        <v>605</v>
      </c>
      <c r="G476" s="330">
        <f t="shared" si="52"/>
        <v>16.5</v>
      </c>
      <c r="H476" s="262">
        <v>30</v>
      </c>
      <c r="I476" s="263">
        <f t="shared" si="53"/>
        <v>29.99</v>
      </c>
      <c r="J476" s="257">
        <f>VLOOKUP(E476,Inventory!A:C,3,FALSE)</f>
        <v>5</v>
      </c>
      <c r="K476" s="264"/>
      <c r="L476" s="263">
        <f t="shared" si="54"/>
        <v>0</v>
      </c>
      <c r="M476" s="443"/>
    </row>
    <row r="477" spans="1:13" ht="15.75" customHeight="1" x14ac:dyDescent="0.2">
      <c r="A477" s="438" t="s">
        <v>345</v>
      </c>
      <c r="B477" s="439" t="s">
        <v>603</v>
      </c>
      <c r="C477" s="343" t="s">
        <v>469</v>
      </c>
      <c r="D477" s="264"/>
      <c r="E477" s="260" t="s">
        <v>606</v>
      </c>
      <c r="F477" s="301" t="s">
        <v>607</v>
      </c>
      <c r="G477" s="330">
        <f t="shared" si="52"/>
        <v>16.5</v>
      </c>
      <c r="H477" s="262">
        <v>30</v>
      </c>
      <c r="I477" s="263">
        <f t="shared" si="53"/>
        <v>29.99</v>
      </c>
      <c r="J477" s="257">
        <f>VLOOKUP(E477,Inventory!A:C,3,FALSE)</f>
        <v>9</v>
      </c>
      <c r="K477" s="264"/>
      <c r="L477" s="263">
        <f t="shared" si="54"/>
        <v>0</v>
      </c>
      <c r="M477" s="443"/>
    </row>
    <row r="478" spans="1:13" ht="15.75" customHeight="1" x14ac:dyDescent="0.2">
      <c r="A478" s="438" t="s">
        <v>345</v>
      </c>
      <c r="B478" s="439" t="s">
        <v>603</v>
      </c>
      <c r="C478" s="343" t="s">
        <v>472</v>
      </c>
      <c r="D478" s="264"/>
      <c r="E478" s="260" t="s">
        <v>608</v>
      </c>
      <c r="F478" s="301" t="s">
        <v>609</v>
      </c>
      <c r="G478" s="330">
        <f t="shared" si="52"/>
        <v>16.5</v>
      </c>
      <c r="H478" s="262">
        <v>30</v>
      </c>
      <c r="I478" s="263">
        <f t="shared" si="53"/>
        <v>29.99</v>
      </c>
      <c r="J478" s="257">
        <f>VLOOKUP(E478,Inventory!A:C,3,FALSE)</f>
        <v>11</v>
      </c>
      <c r="K478" s="264"/>
      <c r="L478" s="263">
        <f t="shared" si="54"/>
        <v>0</v>
      </c>
      <c r="M478" s="443"/>
    </row>
    <row r="479" spans="1:13" ht="15.75" customHeight="1" x14ac:dyDescent="0.2">
      <c r="A479" s="438" t="s">
        <v>345</v>
      </c>
      <c r="B479" s="439" t="s">
        <v>603</v>
      </c>
      <c r="C479" s="343" t="s">
        <v>475</v>
      </c>
      <c r="D479" s="264"/>
      <c r="E479" s="260" t="s">
        <v>610</v>
      </c>
      <c r="F479" s="301" t="s">
        <v>611</v>
      </c>
      <c r="G479" s="330">
        <f t="shared" si="52"/>
        <v>16.5</v>
      </c>
      <c r="H479" s="262">
        <v>30</v>
      </c>
      <c r="I479" s="263">
        <f t="shared" si="53"/>
        <v>29.99</v>
      </c>
      <c r="J479" s="257">
        <f>VLOOKUP(E479,Inventory!A:C,3,FALSE)</f>
        <v>3</v>
      </c>
      <c r="K479" s="264"/>
      <c r="L479" s="263">
        <f t="shared" si="54"/>
        <v>0</v>
      </c>
      <c r="M479" s="443"/>
    </row>
    <row r="480" spans="1:13" ht="15.75" customHeight="1" x14ac:dyDescent="0.2">
      <c r="A480" s="438" t="s">
        <v>345</v>
      </c>
      <c r="B480" s="439" t="s">
        <v>612</v>
      </c>
      <c r="C480" s="343" t="s">
        <v>466</v>
      </c>
      <c r="D480" s="264"/>
      <c r="E480" s="260" t="s">
        <v>613</v>
      </c>
      <c r="F480" s="301" t="s">
        <v>614</v>
      </c>
      <c r="G480" s="330">
        <f t="shared" si="52"/>
        <v>16.5</v>
      </c>
      <c r="H480" s="262">
        <v>30</v>
      </c>
      <c r="I480" s="263">
        <f t="shared" si="53"/>
        <v>29.99</v>
      </c>
      <c r="J480" s="257">
        <f>VLOOKUP(E480,Inventory!A:C,3,FALSE)</f>
        <v>4</v>
      </c>
      <c r="K480" s="264"/>
      <c r="L480" s="263">
        <f t="shared" si="54"/>
        <v>0</v>
      </c>
      <c r="M480" s="443"/>
    </row>
    <row r="481" spans="1:13" ht="15.75" customHeight="1" x14ac:dyDescent="0.2">
      <c r="A481" s="438" t="s">
        <v>345</v>
      </c>
      <c r="B481" s="439" t="s">
        <v>612</v>
      </c>
      <c r="C481" s="343" t="s">
        <v>469</v>
      </c>
      <c r="D481" s="264"/>
      <c r="E481" s="260" t="s">
        <v>615</v>
      </c>
      <c r="F481" s="301" t="s">
        <v>616</v>
      </c>
      <c r="G481" s="330">
        <f t="shared" si="52"/>
        <v>16.5</v>
      </c>
      <c r="H481" s="262">
        <v>30</v>
      </c>
      <c r="I481" s="263">
        <f t="shared" si="53"/>
        <v>29.99</v>
      </c>
      <c r="J481" s="257">
        <f>VLOOKUP(E481,Inventory!A:C,3,FALSE)</f>
        <v>1</v>
      </c>
      <c r="K481" s="264"/>
      <c r="L481" s="263">
        <f t="shared" si="54"/>
        <v>0</v>
      </c>
      <c r="M481" s="443"/>
    </row>
    <row r="482" spans="1:13" ht="15.75" customHeight="1" x14ac:dyDescent="0.2">
      <c r="A482" s="438" t="s">
        <v>345</v>
      </c>
      <c r="B482" s="439" t="s">
        <v>612</v>
      </c>
      <c r="C482" s="343" t="s">
        <v>472</v>
      </c>
      <c r="D482" s="264"/>
      <c r="E482" s="260" t="s">
        <v>617</v>
      </c>
      <c r="F482" s="301" t="s">
        <v>618</v>
      </c>
      <c r="G482" s="330">
        <f t="shared" si="52"/>
        <v>16.5</v>
      </c>
      <c r="H482" s="262">
        <v>30</v>
      </c>
      <c r="I482" s="263">
        <f t="shared" si="53"/>
        <v>29.99</v>
      </c>
      <c r="J482" s="257">
        <f>VLOOKUP(E482,Inventory!A:C,3,FALSE)</f>
        <v>0</v>
      </c>
      <c r="K482" s="264"/>
      <c r="L482" s="263">
        <f t="shared" si="54"/>
        <v>0</v>
      </c>
      <c r="M482" s="443"/>
    </row>
    <row r="483" spans="1:13" ht="15.75" customHeight="1" x14ac:dyDescent="0.2">
      <c r="A483" s="438" t="s">
        <v>345</v>
      </c>
      <c r="B483" s="439" t="s">
        <v>612</v>
      </c>
      <c r="C483" s="343" t="s">
        <v>475</v>
      </c>
      <c r="D483" s="264"/>
      <c r="E483" s="260" t="s">
        <v>619</v>
      </c>
      <c r="F483" s="301" t="s">
        <v>620</v>
      </c>
      <c r="G483" s="330">
        <f t="shared" si="52"/>
        <v>16.5</v>
      </c>
      <c r="H483" s="262">
        <v>30</v>
      </c>
      <c r="I483" s="263">
        <f t="shared" si="53"/>
        <v>29.99</v>
      </c>
      <c r="J483" s="257">
        <f>VLOOKUP(E483,Inventory!A:C,3,FALSE)</f>
        <v>5</v>
      </c>
      <c r="K483" s="264"/>
      <c r="L483" s="263">
        <f t="shared" si="54"/>
        <v>0</v>
      </c>
      <c r="M483" s="443"/>
    </row>
    <row r="484" spans="1:13" ht="15.75" customHeight="1" x14ac:dyDescent="0.2">
      <c r="A484" s="438" t="s">
        <v>345</v>
      </c>
      <c r="B484" s="439" t="s">
        <v>612</v>
      </c>
      <c r="C484" s="343" t="s">
        <v>478</v>
      </c>
      <c r="D484" s="264"/>
      <c r="E484" s="260" t="s">
        <v>621</v>
      </c>
      <c r="F484" s="301" t="s">
        <v>622</v>
      </c>
      <c r="G484" s="330">
        <f t="shared" si="52"/>
        <v>16.5</v>
      </c>
      <c r="H484" s="262">
        <v>30</v>
      </c>
      <c r="I484" s="263">
        <f t="shared" si="53"/>
        <v>29.99</v>
      </c>
      <c r="J484" s="257">
        <f>VLOOKUP(E484,Inventory!A:C,3,FALSE)</f>
        <v>0</v>
      </c>
      <c r="K484" s="264"/>
      <c r="L484" s="263">
        <f t="shared" si="54"/>
        <v>0</v>
      </c>
      <c r="M484" s="443"/>
    </row>
    <row r="485" spans="1:13" ht="15.75" customHeight="1" x14ac:dyDescent="0.2">
      <c r="A485" s="332" t="s">
        <v>346</v>
      </c>
      <c r="B485" s="450" t="s">
        <v>1667</v>
      </c>
      <c r="C485" s="333" t="s">
        <v>466</v>
      </c>
      <c r="D485" s="334"/>
      <c r="E485" s="451" t="s">
        <v>758</v>
      </c>
      <c r="F485" s="336">
        <v>847435034824</v>
      </c>
      <c r="G485" s="337">
        <f t="shared" si="52"/>
        <v>22</v>
      </c>
      <c r="H485" s="338">
        <v>40</v>
      </c>
      <c r="I485" s="339">
        <f t="shared" si="53"/>
        <v>39.99</v>
      </c>
      <c r="J485" s="452">
        <f>VLOOKUP(E485,Inventory!A:C,3,FALSE)</f>
        <v>8</v>
      </c>
      <c r="K485" s="334"/>
      <c r="L485" s="689">
        <f t="shared" si="54"/>
        <v>0</v>
      </c>
      <c r="M485" s="443"/>
    </row>
    <row r="486" spans="1:13" ht="15.75" customHeight="1" x14ac:dyDescent="0.2">
      <c r="A486" s="342" t="s">
        <v>346</v>
      </c>
      <c r="B486" s="439" t="s">
        <v>1667</v>
      </c>
      <c r="C486" s="343" t="s">
        <v>469</v>
      </c>
      <c r="D486" s="264"/>
      <c r="E486" s="261" t="s">
        <v>760</v>
      </c>
      <c r="F486" s="301">
        <v>847435034831</v>
      </c>
      <c r="G486" s="330">
        <f t="shared" si="52"/>
        <v>22</v>
      </c>
      <c r="H486" s="262">
        <v>40</v>
      </c>
      <c r="I486" s="263">
        <f t="shared" si="53"/>
        <v>39.99</v>
      </c>
      <c r="J486" s="257">
        <f>VLOOKUP(E486,Inventory!A:C,3,FALSE)</f>
        <v>20</v>
      </c>
      <c r="K486" s="264"/>
      <c r="L486" s="276">
        <f t="shared" si="54"/>
        <v>0</v>
      </c>
      <c r="M486" s="443"/>
    </row>
    <row r="487" spans="1:13" ht="15.75" customHeight="1" x14ac:dyDescent="0.2">
      <c r="A487" s="342" t="s">
        <v>346</v>
      </c>
      <c r="B487" s="439" t="s">
        <v>1667</v>
      </c>
      <c r="C487" s="343" t="s">
        <v>472</v>
      </c>
      <c r="D487" s="264"/>
      <c r="E487" s="261" t="s">
        <v>761</v>
      </c>
      <c r="F487" s="301">
        <v>847435034848</v>
      </c>
      <c r="G487" s="330">
        <f t="shared" si="52"/>
        <v>22</v>
      </c>
      <c r="H487" s="262">
        <v>40</v>
      </c>
      <c r="I487" s="263">
        <f t="shared" si="53"/>
        <v>39.99</v>
      </c>
      <c r="J487" s="257">
        <f>VLOOKUP(E487,Inventory!A:C,3,FALSE)</f>
        <v>23</v>
      </c>
      <c r="K487" s="264"/>
      <c r="L487" s="276">
        <f t="shared" si="54"/>
        <v>0</v>
      </c>
      <c r="M487" s="443"/>
    </row>
    <row r="488" spans="1:13" ht="15.75" customHeight="1" x14ac:dyDescent="0.2">
      <c r="A488" s="342" t="s">
        <v>346</v>
      </c>
      <c r="B488" s="439" t="s">
        <v>1667</v>
      </c>
      <c r="C488" s="343" t="s">
        <v>475</v>
      </c>
      <c r="D488" s="264"/>
      <c r="E488" s="261" t="s">
        <v>762</v>
      </c>
      <c r="F488" s="301">
        <v>847435034855</v>
      </c>
      <c r="G488" s="330">
        <f t="shared" si="52"/>
        <v>22</v>
      </c>
      <c r="H488" s="262">
        <v>40</v>
      </c>
      <c r="I488" s="263">
        <f t="shared" si="53"/>
        <v>39.99</v>
      </c>
      <c r="J488" s="257">
        <f>VLOOKUP(E488,Inventory!A:C,3,FALSE)</f>
        <v>21</v>
      </c>
      <c r="K488" s="264"/>
      <c r="L488" s="276">
        <f t="shared" si="54"/>
        <v>0</v>
      </c>
      <c r="M488" s="443"/>
    </row>
    <row r="489" spans="1:13" ht="15.75" customHeight="1" x14ac:dyDescent="0.2">
      <c r="A489" s="342" t="s">
        <v>346</v>
      </c>
      <c r="B489" s="439" t="s">
        <v>1668</v>
      </c>
      <c r="C489" s="343" t="s">
        <v>466</v>
      </c>
      <c r="D489" s="264"/>
      <c r="E489" s="261" t="s">
        <v>764</v>
      </c>
      <c r="F489" s="301">
        <v>847435034954</v>
      </c>
      <c r="G489" s="330">
        <f t="shared" si="52"/>
        <v>22</v>
      </c>
      <c r="H489" s="262">
        <v>40</v>
      </c>
      <c r="I489" s="263">
        <f t="shared" si="53"/>
        <v>39.99</v>
      </c>
      <c r="J489" s="257">
        <f>VLOOKUP(E489,Inventory!A:C,3,FALSE)</f>
        <v>7</v>
      </c>
      <c r="K489" s="264"/>
      <c r="L489" s="276">
        <f t="shared" si="54"/>
        <v>0</v>
      </c>
      <c r="M489" s="443"/>
    </row>
    <row r="490" spans="1:13" ht="15.75" customHeight="1" x14ac:dyDescent="0.2">
      <c r="A490" s="342" t="s">
        <v>346</v>
      </c>
      <c r="B490" s="439" t="s">
        <v>1668</v>
      </c>
      <c r="C490" s="343" t="s">
        <v>469</v>
      </c>
      <c r="D490" s="264"/>
      <c r="E490" s="261" t="s">
        <v>765</v>
      </c>
      <c r="F490" s="301">
        <v>847435034961</v>
      </c>
      <c r="G490" s="330">
        <f t="shared" si="52"/>
        <v>22</v>
      </c>
      <c r="H490" s="262">
        <v>40</v>
      </c>
      <c r="I490" s="263">
        <f t="shared" si="53"/>
        <v>39.99</v>
      </c>
      <c r="J490" s="257">
        <f>VLOOKUP(E490,Inventory!A:C,3,FALSE)</f>
        <v>11</v>
      </c>
      <c r="K490" s="264"/>
      <c r="L490" s="276">
        <f t="shared" si="54"/>
        <v>0</v>
      </c>
      <c r="M490" s="443"/>
    </row>
    <row r="491" spans="1:13" ht="15.75" customHeight="1" x14ac:dyDescent="0.2">
      <c r="A491" s="342" t="s">
        <v>346</v>
      </c>
      <c r="B491" s="439" t="s">
        <v>1668</v>
      </c>
      <c r="C491" s="343" t="s">
        <v>472</v>
      </c>
      <c r="D491" s="264"/>
      <c r="E491" s="261" t="s">
        <v>766</v>
      </c>
      <c r="F491" s="301">
        <v>847435034978</v>
      </c>
      <c r="G491" s="330">
        <f t="shared" si="52"/>
        <v>22</v>
      </c>
      <c r="H491" s="262">
        <v>40</v>
      </c>
      <c r="I491" s="263">
        <f t="shared" si="53"/>
        <v>39.99</v>
      </c>
      <c r="J491" s="257">
        <f>VLOOKUP(E491,Inventory!A:C,3,FALSE)</f>
        <v>27</v>
      </c>
      <c r="K491" s="264"/>
      <c r="L491" s="276">
        <f t="shared" si="54"/>
        <v>0</v>
      </c>
      <c r="M491" s="443"/>
    </row>
    <row r="492" spans="1:13" ht="15.75" customHeight="1" x14ac:dyDescent="0.2">
      <c r="A492" s="342" t="s">
        <v>346</v>
      </c>
      <c r="B492" s="439" t="s">
        <v>1668</v>
      </c>
      <c r="C492" s="343" t="s">
        <v>475</v>
      </c>
      <c r="D492" s="264"/>
      <c r="E492" s="261" t="s">
        <v>767</v>
      </c>
      <c r="F492" s="301">
        <v>847435034985</v>
      </c>
      <c r="G492" s="330">
        <f t="shared" si="52"/>
        <v>22</v>
      </c>
      <c r="H492" s="262">
        <v>40</v>
      </c>
      <c r="I492" s="263">
        <f t="shared" si="53"/>
        <v>39.99</v>
      </c>
      <c r="J492" s="257">
        <f>VLOOKUP(E492,Inventory!A:C,3,FALSE)</f>
        <v>11</v>
      </c>
      <c r="K492" s="264"/>
      <c r="L492" s="276">
        <f t="shared" si="54"/>
        <v>0</v>
      </c>
      <c r="M492" s="443"/>
    </row>
    <row r="493" spans="1:13" ht="15.75" customHeight="1" x14ac:dyDescent="0.2">
      <c r="A493" s="342" t="s">
        <v>346</v>
      </c>
      <c r="B493" s="439" t="s">
        <v>1669</v>
      </c>
      <c r="C493" s="343" t="s">
        <v>466</v>
      </c>
      <c r="D493" s="264"/>
      <c r="E493" s="261" t="s">
        <v>769</v>
      </c>
      <c r="F493" s="301">
        <v>847435034862</v>
      </c>
      <c r="G493" s="330">
        <f t="shared" si="52"/>
        <v>22</v>
      </c>
      <c r="H493" s="262">
        <v>40</v>
      </c>
      <c r="I493" s="263">
        <f t="shared" si="53"/>
        <v>39.99</v>
      </c>
      <c r="J493" s="257">
        <f>VLOOKUP(E493,Inventory!A:C,3,FALSE)</f>
        <v>8</v>
      </c>
      <c r="K493" s="264"/>
      <c r="L493" s="276">
        <f t="shared" si="54"/>
        <v>0</v>
      </c>
      <c r="M493" s="443"/>
    </row>
    <row r="494" spans="1:13" ht="15.75" customHeight="1" x14ac:dyDescent="0.2">
      <c r="A494" s="342" t="s">
        <v>346</v>
      </c>
      <c r="B494" s="439" t="s">
        <v>1669</v>
      </c>
      <c r="C494" s="343" t="s">
        <v>469</v>
      </c>
      <c r="D494" s="264"/>
      <c r="E494" s="261" t="s">
        <v>770</v>
      </c>
      <c r="F494" s="301">
        <v>847435034879</v>
      </c>
      <c r="G494" s="330">
        <f t="shared" si="52"/>
        <v>22</v>
      </c>
      <c r="H494" s="262">
        <v>40</v>
      </c>
      <c r="I494" s="263">
        <f t="shared" si="53"/>
        <v>39.99</v>
      </c>
      <c r="J494" s="257">
        <f>VLOOKUP(E494,Inventory!A:C,3,FALSE)</f>
        <v>16</v>
      </c>
      <c r="K494" s="264"/>
      <c r="L494" s="276">
        <f t="shared" si="54"/>
        <v>0</v>
      </c>
      <c r="M494" s="443"/>
    </row>
    <row r="495" spans="1:13" ht="15.75" customHeight="1" x14ac:dyDescent="0.2">
      <c r="A495" s="342" t="s">
        <v>346</v>
      </c>
      <c r="B495" s="439" t="s">
        <v>1669</v>
      </c>
      <c r="C495" s="343" t="s">
        <v>472</v>
      </c>
      <c r="D495" s="264"/>
      <c r="E495" s="261" t="s">
        <v>771</v>
      </c>
      <c r="F495" s="301">
        <v>847435034886</v>
      </c>
      <c r="G495" s="330">
        <f t="shared" si="52"/>
        <v>22</v>
      </c>
      <c r="H495" s="262">
        <v>40</v>
      </c>
      <c r="I495" s="263">
        <f t="shared" si="53"/>
        <v>39.99</v>
      </c>
      <c r="J495" s="257">
        <f>VLOOKUP(E495,Inventory!A:C,3,FALSE)</f>
        <v>33</v>
      </c>
      <c r="K495" s="264"/>
      <c r="L495" s="276">
        <f t="shared" si="54"/>
        <v>0</v>
      </c>
      <c r="M495" s="443"/>
    </row>
    <row r="496" spans="1:13" ht="15.75" customHeight="1" x14ac:dyDescent="0.2">
      <c r="A496" s="342" t="s">
        <v>346</v>
      </c>
      <c r="B496" s="439" t="s">
        <v>1669</v>
      </c>
      <c r="C496" s="343" t="s">
        <v>475</v>
      </c>
      <c r="D496" s="264"/>
      <c r="E496" s="261" t="s">
        <v>772</v>
      </c>
      <c r="F496" s="301">
        <v>847435034893</v>
      </c>
      <c r="G496" s="330">
        <f t="shared" si="52"/>
        <v>22</v>
      </c>
      <c r="H496" s="262">
        <v>40</v>
      </c>
      <c r="I496" s="263">
        <f t="shared" si="53"/>
        <v>39.99</v>
      </c>
      <c r="J496" s="257">
        <f>VLOOKUP(E496,Inventory!A:C,3,FALSE)</f>
        <v>20</v>
      </c>
      <c r="K496" s="264"/>
      <c r="L496" s="276">
        <f t="shared" si="54"/>
        <v>0</v>
      </c>
      <c r="M496" s="443"/>
    </row>
    <row r="497" spans="1:13" ht="15.75" customHeight="1" x14ac:dyDescent="0.2">
      <c r="A497" s="342" t="s">
        <v>346</v>
      </c>
      <c r="B497" s="439" t="s">
        <v>1670</v>
      </c>
      <c r="C497" s="343" t="s">
        <v>469</v>
      </c>
      <c r="D497" s="264"/>
      <c r="E497" s="261" t="s">
        <v>775</v>
      </c>
      <c r="F497" s="301">
        <v>847435034916</v>
      </c>
      <c r="G497" s="330">
        <f t="shared" si="52"/>
        <v>22</v>
      </c>
      <c r="H497" s="262">
        <v>40</v>
      </c>
      <c r="I497" s="263">
        <f t="shared" si="53"/>
        <v>39.99</v>
      </c>
      <c r="J497" s="257">
        <f>VLOOKUP(E497,Inventory!A:C,3,FALSE)</f>
        <v>10</v>
      </c>
      <c r="K497" s="264"/>
      <c r="L497" s="276">
        <f t="shared" si="54"/>
        <v>0</v>
      </c>
      <c r="M497" s="443"/>
    </row>
    <row r="498" spans="1:13" ht="15.75" customHeight="1" x14ac:dyDescent="0.2">
      <c r="A498" s="342" t="s">
        <v>346</v>
      </c>
      <c r="B498" s="439" t="s">
        <v>1670</v>
      </c>
      <c r="C498" s="343" t="s">
        <v>472</v>
      </c>
      <c r="D498" s="264"/>
      <c r="E498" s="261" t="s">
        <v>776</v>
      </c>
      <c r="F498" s="301">
        <v>847435034923</v>
      </c>
      <c r="G498" s="330">
        <f t="shared" si="52"/>
        <v>22</v>
      </c>
      <c r="H498" s="262">
        <v>40</v>
      </c>
      <c r="I498" s="263">
        <f t="shared" si="53"/>
        <v>39.99</v>
      </c>
      <c r="J498" s="257">
        <f>VLOOKUP(E498,Inventory!A:C,3,FALSE)</f>
        <v>13</v>
      </c>
      <c r="K498" s="264"/>
      <c r="L498" s="276">
        <f t="shared" si="54"/>
        <v>0</v>
      </c>
      <c r="M498" s="443"/>
    </row>
    <row r="499" spans="1:13" ht="15.75" customHeight="1" x14ac:dyDescent="0.2">
      <c r="A499" s="342" t="s">
        <v>346</v>
      </c>
      <c r="B499" s="439" t="s">
        <v>1670</v>
      </c>
      <c r="C499" s="343" t="s">
        <v>475</v>
      </c>
      <c r="D499" s="264"/>
      <c r="E499" s="261" t="s">
        <v>777</v>
      </c>
      <c r="F499" s="301">
        <v>847435034930</v>
      </c>
      <c r="G499" s="330">
        <f t="shared" si="52"/>
        <v>22</v>
      </c>
      <c r="H499" s="262">
        <v>40</v>
      </c>
      <c r="I499" s="263">
        <f t="shared" si="53"/>
        <v>39.99</v>
      </c>
      <c r="J499" s="257">
        <f>VLOOKUP(E499,Inventory!A:C,3,FALSE)</f>
        <v>15</v>
      </c>
      <c r="K499" s="264"/>
      <c r="L499" s="276">
        <f t="shared" si="54"/>
        <v>0</v>
      </c>
      <c r="M499" s="443"/>
    </row>
    <row r="500" spans="1:13" ht="15.75" customHeight="1" x14ac:dyDescent="0.2">
      <c r="A500" s="344" t="s">
        <v>346</v>
      </c>
      <c r="B500" s="453" t="s">
        <v>1670</v>
      </c>
      <c r="C500" s="345" t="s">
        <v>478</v>
      </c>
      <c r="D500" s="267"/>
      <c r="E500" s="268" t="s">
        <v>778</v>
      </c>
      <c r="F500" s="306">
        <v>847435034947</v>
      </c>
      <c r="G500" s="346">
        <f t="shared" si="52"/>
        <v>22</v>
      </c>
      <c r="H500" s="270">
        <v>40</v>
      </c>
      <c r="I500" s="271">
        <f t="shared" si="53"/>
        <v>39.99</v>
      </c>
      <c r="J500" s="454">
        <f>VLOOKUP(E500,Inventory!A:C,3,FALSE)</f>
        <v>7</v>
      </c>
      <c r="K500" s="267"/>
      <c r="L500" s="690">
        <f t="shared" si="54"/>
        <v>0</v>
      </c>
      <c r="M500" s="443"/>
    </row>
    <row r="501" spans="1:13" ht="15.75" customHeight="1" x14ac:dyDescent="0.15">
      <c r="A501" s="691" t="s">
        <v>1671</v>
      </c>
      <c r="B501" s="692"/>
      <c r="C501" s="692"/>
      <c r="D501" s="692"/>
      <c r="E501" s="692"/>
      <c r="F501" s="692"/>
      <c r="G501" s="693"/>
      <c r="H501" s="693"/>
      <c r="I501" s="692"/>
      <c r="J501" s="257"/>
      <c r="K501" s="692"/>
      <c r="L501" s="692"/>
      <c r="M501" s="443"/>
    </row>
    <row r="502" spans="1:13" ht="15.75" customHeight="1" x14ac:dyDescent="0.15">
      <c r="A502" s="694" t="s">
        <v>351</v>
      </c>
      <c r="B502" s="694" t="s">
        <v>352</v>
      </c>
      <c r="C502" s="694" t="s">
        <v>353</v>
      </c>
      <c r="D502" s="694" t="str">
        <f>D455</f>
        <v>59-61CM</v>
      </c>
      <c r="E502" s="694" t="s">
        <v>355</v>
      </c>
      <c r="F502" s="694" t="s">
        <v>356</v>
      </c>
      <c r="G502" s="695" t="s">
        <v>257</v>
      </c>
      <c r="H502" s="695" t="s">
        <v>262</v>
      </c>
      <c r="I502" s="694" t="s">
        <v>263</v>
      </c>
      <c r="J502" s="248"/>
      <c r="K502" s="694" t="s">
        <v>357</v>
      </c>
      <c r="L502" s="694" t="s">
        <v>359</v>
      </c>
      <c r="M502" s="443"/>
    </row>
    <row r="503" spans="1:13" ht="15.75" customHeight="1" x14ac:dyDescent="0.2">
      <c r="A503" s="320" t="s">
        <v>329</v>
      </c>
      <c r="B503" s="320" t="s">
        <v>1672</v>
      </c>
      <c r="C503" s="320" t="s">
        <v>466</v>
      </c>
      <c r="D503" s="320" t="s">
        <v>1673</v>
      </c>
      <c r="E503" s="696" t="s">
        <v>1674</v>
      </c>
      <c r="F503" s="697">
        <v>847435030963</v>
      </c>
      <c r="G503" s="551">
        <f t="shared" ref="G503:G506" si="55">H503*0.55</f>
        <v>44</v>
      </c>
      <c r="H503" s="254">
        <v>80</v>
      </c>
      <c r="I503" s="255">
        <f t="shared" ref="I503:I506" si="56">H503-0.01</f>
        <v>79.989999999999995</v>
      </c>
      <c r="J503" s="257">
        <f>VLOOKUP(E503,Inventory!A:C,3,FALSE)</f>
        <v>85</v>
      </c>
      <c r="K503" s="320"/>
      <c r="L503" s="255">
        <f t="shared" ref="L503:L506" si="57">G503*K503</f>
        <v>0</v>
      </c>
      <c r="M503" s="443"/>
    </row>
    <row r="504" spans="1:13" ht="15.75" customHeight="1" x14ac:dyDescent="0.2">
      <c r="A504" s="312" t="s">
        <v>329</v>
      </c>
      <c r="B504" s="312" t="s">
        <v>1672</v>
      </c>
      <c r="C504" s="312" t="s">
        <v>469</v>
      </c>
      <c r="D504" s="312" t="s">
        <v>1675</v>
      </c>
      <c r="E504" s="313" t="s">
        <v>1676</v>
      </c>
      <c r="F504" s="698">
        <v>847435030970</v>
      </c>
      <c r="G504" s="315">
        <f t="shared" si="55"/>
        <v>44</v>
      </c>
      <c r="H504" s="262">
        <v>80</v>
      </c>
      <c r="I504" s="263">
        <f t="shared" si="56"/>
        <v>79.989999999999995</v>
      </c>
      <c r="J504" s="257">
        <f>VLOOKUP(E504,Inventory!A:C,3,FALSE)</f>
        <v>250</v>
      </c>
      <c r="K504" s="312"/>
      <c r="L504" s="263">
        <f t="shared" si="57"/>
        <v>0</v>
      </c>
      <c r="M504" s="443"/>
    </row>
    <row r="505" spans="1:13" ht="15.75" customHeight="1" x14ac:dyDescent="0.2">
      <c r="A505" s="312" t="s">
        <v>329</v>
      </c>
      <c r="B505" s="312" t="s">
        <v>1672</v>
      </c>
      <c r="C505" s="312" t="s">
        <v>472</v>
      </c>
      <c r="D505" s="312" t="s">
        <v>1677</v>
      </c>
      <c r="E505" s="313" t="s">
        <v>1678</v>
      </c>
      <c r="F505" s="698">
        <v>847435030987</v>
      </c>
      <c r="G505" s="315">
        <f t="shared" si="55"/>
        <v>44</v>
      </c>
      <c r="H505" s="262">
        <v>80</v>
      </c>
      <c r="I505" s="263">
        <f t="shared" si="56"/>
        <v>79.989999999999995</v>
      </c>
      <c r="J505" s="257">
        <f>VLOOKUP(E505,Inventory!A:C,3,FALSE)</f>
        <v>250</v>
      </c>
      <c r="K505" s="312"/>
      <c r="L505" s="263">
        <f t="shared" si="57"/>
        <v>0</v>
      </c>
      <c r="M505" s="443"/>
    </row>
    <row r="506" spans="1:13" ht="15.75" customHeight="1" x14ac:dyDescent="0.2">
      <c r="A506" s="312" t="s">
        <v>329</v>
      </c>
      <c r="B506" s="312" t="s">
        <v>1672</v>
      </c>
      <c r="C506" s="312" t="s">
        <v>475</v>
      </c>
      <c r="D506" s="312" t="s">
        <v>1679</v>
      </c>
      <c r="E506" s="313" t="s">
        <v>1680</v>
      </c>
      <c r="F506" s="698">
        <v>847435030994</v>
      </c>
      <c r="G506" s="315">
        <f t="shared" si="55"/>
        <v>44</v>
      </c>
      <c r="H506" s="262">
        <v>80</v>
      </c>
      <c r="I506" s="263">
        <f t="shared" si="56"/>
        <v>79.989999999999995</v>
      </c>
      <c r="J506" s="257">
        <f>VLOOKUP(E506,Inventory!A:C,3,FALSE)</f>
        <v>131</v>
      </c>
      <c r="K506" s="312"/>
      <c r="L506" s="263">
        <f t="shared" si="57"/>
        <v>0</v>
      </c>
      <c r="M506" s="443"/>
    </row>
    <row r="507" spans="1:13" ht="15.75" customHeight="1" x14ac:dyDescent="0.15">
      <c r="A507" s="691" t="s">
        <v>1681</v>
      </c>
      <c r="B507" s="692"/>
      <c r="C507" s="692"/>
      <c r="D507" s="692"/>
      <c r="E507" s="692"/>
      <c r="F507" s="699"/>
      <c r="G507" s="693"/>
      <c r="H507" s="693"/>
      <c r="I507" s="692"/>
      <c r="J507" s="257"/>
      <c r="K507" s="692"/>
      <c r="L507" s="692"/>
      <c r="M507" s="443"/>
    </row>
    <row r="508" spans="1:13" ht="15.75" customHeight="1" x14ac:dyDescent="0.15">
      <c r="A508" s="694" t="s">
        <v>351</v>
      </c>
      <c r="B508" s="694" t="s">
        <v>352</v>
      </c>
      <c r="C508" s="694" t="s">
        <v>353</v>
      </c>
      <c r="D508" s="694">
        <f>D501</f>
        <v>0</v>
      </c>
      <c r="E508" s="694" t="s">
        <v>355</v>
      </c>
      <c r="F508" s="694" t="s">
        <v>356</v>
      </c>
      <c r="G508" s="695" t="s">
        <v>257</v>
      </c>
      <c r="H508" s="695" t="s">
        <v>262</v>
      </c>
      <c r="I508" s="694" t="s">
        <v>263</v>
      </c>
      <c r="J508" s="248"/>
      <c r="K508" s="694" t="s">
        <v>357</v>
      </c>
      <c r="L508" s="694" t="s">
        <v>359</v>
      </c>
      <c r="M508" s="443"/>
    </row>
    <row r="509" spans="1:13" ht="15.75" customHeight="1" x14ac:dyDescent="0.15">
      <c r="A509" s="251" t="s">
        <v>1682</v>
      </c>
      <c r="B509" s="252" t="s">
        <v>1683</v>
      </c>
      <c r="C509" s="252" t="s">
        <v>430</v>
      </c>
      <c r="D509" s="252"/>
      <c r="E509" s="700" t="s">
        <v>1684</v>
      </c>
      <c r="F509" s="298">
        <v>847435023804</v>
      </c>
      <c r="G509" s="302">
        <f t="shared" ref="G509:G520" si="58">H509*0.55</f>
        <v>41.25</v>
      </c>
      <c r="H509" s="299">
        <v>75</v>
      </c>
      <c r="I509" s="255">
        <f t="shared" ref="I509:I520" si="59">H509-0.01</f>
        <v>74.989999999999995</v>
      </c>
      <c r="J509" s="257">
        <f>VLOOKUP(E509,Inventory!A:C,3,FALSE)</f>
        <v>250</v>
      </c>
      <c r="K509" s="252"/>
      <c r="L509" s="255">
        <f t="shared" ref="L509:L520" si="60">G509*K509</f>
        <v>0</v>
      </c>
      <c r="M509" s="443"/>
    </row>
    <row r="510" spans="1:13" ht="15.75" customHeight="1" x14ac:dyDescent="0.15">
      <c r="A510" s="260" t="s">
        <v>1682</v>
      </c>
      <c r="B510" s="264" t="s">
        <v>1683</v>
      </c>
      <c r="C510" s="264" t="s">
        <v>432</v>
      </c>
      <c r="D510" s="264"/>
      <c r="E510" s="265" t="s">
        <v>1685</v>
      </c>
      <c r="F510" s="301">
        <v>847435023811</v>
      </c>
      <c r="G510" s="302">
        <f t="shared" si="58"/>
        <v>41.25</v>
      </c>
      <c r="H510" s="302">
        <v>75</v>
      </c>
      <c r="I510" s="263">
        <f t="shared" si="59"/>
        <v>74.989999999999995</v>
      </c>
      <c r="J510" s="257">
        <f>VLOOKUP(E510,Inventory!A:C,3,FALSE)</f>
        <v>250</v>
      </c>
      <c r="K510" s="264"/>
      <c r="L510" s="263">
        <f t="shared" si="60"/>
        <v>0</v>
      </c>
      <c r="M510" s="443"/>
    </row>
    <row r="511" spans="1:13" ht="15.75" customHeight="1" x14ac:dyDescent="0.15">
      <c r="A511" s="260" t="s">
        <v>1682</v>
      </c>
      <c r="B511" s="264" t="s">
        <v>1683</v>
      </c>
      <c r="C511" s="264" t="s">
        <v>434</v>
      </c>
      <c r="D511" s="264"/>
      <c r="E511" s="265" t="s">
        <v>1686</v>
      </c>
      <c r="F511" s="301">
        <v>847435023828</v>
      </c>
      <c r="G511" s="302">
        <f t="shared" si="58"/>
        <v>41.25</v>
      </c>
      <c r="H511" s="302">
        <v>75</v>
      </c>
      <c r="I511" s="263">
        <f t="shared" si="59"/>
        <v>74.989999999999995</v>
      </c>
      <c r="J511" s="257">
        <f>VLOOKUP(E511,Inventory!A:C,3,FALSE)</f>
        <v>250</v>
      </c>
      <c r="K511" s="264"/>
      <c r="L511" s="263">
        <f t="shared" si="60"/>
        <v>0</v>
      </c>
      <c r="M511" s="443"/>
    </row>
    <row r="512" spans="1:13" ht="15.75" customHeight="1" x14ac:dyDescent="0.15">
      <c r="A512" s="260" t="s">
        <v>1682</v>
      </c>
      <c r="B512" s="264" t="s">
        <v>1683</v>
      </c>
      <c r="C512" s="264" t="s">
        <v>436</v>
      </c>
      <c r="D512" s="264"/>
      <c r="E512" s="265" t="s">
        <v>1687</v>
      </c>
      <c r="F512" s="301">
        <v>847435023835</v>
      </c>
      <c r="G512" s="302">
        <f t="shared" si="58"/>
        <v>41.25</v>
      </c>
      <c r="H512" s="302">
        <v>75</v>
      </c>
      <c r="I512" s="263">
        <f t="shared" si="59"/>
        <v>74.989999999999995</v>
      </c>
      <c r="J512" s="257">
        <f>VLOOKUP(E512,Inventory!A:C,3,FALSE)</f>
        <v>250</v>
      </c>
      <c r="K512" s="264"/>
      <c r="L512" s="263">
        <f t="shared" si="60"/>
        <v>0</v>
      </c>
      <c r="M512" s="443"/>
    </row>
    <row r="513" spans="1:13" ht="15.75" customHeight="1" x14ac:dyDescent="0.15">
      <c r="A513" s="260" t="s">
        <v>1688</v>
      </c>
      <c r="B513" s="264" t="s">
        <v>1683</v>
      </c>
      <c r="C513" s="264" t="s">
        <v>430</v>
      </c>
      <c r="D513" s="264"/>
      <c r="E513" s="265" t="s">
        <v>1689</v>
      </c>
      <c r="F513" s="301">
        <v>847435023880</v>
      </c>
      <c r="G513" s="302">
        <f t="shared" si="58"/>
        <v>27.500000000000004</v>
      </c>
      <c r="H513" s="302">
        <v>50</v>
      </c>
      <c r="I513" s="263">
        <f t="shared" si="59"/>
        <v>49.99</v>
      </c>
      <c r="J513" s="257">
        <f>VLOOKUP(E513,Inventory!A:C,3,FALSE)</f>
        <v>250</v>
      </c>
      <c r="K513" s="264"/>
      <c r="L513" s="263">
        <f t="shared" si="60"/>
        <v>0</v>
      </c>
      <c r="M513" s="443"/>
    </row>
    <row r="514" spans="1:13" ht="15.75" customHeight="1" x14ac:dyDescent="0.15">
      <c r="A514" s="260" t="s">
        <v>1688</v>
      </c>
      <c r="B514" s="264" t="s">
        <v>1683</v>
      </c>
      <c r="C514" s="264" t="s">
        <v>432</v>
      </c>
      <c r="D514" s="264"/>
      <c r="E514" s="265" t="s">
        <v>1690</v>
      </c>
      <c r="F514" s="301">
        <v>847435023897</v>
      </c>
      <c r="G514" s="302">
        <f t="shared" si="58"/>
        <v>27.500000000000004</v>
      </c>
      <c r="H514" s="302">
        <v>50</v>
      </c>
      <c r="I514" s="263">
        <f t="shared" si="59"/>
        <v>49.99</v>
      </c>
      <c r="J514" s="257">
        <f>VLOOKUP(E514,Inventory!A:C,3,FALSE)</f>
        <v>250</v>
      </c>
      <c r="K514" s="264"/>
      <c r="L514" s="263">
        <f t="shared" si="60"/>
        <v>0</v>
      </c>
      <c r="M514" s="443"/>
    </row>
    <row r="515" spans="1:13" ht="15.75" customHeight="1" x14ac:dyDescent="0.15">
      <c r="A515" s="260" t="s">
        <v>1688</v>
      </c>
      <c r="B515" s="264" t="s">
        <v>1683</v>
      </c>
      <c r="C515" s="264" t="s">
        <v>434</v>
      </c>
      <c r="D515" s="264"/>
      <c r="E515" s="265" t="s">
        <v>1691</v>
      </c>
      <c r="F515" s="301">
        <v>847435023903</v>
      </c>
      <c r="G515" s="302">
        <f t="shared" si="58"/>
        <v>27.500000000000004</v>
      </c>
      <c r="H515" s="302">
        <v>50</v>
      </c>
      <c r="I515" s="263">
        <f t="shared" si="59"/>
        <v>49.99</v>
      </c>
      <c r="J515" s="257">
        <f>VLOOKUP(E515,Inventory!A:C,3,FALSE)</f>
        <v>250</v>
      </c>
      <c r="K515" s="264"/>
      <c r="L515" s="263">
        <f t="shared" si="60"/>
        <v>0</v>
      </c>
      <c r="M515" s="443"/>
    </row>
    <row r="516" spans="1:13" ht="15.75" customHeight="1" x14ac:dyDescent="0.15">
      <c r="A516" s="260" t="s">
        <v>1688</v>
      </c>
      <c r="B516" s="264" t="s">
        <v>1683</v>
      </c>
      <c r="C516" s="264" t="s">
        <v>436</v>
      </c>
      <c r="D516" s="264"/>
      <c r="E516" s="265" t="s">
        <v>1692</v>
      </c>
      <c r="F516" s="301">
        <v>847435023910</v>
      </c>
      <c r="G516" s="302">
        <f t="shared" si="58"/>
        <v>27.500000000000004</v>
      </c>
      <c r="H516" s="302">
        <v>50</v>
      </c>
      <c r="I516" s="263">
        <f t="shared" si="59"/>
        <v>49.99</v>
      </c>
      <c r="J516" s="257">
        <f>VLOOKUP(E516,Inventory!A:C,3,FALSE)</f>
        <v>250</v>
      </c>
      <c r="K516" s="264"/>
      <c r="L516" s="263">
        <f t="shared" si="60"/>
        <v>0</v>
      </c>
      <c r="M516" s="443"/>
    </row>
    <row r="517" spans="1:13" ht="15.75" customHeight="1" x14ac:dyDescent="0.15">
      <c r="A517" s="467" t="s">
        <v>1693</v>
      </c>
      <c r="B517" s="468" t="s">
        <v>1683</v>
      </c>
      <c r="C517" s="468" t="s">
        <v>430</v>
      </c>
      <c r="D517" s="542"/>
      <c r="E517" s="666" t="s">
        <v>1694</v>
      </c>
      <c r="F517" s="518">
        <v>847435032769</v>
      </c>
      <c r="G517" s="471">
        <f t="shared" si="58"/>
        <v>35.75</v>
      </c>
      <c r="H517" s="471">
        <v>65</v>
      </c>
      <c r="I517" s="472">
        <f t="shared" si="59"/>
        <v>64.989999999999995</v>
      </c>
      <c r="J517" s="257">
        <f>VLOOKUP(E517,Inventory!A:C,3,FALSE)</f>
        <v>98</v>
      </c>
      <c r="K517" s="542"/>
      <c r="L517" s="472">
        <f t="shared" si="60"/>
        <v>0</v>
      </c>
      <c r="M517" s="443"/>
    </row>
    <row r="518" spans="1:13" ht="15.75" customHeight="1" x14ac:dyDescent="0.15">
      <c r="A518" s="467" t="s">
        <v>1693</v>
      </c>
      <c r="B518" s="468" t="s">
        <v>1683</v>
      </c>
      <c r="C518" s="468" t="s">
        <v>432</v>
      </c>
      <c r="D518" s="542"/>
      <c r="E518" s="666" t="s">
        <v>1695</v>
      </c>
      <c r="F518" s="518">
        <v>847435032776</v>
      </c>
      <c r="G518" s="471">
        <f t="shared" si="58"/>
        <v>35.75</v>
      </c>
      <c r="H518" s="471">
        <v>65</v>
      </c>
      <c r="I518" s="472">
        <f t="shared" si="59"/>
        <v>64.989999999999995</v>
      </c>
      <c r="J518" s="257">
        <f>VLOOKUP(E518,Inventory!A:C,3,FALSE)</f>
        <v>226</v>
      </c>
      <c r="K518" s="542"/>
      <c r="L518" s="472">
        <f t="shared" si="60"/>
        <v>0</v>
      </c>
      <c r="M518" s="443"/>
    </row>
    <row r="519" spans="1:13" ht="15.75" customHeight="1" x14ac:dyDescent="0.15">
      <c r="A519" s="467" t="s">
        <v>1693</v>
      </c>
      <c r="B519" s="468" t="s">
        <v>1683</v>
      </c>
      <c r="C519" s="468" t="s">
        <v>434</v>
      </c>
      <c r="D519" s="542"/>
      <c r="E519" s="666" t="s">
        <v>1696</v>
      </c>
      <c r="F519" s="518">
        <v>847435032783</v>
      </c>
      <c r="G519" s="471">
        <f t="shared" si="58"/>
        <v>35.75</v>
      </c>
      <c r="H519" s="471">
        <v>65</v>
      </c>
      <c r="I519" s="472">
        <f t="shared" si="59"/>
        <v>64.989999999999995</v>
      </c>
      <c r="J519" s="257">
        <f>VLOOKUP(E519,Inventory!A:C,3,FALSE)</f>
        <v>206</v>
      </c>
      <c r="K519" s="542"/>
      <c r="L519" s="472">
        <f t="shared" si="60"/>
        <v>0</v>
      </c>
      <c r="M519" s="443"/>
    </row>
    <row r="520" spans="1:13" ht="15.75" customHeight="1" x14ac:dyDescent="0.15">
      <c r="A520" s="467" t="s">
        <v>1693</v>
      </c>
      <c r="B520" s="468" t="s">
        <v>1683</v>
      </c>
      <c r="C520" s="468" t="s">
        <v>436</v>
      </c>
      <c r="D520" s="542"/>
      <c r="E520" s="666" t="s">
        <v>1697</v>
      </c>
      <c r="F520" s="518">
        <v>847435032790</v>
      </c>
      <c r="G520" s="471">
        <f t="shared" si="58"/>
        <v>35.75</v>
      </c>
      <c r="H520" s="471">
        <v>65</v>
      </c>
      <c r="I520" s="472">
        <f t="shared" si="59"/>
        <v>64.989999999999995</v>
      </c>
      <c r="J520" s="257">
        <f>VLOOKUP(E520,Inventory!A:C,3,FALSE)</f>
        <v>160</v>
      </c>
      <c r="K520" s="542"/>
      <c r="L520" s="472">
        <f t="shared" si="60"/>
        <v>0</v>
      </c>
      <c r="M520" s="443"/>
    </row>
    <row r="521" spans="1:13" ht="15.75" customHeight="1" x14ac:dyDescent="0.15">
      <c r="A521" s="691" t="s">
        <v>1698</v>
      </c>
      <c r="B521" s="692"/>
      <c r="C521" s="692"/>
      <c r="D521" s="692"/>
      <c r="E521" s="692"/>
      <c r="F521" s="692"/>
      <c r="G521" s="693"/>
      <c r="H521" s="693"/>
      <c r="I521" s="692"/>
      <c r="J521" s="257"/>
      <c r="K521" s="692"/>
      <c r="L521" s="692"/>
      <c r="M521" s="443"/>
    </row>
    <row r="522" spans="1:13" ht="15.75" customHeight="1" x14ac:dyDescent="0.15">
      <c r="A522" s="694" t="s">
        <v>351</v>
      </c>
      <c r="B522" s="694" t="s">
        <v>352</v>
      </c>
      <c r="C522" s="694" t="s">
        <v>353</v>
      </c>
      <c r="D522" s="694" t="str">
        <f>D455</f>
        <v>59-61CM</v>
      </c>
      <c r="E522" s="694" t="s">
        <v>355</v>
      </c>
      <c r="F522" s="694" t="s">
        <v>356</v>
      </c>
      <c r="G522" s="695" t="s">
        <v>257</v>
      </c>
      <c r="H522" s="695" t="s">
        <v>262</v>
      </c>
      <c r="I522" s="694" t="s">
        <v>263</v>
      </c>
      <c r="J522" s="248"/>
      <c r="K522" s="694" t="s">
        <v>357</v>
      </c>
      <c r="L522" s="694" t="s">
        <v>359</v>
      </c>
      <c r="M522" s="443"/>
    </row>
    <row r="523" spans="1:13" ht="15.75" customHeight="1" x14ac:dyDescent="0.15">
      <c r="A523" s="251" t="s">
        <v>1699</v>
      </c>
      <c r="B523" s="251" t="s">
        <v>1683</v>
      </c>
      <c r="C523" s="251" t="s">
        <v>430</v>
      </c>
      <c r="D523" s="251" t="s">
        <v>1700</v>
      </c>
      <c r="E523" s="253" t="s">
        <v>1701</v>
      </c>
      <c r="F523" s="298">
        <v>847435023583</v>
      </c>
      <c r="G523" s="302">
        <f t="shared" ref="G523:G543" si="61">H523*0.55</f>
        <v>27.500000000000004</v>
      </c>
      <c r="H523" s="299">
        <v>50</v>
      </c>
      <c r="I523" s="255">
        <f t="shared" ref="I523:I543" si="62">H523-0.01</f>
        <v>49.99</v>
      </c>
      <c r="J523" s="257">
        <f>VLOOKUP(E523,Inventory!A:C,3,FALSE)</f>
        <v>250</v>
      </c>
      <c r="K523" s="252"/>
      <c r="L523" s="255">
        <f t="shared" ref="L523:L543" si="63">G523*K523</f>
        <v>0</v>
      </c>
      <c r="M523" s="443"/>
    </row>
    <row r="524" spans="1:13" ht="15.75" customHeight="1" x14ac:dyDescent="0.15">
      <c r="A524" s="260" t="s">
        <v>1699</v>
      </c>
      <c r="B524" s="260" t="s">
        <v>1683</v>
      </c>
      <c r="C524" s="260" t="s">
        <v>432</v>
      </c>
      <c r="D524" s="260" t="s">
        <v>1702</v>
      </c>
      <c r="E524" s="261" t="s">
        <v>1703</v>
      </c>
      <c r="F524" s="301">
        <v>847435023590</v>
      </c>
      <c r="G524" s="302">
        <f t="shared" si="61"/>
        <v>27.500000000000004</v>
      </c>
      <c r="H524" s="302">
        <v>50</v>
      </c>
      <c r="I524" s="263">
        <f t="shared" si="62"/>
        <v>49.99</v>
      </c>
      <c r="J524" s="257">
        <f>VLOOKUP(E524,Inventory!A:C,3,FALSE)</f>
        <v>250</v>
      </c>
      <c r="K524" s="264"/>
      <c r="L524" s="263">
        <f t="shared" si="63"/>
        <v>0</v>
      </c>
      <c r="M524" s="443"/>
    </row>
    <row r="525" spans="1:13" ht="15.75" customHeight="1" x14ac:dyDescent="0.15">
      <c r="A525" s="279" t="s">
        <v>1699</v>
      </c>
      <c r="B525" s="279" t="s">
        <v>1683</v>
      </c>
      <c r="C525" s="279" t="s">
        <v>434</v>
      </c>
      <c r="D525" s="279" t="s">
        <v>1704</v>
      </c>
      <c r="E525" s="303" t="s">
        <v>1705</v>
      </c>
      <c r="F525" s="304">
        <v>847435023606</v>
      </c>
      <c r="G525" s="302">
        <f t="shared" si="61"/>
        <v>27.500000000000004</v>
      </c>
      <c r="H525" s="305">
        <v>50</v>
      </c>
      <c r="I525" s="282">
        <f t="shared" si="62"/>
        <v>49.99</v>
      </c>
      <c r="J525" s="257">
        <f>VLOOKUP(E525,Inventory!A:C,3,FALSE)</f>
        <v>250</v>
      </c>
      <c r="K525" s="281"/>
      <c r="L525" s="282">
        <f t="shared" si="63"/>
        <v>0</v>
      </c>
      <c r="M525" s="443"/>
    </row>
    <row r="526" spans="1:13" ht="15.75" customHeight="1" x14ac:dyDescent="0.15">
      <c r="A526" s="266" t="s">
        <v>1699</v>
      </c>
      <c r="B526" s="266" t="s">
        <v>1683</v>
      </c>
      <c r="C526" s="266" t="s">
        <v>436</v>
      </c>
      <c r="D526" s="266" t="s">
        <v>1706</v>
      </c>
      <c r="E526" s="268" t="s">
        <v>1707</v>
      </c>
      <c r="F526" s="306">
        <v>847435023613</v>
      </c>
      <c r="G526" s="307">
        <f t="shared" si="61"/>
        <v>27.500000000000004</v>
      </c>
      <c r="H526" s="307">
        <v>50</v>
      </c>
      <c r="I526" s="271">
        <f t="shared" si="62"/>
        <v>49.99</v>
      </c>
      <c r="J526" s="257">
        <f>VLOOKUP(E526,Inventory!A:C,3,FALSE)</f>
        <v>250</v>
      </c>
      <c r="K526" s="267"/>
      <c r="L526" s="271">
        <f t="shared" si="63"/>
        <v>0</v>
      </c>
      <c r="M526" s="443"/>
    </row>
    <row r="527" spans="1:13" ht="15.75" customHeight="1" x14ac:dyDescent="0.15">
      <c r="A527" s="467" t="s">
        <v>334</v>
      </c>
      <c r="B527" s="467" t="s">
        <v>1708</v>
      </c>
      <c r="C527" s="657" t="s">
        <v>430</v>
      </c>
      <c r="D527" s="657"/>
      <c r="E527" s="658" t="s">
        <v>1709</v>
      </c>
      <c r="F527" s="701" t="s">
        <v>1710</v>
      </c>
      <c r="G527" s="702">
        <f t="shared" si="61"/>
        <v>66</v>
      </c>
      <c r="H527" s="702">
        <v>120</v>
      </c>
      <c r="I527" s="660">
        <f t="shared" si="62"/>
        <v>119.99</v>
      </c>
      <c r="J527" s="257">
        <f>VLOOKUP(E527,Inventory!A:C,3,FALSE)</f>
        <v>127</v>
      </c>
      <c r="K527" s="661"/>
      <c r="L527" s="660">
        <f t="shared" si="63"/>
        <v>0</v>
      </c>
      <c r="M527" s="443"/>
    </row>
    <row r="528" spans="1:13" ht="15.75" customHeight="1" x14ac:dyDescent="0.15">
      <c r="A528" s="467" t="s">
        <v>334</v>
      </c>
      <c r="B528" s="467" t="s">
        <v>1708</v>
      </c>
      <c r="C528" s="467" t="s">
        <v>432</v>
      </c>
      <c r="D528" s="467"/>
      <c r="E528" s="511" t="s">
        <v>1711</v>
      </c>
      <c r="F528" s="512" t="s">
        <v>1712</v>
      </c>
      <c r="G528" s="569">
        <f t="shared" si="61"/>
        <v>66</v>
      </c>
      <c r="H528" s="569">
        <v>120</v>
      </c>
      <c r="I528" s="473">
        <f t="shared" si="62"/>
        <v>119.99</v>
      </c>
      <c r="J528" s="257">
        <f>VLOOKUP(E528,Inventory!A:C,3,FALSE)</f>
        <v>250</v>
      </c>
      <c r="K528" s="661"/>
      <c r="L528" s="660">
        <f t="shared" si="63"/>
        <v>0</v>
      </c>
      <c r="M528" s="443"/>
    </row>
    <row r="529" spans="1:13" ht="15.75" customHeight="1" x14ac:dyDescent="0.15">
      <c r="A529" s="467" t="s">
        <v>334</v>
      </c>
      <c r="B529" s="467" t="s">
        <v>1708</v>
      </c>
      <c r="C529" s="467" t="s">
        <v>434</v>
      </c>
      <c r="D529" s="467"/>
      <c r="E529" s="511" t="s">
        <v>1713</v>
      </c>
      <c r="F529" s="512" t="s">
        <v>1714</v>
      </c>
      <c r="G529" s="569">
        <f t="shared" si="61"/>
        <v>66</v>
      </c>
      <c r="H529" s="569">
        <v>120</v>
      </c>
      <c r="I529" s="473">
        <f t="shared" si="62"/>
        <v>119.99</v>
      </c>
      <c r="J529" s="257">
        <f>VLOOKUP(E529,Inventory!A:C,3,FALSE)</f>
        <v>250</v>
      </c>
      <c r="K529" s="661"/>
      <c r="L529" s="660">
        <f t="shared" si="63"/>
        <v>0</v>
      </c>
      <c r="M529" s="443"/>
    </row>
    <row r="530" spans="1:13" ht="15.75" customHeight="1" x14ac:dyDescent="0.15">
      <c r="A530" s="467" t="s">
        <v>334</v>
      </c>
      <c r="B530" s="467" t="s">
        <v>1708</v>
      </c>
      <c r="C530" s="467" t="s">
        <v>436</v>
      </c>
      <c r="D530" s="467"/>
      <c r="E530" s="511" t="s">
        <v>1715</v>
      </c>
      <c r="F530" s="512" t="s">
        <v>1716</v>
      </c>
      <c r="G530" s="569">
        <f t="shared" si="61"/>
        <v>66</v>
      </c>
      <c r="H530" s="569">
        <v>120</v>
      </c>
      <c r="I530" s="473">
        <f t="shared" si="62"/>
        <v>119.99</v>
      </c>
      <c r="J530" s="257">
        <f>VLOOKUP(E530,Inventory!A:C,3,FALSE)</f>
        <v>164</v>
      </c>
      <c r="K530" s="661"/>
      <c r="L530" s="660">
        <f t="shared" si="63"/>
        <v>0</v>
      </c>
      <c r="M530" s="443"/>
    </row>
    <row r="531" spans="1:13" ht="15.75" customHeight="1" x14ac:dyDescent="0.15">
      <c r="A531" s="251" t="s">
        <v>1717</v>
      </c>
      <c r="B531" s="252" t="s">
        <v>1718</v>
      </c>
      <c r="C531" s="252" t="s">
        <v>658</v>
      </c>
      <c r="D531" s="251"/>
      <c r="E531" s="253" t="s">
        <v>1719</v>
      </c>
      <c r="F531" s="298">
        <v>847435035722</v>
      </c>
      <c r="G531" s="299">
        <f t="shared" si="61"/>
        <v>35.75</v>
      </c>
      <c r="H531" s="299">
        <v>65</v>
      </c>
      <c r="I531" s="255">
        <f t="shared" si="62"/>
        <v>64.989999999999995</v>
      </c>
      <c r="J531" s="257">
        <f>VLOOKUP(E531,Inventory!A:C,3,FALSE)</f>
        <v>91</v>
      </c>
      <c r="K531" s="252"/>
      <c r="L531" s="255">
        <f t="shared" si="63"/>
        <v>0</v>
      </c>
      <c r="M531" s="443"/>
    </row>
    <row r="532" spans="1:13" ht="15.75" customHeight="1" x14ac:dyDescent="0.15">
      <c r="A532" s="251" t="s">
        <v>1717</v>
      </c>
      <c r="B532" s="252" t="s">
        <v>1718</v>
      </c>
      <c r="C532" s="252" t="s">
        <v>1566</v>
      </c>
      <c r="D532" s="251"/>
      <c r="E532" s="253" t="s">
        <v>1720</v>
      </c>
      <c r="F532" s="298">
        <v>847435035739</v>
      </c>
      <c r="G532" s="299">
        <f t="shared" si="61"/>
        <v>35.75</v>
      </c>
      <c r="H532" s="299">
        <v>65</v>
      </c>
      <c r="I532" s="255">
        <f t="shared" si="62"/>
        <v>64.989999999999995</v>
      </c>
      <c r="J532" s="257">
        <f>VLOOKUP(E532,Inventory!A:C,3,FALSE)</f>
        <v>91</v>
      </c>
      <c r="K532" s="252"/>
      <c r="L532" s="255">
        <f t="shared" si="63"/>
        <v>0</v>
      </c>
      <c r="M532" s="443"/>
    </row>
    <row r="533" spans="1:13" ht="15.75" customHeight="1" x14ac:dyDescent="0.15">
      <c r="A533" s="260" t="s">
        <v>1717</v>
      </c>
      <c r="B533" s="264" t="s">
        <v>1718</v>
      </c>
      <c r="C533" s="264" t="s">
        <v>661</v>
      </c>
      <c r="D533" s="260"/>
      <c r="E533" s="253" t="s">
        <v>1721</v>
      </c>
      <c r="F533" s="301">
        <v>847435035746</v>
      </c>
      <c r="G533" s="302">
        <f t="shared" si="61"/>
        <v>35.75</v>
      </c>
      <c r="H533" s="302">
        <v>65</v>
      </c>
      <c r="I533" s="263">
        <f t="shared" si="62"/>
        <v>64.989999999999995</v>
      </c>
      <c r="J533" s="257">
        <f>VLOOKUP(E533,Inventory!A:C,3,FALSE)</f>
        <v>93</v>
      </c>
      <c r="K533" s="264"/>
      <c r="L533" s="263">
        <f t="shared" si="63"/>
        <v>0</v>
      </c>
      <c r="M533" s="443"/>
    </row>
    <row r="534" spans="1:13" ht="15.75" customHeight="1" x14ac:dyDescent="0.15">
      <c r="A534" s="251" t="s">
        <v>1717</v>
      </c>
      <c r="B534" s="252" t="s">
        <v>1718</v>
      </c>
      <c r="C534" s="252" t="s">
        <v>430</v>
      </c>
      <c r="D534" s="251" t="s">
        <v>1700</v>
      </c>
      <c r="E534" s="298" t="s">
        <v>1722</v>
      </c>
      <c r="F534" s="298" t="s">
        <v>1723</v>
      </c>
      <c r="G534" s="299">
        <f t="shared" si="61"/>
        <v>38.5</v>
      </c>
      <c r="H534" s="299">
        <v>70</v>
      </c>
      <c r="I534" s="255">
        <f t="shared" si="62"/>
        <v>69.989999999999995</v>
      </c>
      <c r="J534" s="257">
        <f>VLOOKUP(E534,Inventory!A:C,3,FALSE)</f>
        <v>250</v>
      </c>
      <c r="K534" s="252"/>
      <c r="L534" s="255">
        <f t="shared" si="63"/>
        <v>0</v>
      </c>
      <c r="M534" s="443"/>
    </row>
    <row r="535" spans="1:13" ht="15.75" customHeight="1" x14ac:dyDescent="0.15">
      <c r="A535" s="260" t="s">
        <v>1717</v>
      </c>
      <c r="B535" s="264" t="s">
        <v>1718</v>
      </c>
      <c r="C535" s="264" t="s">
        <v>432</v>
      </c>
      <c r="D535" s="260" t="s">
        <v>1702</v>
      </c>
      <c r="E535" s="301" t="s">
        <v>1724</v>
      </c>
      <c r="F535" s="301" t="s">
        <v>1725</v>
      </c>
      <c r="G535" s="302">
        <f t="shared" si="61"/>
        <v>38.5</v>
      </c>
      <c r="H535" s="302">
        <v>70</v>
      </c>
      <c r="I535" s="263">
        <f t="shared" si="62"/>
        <v>69.989999999999995</v>
      </c>
      <c r="J535" s="257">
        <f>VLOOKUP(E535,Inventory!A:C,3,FALSE)</f>
        <v>250</v>
      </c>
      <c r="K535" s="264"/>
      <c r="L535" s="263">
        <f t="shared" si="63"/>
        <v>0</v>
      </c>
      <c r="M535" s="443"/>
    </row>
    <row r="536" spans="1:13" ht="15.75" customHeight="1" x14ac:dyDescent="0.15">
      <c r="A536" s="279" t="s">
        <v>1717</v>
      </c>
      <c r="B536" s="281" t="s">
        <v>1718</v>
      </c>
      <c r="C536" s="281" t="s">
        <v>434</v>
      </c>
      <c r="D536" s="279" t="s">
        <v>1704</v>
      </c>
      <c r="E536" s="304" t="s">
        <v>1726</v>
      </c>
      <c r="F536" s="304" t="s">
        <v>1727</v>
      </c>
      <c r="G536" s="302">
        <f t="shared" si="61"/>
        <v>38.5</v>
      </c>
      <c r="H536" s="305">
        <v>70</v>
      </c>
      <c r="I536" s="282">
        <f t="shared" si="62"/>
        <v>69.989999999999995</v>
      </c>
      <c r="J536" s="257">
        <f>VLOOKUP(E536,Inventory!A:C,3,FALSE)</f>
        <v>250</v>
      </c>
      <c r="K536" s="281"/>
      <c r="L536" s="282">
        <f t="shared" si="63"/>
        <v>0</v>
      </c>
      <c r="M536" s="443"/>
    </row>
    <row r="537" spans="1:13" ht="15.75" customHeight="1" x14ac:dyDescent="0.15">
      <c r="A537" s="266" t="s">
        <v>1717</v>
      </c>
      <c r="B537" s="267" t="s">
        <v>1718</v>
      </c>
      <c r="C537" s="267" t="s">
        <v>436</v>
      </c>
      <c r="D537" s="266" t="s">
        <v>1706</v>
      </c>
      <c r="E537" s="306" t="s">
        <v>1728</v>
      </c>
      <c r="F537" s="306" t="s">
        <v>1729</v>
      </c>
      <c r="G537" s="307">
        <f t="shared" si="61"/>
        <v>38.5</v>
      </c>
      <c r="H537" s="307">
        <v>70</v>
      </c>
      <c r="I537" s="271">
        <f t="shared" si="62"/>
        <v>69.989999999999995</v>
      </c>
      <c r="J537" s="257">
        <f>VLOOKUP(E537,Inventory!A:C,3,FALSE)</f>
        <v>250</v>
      </c>
      <c r="K537" s="267"/>
      <c r="L537" s="271">
        <f t="shared" si="63"/>
        <v>0</v>
      </c>
      <c r="M537" s="443"/>
    </row>
    <row r="538" spans="1:13" ht="15.75" customHeight="1" x14ac:dyDescent="0.15">
      <c r="A538" s="467" t="s">
        <v>335</v>
      </c>
      <c r="B538" s="467" t="s">
        <v>1718</v>
      </c>
      <c r="C538" s="467" t="s">
        <v>363</v>
      </c>
      <c r="D538" s="279"/>
      <c r="E538" s="518" t="s">
        <v>1730</v>
      </c>
      <c r="F538" s="518" t="s">
        <v>1731</v>
      </c>
      <c r="G538" s="569">
        <f t="shared" si="61"/>
        <v>44</v>
      </c>
      <c r="H538" s="471">
        <v>80</v>
      </c>
      <c r="I538" s="473">
        <f t="shared" si="62"/>
        <v>79.989999999999995</v>
      </c>
      <c r="J538" s="257">
        <f>VLOOKUP(E538,Inventory!A:C,3,FALSE)</f>
        <v>6</v>
      </c>
      <c r="K538" s="542"/>
      <c r="L538" s="472">
        <f t="shared" si="63"/>
        <v>0</v>
      </c>
      <c r="M538" s="443"/>
    </row>
    <row r="539" spans="1:13" ht="15.75" customHeight="1" x14ac:dyDescent="0.15">
      <c r="A539" s="467" t="s">
        <v>335</v>
      </c>
      <c r="B539" s="467" t="s">
        <v>1718</v>
      </c>
      <c r="C539" s="467" t="s">
        <v>367</v>
      </c>
      <c r="D539" s="279"/>
      <c r="E539" s="518" t="s">
        <v>1732</v>
      </c>
      <c r="F539" s="518" t="s">
        <v>1733</v>
      </c>
      <c r="G539" s="569">
        <f t="shared" si="61"/>
        <v>44</v>
      </c>
      <c r="H539" s="471">
        <v>80</v>
      </c>
      <c r="I539" s="473">
        <f t="shared" si="62"/>
        <v>79.989999999999995</v>
      </c>
      <c r="J539" s="257">
        <f>VLOOKUP(E539,Inventory!A:C,3,FALSE)</f>
        <v>5</v>
      </c>
      <c r="K539" s="544"/>
      <c r="L539" s="549">
        <f t="shared" si="63"/>
        <v>0</v>
      </c>
      <c r="M539" s="443"/>
    </row>
    <row r="540" spans="1:13" ht="15.75" customHeight="1" x14ac:dyDescent="0.15">
      <c r="A540" s="467" t="s">
        <v>336</v>
      </c>
      <c r="B540" s="467" t="s">
        <v>1718</v>
      </c>
      <c r="C540" s="467" t="s">
        <v>466</v>
      </c>
      <c r="D540" s="279"/>
      <c r="E540" s="518" t="s">
        <v>1734</v>
      </c>
      <c r="F540" s="518" t="s">
        <v>1735</v>
      </c>
      <c r="G540" s="569">
        <f t="shared" si="61"/>
        <v>44</v>
      </c>
      <c r="H540" s="471">
        <v>80</v>
      </c>
      <c r="I540" s="473">
        <f t="shared" si="62"/>
        <v>79.989999999999995</v>
      </c>
      <c r="J540" s="257">
        <f>VLOOKUP(E540,Inventory!A:C,3,FALSE)</f>
        <v>118</v>
      </c>
      <c r="K540" s="542"/>
      <c r="L540" s="472">
        <f t="shared" si="63"/>
        <v>0</v>
      </c>
      <c r="M540" s="443"/>
    </row>
    <row r="541" spans="1:13" ht="15.75" customHeight="1" x14ac:dyDescent="0.15">
      <c r="A541" s="467" t="s">
        <v>336</v>
      </c>
      <c r="B541" s="467" t="s">
        <v>1718</v>
      </c>
      <c r="C541" s="467" t="s">
        <v>469</v>
      </c>
      <c r="D541" s="279"/>
      <c r="E541" s="518" t="s">
        <v>1736</v>
      </c>
      <c r="F541" s="518" t="s">
        <v>1737</v>
      </c>
      <c r="G541" s="569">
        <f t="shared" si="61"/>
        <v>44</v>
      </c>
      <c r="H541" s="471">
        <v>80</v>
      </c>
      <c r="I541" s="473">
        <f t="shared" si="62"/>
        <v>79.989999999999995</v>
      </c>
      <c r="J541" s="257">
        <f>VLOOKUP(E541,Inventory!A:C,3,FALSE)</f>
        <v>250</v>
      </c>
      <c r="K541" s="544"/>
      <c r="L541" s="549">
        <f t="shared" si="63"/>
        <v>0</v>
      </c>
      <c r="M541" s="443"/>
    </row>
    <row r="542" spans="1:13" ht="15.75" customHeight="1" x14ac:dyDescent="0.15">
      <c r="A542" s="467" t="s">
        <v>336</v>
      </c>
      <c r="B542" s="467" t="s">
        <v>1718</v>
      </c>
      <c r="C542" s="467" t="s">
        <v>472</v>
      </c>
      <c r="D542" s="279"/>
      <c r="E542" s="518" t="s">
        <v>1738</v>
      </c>
      <c r="F542" s="518" t="s">
        <v>1739</v>
      </c>
      <c r="G542" s="569">
        <f t="shared" si="61"/>
        <v>44</v>
      </c>
      <c r="H542" s="471">
        <v>80</v>
      </c>
      <c r="I542" s="473">
        <f t="shared" si="62"/>
        <v>79.989999999999995</v>
      </c>
      <c r="J542" s="257">
        <f>VLOOKUP(E542,Inventory!A:C,3,FALSE)</f>
        <v>250</v>
      </c>
      <c r="K542" s="542"/>
      <c r="L542" s="472">
        <f t="shared" si="63"/>
        <v>0</v>
      </c>
      <c r="M542" s="443"/>
    </row>
    <row r="543" spans="1:13" ht="15.75" customHeight="1" x14ac:dyDescent="0.15">
      <c r="A543" s="467" t="s">
        <v>336</v>
      </c>
      <c r="B543" s="467" t="s">
        <v>1718</v>
      </c>
      <c r="C543" s="467" t="s">
        <v>475</v>
      </c>
      <c r="D543" s="279"/>
      <c r="E543" s="518" t="s">
        <v>1740</v>
      </c>
      <c r="F543" s="518" t="s">
        <v>1741</v>
      </c>
      <c r="G543" s="569">
        <f t="shared" si="61"/>
        <v>44</v>
      </c>
      <c r="H543" s="471">
        <v>80</v>
      </c>
      <c r="I543" s="473">
        <f t="shared" si="62"/>
        <v>79.989999999999995</v>
      </c>
      <c r="J543" s="257">
        <f>VLOOKUP(E543,Inventory!A:C,3,FALSE)</f>
        <v>153</v>
      </c>
      <c r="K543" s="544"/>
      <c r="L543" s="549">
        <f t="shared" si="63"/>
        <v>0</v>
      </c>
      <c r="M543" s="443"/>
    </row>
    <row r="544" spans="1:13" ht="15.75" customHeight="1" x14ac:dyDescent="0.15">
      <c r="A544" s="691" t="s">
        <v>1742</v>
      </c>
      <c r="B544" s="692"/>
      <c r="C544" s="692"/>
      <c r="D544" s="692"/>
      <c r="E544" s="692"/>
      <c r="F544" s="692"/>
      <c r="G544" s="693"/>
      <c r="H544" s="693"/>
      <c r="I544" s="692"/>
      <c r="J544" s="257"/>
      <c r="K544" s="692"/>
      <c r="L544" s="692"/>
      <c r="M544" s="443"/>
    </row>
    <row r="545" spans="1:13" ht="15.75" customHeight="1" x14ac:dyDescent="0.15">
      <c r="A545" s="694" t="s">
        <v>351</v>
      </c>
      <c r="B545" s="694" t="s">
        <v>352</v>
      </c>
      <c r="C545" s="694" t="s">
        <v>353</v>
      </c>
      <c r="D545" s="694" t="str">
        <f>D455</f>
        <v>59-61CM</v>
      </c>
      <c r="E545" s="694" t="s">
        <v>355</v>
      </c>
      <c r="F545" s="694" t="s">
        <v>356</v>
      </c>
      <c r="G545" s="695" t="s">
        <v>257</v>
      </c>
      <c r="H545" s="695" t="s">
        <v>262</v>
      </c>
      <c r="I545" s="694" t="s">
        <v>263</v>
      </c>
      <c r="J545" s="248"/>
      <c r="K545" s="694" t="s">
        <v>357</v>
      </c>
      <c r="L545" s="694" t="s">
        <v>359</v>
      </c>
      <c r="M545" s="443"/>
    </row>
    <row r="546" spans="1:13" ht="15.75" customHeight="1" x14ac:dyDescent="0.15">
      <c r="A546" s="260" t="s">
        <v>461</v>
      </c>
      <c r="B546" s="260" t="s">
        <v>1743</v>
      </c>
      <c r="C546" s="260" t="s">
        <v>469</v>
      </c>
      <c r="D546" s="260" t="s">
        <v>470</v>
      </c>
      <c r="E546" s="260" t="s">
        <v>1744</v>
      </c>
      <c r="F546" s="308">
        <v>847435029516</v>
      </c>
      <c r="G546" s="302">
        <f t="shared" ref="G546:G577" si="64">H546*0.55</f>
        <v>22</v>
      </c>
      <c r="H546" s="302">
        <v>40</v>
      </c>
      <c r="I546" s="263">
        <f t="shared" ref="I546:I589" si="65">H546-0.01</f>
        <v>39.99</v>
      </c>
      <c r="J546" s="257">
        <f>VLOOKUP(E546,Inventory!A:C,3,FALSE)</f>
        <v>0</v>
      </c>
      <c r="K546" s="264"/>
      <c r="L546" s="263">
        <f t="shared" ref="L546:L589" si="66">G546*K546</f>
        <v>0</v>
      </c>
      <c r="M546" s="443"/>
    </row>
    <row r="547" spans="1:13" ht="15.75" customHeight="1" x14ac:dyDescent="0.15">
      <c r="A547" s="260" t="s">
        <v>461</v>
      </c>
      <c r="B547" s="260" t="s">
        <v>1745</v>
      </c>
      <c r="C547" s="260" t="s">
        <v>466</v>
      </c>
      <c r="D547" s="260" t="s">
        <v>467</v>
      </c>
      <c r="E547" s="260" t="s">
        <v>1746</v>
      </c>
      <c r="F547" s="308">
        <v>847435029561</v>
      </c>
      <c r="G547" s="302">
        <f t="shared" si="64"/>
        <v>22</v>
      </c>
      <c r="H547" s="302">
        <v>40</v>
      </c>
      <c r="I547" s="263">
        <f t="shared" si="65"/>
        <v>39.99</v>
      </c>
      <c r="J547" s="257">
        <f>VLOOKUP(E547,Inventory!A:C,3,FALSE)</f>
        <v>3</v>
      </c>
      <c r="K547" s="264"/>
      <c r="L547" s="263">
        <f t="shared" si="66"/>
        <v>0</v>
      </c>
      <c r="M547" s="443"/>
    </row>
    <row r="548" spans="1:13" ht="15.75" customHeight="1" x14ac:dyDescent="0.15">
      <c r="A548" s="260" t="s">
        <v>461</v>
      </c>
      <c r="B548" s="260" t="s">
        <v>1747</v>
      </c>
      <c r="C548" s="260" t="s">
        <v>463</v>
      </c>
      <c r="D548" s="260" t="s">
        <v>464</v>
      </c>
      <c r="E548" s="261" t="s">
        <v>465</v>
      </c>
      <c r="F548" s="308">
        <v>847435035210</v>
      </c>
      <c r="G548" s="302">
        <f t="shared" si="64"/>
        <v>22</v>
      </c>
      <c r="H548" s="302">
        <v>40</v>
      </c>
      <c r="I548" s="263">
        <f t="shared" si="65"/>
        <v>39.99</v>
      </c>
      <c r="J548" s="257">
        <f>VLOOKUP(E548,Inventory!A:C,3,FALSE)</f>
        <v>9</v>
      </c>
      <c r="K548" s="264"/>
      <c r="L548" s="263">
        <f t="shared" si="66"/>
        <v>0</v>
      </c>
      <c r="M548" s="443"/>
    </row>
    <row r="549" spans="1:13" ht="15.75" customHeight="1" x14ac:dyDescent="0.15">
      <c r="A549" s="260" t="s">
        <v>461</v>
      </c>
      <c r="B549" s="260" t="s">
        <v>1747</v>
      </c>
      <c r="C549" s="260" t="s">
        <v>466</v>
      </c>
      <c r="D549" s="260" t="s">
        <v>467</v>
      </c>
      <c r="E549" s="261" t="s">
        <v>468</v>
      </c>
      <c r="F549" s="308">
        <v>847435035227</v>
      </c>
      <c r="G549" s="302">
        <f t="shared" si="64"/>
        <v>22</v>
      </c>
      <c r="H549" s="302">
        <v>40</v>
      </c>
      <c r="I549" s="263">
        <f t="shared" si="65"/>
        <v>39.99</v>
      </c>
      <c r="J549" s="257">
        <f>VLOOKUP(E549,Inventory!A:C,3,FALSE)</f>
        <v>9</v>
      </c>
      <c r="K549" s="264"/>
      <c r="L549" s="263">
        <f t="shared" si="66"/>
        <v>0</v>
      </c>
      <c r="M549" s="443"/>
    </row>
    <row r="550" spans="1:13" ht="15.75" customHeight="1" x14ac:dyDescent="0.15">
      <c r="A550" s="260" t="s">
        <v>461</v>
      </c>
      <c r="B550" s="260" t="s">
        <v>1747</v>
      </c>
      <c r="C550" s="260" t="s">
        <v>469</v>
      </c>
      <c r="D550" s="260" t="s">
        <v>470</v>
      </c>
      <c r="E550" s="261" t="s">
        <v>471</v>
      </c>
      <c r="F550" s="308">
        <v>847435035234</v>
      </c>
      <c r="G550" s="302">
        <f t="shared" si="64"/>
        <v>22</v>
      </c>
      <c r="H550" s="302">
        <v>40</v>
      </c>
      <c r="I550" s="263">
        <f t="shared" si="65"/>
        <v>39.99</v>
      </c>
      <c r="J550" s="257">
        <f>VLOOKUP(E550,Inventory!A:C,3,FALSE)</f>
        <v>57</v>
      </c>
      <c r="K550" s="264"/>
      <c r="L550" s="263">
        <f t="shared" si="66"/>
        <v>0</v>
      </c>
      <c r="M550" s="443"/>
    </row>
    <row r="551" spans="1:13" ht="15.75" customHeight="1" x14ac:dyDescent="0.15">
      <c r="A551" s="260" t="s">
        <v>461</v>
      </c>
      <c r="B551" s="260" t="s">
        <v>1747</v>
      </c>
      <c r="C551" s="260" t="s">
        <v>472</v>
      </c>
      <c r="D551" s="260" t="s">
        <v>473</v>
      </c>
      <c r="E551" s="261" t="s">
        <v>474</v>
      </c>
      <c r="F551" s="308">
        <v>847435035241</v>
      </c>
      <c r="G551" s="302">
        <f t="shared" si="64"/>
        <v>22</v>
      </c>
      <c r="H551" s="302">
        <v>40</v>
      </c>
      <c r="I551" s="263">
        <f t="shared" si="65"/>
        <v>39.99</v>
      </c>
      <c r="J551" s="257">
        <f>VLOOKUP(E551,Inventory!A:C,3,FALSE)</f>
        <v>107</v>
      </c>
      <c r="K551" s="264"/>
      <c r="L551" s="263">
        <f t="shared" si="66"/>
        <v>0</v>
      </c>
      <c r="M551" s="443"/>
    </row>
    <row r="552" spans="1:13" ht="15.75" customHeight="1" x14ac:dyDescent="0.15">
      <c r="A552" s="260" t="s">
        <v>461</v>
      </c>
      <c r="B552" s="260" t="s">
        <v>1747</v>
      </c>
      <c r="C552" s="260" t="s">
        <v>475</v>
      </c>
      <c r="D552" s="260" t="s">
        <v>476</v>
      </c>
      <c r="E552" s="261" t="s">
        <v>477</v>
      </c>
      <c r="F552" s="308">
        <v>847435035258</v>
      </c>
      <c r="G552" s="302">
        <f t="shared" si="64"/>
        <v>22</v>
      </c>
      <c r="H552" s="302">
        <v>40</v>
      </c>
      <c r="I552" s="263">
        <f t="shared" si="65"/>
        <v>39.99</v>
      </c>
      <c r="J552" s="257">
        <f>VLOOKUP(E552,Inventory!A:C,3,FALSE)</f>
        <v>37</v>
      </c>
      <c r="K552" s="264"/>
      <c r="L552" s="263">
        <f t="shared" si="66"/>
        <v>0</v>
      </c>
      <c r="M552" s="443"/>
    </row>
    <row r="553" spans="1:13" ht="15.75" customHeight="1" x14ac:dyDescent="0.15">
      <c r="A553" s="260" t="s">
        <v>461</v>
      </c>
      <c r="B553" s="260" t="s">
        <v>1747</v>
      </c>
      <c r="C553" s="260" t="s">
        <v>478</v>
      </c>
      <c r="D553" s="260" t="s">
        <v>479</v>
      </c>
      <c r="E553" s="261" t="s">
        <v>480</v>
      </c>
      <c r="F553" s="308">
        <v>847435035265</v>
      </c>
      <c r="G553" s="302">
        <f t="shared" si="64"/>
        <v>22</v>
      </c>
      <c r="H553" s="302">
        <v>40</v>
      </c>
      <c r="I553" s="263">
        <f t="shared" si="65"/>
        <v>39.99</v>
      </c>
      <c r="J553" s="257">
        <f>VLOOKUP(E553,Inventory!A:C,3,FALSE)</f>
        <v>16</v>
      </c>
      <c r="K553" s="264"/>
      <c r="L553" s="263">
        <f t="shared" si="66"/>
        <v>0</v>
      </c>
      <c r="M553" s="443"/>
    </row>
    <row r="554" spans="1:13" ht="15.75" customHeight="1" x14ac:dyDescent="0.15">
      <c r="A554" s="260" t="s">
        <v>461</v>
      </c>
      <c r="B554" s="260" t="s">
        <v>1748</v>
      </c>
      <c r="C554" s="260" t="s">
        <v>463</v>
      </c>
      <c r="D554" s="260" t="s">
        <v>464</v>
      </c>
      <c r="E554" s="261" t="s">
        <v>482</v>
      </c>
      <c r="F554" s="308">
        <v>847435035272</v>
      </c>
      <c r="G554" s="302">
        <f t="shared" si="64"/>
        <v>22</v>
      </c>
      <c r="H554" s="302">
        <v>40</v>
      </c>
      <c r="I554" s="263">
        <f t="shared" si="65"/>
        <v>39.99</v>
      </c>
      <c r="J554" s="257">
        <f>VLOOKUP(E554,Inventory!A:C,3,FALSE)</f>
        <v>12</v>
      </c>
      <c r="K554" s="264"/>
      <c r="L554" s="263">
        <f t="shared" si="66"/>
        <v>0</v>
      </c>
      <c r="M554" s="443"/>
    </row>
    <row r="555" spans="1:13" ht="15.75" customHeight="1" x14ac:dyDescent="0.15">
      <c r="A555" s="260" t="s">
        <v>461</v>
      </c>
      <c r="B555" s="260" t="s">
        <v>1748</v>
      </c>
      <c r="C555" s="260" t="s">
        <v>466</v>
      </c>
      <c r="D555" s="260" t="s">
        <v>467</v>
      </c>
      <c r="E555" s="261" t="s">
        <v>483</v>
      </c>
      <c r="F555" s="308">
        <v>847435035289</v>
      </c>
      <c r="G555" s="302">
        <f t="shared" si="64"/>
        <v>22</v>
      </c>
      <c r="H555" s="302">
        <v>40</v>
      </c>
      <c r="I555" s="263">
        <f t="shared" si="65"/>
        <v>39.99</v>
      </c>
      <c r="J555" s="257">
        <f>VLOOKUP(E555,Inventory!A:C,3,FALSE)</f>
        <v>18</v>
      </c>
      <c r="K555" s="264"/>
      <c r="L555" s="263">
        <f t="shared" si="66"/>
        <v>0</v>
      </c>
      <c r="M555" s="443"/>
    </row>
    <row r="556" spans="1:13" ht="15.75" customHeight="1" x14ac:dyDescent="0.15">
      <c r="A556" s="260" t="s">
        <v>461</v>
      </c>
      <c r="B556" s="260" t="s">
        <v>1748</v>
      </c>
      <c r="C556" s="260" t="s">
        <v>469</v>
      </c>
      <c r="D556" s="260" t="s">
        <v>470</v>
      </c>
      <c r="E556" s="261" t="s">
        <v>484</v>
      </c>
      <c r="F556" s="308">
        <v>847435035296</v>
      </c>
      <c r="G556" s="302">
        <f t="shared" si="64"/>
        <v>22</v>
      </c>
      <c r="H556" s="302">
        <v>40</v>
      </c>
      <c r="I556" s="263">
        <f t="shared" si="65"/>
        <v>39.99</v>
      </c>
      <c r="J556" s="257">
        <f>VLOOKUP(E556,Inventory!A:C,3,FALSE)</f>
        <v>65</v>
      </c>
      <c r="K556" s="264"/>
      <c r="L556" s="263">
        <f t="shared" si="66"/>
        <v>0</v>
      </c>
      <c r="M556" s="443"/>
    </row>
    <row r="557" spans="1:13" ht="15.75" customHeight="1" x14ac:dyDescent="0.15">
      <c r="A557" s="260" t="s">
        <v>461</v>
      </c>
      <c r="B557" s="260" t="s">
        <v>1748</v>
      </c>
      <c r="C557" s="260" t="s">
        <v>472</v>
      </c>
      <c r="D557" s="260" t="s">
        <v>473</v>
      </c>
      <c r="E557" s="261" t="s">
        <v>485</v>
      </c>
      <c r="F557" s="308">
        <v>847435035302</v>
      </c>
      <c r="G557" s="302">
        <f t="shared" si="64"/>
        <v>22</v>
      </c>
      <c r="H557" s="302">
        <v>40</v>
      </c>
      <c r="I557" s="263">
        <f t="shared" si="65"/>
        <v>39.99</v>
      </c>
      <c r="J557" s="257">
        <f>VLOOKUP(E557,Inventory!A:C,3,FALSE)</f>
        <v>149</v>
      </c>
      <c r="K557" s="264"/>
      <c r="L557" s="263">
        <f t="shared" si="66"/>
        <v>0</v>
      </c>
      <c r="M557" s="443"/>
    </row>
    <row r="558" spans="1:13" ht="15.75" customHeight="1" x14ac:dyDescent="0.15">
      <c r="A558" s="260" t="s">
        <v>461</v>
      </c>
      <c r="B558" s="260" t="s">
        <v>1748</v>
      </c>
      <c r="C558" s="260" t="s">
        <v>475</v>
      </c>
      <c r="D558" s="260" t="s">
        <v>476</v>
      </c>
      <c r="E558" s="261" t="s">
        <v>486</v>
      </c>
      <c r="F558" s="308">
        <v>847435035319</v>
      </c>
      <c r="G558" s="302">
        <f t="shared" si="64"/>
        <v>22</v>
      </c>
      <c r="H558" s="302">
        <v>40</v>
      </c>
      <c r="I558" s="263">
        <f t="shared" si="65"/>
        <v>39.99</v>
      </c>
      <c r="J558" s="257">
        <f>VLOOKUP(E558,Inventory!A:C,3,FALSE)</f>
        <v>70</v>
      </c>
      <c r="K558" s="264"/>
      <c r="L558" s="263">
        <f t="shared" si="66"/>
        <v>0</v>
      </c>
      <c r="M558" s="443"/>
    </row>
    <row r="559" spans="1:13" ht="15.75" customHeight="1" x14ac:dyDescent="0.15">
      <c r="A559" s="266" t="s">
        <v>461</v>
      </c>
      <c r="B559" s="266" t="s">
        <v>1748</v>
      </c>
      <c r="C559" s="266" t="s">
        <v>478</v>
      </c>
      <c r="D559" s="266" t="s">
        <v>479</v>
      </c>
      <c r="E559" s="268" t="s">
        <v>487</v>
      </c>
      <c r="F559" s="310">
        <v>847435035326</v>
      </c>
      <c r="G559" s="307">
        <f t="shared" si="64"/>
        <v>22</v>
      </c>
      <c r="H559" s="307">
        <v>40</v>
      </c>
      <c r="I559" s="271">
        <f t="shared" si="65"/>
        <v>39.99</v>
      </c>
      <c r="J559" s="257">
        <f>VLOOKUP(E559,Inventory!A:C,3,FALSE)</f>
        <v>41</v>
      </c>
      <c r="K559" s="267"/>
      <c r="L559" s="271">
        <f t="shared" si="66"/>
        <v>0</v>
      </c>
      <c r="M559" s="443"/>
    </row>
    <row r="560" spans="1:13" ht="15.75" customHeight="1" x14ac:dyDescent="0.2">
      <c r="A560" s="332" t="s">
        <v>691</v>
      </c>
      <c r="B560" s="450" t="s">
        <v>1749</v>
      </c>
      <c r="C560" s="333" t="s">
        <v>463</v>
      </c>
      <c r="D560" s="334" t="s">
        <v>464</v>
      </c>
      <c r="E560" s="451" t="s">
        <v>693</v>
      </c>
      <c r="F560" s="336" t="s">
        <v>694</v>
      </c>
      <c r="G560" s="337">
        <f t="shared" si="64"/>
        <v>22</v>
      </c>
      <c r="H560" s="338">
        <v>40</v>
      </c>
      <c r="I560" s="339">
        <f t="shared" si="65"/>
        <v>39.99</v>
      </c>
      <c r="J560" s="452">
        <f>VLOOKUP(E560,Inventory!A:C,3,FALSE)</f>
        <v>7</v>
      </c>
      <c r="K560" s="334"/>
      <c r="L560" s="689">
        <f t="shared" si="66"/>
        <v>0</v>
      </c>
      <c r="M560" s="443"/>
    </row>
    <row r="561" spans="1:13" ht="15.75" customHeight="1" x14ac:dyDescent="0.2">
      <c r="A561" s="342" t="s">
        <v>691</v>
      </c>
      <c r="B561" s="439" t="s">
        <v>1749</v>
      </c>
      <c r="C561" s="343" t="s">
        <v>466</v>
      </c>
      <c r="D561" s="264" t="s">
        <v>467</v>
      </c>
      <c r="E561" s="261" t="s">
        <v>696</v>
      </c>
      <c r="F561" s="301" t="s">
        <v>697</v>
      </c>
      <c r="G561" s="330">
        <f t="shared" si="64"/>
        <v>22</v>
      </c>
      <c r="H561" s="262">
        <v>40</v>
      </c>
      <c r="I561" s="263">
        <f t="shared" si="65"/>
        <v>39.99</v>
      </c>
      <c r="J561" s="257">
        <f>VLOOKUP(E561,Inventory!A:C,3,FALSE)</f>
        <v>12</v>
      </c>
      <c r="K561" s="264"/>
      <c r="L561" s="276">
        <f t="shared" si="66"/>
        <v>0</v>
      </c>
      <c r="M561" s="443"/>
    </row>
    <row r="562" spans="1:13" ht="15.75" customHeight="1" x14ac:dyDescent="0.2">
      <c r="A562" s="342" t="s">
        <v>691</v>
      </c>
      <c r="B562" s="439" t="s">
        <v>1749</v>
      </c>
      <c r="C562" s="343" t="s">
        <v>469</v>
      </c>
      <c r="D562" s="264" t="s">
        <v>470</v>
      </c>
      <c r="E562" s="261" t="s">
        <v>698</v>
      </c>
      <c r="F562" s="301" t="s">
        <v>699</v>
      </c>
      <c r="G562" s="330">
        <f t="shared" si="64"/>
        <v>22</v>
      </c>
      <c r="H562" s="262">
        <v>40</v>
      </c>
      <c r="I562" s="263">
        <f t="shared" si="65"/>
        <v>39.99</v>
      </c>
      <c r="J562" s="257">
        <f>VLOOKUP(E562,Inventory!A:C,3,FALSE)</f>
        <v>17</v>
      </c>
      <c r="K562" s="264"/>
      <c r="L562" s="276">
        <f t="shared" si="66"/>
        <v>0</v>
      </c>
      <c r="M562" s="443"/>
    </row>
    <row r="563" spans="1:13" ht="15.75" customHeight="1" x14ac:dyDescent="0.2">
      <c r="A563" s="342" t="s">
        <v>691</v>
      </c>
      <c r="B563" s="439" t="s">
        <v>1749</v>
      </c>
      <c r="C563" s="343" t="s">
        <v>472</v>
      </c>
      <c r="D563" s="264" t="s">
        <v>473</v>
      </c>
      <c r="E563" s="261" t="s">
        <v>700</v>
      </c>
      <c r="F563" s="301" t="s">
        <v>701</v>
      </c>
      <c r="G563" s="330">
        <f t="shared" si="64"/>
        <v>22</v>
      </c>
      <c r="H563" s="262">
        <v>40</v>
      </c>
      <c r="I563" s="263">
        <f t="shared" si="65"/>
        <v>39.99</v>
      </c>
      <c r="J563" s="257">
        <f>VLOOKUP(E563,Inventory!A:C,3,FALSE)</f>
        <v>33</v>
      </c>
      <c r="K563" s="264"/>
      <c r="L563" s="276">
        <f t="shared" si="66"/>
        <v>0</v>
      </c>
      <c r="M563" s="443"/>
    </row>
    <row r="564" spans="1:13" ht="15.75" customHeight="1" x14ac:dyDescent="0.2">
      <c r="A564" s="342" t="s">
        <v>691</v>
      </c>
      <c r="B564" s="439" t="s">
        <v>1749</v>
      </c>
      <c r="C564" s="343" t="s">
        <v>475</v>
      </c>
      <c r="D564" s="264" t="s">
        <v>476</v>
      </c>
      <c r="E564" s="261" t="s">
        <v>702</v>
      </c>
      <c r="F564" s="301" t="s">
        <v>703</v>
      </c>
      <c r="G564" s="330">
        <f t="shared" si="64"/>
        <v>22</v>
      </c>
      <c r="H564" s="262">
        <v>40</v>
      </c>
      <c r="I564" s="263">
        <f t="shared" si="65"/>
        <v>39.99</v>
      </c>
      <c r="J564" s="257">
        <f>VLOOKUP(E564,Inventory!A:C,3,FALSE)</f>
        <v>10</v>
      </c>
      <c r="K564" s="264"/>
      <c r="L564" s="276">
        <f t="shared" si="66"/>
        <v>0</v>
      </c>
      <c r="M564" s="443"/>
    </row>
    <row r="565" spans="1:13" ht="15.75" customHeight="1" x14ac:dyDescent="0.2">
      <c r="A565" s="344" t="s">
        <v>691</v>
      </c>
      <c r="B565" s="453" t="s">
        <v>1749</v>
      </c>
      <c r="C565" s="345" t="s">
        <v>478</v>
      </c>
      <c r="D565" s="267" t="s">
        <v>479</v>
      </c>
      <c r="E565" s="268" t="s">
        <v>704</v>
      </c>
      <c r="F565" s="306" t="s">
        <v>705</v>
      </c>
      <c r="G565" s="346">
        <f t="shared" si="64"/>
        <v>22</v>
      </c>
      <c r="H565" s="270">
        <v>40</v>
      </c>
      <c r="I565" s="271">
        <f t="shared" si="65"/>
        <v>39.99</v>
      </c>
      <c r="J565" s="454">
        <f>VLOOKUP(E565,Inventory!A:C,3,FALSE)</f>
        <v>6</v>
      </c>
      <c r="K565" s="267"/>
      <c r="L565" s="690">
        <f t="shared" si="66"/>
        <v>0</v>
      </c>
      <c r="M565" s="443"/>
    </row>
    <row r="566" spans="1:13" ht="15.75" customHeight="1" x14ac:dyDescent="0.15">
      <c r="A566" s="251" t="s">
        <v>488</v>
      </c>
      <c r="B566" s="251" t="s">
        <v>489</v>
      </c>
      <c r="C566" s="251" t="s">
        <v>463</v>
      </c>
      <c r="D566" s="251" t="s">
        <v>464</v>
      </c>
      <c r="E566" s="253" t="s">
        <v>490</v>
      </c>
      <c r="F566" s="311">
        <v>847435035456</v>
      </c>
      <c r="G566" s="299">
        <f t="shared" si="64"/>
        <v>16.5</v>
      </c>
      <c r="H566" s="299">
        <v>30</v>
      </c>
      <c r="I566" s="255">
        <f t="shared" si="65"/>
        <v>29.99</v>
      </c>
      <c r="J566" s="257">
        <f>VLOOKUP(E566,Inventory!A:C,3,FALSE)</f>
        <v>19</v>
      </c>
      <c r="K566" s="252"/>
      <c r="L566" s="255">
        <f t="shared" si="66"/>
        <v>0</v>
      </c>
      <c r="M566" s="443"/>
    </row>
    <row r="567" spans="1:13" ht="15.75" customHeight="1" x14ac:dyDescent="0.15">
      <c r="A567" s="260" t="s">
        <v>488</v>
      </c>
      <c r="B567" s="260" t="s">
        <v>489</v>
      </c>
      <c r="C567" s="260" t="s">
        <v>466</v>
      </c>
      <c r="D567" s="260" t="s">
        <v>467</v>
      </c>
      <c r="E567" s="261" t="s">
        <v>491</v>
      </c>
      <c r="F567" s="308">
        <v>847435035463</v>
      </c>
      <c r="G567" s="302">
        <f t="shared" si="64"/>
        <v>16.5</v>
      </c>
      <c r="H567" s="302">
        <v>30</v>
      </c>
      <c r="I567" s="263">
        <f t="shared" si="65"/>
        <v>29.99</v>
      </c>
      <c r="J567" s="257">
        <f>VLOOKUP(E567,Inventory!A:C,3,FALSE)</f>
        <v>25</v>
      </c>
      <c r="K567" s="264"/>
      <c r="L567" s="263">
        <f t="shared" si="66"/>
        <v>0</v>
      </c>
      <c r="M567" s="443"/>
    </row>
    <row r="568" spans="1:13" ht="15.75" customHeight="1" x14ac:dyDescent="0.15">
      <c r="A568" s="260" t="s">
        <v>488</v>
      </c>
      <c r="B568" s="260" t="s">
        <v>489</v>
      </c>
      <c r="C568" s="260" t="s">
        <v>469</v>
      </c>
      <c r="D568" s="260" t="s">
        <v>470</v>
      </c>
      <c r="E568" s="261" t="s">
        <v>492</v>
      </c>
      <c r="F568" s="308">
        <v>847435035470</v>
      </c>
      <c r="G568" s="302">
        <f t="shared" si="64"/>
        <v>16.5</v>
      </c>
      <c r="H568" s="302">
        <v>30</v>
      </c>
      <c r="I568" s="263">
        <f t="shared" si="65"/>
        <v>29.99</v>
      </c>
      <c r="J568" s="257">
        <f>VLOOKUP(E568,Inventory!A:C,3,FALSE)</f>
        <v>88</v>
      </c>
      <c r="K568" s="264"/>
      <c r="L568" s="263">
        <f t="shared" si="66"/>
        <v>0</v>
      </c>
      <c r="M568" s="443"/>
    </row>
    <row r="569" spans="1:13" ht="15.75" customHeight="1" x14ac:dyDescent="0.15">
      <c r="A569" s="260" t="s">
        <v>488</v>
      </c>
      <c r="B569" s="260" t="s">
        <v>489</v>
      </c>
      <c r="C569" s="260" t="s">
        <v>472</v>
      </c>
      <c r="D569" s="260" t="s">
        <v>473</v>
      </c>
      <c r="E569" s="261" t="s">
        <v>493</v>
      </c>
      <c r="F569" s="308">
        <v>847435035487</v>
      </c>
      <c r="G569" s="302">
        <f t="shared" si="64"/>
        <v>16.5</v>
      </c>
      <c r="H569" s="302">
        <v>30</v>
      </c>
      <c r="I569" s="263">
        <f t="shared" si="65"/>
        <v>29.99</v>
      </c>
      <c r="J569" s="257">
        <f>VLOOKUP(E569,Inventory!A:C,3,FALSE)</f>
        <v>180</v>
      </c>
      <c r="K569" s="264"/>
      <c r="L569" s="263">
        <f t="shared" si="66"/>
        <v>0</v>
      </c>
      <c r="M569" s="443"/>
    </row>
    <row r="570" spans="1:13" ht="15.75" customHeight="1" x14ac:dyDescent="0.15">
      <c r="A570" s="260" t="s">
        <v>488</v>
      </c>
      <c r="B570" s="260" t="s">
        <v>489</v>
      </c>
      <c r="C570" s="260" t="s">
        <v>475</v>
      </c>
      <c r="D570" s="260" t="s">
        <v>476</v>
      </c>
      <c r="E570" s="261" t="s">
        <v>494</v>
      </c>
      <c r="F570" s="308">
        <v>847435035494</v>
      </c>
      <c r="G570" s="302">
        <f t="shared" si="64"/>
        <v>16.5</v>
      </c>
      <c r="H570" s="302">
        <v>30</v>
      </c>
      <c r="I570" s="263">
        <f t="shared" si="65"/>
        <v>29.99</v>
      </c>
      <c r="J570" s="257">
        <f>VLOOKUP(E570,Inventory!A:C,3,FALSE)</f>
        <v>79</v>
      </c>
      <c r="K570" s="264"/>
      <c r="L570" s="263">
        <f t="shared" si="66"/>
        <v>0</v>
      </c>
      <c r="M570" s="443"/>
    </row>
    <row r="571" spans="1:13" ht="15.75" customHeight="1" x14ac:dyDescent="0.15">
      <c r="A571" s="260" t="s">
        <v>488</v>
      </c>
      <c r="B571" s="260" t="s">
        <v>489</v>
      </c>
      <c r="C571" s="260" t="s">
        <v>478</v>
      </c>
      <c r="D571" s="260" t="s">
        <v>479</v>
      </c>
      <c r="E571" s="261" t="s">
        <v>495</v>
      </c>
      <c r="F571" s="308">
        <v>847435035500</v>
      </c>
      <c r="G571" s="302">
        <f t="shared" si="64"/>
        <v>16.5</v>
      </c>
      <c r="H571" s="302">
        <v>30</v>
      </c>
      <c r="I571" s="263">
        <f t="shared" si="65"/>
        <v>29.99</v>
      </c>
      <c r="J571" s="257">
        <f>VLOOKUP(E571,Inventory!A:C,3,FALSE)</f>
        <v>40</v>
      </c>
      <c r="K571" s="264"/>
      <c r="L571" s="263">
        <f t="shared" si="66"/>
        <v>0</v>
      </c>
      <c r="M571" s="443"/>
    </row>
    <row r="572" spans="1:13" ht="15.75" customHeight="1" x14ac:dyDescent="0.15">
      <c r="A572" s="260" t="s">
        <v>488</v>
      </c>
      <c r="B572" s="260" t="s">
        <v>1743</v>
      </c>
      <c r="C572" s="260" t="s">
        <v>463</v>
      </c>
      <c r="D572" s="260" t="s">
        <v>464</v>
      </c>
      <c r="E572" s="260" t="s">
        <v>1750</v>
      </c>
      <c r="F572" s="308">
        <v>847435029615</v>
      </c>
      <c r="G572" s="302">
        <f t="shared" si="64"/>
        <v>16.5</v>
      </c>
      <c r="H572" s="302">
        <v>30</v>
      </c>
      <c r="I572" s="263">
        <f t="shared" si="65"/>
        <v>29.99</v>
      </c>
      <c r="J572" s="257">
        <f>VLOOKUP(E572,Inventory!A:C,3,FALSE)</f>
        <v>7</v>
      </c>
      <c r="K572" s="264"/>
      <c r="L572" s="263">
        <f t="shared" si="66"/>
        <v>0</v>
      </c>
      <c r="M572" s="443"/>
    </row>
    <row r="573" spans="1:13" ht="15.75" customHeight="1" x14ac:dyDescent="0.15">
      <c r="A573" s="260" t="s">
        <v>488</v>
      </c>
      <c r="B573" s="260" t="s">
        <v>1743</v>
      </c>
      <c r="C573" s="260" t="s">
        <v>466</v>
      </c>
      <c r="D573" s="260" t="s">
        <v>467</v>
      </c>
      <c r="E573" s="260" t="s">
        <v>1751</v>
      </c>
      <c r="F573" s="308">
        <v>847435029622</v>
      </c>
      <c r="G573" s="302">
        <f t="shared" si="64"/>
        <v>16.5</v>
      </c>
      <c r="H573" s="302">
        <v>30</v>
      </c>
      <c r="I573" s="263">
        <f t="shared" si="65"/>
        <v>29.99</v>
      </c>
      <c r="J573" s="257">
        <f>VLOOKUP(E573,Inventory!A:C,3,FALSE)</f>
        <v>16</v>
      </c>
      <c r="K573" s="264"/>
      <c r="L573" s="263">
        <f t="shared" si="66"/>
        <v>0</v>
      </c>
      <c r="M573" s="443"/>
    </row>
    <row r="574" spans="1:13" ht="15.75" customHeight="1" x14ac:dyDescent="0.15">
      <c r="A574" s="260" t="s">
        <v>488</v>
      </c>
      <c r="B574" s="260" t="s">
        <v>1743</v>
      </c>
      <c r="C574" s="260" t="s">
        <v>469</v>
      </c>
      <c r="D574" s="260" t="s">
        <v>470</v>
      </c>
      <c r="E574" s="260" t="s">
        <v>1752</v>
      </c>
      <c r="F574" s="308">
        <v>847435029639</v>
      </c>
      <c r="G574" s="302">
        <f t="shared" si="64"/>
        <v>16.5</v>
      </c>
      <c r="H574" s="302">
        <v>30</v>
      </c>
      <c r="I574" s="263">
        <f t="shared" si="65"/>
        <v>29.99</v>
      </c>
      <c r="J574" s="257">
        <f>VLOOKUP(E574,Inventory!A:C,3,FALSE)</f>
        <v>70</v>
      </c>
      <c r="K574" s="264"/>
      <c r="L574" s="263">
        <f t="shared" si="66"/>
        <v>0</v>
      </c>
      <c r="M574" s="443"/>
    </row>
    <row r="575" spans="1:13" ht="15.75" customHeight="1" x14ac:dyDescent="0.15">
      <c r="A575" s="260" t="s">
        <v>488</v>
      </c>
      <c r="B575" s="260" t="s">
        <v>1743</v>
      </c>
      <c r="C575" s="260" t="s">
        <v>472</v>
      </c>
      <c r="D575" s="260" t="s">
        <v>473</v>
      </c>
      <c r="E575" s="260" t="s">
        <v>1753</v>
      </c>
      <c r="F575" s="308">
        <v>847435029646</v>
      </c>
      <c r="G575" s="302">
        <f t="shared" si="64"/>
        <v>16.5</v>
      </c>
      <c r="H575" s="302">
        <v>30</v>
      </c>
      <c r="I575" s="263">
        <f t="shared" si="65"/>
        <v>29.99</v>
      </c>
      <c r="J575" s="257">
        <f>VLOOKUP(E575,Inventory!A:C,3,FALSE)</f>
        <v>57</v>
      </c>
      <c r="K575" s="264"/>
      <c r="L575" s="263">
        <f t="shared" si="66"/>
        <v>0</v>
      </c>
      <c r="M575" s="443"/>
    </row>
    <row r="576" spans="1:13" ht="15.75" customHeight="1" x14ac:dyDescent="0.15">
      <c r="A576" s="260" t="s">
        <v>488</v>
      </c>
      <c r="B576" s="260" t="s">
        <v>1743</v>
      </c>
      <c r="C576" s="260" t="s">
        <v>475</v>
      </c>
      <c r="D576" s="260" t="s">
        <v>476</v>
      </c>
      <c r="E576" s="260" t="s">
        <v>1754</v>
      </c>
      <c r="F576" s="308">
        <v>847435029653</v>
      </c>
      <c r="G576" s="302">
        <f t="shared" si="64"/>
        <v>16.5</v>
      </c>
      <c r="H576" s="302">
        <v>30</v>
      </c>
      <c r="I576" s="263">
        <f t="shared" si="65"/>
        <v>29.99</v>
      </c>
      <c r="J576" s="257" t="e">
        <f>VLOOKUP(E576,Inventory!A:C,3,FALSE)</f>
        <v>#N/A</v>
      </c>
      <c r="K576" s="264"/>
      <c r="L576" s="263">
        <f t="shared" si="66"/>
        <v>0</v>
      </c>
      <c r="M576" s="443"/>
    </row>
    <row r="577" spans="1:13" ht="15.75" customHeight="1" x14ac:dyDescent="0.15">
      <c r="A577" s="260" t="s">
        <v>488</v>
      </c>
      <c r="B577" s="260" t="s">
        <v>1743</v>
      </c>
      <c r="C577" s="260" t="s">
        <v>478</v>
      </c>
      <c r="D577" s="260" t="s">
        <v>479</v>
      </c>
      <c r="E577" s="260" t="s">
        <v>1755</v>
      </c>
      <c r="F577" s="308">
        <v>847435029660</v>
      </c>
      <c r="G577" s="302">
        <f t="shared" si="64"/>
        <v>16.5</v>
      </c>
      <c r="H577" s="302">
        <v>30</v>
      </c>
      <c r="I577" s="263">
        <f t="shared" si="65"/>
        <v>29.99</v>
      </c>
      <c r="J577" s="257" t="e">
        <f>VLOOKUP(E577,Inventory!A:C,3,FALSE)</f>
        <v>#N/A</v>
      </c>
      <c r="K577" s="264"/>
      <c r="L577" s="263">
        <f t="shared" si="66"/>
        <v>0</v>
      </c>
      <c r="M577" s="443"/>
    </row>
    <row r="578" spans="1:13" ht="15.75" customHeight="1" x14ac:dyDescent="0.15">
      <c r="A578" s="260" t="s">
        <v>488</v>
      </c>
      <c r="B578" s="260" t="s">
        <v>1756</v>
      </c>
      <c r="C578" s="260" t="s">
        <v>463</v>
      </c>
      <c r="D578" s="260" t="s">
        <v>464</v>
      </c>
      <c r="E578" s="260" t="s">
        <v>1757</v>
      </c>
      <c r="F578" s="308">
        <v>847435029677</v>
      </c>
      <c r="G578" s="328">
        <f t="shared" ref="G578:G583" si="67">(H578*0.55)*0.85</f>
        <v>14.025</v>
      </c>
      <c r="H578" s="302">
        <v>30</v>
      </c>
      <c r="I578" s="263">
        <f t="shared" si="65"/>
        <v>29.99</v>
      </c>
      <c r="J578" s="257">
        <f>VLOOKUP(E578,Inventory!A:C,3,FALSE)</f>
        <v>0</v>
      </c>
      <c r="K578" s="264"/>
      <c r="L578" s="263">
        <f t="shared" si="66"/>
        <v>0</v>
      </c>
      <c r="M578" s="443"/>
    </row>
    <row r="579" spans="1:13" ht="15.75" customHeight="1" x14ac:dyDescent="0.15">
      <c r="A579" s="260" t="s">
        <v>488</v>
      </c>
      <c r="B579" s="260" t="s">
        <v>1756</v>
      </c>
      <c r="C579" s="260" t="s">
        <v>466</v>
      </c>
      <c r="D579" s="260" t="s">
        <v>467</v>
      </c>
      <c r="E579" s="260" t="s">
        <v>1758</v>
      </c>
      <c r="F579" s="308">
        <v>847435029684</v>
      </c>
      <c r="G579" s="328">
        <f t="shared" si="67"/>
        <v>14.025</v>
      </c>
      <c r="H579" s="302">
        <v>30</v>
      </c>
      <c r="I579" s="263">
        <f t="shared" si="65"/>
        <v>29.99</v>
      </c>
      <c r="J579" s="257">
        <f>VLOOKUP(E579,Inventory!A:C,3,FALSE)</f>
        <v>16</v>
      </c>
      <c r="K579" s="264"/>
      <c r="L579" s="263">
        <f t="shared" si="66"/>
        <v>0</v>
      </c>
      <c r="M579" s="443"/>
    </row>
    <row r="580" spans="1:13" ht="15.75" customHeight="1" x14ac:dyDescent="0.15">
      <c r="A580" s="260" t="s">
        <v>488</v>
      </c>
      <c r="B580" s="260" t="s">
        <v>1756</v>
      </c>
      <c r="C580" s="260" t="s">
        <v>469</v>
      </c>
      <c r="D580" s="260" t="s">
        <v>470</v>
      </c>
      <c r="E580" s="260" t="s">
        <v>1759</v>
      </c>
      <c r="F580" s="308">
        <v>847435029691</v>
      </c>
      <c r="G580" s="328">
        <f t="shared" si="67"/>
        <v>14.025</v>
      </c>
      <c r="H580" s="302">
        <v>30</v>
      </c>
      <c r="I580" s="263">
        <f t="shared" si="65"/>
        <v>29.99</v>
      </c>
      <c r="J580" s="257">
        <f>VLOOKUP(E580,Inventory!A:C,3,FALSE)</f>
        <v>76</v>
      </c>
      <c r="K580" s="264"/>
      <c r="L580" s="263">
        <f t="shared" si="66"/>
        <v>0</v>
      </c>
      <c r="M580" s="443"/>
    </row>
    <row r="581" spans="1:13" ht="15.75" customHeight="1" x14ac:dyDescent="0.15">
      <c r="A581" s="260" t="s">
        <v>488</v>
      </c>
      <c r="B581" s="260" t="s">
        <v>1756</v>
      </c>
      <c r="C581" s="260" t="s">
        <v>472</v>
      </c>
      <c r="D581" s="260" t="s">
        <v>473</v>
      </c>
      <c r="E581" s="260" t="s">
        <v>1760</v>
      </c>
      <c r="F581" s="308">
        <v>847435029707</v>
      </c>
      <c r="G581" s="328">
        <f t="shared" si="67"/>
        <v>14.025</v>
      </c>
      <c r="H581" s="302">
        <v>30</v>
      </c>
      <c r="I581" s="263">
        <f t="shared" si="65"/>
        <v>29.99</v>
      </c>
      <c r="J581" s="257">
        <f>VLOOKUP(E581,Inventory!A:C,3,FALSE)</f>
        <v>59</v>
      </c>
      <c r="K581" s="264"/>
      <c r="L581" s="263">
        <f t="shared" si="66"/>
        <v>0</v>
      </c>
      <c r="M581" s="443"/>
    </row>
    <row r="582" spans="1:13" ht="15.75" customHeight="1" x14ac:dyDescent="0.15">
      <c r="A582" s="260" t="s">
        <v>488</v>
      </c>
      <c r="B582" s="260" t="s">
        <v>1756</v>
      </c>
      <c r="C582" s="260" t="s">
        <v>475</v>
      </c>
      <c r="D582" s="260" t="s">
        <v>476</v>
      </c>
      <c r="E582" s="260" t="s">
        <v>1761</v>
      </c>
      <c r="F582" s="308">
        <v>847435029714</v>
      </c>
      <c r="G582" s="328">
        <f t="shared" si="67"/>
        <v>14.025</v>
      </c>
      <c r="H582" s="302">
        <v>30</v>
      </c>
      <c r="I582" s="263">
        <f t="shared" si="65"/>
        <v>29.99</v>
      </c>
      <c r="J582" s="257">
        <f>VLOOKUP(E582,Inventory!A:C,3,FALSE)</f>
        <v>21</v>
      </c>
      <c r="K582" s="264"/>
      <c r="L582" s="263">
        <f t="shared" si="66"/>
        <v>0</v>
      </c>
      <c r="M582" s="443"/>
    </row>
    <row r="583" spans="1:13" ht="15.75" customHeight="1" x14ac:dyDescent="0.15">
      <c r="A583" s="260" t="s">
        <v>488</v>
      </c>
      <c r="B583" s="260" t="s">
        <v>1756</v>
      </c>
      <c r="C583" s="260" t="s">
        <v>478</v>
      </c>
      <c r="D583" s="260" t="s">
        <v>479</v>
      </c>
      <c r="E583" s="260" t="s">
        <v>1762</v>
      </c>
      <c r="F583" s="308">
        <v>847435029721</v>
      </c>
      <c r="G583" s="328">
        <f t="shared" si="67"/>
        <v>14.025</v>
      </c>
      <c r="H583" s="302">
        <v>30</v>
      </c>
      <c r="I583" s="263">
        <f t="shared" si="65"/>
        <v>29.99</v>
      </c>
      <c r="J583" s="257">
        <f>VLOOKUP(E583,Inventory!A:C,3,FALSE)</f>
        <v>0</v>
      </c>
      <c r="K583" s="264"/>
      <c r="L583" s="263">
        <f t="shared" si="66"/>
        <v>0</v>
      </c>
      <c r="M583" s="443"/>
    </row>
    <row r="584" spans="1:13" ht="15.75" customHeight="1" x14ac:dyDescent="0.15">
      <c r="A584" s="260" t="s">
        <v>488</v>
      </c>
      <c r="B584" s="260" t="s">
        <v>1763</v>
      </c>
      <c r="C584" s="260" t="s">
        <v>463</v>
      </c>
      <c r="D584" s="260" t="s">
        <v>464</v>
      </c>
      <c r="E584" s="260" t="s">
        <v>1764</v>
      </c>
      <c r="F584" s="308">
        <v>847435029738</v>
      </c>
      <c r="G584" s="302">
        <f t="shared" ref="G584:G589" si="68">H584*0.55</f>
        <v>16.5</v>
      </c>
      <c r="H584" s="302">
        <v>30</v>
      </c>
      <c r="I584" s="263">
        <f t="shared" si="65"/>
        <v>29.99</v>
      </c>
      <c r="J584" s="257">
        <f>VLOOKUP(E584,Inventory!A:C,3,FALSE)</f>
        <v>12</v>
      </c>
      <c r="K584" s="264"/>
      <c r="L584" s="263">
        <f t="shared" si="66"/>
        <v>0</v>
      </c>
      <c r="M584" s="443"/>
    </row>
    <row r="585" spans="1:13" ht="15.75" customHeight="1" x14ac:dyDescent="0.15">
      <c r="A585" s="260" t="s">
        <v>488</v>
      </c>
      <c r="B585" s="260" t="s">
        <v>1763</v>
      </c>
      <c r="C585" s="260" t="s">
        <v>466</v>
      </c>
      <c r="D585" s="260" t="s">
        <v>467</v>
      </c>
      <c r="E585" s="260" t="s">
        <v>1765</v>
      </c>
      <c r="F585" s="308">
        <v>847435029745</v>
      </c>
      <c r="G585" s="302">
        <f t="shared" si="68"/>
        <v>16.5</v>
      </c>
      <c r="H585" s="302">
        <v>30</v>
      </c>
      <c r="I585" s="263">
        <f t="shared" si="65"/>
        <v>29.99</v>
      </c>
      <c r="J585" s="257">
        <f>VLOOKUP(E585,Inventory!A:C,3,FALSE)</f>
        <v>12</v>
      </c>
      <c r="K585" s="264"/>
      <c r="L585" s="263">
        <f t="shared" si="66"/>
        <v>0</v>
      </c>
      <c r="M585" s="443"/>
    </row>
    <row r="586" spans="1:13" ht="15.75" customHeight="1" x14ac:dyDescent="0.15">
      <c r="A586" s="260" t="s">
        <v>488</v>
      </c>
      <c r="B586" s="260" t="s">
        <v>1763</v>
      </c>
      <c r="C586" s="260" t="s">
        <v>469</v>
      </c>
      <c r="D586" s="260" t="s">
        <v>470</v>
      </c>
      <c r="E586" s="260" t="s">
        <v>1766</v>
      </c>
      <c r="F586" s="308">
        <v>847435029752</v>
      </c>
      <c r="G586" s="302">
        <f t="shared" si="68"/>
        <v>16.5</v>
      </c>
      <c r="H586" s="302">
        <v>30</v>
      </c>
      <c r="I586" s="263">
        <f t="shared" si="65"/>
        <v>29.99</v>
      </c>
      <c r="J586" s="257">
        <f>VLOOKUP(E586,Inventory!A:C,3,FALSE)</f>
        <v>27</v>
      </c>
      <c r="K586" s="264"/>
      <c r="L586" s="263">
        <f t="shared" si="66"/>
        <v>0</v>
      </c>
      <c r="M586" s="443"/>
    </row>
    <row r="587" spans="1:13" ht="15.75" customHeight="1" x14ac:dyDescent="0.15">
      <c r="A587" s="279" t="s">
        <v>488</v>
      </c>
      <c r="B587" s="279" t="s">
        <v>1763</v>
      </c>
      <c r="C587" s="279" t="s">
        <v>472</v>
      </c>
      <c r="D587" s="279" t="s">
        <v>473</v>
      </c>
      <c r="E587" s="279" t="s">
        <v>1767</v>
      </c>
      <c r="F587" s="703">
        <v>847435029769</v>
      </c>
      <c r="G587" s="305">
        <f t="shared" si="68"/>
        <v>16.5</v>
      </c>
      <c r="H587" s="305">
        <v>30</v>
      </c>
      <c r="I587" s="282">
        <f t="shared" si="65"/>
        <v>29.99</v>
      </c>
      <c r="J587" s="257">
        <f>VLOOKUP(E587,Inventory!A:C,3,FALSE)</f>
        <v>33</v>
      </c>
      <c r="K587" s="281"/>
      <c r="L587" s="282">
        <f t="shared" si="66"/>
        <v>0</v>
      </c>
      <c r="M587" s="443"/>
    </row>
    <row r="588" spans="1:13" ht="15.75" customHeight="1" x14ac:dyDescent="0.15">
      <c r="A588" s="260" t="s">
        <v>488</v>
      </c>
      <c r="B588" s="260" t="s">
        <v>1763</v>
      </c>
      <c r="C588" s="260" t="s">
        <v>475</v>
      </c>
      <c r="D588" s="260" t="s">
        <v>476</v>
      </c>
      <c r="E588" s="260" t="s">
        <v>1768</v>
      </c>
      <c r="F588" s="308">
        <v>847435029776</v>
      </c>
      <c r="G588" s="302">
        <f t="shared" si="68"/>
        <v>16.5</v>
      </c>
      <c r="H588" s="302">
        <v>30</v>
      </c>
      <c r="I588" s="263">
        <f t="shared" si="65"/>
        <v>29.99</v>
      </c>
      <c r="J588" s="257">
        <f>VLOOKUP(E588,Inventory!A:C,3,FALSE)</f>
        <v>24</v>
      </c>
      <c r="K588" s="264"/>
      <c r="L588" s="263">
        <f t="shared" si="66"/>
        <v>0</v>
      </c>
      <c r="M588" s="443"/>
    </row>
    <row r="589" spans="1:13" ht="15.75" customHeight="1" x14ac:dyDescent="0.15">
      <c r="A589" s="294" t="s">
        <v>488</v>
      </c>
      <c r="B589" s="294" t="s">
        <v>1763</v>
      </c>
      <c r="C589" s="294" t="s">
        <v>478</v>
      </c>
      <c r="D589" s="294" t="s">
        <v>479</v>
      </c>
      <c r="E589" s="294" t="s">
        <v>1769</v>
      </c>
      <c r="F589" s="310">
        <v>847435029783</v>
      </c>
      <c r="G589" s="307">
        <f t="shared" si="68"/>
        <v>16.5</v>
      </c>
      <c r="H589" s="307">
        <v>30</v>
      </c>
      <c r="I589" s="271">
        <f t="shared" si="65"/>
        <v>29.99</v>
      </c>
      <c r="J589" s="257">
        <f>VLOOKUP(E589,Inventory!A:C,3,FALSE)</f>
        <v>1</v>
      </c>
      <c r="K589" s="267"/>
      <c r="L589" s="271">
        <f t="shared" si="66"/>
        <v>0</v>
      </c>
      <c r="M589" s="443"/>
    </row>
    <row r="590" spans="1:13" ht="15.75" customHeight="1" x14ac:dyDescent="0.2">
      <c r="A590" s="332" t="s">
        <v>488</v>
      </c>
      <c r="B590" s="704" t="s">
        <v>706</v>
      </c>
      <c r="C590" s="705" t="s">
        <v>463</v>
      </c>
      <c r="D590" s="706" t="s">
        <v>464</v>
      </c>
      <c r="E590" s="707" t="s">
        <v>707</v>
      </c>
      <c r="F590" s="708">
        <v>847435035395</v>
      </c>
      <c r="G590" s="709">
        <v>16.5</v>
      </c>
      <c r="H590" s="710">
        <v>30</v>
      </c>
      <c r="I590" s="711">
        <v>29.99</v>
      </c>
      <c r="J590" s="257">
        <f>VLOOKUP(E590,Inventory!A:C,3,FALSE)</f>
        <v>19</v>
      </c>
      <c r="K590" s="706"/>
      <c r="L590" s="712">
        <v>0</v>
      </c>
      <c r="M590" s="443"/>
    </row>
    <row r="591" spans="1:13" ht="15.75" customHeight="1" x14ac:dyDescent="0.2">
      <c r="A591" s="582" t="s">
        <v>488</v>
      </c>
      <c r="B591" s="713" t="s">
        <v>706</v>
      </c>
      <c r="C591" s="714" t="s">
        <v>466</v>
      </c>
      <c r="D591" s="715" t="s">
        <v>467</v>
      </c>
      <c r="E591" s="716" t="s">
        <v>710</v>
      </c>
      <c r="F591" s="717">
        <v>847435035401</v>
      </c>
      <c r="G591" s="718">
        <v>16.5</v>
      </c>
      <c r="H591" s="719">
        <v>30</v>
      </c>
      <c r="I591" s="553">
        <v>29.99</v>
      </c>
      <c r="J591" s="257">
        <f>VLOOKUP(E591,Inventory!A:C,3,FALSE)</f>
        <v>29</v>
      </c>
      <c r="K591" s="715"/>
      <c r="L591" s="720">
        <v>0</v>
      </c>
      <c r="M591" s="443"/>
    </row>
    <row r="592" spans="1:13" ht="15.75" customHeight="1" x14ac:dyDescent="0.2">
      <c r="A592" s="582" t="s">
        <v>488</v>
      </c>
      <c r="B592" s="713" t="s">
        <v>706</v>
      </c>
      <c r="C592" s="714" t="s">
        <v>469</v>
      </c>
      <c r="D592" s="715" t="s">
        <v>470</v>
      </c>
      <c r="E592" s="716" t="s">
        <v>712</v>
      </c>
      <c r="F592" s="717">
        <v>847435035418</v>
      </c>
      <c r="G592" s="718">
        <v>16.5</v>
      </c>
      <c r="H592" s="719">
        <v>30</v>
      </c>
      <c r="I592" s="553">
        <v>29.99</v>
      </c>
      <c r="J592" s="257">
        <f>VLOOKUP(E592,Inventory!A:C,3,FALSE)</f>
        <v>99</v>
      </c>
      <c r="K592" s="715"/>
      <c r="L592" s="720">
        <v>0</v>
      </c>
      <c r="M592" s="443"/>
    </row>
    <row r="593" spans="1:13" ht="15.75" customHeight="1" x14ac:dyDescent="0.2">
      <c r="A593" s="582" t="s">
        <v>488</v>
      </c>
      <c r="B593" s="713" t="s">
        <v>706</v>
      </c>
      <c r="C593" s="714" t="s">
        <v>472</v>
      </c>
      <c r="D593" s="715" t="s">
        <v>473</v>
      </c>
      <c r="E593" s="716" t="s">
        <v>714</v>
      </c>
      <c r="F593" s="717">
        <v>847435035425</v>
      </c>
      <c r="G593" s="718">
        <v>16.5</v>
      </c>
      <c r="H593" s="719">
        <v>30</v>
      </c>
      <c r="I593" s="553">
        <v>29.99</v>
      </c>
      <c r="J593" s="257">
        <f>VLOOKUP(E593,Inventory!A:C,3,FALSE)</f>
        <v>198</v>
      </c>
      <c r="K593" s="715"/>
      <c r="L593" s="720">
        <v>0</v>
      </c>
      <c r="M593" s="443"/>
    </row>
    <row r="594" spans="1:13" ht="15.75" customHeight="1" x14ac:dyDescent="0.2">
      <c r="A594" s="582" t="s">
        <v>488</v>
      </c>
      <c r="B594" s="713" t="s">
        <v>706</v>
      </c>
      <c r="C594" s="714" t="s">
        <v>475</v>
      </c>
      <c r="D594" s="715" t="s">
        <v>476</v>
      </c>
      <c r="E594" s="716" t="s">
        <v>716</v>
      </c>
      <c r="F594" s="717">
        <v>847435035432</v>
      </c>
      <c r="G594" s="718">
        <v>16.5</v>
      </c>
      <c r="H594" s="719">
        <v>30</v>
      </c>
      <c r="I594" s="553">
        <v>29.99</v>
      </c>
      <c r="J594" s="257">
        <f>VLOOKUP(E594,Inventory!A:C,3,FALSE)</f>
        <v>95</v>
      </c>
      <c r="K594" s="715"/>
      <c r="L594" s="720">
        <v>0</v>
      </c>
      <c r="M594" s="443"/>
    </row>
    <row r="595" spans="1:13" ht="15.75" customHeight="1" x14ac:dyDescent="0.2">
      <c r="A595" s="582" t="s">
        <v>488</v>
      </c>
      <c r="B595" s="713" t="s">
        <v>706</v>
      </c>
      <c r="C595" s="714" t="s">
        <v>478</v>
      </c>
      <c r="D595" s="715" t="s">
        <v>479</v>
      </c>
      <c r="E595" s="716" t="s">
        <v>718</v>
      </c>
      <c r="F595" s="717">
        <v>847435035449</v>
      </c>
      <c r="G595" s="718">
        <v>16.5</v>
      </c>
      <c r="H595" s="719">
        <v>30</v>
      </c>
      <c r="I595" s="553">
        <v>29.99</v>
      </c>
      <c r="J595" s="257">
        <f>VLOOKUP(E595,Inventory!A:C,3,FALSE)</f>
        <v>41</v>
      </c>
      <c r="K595" s="715"/>
      <c r="L595" s="720">
        <v>0</v>
      </c>
      <c r="M595" s="443"/>
    </row>
    <row r="596" spans="1:13" ht="15.75" customHeight="1" x14ac:dyDescent="0.2">
      <c r="A596" s="582" t="s">
        <v>488</v>
      </c>
      <c r="B596" s="713" t="s">
        <v>720</v>
      </c>
      <c r="C596" s="714" t="s">
        <v>463</v>
      </c>
      <c r="D596" s="715" t="s">
        <v>464</v>
      </c>
      <c r="E596" s="716" t="s">
        <v>721</v>
      </c>
      <c r="F596" s="717">
        <v>847435035517</v>
      </c>
      <c r="G596" s="718">
        <v>16.5</v>
      </c>
      <c r="H596" s="719">
        <v>30</v>
      </c>
      <c r="I596" s="553">
        <v>29.99</v>
      </c>
      <c r="J596" s="257">
        <f>VLOOKUP(E596,Inventory!A:C,3,FALSE)</f>
        <v>20</v>
      </c>
      <c r="K596" s="715"/>
      <c r="L596" s="720">
        <v>0</v>
      </c>
      <c r="M596" s="443"/>
    </row>
    <row r="597" spans="1:13" ht="15.75" customHeight="1" x14ac:dyDescent="0.2">
      <c r="A597" s="582" t="s">
        <v>488</v>
      </c>
      <c r="B597" s="713" t="s">
        <v>720</v>
      </c>
      <c r="C597" s="714" t="s">
        <v>466</v>
      </c>
      <c r="D597" s="715" t="s">
        <v>467</v>
      </c>
      <c r="E597" s="716" t="s">
        <v>723</v>
      </c>
      <c r="F597" s="717">
        <v>847435035524</v>
      </c>
      <c r="G597" s="718">
        <v>16.5</v>
      </c>
      <c r="H597" s="719">
        <v>30</v>
      </c>
      <c r="I597" s="553">
        <v>29.99</v>
      </c>
      <c r="J597" s="257">
        <f>VLOOKUP(E597,Inventory!A:C,3,FALSE)</f>
        <v>30</v>
      </c>
      <c r="K597" s="715"/>
      <c r="L597" s="720">
        <v>0</v>
      </c>
      <c r="M597" s="443"/>
    </row>
    <row r="598" spans="1:13" ht="15.75" customHeight="1" x14ac:dyDescent="0.2">
      <c r="A598" s="582" t="s">
        <v>488</v>
      </c>
      <c r="B598" s="713" t="s">
        <v>720</v>
      </c>
      <c r="C598" s="714" t="s">
        <v>469</v>
      </c>
      <c r="D598" s="715" t="s">
        <v>470</v>
      </c>
      <c r="E598" s="716" t="s">
        <v>725</v>
      </c>
      <c r="F598" s="717">
        <v>847435035531</v>
      </c>
      <c r="G598" s="718">
        <v>16.5</v>
      </c>
      <c r="H598" s="719">
        <v>30</v>
      </c>
      <c r="I598" s="553">
        <v>29.99</v>
      </c>
      <c r="J598" s="257">
        <f>VLOOKUP(E598,Inventory!A:C,3,FALSE)</f>
        <v>43</v>
      </c>
      <c r="K598" s="715"/>
      <c r="L598" s="720">
        <v>0</v>
      </c>
      <c r="M598" s="443"/>
    </row>
    <row r="599" spans="1:13" ht="15.75" customHeight="1" x14ac:dyDescent="0.2">
      <c r="A599" s="582" t="s">
        <v>488</v>
      </c>
      <c r="B599" s="713" t="s">
        <v>720</v>
      </c>
      <c r="C599" s="714" t="s">
        <v>472</v>
      </c>
      <c r="D599" s="715" t="s">
        <v>473</v>
      </c>
      <c r="E599" s="716" t="s">
        <v>727</v>
      </c>
      <c r="F599" s="717">
        <v>847435035548</v>
      </c>
      <c r="G599" s="718">
        <v>16.5</v>
      </c>
      <c r="H599" s="719">
        <v>30</v>
      </c>
      <c r="I599" s="553">
        <v>29.99</v>
      </c>
      <c r="J599" s="257">
        <f>VLOOKUP(E599,Inventory!A:C,3,FALSE)</f>
        <v>45</v>
      </c>
      <c r="K599" s="715"/>
      <c r="L599" s="720">
        <v>0</v>
      </c>
      <c r="M599" s="443"/>
    </row>
    <row r="600" spans="1:13" ht="15.75" customHeight="1" x14ac:dyDescent="0.2">
      <c r="A600" s="582" t="s">
        <v>488</v>
      </c>
      <c r="B600" s="713" t="s">
        <v>720</v>
      </c>
      <c r="C600" s="714" t="s">
        <v>475</v>
      </c>
      <c r="D600" s="715" t="s">
        <v>476</v>
      </c>
      <c r="E600" s="716" t="s">
        <v>729</v>
      </c>
      <c r="F600" s="717">
        <v>847435035555</v>
      </c>
      <c r="G600" s="718">
        <v>16.5</v>
      </c>
      <c r="H600" s="719">
        <v>30</v>
      </c>
      <c r="I600" s="553">
        <v>29.99</v>
      </c>
      <c r="J600" s="257">
        <f>VLOOKUP(E600,Inventory!A:C,3,FALSE)</f>
        <v>28</v>
      </c>
      <c r="K600" s="715"/>
      <c r="L600" s="720">
        <v>0</v>
      </c>
      <c r="M600" s="443"/>
    </row>
    <row r="601" spans="1:13" ht="15.75" customHeight="1" x14ac:dyDescent="0.2">
      <c r="A601" s="582" t="s">
        <v>488</v>
      </c>
      <c r="B601" s="713" t="s">
        <v>720</v>
      </c>
      <c r="C601" s="714" t="s">
        <v>478</v>
      </c>
      <c r="D601" s="715" t="s">
        <v>479</v>
      </c>
      <c r="E601" s="716" t="s">
        <v>731</v>
      </c>
      <c r="F601" s="717">
        <v>847435035562</v>
      </c>
      <c r="G601" s="718">
        <v>16.5</v>
      </c>
      <c r="H601" s="719">
        <v>30</v>
      </c>
      <c r="I601" s="553">
        <v>29.99</v>
      </c>
      <c r="J601" s="257">
        <f>VLOOKUP(E601,Inventory!A:C,3,FALSE)</f>
        <v>20</v>
      </c>
      <c r="K601" s="715"/>
      <c r="L601" s="720">
        <v>0</v>
      </c>
      <c r="M601" s="443"/>
    </row>
    <row r="602" spans="1:13" ht="15.75" customHeight="1" x14ac:dyDescent="0.2">
      <c r="A602" s="582" t="s">
        <v>488</v>
      </c>
      <c r="B602" s="713" t="s">
        <v>733</v>
      </c>
      <c r="C602" s="714" t="s">
        <v>463</v>
      </c>
      <c r="D602" s="715" t="s">
        <v>464</v>
      </c>
      <c r="E602" s="716" t="s">
        <v>734</v>
      </c>
      <c r="F602" s="717">
        <v>847435035579</v>
      </c>
      <c r="G602" s="718">
        <v>16.5</v>
      </c>
      <c r="H602" s="719">
        <v>30</v>
      </c>
      <c r="I602" s="553">
        <v>29.99</v>
      </c>
      <c r="J602" s="257">
        <f>VLOOKUP(E602,Inventory!A:C,3,FALSE)</f>
        <v>10</v>
      </c>
      <c r="K602" s="715"/>
      <c r="L602" s="720">
        <v>0</v>
      </c>
      <c r="M602" s="443"/>
    </row>
    <row r="603" spans="1:13" ht="15.75" customHeight="1" x14ac:dyDescent="0.2">
      <c r="A603" s="582" t="s">
        <v>488</v>
      </c>
      <c r="B603" s="713" t="s">
        <v>733</v>
      </c>
      <c r="C603" s="714" t="s">
        <v>466</v>
      </c>
      <c r="D603" s="715" t="s">
        <v>467</v>
      </c>
      <c r="E603" s="716" t="s">
        <v>736</v>
      </c>
      <c r="F603" s="717">
        <v>847435035586</v>
      </c>
      <c r="G603" s="718">
        <v>16.5</v>
      </c>
      <c r="H603" s="719">
        <v>30</v>
      </c>
      <c r="I603" s="553">
        <v>29.99</v>
      </c>
      <c r="J603" s="257">
        <f>VLOOKUP(E603,Inventory!A:C,3,FALSE)</f>
        <v>19</v>
      </c>
      <c r="K603" s="715"/>
      <c r="L603" s="720">
        <v>0</v>
      </c>
      <c r="M603" s="443"/>
    </row>
    <row r="604" spans="1:13" ht="15.75" customHeight="1" x14ac:dyDescent="0.2">
      <c r="A604" s="582" t="s">
        <v>488</v>
      </c>
      <c r="B604" s="713" t="s">
        <v>733</v>
      </c>
      <c r="C604" s="714" t="s">
        <v>469</v>
      </c>
      <c r="D604" s="715" t="s">
        <v>470</v>
      </c>
      <c r="E604" s="716" t="s">
        <v>738</v>
      </c>
      <c r="F604" s="717">
        <v>847435035593</v>
      </c>
      <c r="G604" s="718">
        <v>16.5</v>
      </c>
      <c r="H604" s="719">
        <v>30</v>
      </c>
      <c r="I604" s="553">
        <v>29.99</v>
      </c>
      <c r="J604" s="257">
        <f>VLOOKUP(E604,Inventory!A:C,3,FALSE)</f>
        <v>33</v>
      </c>
      <c r="K604" s="715"/>
      <c r="L604" s="720">
        <v>0</v>
      </c>
      <c r="M604" s="443"/>
    </row>
    <row r="605" spans="1:13" ht="15.75" customHeight="1" x14ac:dyDescent="0.2">
      <c r="A605" s="582" t="s">
        <v>488</v>
      </c>
      <c r="B605" s="713" t="s">
        <v>733</v>
      </c>
      <c r="C605" s="714" t="s">
        <v>472</v>
      </c>
      <c r="D605" s="715" t="s">
        <v>473</v>
      </c>
      <c r="E605" s="716" t="s">
        <v>740</v>
      </c>
      <c r="F605" s="717">
        <v>847435035609</v>
      </c>
      <c r="G605" s="718">
        <v>16.5</v>
      </c>
      <c r="H605" s="719">
        <v>30</v>
      </c>
      <c r="I605" s="553">
        <v>29.99</v>
      </c>
      <c r="J605" s="257">
        <f>VLOOKUP(E605,Inventory!A:C,3,FALSE)</f>
        <v>39</v>
      </c>
      <c r="K605" s="715"/>
      <c r="L605" s="720">
        <v>0</v>
      </c>
      <c r="M605" s="443"/>
    </row>
    <row r="606" spans="1:13" ht="15.75" customHeight="1" x14ac:dyDescent="0.2">
      <c r="A606" s="582" t="s">
        <v>488</v>
      </c>
      <c r="B606" s="713" t="s">
        <v>733</v>
      </c>
      <c r="C606" s="714" t="s">
        <v>475</v>
      </c>
      <c r="D606" s="715" t="s">
        <v>476</v>
      </c>
      <c r="E606" s="716" t="s">
        <v>742</v>
      </c>
      <c r="F606" s="717">
        <v>847435035616</v>
      </c>
      <c r="G606" s="718">
        <v>16.5</v>
      </c>
      <c r="H606" s="719">
        <v>30</v>
      </c>
      <c r="I606" s="553">
        <v>29.99</v>
      </c>
      <c r="J606" s="257">
        <f>VLOOKUP(E606,Inventory!A:C,3,FALSE)</f>
        <v>18</v>
      </c>
      <c r="K606" s="715"/>
      <c r="L606" s="720">
        <v>0</v>
      </c>
      <c r="M606" s="443"/>
    </row>
    <row r="607" spans="1:13" ht="15.75" customHeight="1" x14ac:dyDescent="0.2">
      <c r="A607" s="344" t="s">
        <v>488</v>
      </c>
      <c r="B607" s="721" t="s">
        <v>733</v>
      </c>
      <c r="C607" s="722" t="s">
        <v>478</v>
      </c>
      <c r="D607" s="723" t="s">
        <v>479</v>
      </c>
      <c r="E607" s="724" t="s">
        <v>744</v>
      </c>
      <c r="F607" s="725">
        <v>847435035623</v>
      </c>
      <c r="G607" s="726">
        <v>16.5</v>
      </c>
      <c r="H607" s="727">
        <v>30</v>
      </c>
      <c r="I607" s="728">
        <v>29.99</v>
      </c>
      <c r="J607" s="257">
        <f>VLOOKUP(E607,Inventory!A:C,3,FALSE)</f>
        <v>10</v>
      </c>
      <c r="K607" s="723"/>
      <c r="L607" s="729">
        <v>0</v>
      </c>
      <c r="M607" s="443"/>
    </row>
    <row r="608" spans="1:13" ht="15.75" customHeight="1" x14ac:dyDescent="0.2">
      <c r="A608" s="582" t="s">
        <v>656</v>
      </c>
      <c r="B608" s="321" t="s">
        <v>746</v>
      </c>
      <c r="C608" s="583" t="s">
        <v>658</v>
      </c>
      <c r="D608" s="252"/>
      <c r="E608" s="253" t="s">
        <v>747</v>
      </c>
      <c r="F608" s="298" t="s">
        <v>748</v>
      </c>
      <c r="G608" s="477">
        <f t="shared" ref="G608:G663" si="69">H608*0.55</f>
        <v>13.750000000000002</v>
      </c>
      <c r="H608" s="254">
        <v>25</v>
      </c>
      <c r="I608" s="255">
        <f t="shared" ref="I608:I691" si="70">H608-0.01</f>
        <v>24.99</v>
      </c>
      <c r="J608" s="257">
        <f>VLOOKUP(E608,Inventory!A:C,3,FALSE)</f>
        <v>59</v>
      </c>
      <c r="K608" s="252"/>
      <c r="L608" s="274">
        <f t="shared" ref="L608:L691" si="71">G608*K608</f>
        <v>0</v>
      </c>
      <c r="M608" s="443"/>
    </row>
    <row r="609" spans="1:13" ht="15.75" customHeight="1" x14ac:dyDescent="0.2">
      <c r="A609" s="344" t="s">
        <v>656</v>
      </c>
      <c r="B609" s="453" t="s">
        <v>746</v>
      </c>
      <c r="C609" s="345" t="s">
        <v>661</v>
      </c>
      <c r="D609" s="267"/>
      <c r="E609" s="268" t="s">
        <v>749</v>
      </c>
      <c r="F609" s="306" t="s">
        <v>750</v>
      </c>
      <c r="G609" s="346">
        <f t="shared" si="69"/>
        <v>13.750000000000002</v>
      </c>
      <c r="H609" s="270">
        <v>25</v>
      </c>
      <c r="I609" s="271">
        <f t="shared" si="70"/>
        <v>24.99</v>
      </c>
      <c r="J609" s="257">
        <f>VLOOKUP(E609,Inventory!A:C,3,FALSE)</f>
        <v>114</v>
      </c>
      <c r="K609" s="267"/>
      <c r="L609" s="690">
        <f t="shared" si="71"/>
        <v>0</v>
      </c>
      <c r="M609" s="443"/>
    </row>
    <row r="610" spans="1:13" ht="15.75" customHeight="1" x14ac:dyDescent="0.15">
      <c r="A610" s="251" t="s">
        <v>656</v>
      </c>
      <c r="B610" s="252" t="s">
        <v>1770</v>
      </c>
      <c r="C610" s="730" t="s">
        <v>463</v>
      </c>
      <c r="D610" s="251" t="s">
        <v>464</v>
      </c>
      <c r="E610" s="252" t="s">
        <v>1771</v>
      </c>
      <c r="F610" s="311">
        <v>847435032462</v>
      </c>
      <c r="G610" s="299">
        <f t="shared" si="69"/>
        <v>13.750000000000002</v>
      </c>
      <c r="H610" s="299">
        <v>25</v>
      </c>
      <c r="I610" s="255">
        <f t="shared" si="70"/>
        <v>24.99</v>
      </c>
      <c r="J610" s="257">
        <f>VLOOKUP(E610,Inventory!A:C,3,FALSE)</f>
        <v>11</v>
      </c>
      <c r="K610" s="252"/>
      <c r="L610" s="255">
        <f t="shared" si="71"/>
        <v>0</v>
      </c>
      <c r="M610" s="443"/>
    </row>
    <row r="611" spans="1:13" ht="15.75" customHeight="1" x14ac:dyDescent="0.15">
      <c r="A611" s="260" t="s">
        <v>656</v>
      </c>
      <c r="B611" s="264" t="s">
        <v>1770</v>
      </c>
      <c r="C611" s="649" t="s">
        <v>466</v>
      </c>
      <c r="D611" s="260" t="s">
        <v>467</v>
      </c>
      <c r="E611" s="264" t="s">
        <v>1772</v>
      </c>
      <c r="F611" s="308">
        <v>847435032479</v>
      </c>
      <c r="G611" s="302">
        <f t="shared" si="69"/>
        <v>13.750000000000002</v>
      </c>
      <c r="H611" s="302">
        <v>25</v>
      </c>
      <c r="I611" s="263">
        <f t="shared" si="70"/>
        <v>24.99</v>
      </c>
      <c r="J611" s="257">
        <f>VLOOKUP(E611,Inventory!A:C,3,FALSE)</f>
        <v>208</v>
      </c>
      <c r="K611" s="264"/>
      <c r="L611" s="263">
        <f t="shared" si="71"/>
        <v>0</v>
      </c>
      <c r="M611" s="443"/>
    </row>
    <row r="612" spans="1:13" ht="15.75" customHeight="1" x14ac:dyDescent="0.15">
      <c r="A612" s="260" t="s">
        <v>656</v>
      </c>
      <c r="B612" s="264" t="s">
        <v>1770</v>
      </c>
      <c r="C612" s="649" t="s">
        <v>469</v>
      </c>
      <c r="D612" s="260" t="s">
        <v>470</v>
      </c>
      <c r="E612" s="264" t="s">
        <v>1773</v>
      </c>
      <c r="F612" s="308">
        <v>847435032486</v>
      </c>
      <c r="G612" s="302">
        <f t="shared" si="69"/>
        <v>13.750000000000002</v>
      </c>
      <c r="H612" s="302">
        <v>25</v>
      </c>
      <c r="I612" s="263">
        <f t="shared" si="70"/>
        <v>24.99</v>
      </c>
      <c r="J612" s="257">
        <f>VLOOKUP(E612,Inventory!A:C,3,FALSE)</f>
        <v>225</v>
      </c>
      <c r="K612" s="264"/>
      <c r="L612" s="263">
        <f t="shared" si="71"/>
        <v>0</v>
      </c>
      <c r="M612" s="443"/>
    </row>
    <row r="613" spans="1:13" ht="15.75" customHeight="1" x14ac:dyDescent="0.15">
      <c r="A613" s="260" t="s">
        <v>656</v>
      </c>
      <c r="B613" s="264" t="s">
        <v>1770</v>
      </c>
      <c r="C613" s="649" t="s">
        <v>472</v>
      </c>
      <c r="D613" s="260" t="s">
        <v>473</v>
      </c>
      <c r="E613" s="264" t="s">
        <v>1774</v>
      </c>
      <c r="F613" s="308">
        <v>847435032493</v>
      </c>
      <c r="G613" s="302">
        <f t="shared" si="69"/>
        <v>13.750000000000002</v>
      </c>
      <c r="H613" s="302">
        <v>25</v>
      </c>
      <c r="I613" s="263">
        <f t="shared" si="70"/>
        <v>24.99</v>
      </c>
      <c r="J613" s="257">
        <f>VLOOKUP(E613,Inventory!A:C,3,FALSE)</f>
        <v>208</v>
      </c>
      <c r="K613" s="264"/>
      <c r="L613" s="263">
        <f t="shared" si="71"/>
        <v>0</v>
      </c>
      <c r="M613" s="443"/>
    </row>
    <row r="614" spans="1:13" ht="15.75" customHeight="1" x14ac:dyDescent="0.15">
      <c r="A614" s="260" t="s">
        <v>656</v>
      </c>
      <c r="B614" s="264" t="s">
        <v>1770</v>
      </c>
      <c r="C614" s="649" t="s">
        <v>475</v>
      </c>
      <c r="D614" s="260" t="s">
        <v>476</v>
      </c>
      <c r="E614" s="264" t="s">
        <v>1775</v>
      </c>
      <c r="F614" s="308">
        <v>847435032509</v>
      </c>
      <c r="G614" s="302">
        <f t="shared" si="69"/>
        <v>13.750000000000002</v>
      </c>
      <c r="H614" s="302">
        <v>25</v>
      </c>
      <c r="I614" s="263">
        <f t="shared" si="70"/>
        <v>24.99</v>
      </c>
      <c r="J614" s="257">
        <f>VLOOKUP(E614,Inventory!A:C,3,FALSE)</f>
        <v>250</v>
      </c>
      <c r="K614" s="264"/>
      <c r="L614" s="263">
        <f t="shared" si="71"/>
        <v>0</v>
      </c>
      <c r="M614" s="443"/>
    </row>
    <row r="615" spans="1:13" ht="15.75" customHeight="1" x14ac:dyDescent="0.15">
      <c r="A615" s="260" t="s">
        <v>656</v>
      </c>
      <c r="B615" s="264" t="s">
        <v>1770</v>
      </c>
      <c r="C615" s="260" t="s">
        <v>478</v>
      </c>
      <c r="D615" s="647" t="s">
        <v>479</v>
      </c>
      <c r="E615" s="264" t="s">
        <v>1776</v>
      </c>
      <c r="F615" s="308">
        <v>847435032516</v>
      </c>
      <c r="G615" s="302">
        <f t="shared" si="69"/>
        <v>13.750000000000002</v>
      </c>
      <c r="H615" s="302">
        <v>25</v>
      </c>
      <c r="I615" s="263">
        <f t="shared" si="70"/>
        <v>24.99</v>
      </c>
      <c r="J615" s="257">
        <f>VLOOKUP(E615,Inventory!A:C,3,FALSE)</f>
        <v>155</v>
      </c>
      <c r="K615" s="264"/>
      <c r="L615" s="263">
        <f t="shared" si="71"/>
        <v>0</v>
      </c>
      <c r="M615" s="443"/>
    </row>
    <row r="616" spans="1:13" ht="15.75" customHeight="1" x14ac:dyDescent="0.15">
      <c r="A616" s="260" t="s">
        <v>656</v>
      </c>
      <c r="B616" s="264" t="s">
        <v>1777</v>
      </c>
      <c r="C616" s="260" t="s">
        <v>466</v>
      </c>
      <c r="D616" s="647" t="s">
        <v>467</v>
      </c>
      <c r="E616" s="264" t="s">
        <v>1778</v>
      </c>
      <c r="F616" s="308">
        <v>847435032530</v>
      </c>
      <c r="G616" s="302">
        <f t="shared" si="69"/>
        <v>13.750000000000002</v>
      </c>
      <c r="H616" s="302">
        <v>25</v>
      </c>
      <c r="I616" s="263">
        <f t="shared" si="70"/>
        <v>24.99</v>
      </c>
      <c r="J616" s="257">
        <f>VLOOKUP(E616,Inventory!A:C,3,FALSE)</f>
        <v>108</v>
      </c>
      <c r="K616" s="264"/>
      <c r="L616" s="263">
        <f t="shared" si="71"/>
        <v>0</v>
      </c>
      <c r="M616" s="443"/>
    </row>
    <row r="617" spans="1:13" ht="15.75" customHeight="1" x14ac:dyDescent="0.15">
      <c r="A617" s="260" t="s">
        <v>656</v>
      </c>
      <c r="B617" s="264" t="s">
        <v>1777</v>
      </c>
      <c r="C617" s="260" t="s">
        <v>469</v>
      </c>
      <c r="D617" s="647" t="s">
        <v>470</v>
      </c>
      <c r="E617" s="264" t="s">
        <v>1779</v>
      </c>
      <c r="F617" s="308">
        <v>847435032547</v>
      </c>
      <c r="G617" s="302">
        <f t="shared" si="69"/>
        <v>13.750000000000002</v>
      </c>
      <c r="H617" s="302">
        <v>25</v>
      </c>
      <c r="I617" s="263">
        <f t="shared" si="70"/>
        <v>24.99</v>
      </c>
      <c r="J617" s="257">
        <f>VLOOKUP(E617,Inventory!A:C,3,FALSE)</f>
        <v>139</v>
      </c>
      <c r="K617" s="264"/>
      <c r="L617" s="263">
        <f t="shared" si="71"/>
        <v>0</v>
      </c>
      <c r="M617" s="443"/>
    </row>
    <row r="618" spans="1:13" ht="15.75" customHeight="1" x14ac:dyDescent="0.15">
      <c r="A618" s="260" t="s">
        <v>656</v>
      </c>
      <c r="B618" s="264" t="s">
        <v>1777</v>
      </c>
      <c r="C618" s="260" t="s">
        <v>472</v>
      </c>
      <c r="D618" s="647" t="s">
        <v>473</v>
      </c>
      <c r="E618" s="264" t="s">
        <v>1780</v>
      </c>
      <c r="F618" s="308">
        <v>847435032554</v>
      </c>
      <c r="G618" s="302">
        <f t="shared" si="69"/>
        <v>13.750000000000002</v>
      </c>
      <c r="H618" s="302">
        <v>25</v>
      </c>
      <c r="I618" s="263">
        <f t="shared" si="70"/>
        <v>24.99</v>
      </c>
      <c r="J618" s="257">
        <f>VLOOKUP(E618,Inventory!A:C,3,FALSE)</f>
        <v>128</v>
      </c>
      <c r="K618" s="264"/>
      <c r="L618" s="263">
        <f t="shared" si="71"/>
        <v>0</v>
      </c>
      <c r="M618" s="443"/>
    </row>
    <row r="619" spans="1:13" ht="15.75" customHeight="1" x14ac:dyDescent="0.15">
      <c r="A619" s="260" t="s">
        <v>656</v>
      </c>
      <c r="B619" s="264" t="s">
        <v>1777</v>
      </c>
      <c r="C619" s="260" t="s">
        <v>475</v>
      </c>
      <c r="D619" s="647" t="s">
        <v>476</v>
      </c>
      <c r="E619" s="264" t="s">
        <v>1781</v>
      </c>
      <c r="F619" s="308">
        <v>847435032561</v>
      </c>
      <c r="G619" s="302">
        <f t="shared" si="69"/>
        <v>13.750000000000002</v>
      </c>
      <c r="H619" s="302">
        <v>25</v>
      </c>
      <c r="I619" s="263">
        <f t="shared" si="70"/>
        <v>24.99</v>
      </c>
      <c r="J619" s="257">
        <f>VLOOKUP(E619,Inventory!A:C,3,FALSE)</f>
        <v>80</v>
      </c>
      <c r="K619" s="264"/>
      <c r="L619" s="263">
        <f t="shared" si="71"/>
        <v>0</v>
      </c>
      <c r="M619" s="443"/>
    </row>
    <row r="620" spans="1:13" ht="15.75" customHeight="1" x14ac:dyDescent="0.15">
      <c r="A620" s="260" t="s">
        <v>656</v>
      </c>
      <c r="B620" s="264" t="s">
        <v>1777</v>
      </c>
      <c r="C620" s="260" t="s">
        <v>478</v>
      </c>
      <c r="D620" s="647" t="s">
        <v>479</v>
      </c>
      <c r="E620" s="264" t="s">
        <v>1782</v>
      </c>
      <c r="F620" s="308">
        <v>847435032578</v>
      </c>
      <c r="G620" s="302">
        <f t="shared" si="69"/>
        <v>13.750000000000002</v>
      </c>
      <c r="H620" s="302">
        <v>25</v>
      </c>
      <c r="I620" s="263">
        <f t="shared" si="70"/>
        <v>24.99</v>
      </c>
      <c r="J620" s="257">
        <f>VLOOKUP(E620,Inventory!A:C,3,FALSE)</f>
        <v>2</v>
      </c>
      <c r="K620" s="264"/>
      <c r="L620" s="263">
        <f t="shared" si="71"/>
        <v>0</v>
      </c>
      <c r="M620" s="443"/>
    </row>
    <row r="621" spans="1:13" ht="15.75" customHeight="1" x14ac:dyDescent="0.15">
      <c r="A621" s="260" t="s">
        <v>656</v>
      </c>
      <c r="B621" s="264" t="s">
        <v>1783</v>
      </c>
      <c r="C621" s="260" t="s">
        <v>463</v>
      </c>
      <c r="D621" s="647" t="s">
        <v>464</v>
      </c>
      <c r="E621" s="264" t="s">
        <v>1784</v>
      </c>
      <c r="F621" s="308">
        <v>847435032585</v>
      </c>
      <c r="G621" s="302">
        <f t="shared" si="69"/>
        <v>13.750000000000002</v>
      </c>
      <c r="H621" s="302">
        <v>25</v>
      </c>
      <c r="I621" s="263">
        <f t="shared" si="70"/>
        <v>24.99</v>
      </c>
      <c r="J621" s="257">
        <f>VLOOKUP(E621,Inventory!A:C,3,FALSE)</f>
        <v>21</v>
      </c>
      <c r="K621" s="264"/>
      <c r="L621" s="263">
        <f t="shared" si="71"/>
        <v>0</v>
      </c>
      <c r="M621" s="443"/>
    </row>
    <row r="622" spans="1:13" ht="15.75" customHeight="1" x14ac:dyDescent="0.15">
      <c r="A622" s="260" t="s">
        <v>656</v>
      </c>
      <c r="B622" s="264" t="s">
        <v>1783</v>
      </c>
      <c r="C622" s="260" t="s">
        <v>466</v>
      </c>
      <c r="D622" s="647" t="s">
        <v>467</v>
      </c>
      <c r="E622" s="264" t="s">
        <v>1785</v>
      </c>
      <c r="F622" s="308">
        <v>847435032592</v>
      </c>
      <c r="G622" s="302">
        <f t="shared" si="69"/>
        <v>13.750000000000002</v>
      </c>
      <c r="H622" s="302">
        <v>25</v>
      </c>
      <c r="I622" s="263">
        <f t="shared" si="70"/>
        <v>24.99</v>
      </c>
      <c r="J622" s="257">
        <f>VLOOKUP(E622,Inventory!A:C,3,FALSE)</f>
        <v>163</v>
      </c>
      <c r="K622" s="264"/>
      <c r="L622" s="263">
        <f t="shared" si="71"/>
        <v>0</v>
      </c>
      <c r="M622" s="443"/>
    </row>
    <row r="623" spans="1:13" ht="15.75" customHeight="1" x14ac:dyDescent="0.15">
      <c r="A623" s="260" t="s">
        <v>656</v>
      </c>
      <c r="B623" s="264" t="s">
        <v>1783</v>
      </c>
      <c r="C623" s="260" t="s">
        <v>469</v>
      </c>
      <c r="D623" s="647" t="s">
        <v>470</v>
      </c>
      <c r="E623" s="264" t="s">
        <v>1786</v>
      </c>
      <c r="F623" s="308">
        <v>847435032608</v>
      </c>
      <c r="G623" s="302">
        <f t="shared" si="69"/>
        <v>13.750000000000002</v>
      </c>
      <c r="H623" s="302">
        <v>25</v>
      </c>
      <c r="I623" s="263">
        <f t="shared" si="70"/>
        <v>24.99</v>
      </c>
      <c r="J623" s="257">
        <f>VLOOKUP(E623,Inventory!A:C,3,FALSE)</f>
        <v>250</v>
      </c>
      <c r="K623" s="264"/>
      <c r="L623" s="263">
        <f t="shared" si="71"/>
        <v>0</v>
      </c>
      <c r="M623" s="443"/>
    </row>
    <row r="624" spans="1:13" ht="15.75" customHeight="1" x14ac:dyDescent="0.15">
      <c r="A624" s="260" t="s">
        <v>656</v>
      </c>
      <c r="B624" s="264" t="s">
        <v>1783</v>
      </c>
      <c r="C624" s="730" t="s">
        <v>472</v>
      </c>
      <c r="D624" s="260" t="s">
        <v>473</v>
      </c>
      <c r="E624" s="264" t="s">
        <v>1787</v>
      </c>
      <c r="F624" s="308">
        <v>847435032615</v>
      </c>
      <c r="G624" s="302">
        <f t="shared" si="69"/>
        <v>13.750000000000002</v>
      </c>
      <c r="H624" s="302">
        <v>25</v>
      </c>
      <c r="I624" s="263">
        <f t="shared" si="70"/>
        <v>24.99</v>
      </c>
      <c r="J624" s="257">
        <f>VLOOKUP(E624,Inventory!A:C,3,FALSE)</f>
        <v>243</v>
      </c>
      <c r="K624" s="264"/>
      <c r="L624" s="263">
        <f t="shared" si="71"/>
        <v>0</v>
      </c>
      <c r="M624" s="443"/>
    </row>
    <row r="625" spans="1:13" ht="15.75" customHeight="1" x14ac:dyDescent="0.15">
      <c r="A625" s="260" t="s">
        <v>656</v>
      </c>
      <c r="B625" s="264" t="s">
        <v>1783</v>
      </c>
      <c r="C625" s="649" t="s">
        <v>475</v>
      </c>
      <c r="D625" s="260" t="s">
        <v>476</v>
      </c>
      <c r="E625" s="264" t="s">
        <v>1788</v>
      </c>
      <c r="F625" s="308">
        <v>847435032622</v>
      </c>
      <c r="G625" s="302">
        <f t="shared" si="69"/>
        <v>13.750000000000002</v>
      </c>
      <c r="H625" s="302">
        <v>25</v>
      </c>
      <c r="I625" s="263">
        <f t="shared" si="70"/>
        <v>24.99</v>
      </c>
      <c r="J625" s="257">
        <f>VLOOKUP(E625,Inventory!A:C,3,FALSE)</f>
        <v>171</v>
      </c>
      <c r="K625" s="264"/>
      <c r="L625" s="263">
        <f t="shared" si="71"/>
        <v>0</v>
      </c>
      <c r="M625" s="443"/>
    </row>
    <row r="626" spans="1:13" ht="15.75" customHeight="1" x14ac:dyDescent="0.15">
      <c r="A626" s="260" t="s">
        <v>656</v>
      </c>
      <c r="B626" s="264" t="s">
        <v>1783</v>
      </c>
      <c r="C626" s="260" t="s">
        <v>478</v>
      </c>
      <c r="D626" s="260" t="s">
        <v>479</v>
      </c>
      <c r="E626" s="264" t="s">
        <v>1789</v>
      </c>
      <c r="F626" s="308">
        <v>847435032639</v>
      </c>
      <c r="G626" s="302">
        <f t="shared" si="69"/>
        <v>13.750000000000002</v>
      </c>
      <c r="H626" s="302">
        <v>25</v>
      </c>
      <c r="I626" s="263">
        <f t="shared" si="70"/>
        <v>24.99</v>
      </c>
      <c r="J626" s="257">
        <f>VLOOKUP(E626,Inventory!A:C,3,FALSE)</f>
        <v>34</v>
      </c>
      <c r="K626" s="264"/>
      <c r="L626" s="263">
        <f t="shared" si="71"/>
        <v>0</v>
      </c>
      <c r="M626" s="443"/>
    </row>
    <row r="627" spans="1:13" ht="15.75" customHeight="1" x14ac:dyDescent="0.15">
      <c r="A627" s="260" t="s">
        <v>656</v>
      </c>
      <c r="B627" s="264" t="s">
        <v>1790</v>
      </c>
      <c r="C627" s="260" t="s">
        <v>466</v>
      </c>
      <c r="D627" s="260" t="s">
        <v>467</v>
      </c>
      <c r="E627" s="264" t="s">
        <v>1791</v>
      </c>
      <c r="F627" s="308">
        <v>847435032653</v>
      </c>
      <c r="G627" s="302">
        <f t="shared" si="69"/>
        <v>13.750000000000002</v>
      </c>
      <c r="H627" s="302">
        <v>25</v>
      </c>
      <c r="I627" s="263">
        <f t="shared" si="70"/>
        <v>24.99</v>
      </c>
      <c r="J627" s="257">
        <f>VLOOKUP(E627,Inventory!A:C,3,FALSE)</f>
        <v>187</v>
      </c>
      <c r="K627" s="264"/>
      <c r="L627" s="263">
        <f t="shared" si="71"/>
        <v>0</v>
      </c>
      <c r="M627" s="443"/>
    </row>
    <row r="628" spans="1:13" ht="15.75" customHeight="1" x14ac:dyDescent="0.15">
      <c r="A628" s="260" t="s">
        <v>656</v>
      </c>
      <c r="B628" s="264" t="s">
        <v>1790</v>
      </c>
      <c r="C628" s="260" t="s">
        <v>469</v>
      </c>
      <c r="D628" s="260" t="s">
        <v>470</v>
      </c>
      <c r="E628" s="264" t="s">
        <v>1792</v>
      </c>
      <c r="F628" s="308">
        <v>847435032660</v>
      </c>
      <c r="G628" s="302">
        <f t="shared" si="69"/>
        <v>13.750000000000002</v>
      </c>
      <c r="H628" s="302">
        <v>25</v>
      </c>
      <c r="I628" s="263">
        <f t="shared" si="70"/>
        <v>24.99</v>
      </c>
      <c r="J628" s="257">
        <f>VLOOKUP(E628,Inventory!A:C,3,FALSE)</f>
        <v>250</v>
      </c>
      <c r="K628" s="264"/>
      <c r="L628" s="263">
        <f t="shared" si="71"/>
        <v>0</v>
      </c>
      <c r="M628" s="443"/>
    </row>
    <row r="629" spans="1:13" ht="15.75" customHeight="1" x14ac:dyDescent="0.15">
      <c r="A629" s="260" t="s">
        <v>656</v>
      </c>
      <c r="B629" s="264" t="s">
        <v>1790</v>
      </c>
      <c r="C629" s="260" t="s">
        <v>472</v>
      </c>
      <c r="D629" s="260" t="s">
        <v>473</v>
      </c>
      <c r="E629" s="264" t="s">
        <v>1793</v>
      </c>
      <c r="F629" s="308">
        <v>847435032677</v>
      </c>
      <c r="G629" s="302">
        <f t="shared" si="69"/>
        <v>13.750000000000002</v>
      </c>
      <c r="H629" s="302">
        <v>25</v>
      </c>
      <c r="I629" s="263">
        <f t="shared" si="70"/>
        <v>24.99</v>
      </c>
      <c r="J629" s="257">
        <f>VLOOKUP(E629,Inventory!A:C,3,FALSE)</f>
        <v>250</v>
      </c>
      <c r="K629" s="264"/>
      <c r="L629" s="263">
        <f t="shared" si="71"/>
        <v>0</v>
      </c>
      <c r="M629" s="443"/>
    </row>
    <row r="630" spans="1:13" ht="15.75" customHeight="1" x14ac:dyDescent="0.15">
      <c r="A630" s="260" t="s">
        <v>656</v>
      </c>
      <c r="B630" s="264" t="s">
        <v>1790</v>
      </c>
      <c r="C630" s="260" t="s">
        <v>475</v>
      </c>
      <c r="D630" s="260" t="s">
        <v>476</v>
      </c>
      <c r="E630" s="264" t="s">
        <v>1794</v>
      </c>
      <c r="F630" s="308">
        <v>847435032684</v>
      </c>
      <c r="G630" s="302">
        <f t="shared" si="69"/>
        <v>13.750000000000002</v>
      </c>
      <c r="H630" s="302">
        <v>25</v>
      </c>
      <c r="I630" s="263">
        <f t="shared" si="70"/>
        <v>24.99</v>
      </c>
      <c r="J630" s="257">
        <f>VLOOKUP(E630,Inventory!A:C,3,FALSE)</f>
        <v>190</v>
      </c>
      <c r="K630" s="264"/>
      <c r="L630" s="263">
        <f t="shared" si="71"/>
        <v>0</v>
      </c>
      <c r="M630" s="443"/>
    </row>
    <row r="631" spans="1:13" ht="15.75" customHeight="1" x14ac:dyDescent="0.15">
      <c r="A631" s="260" t="s">
        <v>656</v>
      </c>
      <c r="B631" s="264" t="s">
        <v>1790</v>
      </c>
      <c r="C631" s="260" t="s">
        <v>478</v>
      </c>
      <c r="D631" s="260" t="s">
        <v>479</v>
      </c>
      <c r="E631" s="264" t="s">
        <v>1795</v>
      </c>
      <c r="F631" s="308">
        <v>847435032691</v>
      </c>
      <c r="G631" s="302">
        <f t="shared" si="69"/>
        <v>13.750000000000002</v>
      </c>
      <c r="H631" s="302">
        <v>25</v>
      </c>
      <c r="I631" s="263">
        <f t="shared" si="70"/>
        <v>24.99</v>
      </c>
      <c r="J631" s="257">
        <f>VLOOKUP(E631,Inventory!A:C,3,FALSE)</f>
        <v>6</v>
      </c>
      <c r="K631" s="264"/>
      <c r="L631" s="263">
        <f t="shared" si="71"/>
        <v>0</v>
      </c>
      <c r="M631" s="443"/>
    </row>
    <row r="632" spans="1:13" ht="15.75" customHeight="1" x14ac:dyDescent="0.15">
      <c r="A632" s="260" t="s">
        <v>656</v>
      </c>
      <c r="B632" s="264" t="s">
        <v>1796</v>
      </c>
      <c r="C632" s="260" t="s">
        <v>463</v>
      </c>
      <c r="D632" s="260" t="s">
        <v>464</v>
      </c>
      <c r="E632" s="264" t="s">
        <v>1797</v>
      </c>
      <c r="F632" s="308">
        <v>847435032707</v>
      </c>
      <c r="G632" s="302">
        <f t="shared" si="69"/>
        <v>13.750000000000002</v>
      </c>
      <c r="H632" s="302">
        <v>25</v>
      </c>
      <c r="I632" s="263">
        <f t="shared" si="70"/>
        <v>24.99</v>
      </c>
      <c r="J632" s="257">
        <f>VLOOKUP(E632,Inventory!A:C,3,FALSE)</f>
        <v>7</v>
      </c>
      <c r="K632" s="264"/>
      <c r="L632" s="263">
        <f t="shared" si="71"/>
        <v>0</v>
      </c>
      <c r="M632" s="443"/>
    </row>
    <row r="633" spans="1:13" ht="15.75" customHeight="1" x14ac:dyDescent="0.15">
      <c r="A633" s="260" t="s">
        <v>656</v>
      </c>
      <c r="B633" s="264" t="s">
        <v>1796</v>
      </c>
      <c r="C633" s="260" t="s">
        <v>466</v>
      </c>
      <c r="D633" s="260" t="s">
        <v>467</v>
      </c>
      <c r="E633" s="264" t="s">
        <v>1798</v>
      </c>
      <c r="F633" s="308">
        <v>847435032714</v>
      </c>
      <c r="G633" s="302">
        <f t="shared" si="69"/>
        <v>13.750000000000002</v>
      </c>
      <c r="H633" s="302">
        <v>25</v>
      </c>
      <c r="I633" s="263">
        <f t="shared" si="70"/>
        <v>24.99</v>
      </c>
      <c r="J633" s="257">
        <f>VLOOKUP(E633,Inventory!A:C,3,FALSE)</f>
        <v>147</v>
      </c>
      <c r="K633" s="264"/>
      <c r="L633" s="263">
        <f t="shared" si="71"/>
        <v>0</v>
      </c>
      <c r="M633" s="443"/>
    </row>
    <row r="634" spans="1:13" ht="15.75" customHeight="1" x14ac:dyDescent="0.15">
      <c r="A634" s="260" t="s">
        <v>656</v>
      </c>
      <c r="B634" s="264" t="s">
        <v>1796</v>
      </c>
      <c r="C634" s="260" t="s">
        <v>469</v>
      </c>
      <c r="D634" s="260" t="s">
        <v>470</v>
      </c>
      <c r="E634" s="264" t="s">
        <v>1799</v>
      </c>
      <c r="F634" s="308">
        <v>847435032721</v>
      </c>
      <c r="G634" s="302">
        <f t="shared" si="69"/>
        <v>13.750000000000002</v>
      </c>
      <c r="H634" s="302">
        <v>25</v>
      </c>
      <c r="I634" s="263">
        <f t="shared" si="70"/>
        <v>24.99</v>
      </c>
      <c r="J634" s="257">
        <f>VLOOKUP(E634,Inventory!A:C,3,FALSE)</f>
        <v>231</v>
      </c>
      <c r="K634" s="264"/>
      <c r="L634" s="263">
        <f t="shared" si="71"/>
        <v>0</v>
      </c>
      <c r="M634" s="443"/>
    </row>
    <row r="635" spans="1:13" ht="15.75" customHeight="1" x14ac:dyDescent="0.15">
      <c r="A635" s="260" t="s">
        <v>656</v>
      </c>
      <c r="B635" s="264" t="s">
        <v>1796</v>
      </c>
      <c r="C635" s="260" t="s">
        <v>472</v>
      </c>
      <c r="D635" s="260" t="s">
        <v>473</v>
      </c>
      <c r="E635" s="264" t="s">
        <v>1800</v>
      </c>
      <c r="F635" s="308">
        <v>847435032738</v>
      </c>
      <c r="G635" s="302">
        <f t="shared" si="69"/>
        <v>13.750000000000002</v>
      </c>
      <c r="H635" s="302">
        <v>25</v>
      </c>
      <c r="I635" s="263">
        <f t="shared" si="70"/>
        <v>24.99</v>
      </c>
      <c r="J635" s="257">
        <f>VLOOKUP(E635,Inventory!A:C,3,FALSE)</f>
        <v>233</v>
      </c>
      <c r="K635" s="264"/>
      <c r="L635" s="263">
        <f t="shared" si="71"/>
        <v>0</v>
      </c>
      <c r="M635" s="443"/>
    </row>
    <row r="636" spans="1:13" ht="15.75" customHeight="1" x14ac:dyDescent="0.15">
      <c r="A636" s="260" t="s">
        <v>656</v>
      </c>
      <c r="B636" s="264" t="s">
        <v>1796</v>
      </c>
      <c r="C636" s="260" t="s">
        <v>475</v>
      </c>
      <c r="D636" s="260" t="s">
        <v>476</v>
      </c>
      <c r="E636" s="264" t="s">
        <v>1801</v>
      </c>
      <c r="F636" s="308">
        <v>847435032745</v>
      </c>
      <c r="G636" s="302">
        <f t="shared" si="69"/>
        <v>13.750000000000002</v>
      </c>
      <c r="H636" s="302">
        <v>25</v>
      </c>
      <c r="I636" s="263">
        <f t="shared" si="70"/>
        <v>24.99</v>
      </c>
      <c r="J636" s="257">
        <f>VLOOKUP(E636,Inventory!A:C,3,FALSE)</f>
        <v>136</v>
      </c>
      <c r="K636" s="264"/>
      <c r="L636" s="263">
        <f t="shared" si="71"/>
        <v>0</v>
      </c>
      <c r="M636" s="443"/>
    </row>
    <row r="637" spans="1:13" ht="15.75" customHeight="1" x14ac:dyDescent="0.15">
      <c r="A637" s="279" t="s">
        <v>656</v>
      </c>
      <c r="B637" s="281" t="s">
        <v>1802</v>
      </c>
      <c r="C637" s="279" t="s">
        <v>478</v>
      </c>
      <c r="D637" s="279" t="s">
        <v>479</v>
      </c>
      <c r="E637" s="281" t="s">
        <v>1803</v>
      </c>
      <c r="F637" s="703">
        <v>847435032752</v>
      </c>
      <c r="G637" s="305">
        <f t="shared" si="69"/>
        <v>13.750000000000002</v>
      </c>
      <c r="H637" s="305">
        <v>25</v>
      </c>
      <c r="I637" s="282">
        <f t="shared" si="70"/>
        <v>24.99</v>
      </c>
      <c r="J637" s="257">
        <f>VLOOKUP(E637,Inventory!A:C,3,FALSE)</f>
        <v>69</v>
      </c>
      <c r="K637" s="281"/>
      <c r="L637" s="282">
        <f t="shared" si="71"/>
        <v>0</v>
      </c>
      <c r="M637" s="443"/>
    </row>
    <row r="638" spans="1:13" ht="15.75" customHeight="1" x14ac:dyDescent="0.2">
      <c r="A638" s="438" t="s">
        <v>656</v>
      </c>
      <c r="B638" s="439" t="s">
        <v>624</v>
      </c>
      <c r="C638" s="343" t="s">
        <v>463</v>
      </c>
      <c r="D638" s="264" t="s">
        <v>464</v>
      </c>
      <c r="E638" s="260" t="s">
        <v>625</v>
      </c>
      <c r="F638" s="301">
        <v>847435034992</v>
      </c>
      <c r="G638" s="330">
        <f t="shared" si="69"/>
        <v>13.750000000000002</v>
      </c>
      <c r="H638" s="262">
        <v>25</v>
      </c>
      <c r="I638" s="263">
        <f t="shared" si="70"/>
        <v>24.99</v>
      </c>
      <c r="J638" s="257">
        <f>VLOOKUP(E638,Inventory!A:C,3,FALSE)</f>
        <v>18</v>
      </c>
      <c r="K638" s="264"/>
      <c r="L638" s="263">
        <f t="shared" si="71"/>
        <v>0</v>
      </c>
      <c r="M638" s="443"/>
    </row>
    <row r="639" spans="1:13" ht="15.75" customHeight="1" x14ac:dyDescent="0.2">
      <c r="A639" s="438" t="s">
        <v>656</v>
      </c>
      <c r="B639" s="439" t="s">
        <v>624</v>
      </c>
      <c r="C639" s="343" t="s">
        <v>466</v>
      </c>
      <c r="D639" s="264" t="s">
        <v>467</v>
      </c>
      <c r="E639" s="260" t="s">
        <v>626</v>
      </c>
      <c r="F639" s="301">
        <v>847435035005</v>
      </c>
      <c r="G639" s="330">
        <f t="shared" si="69"/>
        <v>13.750000000000002</v>
      </c>
      <c r="H639" s="262">
        <v>25</v>
      </c>
      <c r="I639" s="263">
        <f t="shared" si="70"/>
        <v>24.99</v>
      </c>
      <c r="J639" s="257">
        <f>VLOOKUP(E639,Inventory!A:C,3,FALSE)</f>
        <v>71</v>
      </c>
      <c r="K639" s="264"/>
      <c r="L639" s="263">
        <f t="shared" si="71"/>
        <v>0</v>
      </c>
      <c r="M639" s="443"/>
    </row>
    <row r="640" spans="1:13" ht="15.75" customHeight="1" x14ac:dyDescent="0.2">
      <c r="A640" s="438" t="s">
        <v>656</v>
      </c>
      <c r="B640" s="439" t="s">
        <v>624</v>
      </c>
      <c r="C640" s="343" t="s">
        <v>469</v>
      </c>
      <c r="D640" s="264" t="s">
        <v>470</v>
      </c>
      <c r="E640" s="260" t="s">
        <v>627</v>
      </c>
      <c r="F640" s="301">
        <v>847435035012</v>
      </c>
      <c r="G640" s="330">
        <f t="shared" si="69"/>
        <v>13.750000000000002</v>
      </c>
      <c r="H640" s="262">
        <v>25</v>
      </c>
      <c r="I640" s="263">
        <f t="shared" si="70"/>
        <v>24.99</v>
      </c>
      <c r="J640" s="257">
        <f>VLOOKUP(E640,Inventory!A:C,3,FALSE)</f>
        <v>157</v>
      </c>
      <c r="K640" s="264"/>
      <c r="L640" s="263">
        <f t="shared" si="71"/>
        <v>0</v>
      </c>
      <c r="M640" s="443"/>
    </row>
    <row r="641" spans="1:13" ht="15.75" customHeight="1" x14ac:dyDescent="0.2">
      <c r="A641" s="438" t="s">
        <v>656</v>
      </c>
      <c r="B641" s="439" t="s">
        <v>624</v>
      </c>
      <c r="C641" s="343" t="s">
        <v>472</v>
      </c>
      <c r="D641" s="264" t="s">
        <v>473</v>
      </c>
      <c r="E641" s="260" t="s">
        <v>628</v>
      </c>
      <c r="F641" s="301">
        <v>847435035029</v>
      </c>
      <c r="G641" s="330">
        <f t="shared" si="69"/>
        <v>13.750000000000002</v>
      </c>
      <c r="H641" s="262">
        <v>25</v>
      </c>
      <c r="I641" s="263">
        <f t="shared" si="70"/>
        <v>24.99</v>
      </c>
      <c r="J641" s="257">
        <f>VLOOKUP(E641,Inventory!A:C,3,FALSE)</f>
        <v>126</v>
      </c>
      <c r="K641" s="264"/>
      <c r="L641" s="263">
        <f t="shared" si="71"/>
        <v>0</v>
      </c>
      <c r="M641" s="443"/>
    </row>
    <row r="642" spans="1:13" ht="15.75" customHeight="1" x14ac:dyDescent="0.2">
      <c r="A642" s="438" t="s">
        <v>656</v>
      </c>
      <c r="B642" s="439" t="s">
        <v>624</v>
      </c>
      <c r="C642" s="343" t="s">
        <v>475</v>
      </c>
      <c r="D642" s="264" t="s">
        <v>476</v>
      </c>
      <c r="E642" s="260" t="s">
        <v>629</v>
      </c>
      <c r="F642" s="301">
        <v>847435035036</v>
      </c>
      <c r="G642" s="330">
        <f t="shared" si="69"/>
        <v>13.750000000000002</v>
      </c>
      <c r="H642" s="262">
        <v>25</v>
      </c>
      <c r="I642" s="263">
        <f t="shared" si="70"/>
        <v>24.99</v>
      </c>
      <c r="J642" s="257">
        <f>VLOOKUP(E642,Inventory!A:C,3,FALSE)</f>
        <v>64</v>
      </c>
      <c r="K642" s="264"/>
      <c r="L642" s="263">
        <f t="shared" si="71"/>
        <v>0</v>
      </c>
      <c r="M642" s="443"/>
    </row>
    <row r="643" spans="1:13" ht="15.75" customHeight="1" x14ac:dyDescent="0.2">
      <c r="A643" s="438" t="s">
        <v>656</v>
      </c>
      <c r="B643" s="439" t="s">
        <v>624</v>
      </c>
      <c r="C643" s="343" t="s">
        <v>478</v>
      </c>
      <c r="D643" s="264" t="s">
        <v>479</v>
      </c>
      <c r="E643" s="260" t="s">
        <v>630</v>
      </c>
      <c r="F643" s="301">
        <v>847435035043</v>
      </c>
      <c r="G643" s="330">
        <f t="shared" si="69"/>
        <v>13.750000000000002</v>
      </c>
      <c r="H643" s="262">
        <v>25</v>
      </c>
      <c r="I643" s="263">
        <f t="shared" si="70"/>
        <v>24.99</v>
      </c>
      <c r="J643" s="257">
        <f>VLOOKUP(E643,Inventory!A:C,3,FALSE)</f>
        <v>38</v>
      </c>
      <c r="K643" s="264"/>
      <c r="L643" s="263">
        <f t="shared" si="71"/>
        <v>0</v>
      </c>
      <c r="M643" s="443"/>
    </row>
    <row r="644" spans="1:13" ht="15.75" customHeight="1" x14ac:dyDescent="0.2">
      <c r="A644" s="438" t="s">
        <v>656</v>
      </c>
      <c r="B644" s="439" t="s">
        <v>631</v>
      </c>
      <c r="C644" s="343" t="s">
        <v>463</v>
      </c>
      <c r="D644" s="264" t="s">
        <v>464</v>
      </c>
      <c r="E644" s="260" t="s">
        <v>632</v>
      </c>
      <c r="F644" s="301">
        <v>847435035050</v>
      </c>
      <c r="G644" s="330">
        <f t="shared" si="69"/>
        <v>13.750000000000002</v>
      </c>
      <c r="H644" s="262">
        <v>25</v>
      </c>
      <c r="I644" s="263">
        <f t="shared" si="70"/>
        <v>24.99</v>
      </c>
      <c r="J644" s="257">
        <f>VLOOKUP(E644,Inventory!A:C,3,FALSE)</f>
        <v>28</v>
      </c>
      <c r="K644" s="264"/>
      <c r="L644" s="263">
        <f t="shared" si="71"/>
        <v>0</v>
      </c>
      <c r="M644" s="443"/>
    </row>
    <row r="645" spans="1:13" ht="15.75" customHeight="1" x14ac:dyDescent="0.2">
      <c r="A645" s="438" t="s">
        <v>656</v>
      </c>
      <c r="B645" s="439" t="s">
        <v>631</v>
      </c>
      <c r="C645" s="343" t="s">
        <v>466</v>
      </c>
      <c r="D645" s="264" t="s">
        <v>467</v>
      </c>
      <c r="E645" s="260" t="s">
        <v>633</v>
      </c>
      <c r="F645" s="301">
        <v>847435035067</v>
      </c>
      <c r="G645" s="330">
        <f t="shared" si="69"/>
        <v>13.750000000000002</v>
      </c>
      <c r="H645" s="262">
        <v>25</v>
      </c>
      <c r="I645" s="263">
        <f t="shared" si="70"/>
        <v>24.99</v>
      </c>
      <c r="J645" s="257">
        <f>VLOOKUP(E645,Inventory!A:C,3,FALSE)</f>
        <v>66</v>
      </c>
      <c r="K645" s="264"/>
      <c r="L645" s="263">
        <f t="shared" si="71"/>
        <v>0</v>
      </c>
      <c r="M645" s="443"/>
    </row>
    <row r="646" spans="1:13" ht="15.75" customHeight="1" x14ac:dyDescent="0.2">
      <c r="A646" s="438" t="s">
        <v>656</v>
      </c>
      <c r="B646" s="439" t="s">
        <v>631</v>
      </c>
      <c r="C646" s="343" t="s">
        <v>469</v>
      </c>
      <c r="D646" s="264" t="s">
        <v>470</v>
      </c>
      <c r="E646" s="260" t="s">
        <v>634</v>
      </c>
      <c r="F646" s="301">
        <v>847435035074</v>
      </c>
      <c r="G646" s="330">
        <f t="shared" si="69"/>
        <v>13.750000000000002</v>
      </c>
      <c r="H646" s="262">
        <v>25</v>
      </c>
      <c r="I646" s="263">
        <f t="shared" si="70"/>
        <v>24.99</v>
      </c>
      <c r="J646" s="257">
        <f>VLOOKUP(E646,Inventory!A:C,3,FALSE)</f>
        <v>109</v>
      </c>
      <c r="K646" s="264"/>
      <c r="L646" s="263">
        <f t="shared" si="71"/>
        <v>0</v>
      </c>
      <c r="M646" s="443"/>
    </row>
    <row r="647" spans="1:13" ht="15.75" customHeight="1" x14ac:dyDescent="0.2">
      <c r="A647" s="438" t="s">
        <v>656</v>
      </c>
      <c r="B647" s="439" t="s">
        <v>631</v>
      </c>
      <c r="C647" s="343" t="s">
        <v>472</v>
      </c>
      <c r="D647" s="264" t="s">
        <v>473</v>
      </c>
      <c r="E647" s="260" t="s">
        <v>635</v>
      </c>
      <c r="F647" s="301">
        <v>847435035081</v>
      </c>
      <c r="G647" s="330">
        <f t="shared" si="69"/>
        <v>13.750000000000002</v>
      </c>
      <c r="H647" s="262">
        <v>25</v>
      </c>
      <c r="I647" s="263">
        <f t="shared" si="70"/>
        <v>24.99</v>
      </c>
      <c r="J647" s="257">
        <f>VLOOKUP(E647,Inventory!A:C,3,FALSE)</f>
        <v>105</v>
      </c>
      <c r="K647" s="264"/>
      <c r="L647" s="263">
        <f t="shared" si="71"/>
        <v>0</v>
      </c>
      <c r="M647" s="443"/>
    </row>
    <row r="648" spans="1:13" ht="15.75" customHeight="1" x14ac:dyDescent="0.2">
      <c r="A648" s="438" t="s">
        <v>656</v>
      </c>
      <c r="B648" s="439" t="s">
        <v>631</v>
      </c>
      <c r="C648" s="343" t="s">
        <v>475</v>
      </c>
      <c r="D648" s="264" t="s">
        <v>476</v>
      </c>
      <c r="E648" s="260" t="s">
        <v>636</v>
      </c>
      <c r="F648" s="301">
        <v>847435035098</v>
      </c>
      <c r="G648" s="330">
        <f t="shared" si="69"/>
        <v>13.750000000000002</v>
      </c>
      <c r="H648" s="262">
        <v>25</v>
      </c>
      <c r="I648" s="263">
        <f t="shared" si="70"/>
        <v>24.99</v>
      </c>
      <c r="J648" s="257">
        <f>VLOOKUP(E648,Inventory!A:C,3,FALSE)</f>
        <v>58</v>
      </c>
      <c r="K648" s="264"/>
      <c r="L648" s="263">
        <f t="shared" si="71"/>
        <v>0</v>
      </c>
      <c r="M648" s="443"/>
    </row>
    <row r="649" spans="1:13" ht="15.75" customHeight="1" x14ac:dyDescent="0.2">
      <c r="A649" s="438" t="s">
        <v>656</v>
      </c>
      <c r="B649" s="439" t="s">
        <v>631</v>
      </c>
      <c r="C649" s="343" t="s">
        <v>478</v>
      </c>
      <c r="D649" s="264" t="s">
        <v>479</v>
      </c>
      <c r="E649" s="260" t="s">
        <v>637</v>
      </c>
      <c r="F649" s="301">
        <v>847435035104</v>
      </c>
      <c r="G649" s="330">
        <f t="shared" si="69"/>
        <v>13.750000000000002</v>
      </c>
      <c r="H649" s="262">
        <v>25</v>
      </c>
      <c r="I649" s="263">
        <f t="shared" si="70"/>
        <v>24.99</v>
      </c>
      <c r="J649" s="257">
        <f>VLOOKUP(E649,Inventory!A:C,3,FALSE)</f>
        <v>34</v>
      </c>
      <c r="K649" s="264"/>
      <c r="L649" s="263">
        <f t="shared" si="71"/>
        <v>0</v>
      </c>
      <c r="M649" s="443"/>
    </row>
    <row r="650" spans="1:13" ht="15.75" customHeight="1" x14ac:dyDescent="0.2">
      <c r="A650" s="260" t="s">
        <v>1804</v>
      </c>
      <c r="B650" s="572" t="s">
        <v>657</v>
      </c>
      <c r="C650" s="731" t="s">
        <v>658</v>
      </c>
      <c r="D650" s="319"/>
      <c r="E650" s="573" t="s">
        <v>659</v>
      </c>
      <c r="F650" s="574" t="s">
        <v>660</v>
      </c>
      <c r="G650" s="732">
        <f t="shared" si="69"/>
        <v>13.750000000000002</v>
      </c>
      <c r="H650" s="590">
        <v>25</v>
      </c>
      <c r="I650" s="531">
        <f t="shared" si="70"/>
        <v>24.99</v>
      </c>
      <c r="J650" s="257">
        <f>VLOOKUP(E650,Inventory!A:C,3,FALSE)</f>
        <v>94</v>
      </c>
      <c r="K650" s="319"/>
      <c r="L650" s="531">
        <f t="shared" si="71"/>
        <v>0</v>
      </c>
      <c r="M650" s="443"/>
    </row>
    <row r="651" spans="1:13" ht="15.75" customHeight="1" x14ac:dyDescent="0.2">
      <c r="A651" s="260" t="s">
        <v>1804</v>
      </c>
      <c r="B651" s="439" t="s">
        <v>657</v>
      </c>
      <c r="C651" s="343" t="s">
        <v>661</v>
      </c>
      <c r="D651" s="264"/>
      <c r="E651" s="261" t="s">
        <v>662</v>
      </c>
      <c r="F651" s="301" t="s">
        <v>663</v>
      </c>
      <c r="G651" s="330">
        <f t="shared" si="69"/>
        <v>13.750000000000002</v>
      </c>
      <c r="H651" s="262">
        <v>25</v>
      </c>
      <c r="I651" s="263">
        <f t="shared" si="70"/>
        <v>24.99</v>
      </c>
      <c r="J651" s="257">
        <f>VLOOKUP(E651,Inventory!A:C,3,FALSE)</f>
        <v>169</v>
      </c>
      <c r="K651" s="264"/>
      <c r="L651" s="263">
        <f t="shared" si="71"/>
        <v>0</v>
      </c>
      <c r="M651" s="443"/>
    </row>
    <row r="652" spans="1:13" ht="15.75" customHeight="1" x14ac:dyDescent="0.2">
      <c r="A652" s="438" t="s">
        <v>656</v>
      </c>
      <c r="B652" s="439" t="s">
        <v>657</v>
      </c>
      <c r="C652" s="343" t="s">
        <v>463</v>
      </c>
      <c r="D652" s="264" t="s">
        <v>464</v>
      </c>
      <c r="E652" s="261" t="s">
        <v>664</v>
      </c>
      <c r="F652" s="301" t="s">
        <v>665</v>
      </c>
      <c r="G652" s="330">
        <f t="shared" si="69"/>
        <v>13.750000000000002</v>
      </c>
      <c r="H652" s="262">
        <v>25</v>
      </c>
      <c r="I652" s="263">
        <f t="shared" si="70"/>
        <v>24.99</v>
      </c>
      <c r="J652" s="257">
        <f>VLOOKUP(E652,Inventory!A:C,3,FALSE)</f>
        <v>12</v>
      </c>
      <c r="K652" s="264"/>
      <c r="L652" s="263">
        <f t="shared" si="71"/>
        <v>0</v>
      </c>
      <c r="M652" s="443"/>
    </row>
    <row r="653" spans="1:13" ht="15.75" customHeight="1" x14ac:dyDescent="0.2">
      <c r="A653" s="438" t="s">
        <v>656</v>
      </c>
      <c r="B653" s="439" t="s">
        <v>657</v>
      </c>
      <c r="C653" s="343" t="s">
        <v>466</v>
      </c>
      <c r="D653" s="264" t="s">
        <v>467</v>
      </c>
      <c r="E653" s="261" t="s">
        <v>666</v>
      </c>
      <c r="F653" s="301" t="s">
        <v>667</v>
      </c>
      <c r="G653" s="330">
        <f t="shared" si="69"/>
        <v>13.750000000000002</v>
      </c>
      <c r="H653" s="262">
        <v>25</v>
      </c>
      <c r="I653" s="263">
        <f t="shared" si="70"/>
        <v>24.99</v>
      </c>
      <c r="J653" s="257">
        <f>VLOOKUP(E653,Inventory!A:C,3,FALSE)</f>
        <v>47</v>
      </c>
      <c r="K653" s="264"/>
      <c r="L653" s="263">
        <f t="shared" si="71"/>
        <v>0</v>
      </c>
      <c r="M653" s="443"/>
    </row>
    <row r="654" spans="1:13" ht="15.75" customHeight="1" x14ac:dyDescent="0.2">
      <c r="A654" s="438" t="s">
        <v>656</v>
      </c>
      <c r="B654" s="439" t="s">
        <v>657</v>
      </c>
      <c r="C654" s="343" t="s">
        <v>469</v>
      </c>
      <c r="D654" s="264" t="s">
        <v>470</v>
      </c>
      <c r="E654" s="261" t="s">
        <v>668</v>
      </c>
      <c r="F654" s="301" t="s">
        <v>669</v>
      </c>
      <c r="G654" s="330">
        <f t="shared" si="69"/>
        <v>13.750000000000002</v>
      </c>
      <c r="H654" s="262">
        <v>25</v>
      </c>
      <c r="I654" s="263">
        <f t="shared" si="70"/>
        <v>24.99</v>
      </c>
      <c r="J654" s="257">
        <f>VLOOKUP(E654,Inventory!A:C,3,FALSE)</f>
        <v>87</v>
      </c>
      <c r="K654" s="264"/>
      <c r="L654" s="263">
        <f t="shared" si="71"/>
        <v>0</v>
      </c>
      <c r="M654" s="443"/>
    </row>
    <row r="655" spans="1:13" ht="15.75" customHeight="1" x14ac:dyDescent="0.2">
      <c r="A655" s="438" t="s">
        <v>656</v>
      </c>
      <c r="B655" s="439" t="s">
        <v>657</v>
      </c>
      <c r="C655" s="343" t="s">
        <v>472</v>
      </c>
      <c r="D655" s="264" t="s">
        <v>473</v>
      </c>
      <c r="E655" s="261" t="s">
        <v>670</v>
      </c>
      <c r="F655" s="301" t="s">
        <v>671</v>
      </c>
      <c r="G655" s="330">
        <f t="shared" si="69"/>
        <v>13.750000000000002</v>
      </c>
      <c r="H655" s="262">
        <v>25</v>
      </c>
      <c r="I655" s="263">
        <f t="shared" si="70"/>
        <v>24.99</v>
      </c>
      <c r="J655" s="257">
        <f>VLOOKUP(E655,Inventory!A:C,3,FALSE)</f>
        <v>88</v>
      </c>
      <c r="K655" s="264"/>
      <c r="L655" s="263">
        <f t="shared" si="71"/>
        <v>0</v>
      </c>
      <c r="M655" s="443"/>
    </row>
    <row r="656" spans="1:13" ht="15.75" customHeight="1" x14ac:dyDescent="0.2">
      <c r="A656" s="438" t="s">
        <v>656</v>
      </c>
      <c r="B656" s="439" t="s">
        <v>657</v>
      </c>
      <c r="C656" s="343" t="s">
        <v>475</v>
      </c>
      <c r="D656" s="264" t="s">
        <v>476</v>
      </c>
      <c r="E656" s="261" t="s">
        <v>672</v>
      </c>
      <c r="F656" s="301" t="s">
        <v>673</v>
      </c>
      <c r="G656" s="330">
        <f t="shared" si="69"/>
        <v>13.750000000000002</v>
      </c>
      <c r="H656" s="262">
        <v>25</v>
      </c>
      <c r="I656" s="263">
        <f t="shared" si="70"/>
        <v>24.99</v>
      </c>
      <c r="J656" s="257">
        <f>VLOOKUP(E656,Inventory!A:C,3,FALSE)</f>
        <v>53</v>
      </c>
      <c r="K656" s="264"/>
      <c r="L656" s="263">
        <f t="shared" si="71"/>
        <v>0</v>
      </c>
      <c r="M656" s="443"/>
    </row>
    <row r="657" spans="1:13" ht="15.75" customHeight="1" x14ac:dyDescent="0.2">
      <c r="A657" s="733" t="s">
        <v>656</v>
      </c>
      <c r="B657" s="439" t="s">
        <v>657</v>
      </c>
      <c r="C657" s="583" t="s">
        <v>478</v>
      </c>
      <c r="D657" s="252" t="s">
        <v>479</v>
      </c>
      <c r="E657" s="251" t="s">
        <v>637</v>
      </c>
      <c r="F657" s="298">
        <v>847435035104</v>
      </c>
      <c r="G657" s="477">
        <f t="shared" si="69"/>
        <v>13.750000000000002</v>
      </c>
      <c r="H657" s="254">
        <v>25</v>
      </c>
      <c r="I657" s="255">
        <f t="shared" si="70"/>
        <v>24.99</v>
      </c>
      <c r="J657" s="257">
        <f>VLOOKUP(E657,Inventory!A:C,3,FALSE)</f>
        <v>34</v>
      </c>
      <c r="K657" s="252"/>
      <c r="L657" s="255">
        <f t="shared" si="71"/>
        <v>0</v>
      </c>
      <c r="M657" s="443"/>
    </row>
    <row r="658" spans="1:13" ht="15.75" customHeight="1" x14ac:dyDescent="0.15">
      <c r="A658" s="260" t="s">
        <v>1804</v>
      </c>
      <c r="B658" s="252" t="s">
        <v>1805</v>
      </c>
      <c r="C658" s="251" t="s">
        <v>1806</v>
      </c>
      <c r="D658" s="251"/>
      <c r="E658" s="252" t="s">
        <v>1807</v>
      </c>
      <c r="F658" s="311">
        <v>847435032936</v>
      </c>
      <c r="G658" s="299">
        <f t="shared" si="69"/>
        <v>13.750000000000002</v>
      </c>
      <c r="H658" s="299">
        <v>25</v>
      </c>
      <c r="I658" s="255">
        <f t="shared" si="70"/>
        <v>24.99</v>
      </c>
      <c r="J658" s="257">
        <f>VLOOKUP(E658,Inventory!A:C,3,FALSE)</f>
        <v>203</v>
      </c>
      <c r="K658" s="252"/>
      <c r="L658" s="255">
        <f t="shared" si="71"/>
        <v>0</v>
      </c>
      <c r="M658" s="443"/>
    </row>
    <row r="659" spans="1:13" ht="15.75" customHeight="1" x14ac:dyDescent="0.15">
      <c r="A659" s="260" t="s">
        <v>1804</v>
      </c>
      <c r="B659" s="264" t="s">
        <v>1805</v>
      </c>
      <c r="C659" s="260" t="s">
        <v>522</v>
      </c>
      <c r="D659" s="260"/>
      <c r="E659" s="264" t="s">
        <v>1808</v>
      </c>
      <c r="F659" s="308">
        <v>847435032943</v>
      </c>
      <c r="G659" s="302">
        <f t="shared" si="69"/>
        <v>13.750000000000002</v>
      </c>
      <c r="H659" s="302">
        <v>25</v>
      </c>
      <c r="I659" s="263">
        <f t="shared" si="70"/>
        <v>24.99</v>
      </c>
      <c r="J659" s="257">
        <f>VLOOKUP(E659,Inventory!A:C,3,FALSE)</f>
        <v>250</v>
      </c>
      <c r="K659" s="264"/>
      <c r="L659" s="263">
        <f t="shared" si="71"/>
        <v>0</v>
      </c>
      <c r="M659" s="443"/>
    </row>
    <row r="660" spans="1:13" ht="15.75" customHeight="1" x14ac:dyDescent="0.15">
      <c r="A660" s="279" t="s">
        <v>1804</v>
      </c>
      <c r="B660" s="264" t="s">
        <v>1809</v>
      </c>
      <c r="C660" s="610" t="s">
        <v>1806</v>
      </c>
      <c r="D660" s="610"/>
      <c r="E660" s="734" t="s">
        <v>1810</v>
      </c>
      <c r="F660" s="735">
        <v>847435026362</v>
      </c>
      <c r="G660" s="736">
        <f t="shared" si="69"/>
        <v>13.750000000000002</v>
      </c>
      <c r="H660" s="736">
        <v>25</v>
      </c>
      <c r="I660" s="531">
        <f t="shared" si="70"/>
        <v>24.99</v>
      </c>
      <c r="J660" s="257">
        <f>VLOOKUP(E660,Inventory!A:C,3,FALSE)</f>
        <v>128</v>
      </c>
      <c r="K660" s="319"/>
      <c r="L660" s="531">
        <f t="shared" si="71"/>
        <v>0</v>
      </c>
      <c r="M660" s="443"/>
    </row>
    <row r="661" spans="1:13" ht="15.75" customHeight="1" x14ac:dyDescent="0.15">
      <c r="A661" s="260" t="s">
        <v>1804</v>
      </c>
      <c r="B661" s="264" t="s">
        <v>1809</v>
      </c>
      <c r="C661" s="260" t="s">
        <v>522</v>
      </c>
      <c r="D661" s="260"/>
      <c r="E661" s="737" t="s">
        <v>1811</v>
      </c>
      <c r="F661" s="308">
        <v>847435032950</v>
      </c>
      <c r="G661" s="302">
        <f t="shared" si="69"/>
        <v>13.750000000000002</v>
      </c>
      <c r="H661" s="302">
        <v>25</v>
      </c>
      <c r="I661" s="263">
        <f t="shared" si="70"/>
        <v>24.99</v>
      </c>
      <c r="J661" s="257">
        <f>VLOOKUP(E661,Inventory!A:C,3,FALSE)</f>
        <v>250</v>
      </c>
      <c r="K661" s="264"/>
      <c r="L661" s="263">
        <f t="shared" si="71"/>
        <v>0</v>
      </c>
      <c r="M661" s="443"/>
    </row>
    <row r="662" spans="1:13" ht="15.75" customHeight="1" x14ac:dyDescent="0.15">
      <c r="A662" s="279" t="s">
        <v>1804</v>
      </c>
      <c r="B662" s="281" t="s">
        <v>1812</v>
      </c>
      <c r="C662" s="610" t="s">
        <v>1806</v>
      </c>
      <c r="D662" s="279"/>
      <c r="E662" s="738" t="s">
        <v>747</v>
      </c>
      <c r="F662" s="735">
        <v>847435035111</v>
      </c>
      <c r="G662" s="302">
        <f t="shared" si="69"/>
        <v>13.750000000000002</v>
      </c>
      <c r="H662" s="302">
        <v>25</v>
      </c>
      <c r="I662" s="263">
        <f t="shared" si="70"/>
        <v>24.99</v>
      </c>
      <c r="J662" s="257">
        <f>VLOOKUP(E662,Inventory!A:C,3,FALSE)</f>
        <v>59</v>
      </c>
      <c r="K662" s="264"/>
      <c r="L662" s="263">
        <f t="shared" si="71"/>
        <v>0</v>
      </c>
      <c r="M662" s="443"/>
    </row>
    <row r="663" spans="1:13" ht="15.75" customHeight="1" x14ac:dyDescent="0.15">
      <c r="A663" s="739" t="s">
        <v>1804</v>
      </c>
      <c r="B663" s="267" t="s">
        <v>1812</v>
      </c>
      <c r="C663" s="740" t="s">
        <v>522</v>
      </c>
      <c r="D663" s="266"/>
      <c r="E663" s="269" t="s">
        <v>749</v>
      </c>
      <c r="F663" s="310">
        <v>847435035128</v>
      </c>
      <c r="G663" s="307">
        <f t="shared" si="69"/>
        <v>13.750000000000002</v>
      </c>
      <c r="H663" s="307">
        <v>25</v>
      </c>
      <c r="I663" s="271">
        <f t="shared" si="70"/>
        <v>24.99</v>
      </c>
      <c r="J663" s="257">
        <f>VLOOKUP(E663,Inventory!A:C,3,FALSE)</f>
        <v>114</v>
      </c>
      <c r="K663" s="267"/>
      <c r="L663" s="271">
        <f t="shared" si="71"/>
        <v>0</v>
      </c>
      <c r="M663" s="443"/>
    </row>
    <row r="664" spans="1:13" ht="15.75" customHeight="1" x14ac:dyDescent="0.15">
      <c r="A664" s="251" t="s">
        <v>341</v>
      </c>
      <c r="B664" s="252" t="s">
        <v>427</v>
      </c>
      <c r="C664" s="252" t="s">
        <v>428</v>
      </c>
      <c r="D664" s="252"/>
      <c r="E664" s="253" t="s">
        <v>429</v>
      </c>
      <c r="F664" s="298">
        <v>847435023293</v>
      </c>
      <c r="G664" s="590">
        <f t="shared" ref="G664:G687" si="72">(H664*0.55)</f>
        <v>11</v>
      </c>
      <c r="H664" s="299">
        <f t="shared" ref="H664:H687" si="73">40*0.5</f>
        <v>20</v>
      </c>
      <c r="I664" s="255">
        <f t="shared" si="70"/>
        <v>19.989999999999998</v>
      </c>
      <c r="J664" s="257">
        <f>VLOOKUP(E664,Inventory!A:C,3,FALSE)</f>
        <v>91</v>
      </c>
      <c r="K664" s="252"/>
      <c r="L664" s="255">
        <f t="shared" si="71"/>
        <v>0</v>
      </c>
      <c r="M664" s="443"/>
    </row>
    <row r="665" spans="1:13" ht="15.75" customHeight="1" x14ac:dyDescent="0.15">
      <c r="A665" s="251" t="s">
        <v>341</v>
      </c>
      <c r="B665" s="252" t="s">
        <v>427</v>
      </c>
      <c r="C665" s="252" t="s">
        <v>430</v>
      </c>
      <c r="D665" s="252"/>
      <c r="E665" s="253" t="s">
        <v>431</v>
      </c>
      <c r="F665" s="741">
        <v>847435023309</v>
      </c>
      <c r="G665" s="262">
        <f t="shared" si="72"/>
        <v>11</v>
      </c>
      <c r="H665" s="299">
        <f t="shared" si="73"/>
        <v>20</v>
      </c>
      <c r="I665" s="255">
        <f t="shared" si="70"/>
        <v>19.989999999999998</v>
      </c>
      <c r="J665" s="257">
        <f>VLOOKUP(E665,Inventory!A:C,3,FALSE)</f>
        <v>148</v>
      </c>
      <c r="K665" s="252"/>
      <c r="L665" s="255">
        <f t="shared" si="71"/>
        <v>0</v>
      </c>
      <c r="M665" s="443"/>
    </row>
    <row r="666" spans="1:13" ht="15.75" customHeight="1" x14ac:dyDescent="0.15">
      <c r="A666" s="260" t="s">
        <v>341</v>
      </c>
      <c r="B666" s="264" t="s">
        <v>427</v>
      </c>
      <c r="C666" s="264" t="s">
        <v>432</v>
      </c>
      <c r="D666" s="264"/>
      <c r="E666" s="261" t="s">
        <v>433</v>
      </c>
      <c r="F666" s="301">
        <v>847435023316</v>
      </c>
      <c r="G666" s="262">
        <f t="shared" si="72"/>
        <v>11</v>
      </c>
      <c r="H666" s="299">
        <f t="shared" si="73"/>
        <v>20</v>
      </c>
      <c r="I666" s="263">
        <f t="shared" si="70"/>
        <v>19.989999999999998</v>
      </c>
      <c r="J666" s="257">
        <f>VLOOKUP(E666,Inventory!A:C,3,FALSE)</f>
        <v>250</v>
      </c>
      <c r="K666" s="264"/>
      <c r="L666" s="263">
        <f t="shared" si="71"/>
        <v>0</v>
      </c>
      <c r="M666" s="443"/>
    </row>
    <row r="667" spans="1:13" ht="15.75" customHeight="1" x14ac:dyDescent="0.15">
      <c r="A667" s="260" t="s">
        <v>341</v>
      </c>
      <c r="B667" s="264" t="s">
        <v>427</v>
      </c>
      <c r="C667" s="264" t="s">
        <v>434</v>
      </c>
      <c r="D667" s="264"/>
      <c r="E667" s="261" t="s">
        <v>435</v>
      </c>
      <c r="F667" s="301">
        <v>847435023323</v>
      </c>
      <c r="G667" s="262">
        <f t="shared" si="72"/>
        <v>11</v>
      </c>
      <c r="H667" s="299">
        <f t="shared" si="73"/>
        <v>20</v>
      </c>
      <c r="I667" s="263">
        <f t="shared" si="70"/>
        <v>19.989999999999998</v>
      </c>
      <c r="J667" s="257">
        <f>VLOOKUP(E667,Inventory!A:C,3,FALSE)</f>
        <v>250</v>
      </c>
      <c r="K667" s="264"/>
      <c r="L667" s="263">
        <f t="shared" si="71"/>
        <v>0</v>
      </c>
      <c r="M667" s="443"/>
    </row>
    <row r="668" spans="1:13" ht="15.75" customHeight="1" x14ac:dyDescent="0.15">
      <c r="A668" s="260" t="s">
        <v>341</v>
      </c>
      <c r="B668" s="264" t="s">
        <v>427</v>
      </c>
      <c r="C668" s="264" t="s">
        <v>436</v>
      </c>
      <c r="D668" s="264"/>
      <c r="E668" s="261" t="s">
        <v>437</v>
      </c>
      <c r="F668" s="301">
        <v>847435023330</v>
      </c>
      <c r="G668" s="262">
        <f t="shared" si="72"/>
        <v>11</v>
      </c>
      <c r="H668" s="299">
        <f t="shared" si="73"/>
        <v>20</v>
      </c>
      <c r="I668" s="263">
        <f t="shared" si="70"/>
        <v>19.989999999999998</v>
      </c>
      <c r="J668" s="257">
        <f>VLOOKUP(E668,Inventory!A:C,3,FALSE)</f>
        <v>201</v>
      </c>
      <c r="K668" s="264"/>
      <c r="L668" s="263">
        <f t="shared" si="71"/>
        <v>0</v>
      </c>
      <c r="M668" s="443"/>
    </row>
    <row r="669" spans="1:13" ht="15.75" customHeight="1" x14ac:dyDescent="0.15">
      <c r="A669" s="260" t="s">
        <v>341</v>
      </c>
      <c r="B669" s="264" t="s">
        <v>427</v>
      </c>
      <c r="C669" s="264" t="s">
        <v>438</v>
      </c>
      <c r="D669" s="264"/>
      <c r="E669" s="261" t="s">
        <v>439</v>
      </c>
      <c r="F669" s="301">
        <v>847435026478</v>
      </c>
      <c r="G669" s="262">
        <f t="shared" si="72"/>
        <v>11</v>
      </c>
      <c r="H669" s="299">
        <f t="shared" si="73"/>
        <v>20</v>
      </c>
      <c r="I669" s="263">
        <f t="shared" si="70"/>
        <v>19.989999999999998</v>
      </c>
      <c r="J669" s="257">
        <f>VLOOKUP(E669,Inventory!A:C,3,FALSE)</f>
        <v>157</v>
      </c>
      <c r="K669" s="264"/>
      <c r="L669" s="263">
        <f t="shared" si="71"/>
        <v>0</v>
      </c>
      <c r="M669" s="443"/>
    </row>
    <row r="670" spans="1:13" ht="15.75" customHeight="1" x14ac:dyDescent="0.15">
      <c r="A670" s="260" t="s">
        <v>341</v>
      </c>
      <c r="B670" s="264" t="s">
        <v>440</v>
      </c>
      <c r="C670" s="264" t="s">
        <v>428</v>
      </c>
      <c r="D670" s="264"/>
      <c r="E670" s="261" t="s">
        <v>441</v>
      </c>
      <c r="F670" s="301">
        <v>847435023347</v>
      </c>
      <c r="G670" s="262">
        <f t="shared" si="72"/>
        <v>11</v>
      </c>
      <c r="H670" s="299">
        <f t="shared" si="73"/>
        <v>20</v>
      </c>
      <c r="I670" s="263">
        <f t="shared" si="70"/>
        <v>19.989999999999998</v>
      </c>
      <c r="J670" s="257">
        <f>VLOOKUP(E670,Inventory!A:C,3,FALSE)</f>
        <v>46</v>
      </c>
      <c r="K670" s="264"/>
      <c r="L670" s="263">
        <f t="shared" si="71"/>
        <v>0</v>
      </c>
      <c r="M670" s="443"/>
    </row>
    <row r="671" spans="1:13" ht="15.75" customHeight="1" x14ac:dyDescent="0.15">
      <c r="A671" s="260" t="s">
        <v>341</v>
      </c>
      <c r="B671" s="264" t="s">
        <v>440</v>
      </c>
      <c r="C671" s="264" t="s">
        <v>430</v>
      </c>
      <c r="D671" s="264"/>
      <c r="E671" s="261" t="s">
        <v>442</v>
      </c>
      <c r="F671" s="301">
        <v>847435023354</v>
      </c>
      <c r="G671" s="262">
        <f t="shared" si="72"/>
        <v>11</v>
      </c>
      <c r="H671" s="299">
        <f t="shared" si="73"/>
        <v>20</v>
      </c>
      <c r="I671" s="263">
        <f t="shared" si="70"/>
        <v>19.989999999999998</v>
      </c>
      <c r="J671" s="257">
        <f>VLOOKUP(E671,Inventory!A:C,3,FALSE)</f>
        <v>124</v>
      </c>
      <c r="K671" s="264"/>
      <c r="L671" s="263">
        <f t="shared" si="71"/>
        <v>0</v>
      </c>
      <c r="M671" s="443"/>
    </row>
    <row r="672" spans="1:13" ht="15.75" customHeight="1" x14ac:dyDescent="0.15">
      <c r="A672" s="260" t="s">
        <v>341</v>
      </c>
      <c r="B672" s="264" t="s">
        <v>440</v>
      </c>
      <c r="C672" s="264" t="s">
        <v>432</v>
      </c>
      <c r="D672" s="264"/>
      <c r="E672" s="261" t="s">
        <v>443</v>
      </c>
      <c r="F672" s="301">
        <v>847435023361</v>
      </c>
      <c r="G672" s="262">
        <f t="shared" si="72"/>
        <v>11</v>
      </c>
      <c r="H672" s="299">
        <f t="shared" si="73"/>
        <v>20</v>
      </c>
      <c r="I672" s="263">
        <f t="shared" si="70"/>
        <v>19.989999999999998</v>
      </c>
      <c r="J672" s="257">
        <f>VLOOKUP(E672,Inventory!A:C,3,FALSE)</f>
        <v>250</v>
      </c>
      <c r="K672" s="264"/>
      <c r="L672" s="263">
        <f t="shared" si="71"/>
        <v>0</v>
      </c>
      <c r="M672" s="443"/>
    </row>
    <row r="673" spans="1:13" ht="15.75" customHeight="1" x14ac:dyDescent="0.15">
      <c r="A673" s="260" t="s">
        <v>341</v>
      </c>
      <c r="B673" s="264" t="s">
        <v>440</v>
      </c>
      <c r="C673" s="264" t="s">
        <v>434</v>
      </c>
      <c r="D673" s="264"/>
      <c r="E673" s="261" t="s">
        <v>444</v>
      </c>
      <c r="F673" s="301">
        <v>847435023378</v>
      </c>
      <c r="G673" s="262">
        <f t="shared" si="72"/>
        <v>11</v>
      </c>
      <c r="H673" s="299">
        <f t="shared" si="73"/>
        <v>20</v>
      </c>
      <c r="I673" s="263">
        <f t="shared" si="70"/>
        <v>19.989999999999998</v>
      </c>
      <c r="J673" s="257">
        <f>VLOOKUP(E673,Inventory!A:C,3,FALSE)</f>
        <v>250</v>
      </c>
      <c r="K673" s="264"/>
      <c r="L673" s="263">
        <f t="shared" si="71"/>
        <v>0</v>
      </c>
      <c r="M673" s="443"/>
    </row>
    <row r="674" spans="1:13" ht="15.75" customHeight="1" x14ac:dyDescent="0.15">
      <c r="A674" s="260" t="s">
        <v>341</v>
      </c>
      <c r="B674" s="264" t="s">
        <v>440</v>
      </c>
      <c r="C674" s="264" t="s">
        <v>436</v>
      </c>
      <c r="D674" s="264"/>
      <c r="E674" s="261" t="s">
        <v>445</v>
      </c>
      <c r="F674" s="301">
        <v>847435023385</v>
      </c>
      <c r="G674" s="262">
        <f t="shared" si="72"/>
        <v>11</v>
      </c>
      <c r="H674" s="299">
        <f t="shared" si="73"/>
        <v>20</v>
      </c>
      <c r="I674" s="263">
        <f t="shared" si="70"/>
        <v>19.989999999999998</v>
      </c>
      <c r="J674" s="257">
        <f>VLOOKUP(E674,Inventory!A:C,3,FALSE)</f>
        <v>0</v>
      </c>
      <c r="K674" s="264"/>
      <c r="L674" s="263">
        <f t="shared" si="71"/>
        <v>0</v>
      </c>
      <c r="M674" s="443"/>
    </row>
    <row r="675" spans="1:13" ht="15.75" customHeight="1" x14ac:dyDescent="0.15">
      <c r="A675" s="260" t="s">
        <v>341</v>
      </c>
      <c r="B675" s="264" t="s">
        <v>440</v>
      </c>
      <c r="C675" s="264" t="s">
        <v>438</v>
      </c>
      <c r="D675" s="264"/>
      <c r="E675" s="261" t="s">
        <v>446</v>
      </c>
      <c r="F675" s="301">
        <v>847435026447</v>
      </c>
      <c r="G675" s="262">
        <f t="shared" si="72"/>
        <v>11</v>
      </c>
      <c r="H675" s="299">
        <f t="shared" si="73"/>
        <v>20</v>
      </c>
      <c r="I675" s="263">
        <f t="shared" si="70"/>
        <v>19.989999999999998</v>
      </c>
      <c r="J675" s="257">
        <f>VLOOKUP(E675,Inventory!A:C,3,FALSE)</f>
        <v>117</v>
      </c>
      <c r="K675" s="264"/>
      <c r="L675" s="263">
        <f t="shared" si="71"/>
        <v>0</v>
      </c>
      <c r="M675" s="443"/>
    </row>
    <row r="676" spans="1:13" ht="15.75" customHeight="1" x14ac:dyDescent="0.15">
      <c r="A676" s="260" t="s">
        <v>341</v>
      </c>
      <c r="B676" s="264" t="s">
        <v>447</v>
      </c>
      <c r="C676" s="264" t="s">
        <v>428</v>
      </c>
      <c r="D676" s="264"/>
      <c r="E676" s="261" t="s">
        <v>448</v>
      </c>
      <c r="F676" s="301">
        <v>847435023392</v>
      </c>
      <c r="G676" s="262">
        <f t="shared" si="72"/>
        <v>11</v>
      </c>
      <c r="H676" s="299">
        <f t="shared" si="73"/>
        <v>20</v>
      </c>
      <c r="I676" s="263">
        <f t="shared" si="70"/>
        <v>19.989999999999998</v>
      </c>
      <c r="J676" s="257">
        <f>VLOOKUP(E676,Inventory!A:C,3,FALSE)</f>
        <v>90</v>
      </c>
      <c r="K676" s="264"/>
      <c r="L676" s="263">
        <f t="shared" si="71"/>
        <v>0</v>
      </c>
      <c r="M676" s="443"/>
    </row>
    <row r="677" spans="1:13" ht="15.75" customHeight="1" x14ac:dyDescent="0.15">
      <c r="A677" s="260" t="s">
        <v>341</v>
      </c>
      <c r="B677" s="264" t="s">
        <v>447</v>
      </c>
      <c r="C677" s="264" t="s">
        <v>430</v>
      </c>
      <c r="D677" s="264"/>
      <c r="E677" s="261" t="s">
        <v>449</v>
      </c>
      <c r="F677" s="301">
        <v>847435023439</v>
      </c>
      <c r="G677" s="262">
        <f t="shared" si="72"/>
        <v>11</v>
      </c>
      <c r="H677" s="299">
        <f t="shared" si="73"/>
        <v>20</v>
      </c>
      <c r="I677" s="263">
        <f t="shared" si="70"/>
        <v>19.989999999999998</v>
      </c>
      <c r="J677" s="257">
        <f>VLOOKUP(E677,Inventory!A:C,3,FALSE)</f>
        <v>91</v>
      </c>
      <c r="K677" s="264"/>
      <c r="L677" s="263">
        <f t="shared" si="71"/>
        <v>0</v>
      </c>
      <c r="M677" s="443"/>
    </row>
    <row r="678" spans="1:13" ht="15.75" customHeight="1" x14ac:dyDescent="0.15">
      <c r="A678" s="260" t="s">
        <v>341</v>
      </c>
      <c r="B678" s="264" t="s">
        <v>447</v>
      </c>
      <c r="C678" s="264" t="s">
        <v>432</v>
      </c>
      <c r="D678" s="264"/>
      <c r="E678" s="261" t="s">
        <v>450</v>
      </c>
      <c r="F678" s="301">
        <v>847435023408</v>
      </c>
      <c r="G678" s="262">
        <f t="shared" si="72"/>
        <v>11</v>
      </c>
      <c r="H678" s="299">
        <f t="shared" si="73"/>
        <v>20</v>
      </c>
      <c r="I678" s="263">
        <f t="shared" si="70"/>
        <v>19.989999999999998</v>
      </c>
      <c r="J678" s="257">
        <f>VLOOKUP(E678,Inventory!A:C,3,FALSE)</f>
        <v>250</v>
      </c>
      <c r="K678" s="264"/>
      <c r="L678" s="263">
        <f t="shared" si="71"/>
        <v>0</v>
      </c>
      <c r="M678" s="443"/>
    </row>
    <row r="679" spans="1:13" ht="15.75" customHeight="1" x14ac:dyDescent="0.15">
      <c r="A679" s="260" t="s">
        <v>341</v>
      </c>
      <c r="B679" s="264" t="s">
        <v>447</v>
      </c>
      <c r="C679" s="264" t="s">
        <v>434</v>
      </c>
      <c r="D679" s="264"/>
      <c r="E679" s="261" t="s">
        <v>451</v>
      </c>
      <c r="F679" s="301">
        <v>847435023415</v>
      </c>
      <c r="G679" s="262">
        <f t="shared" si="72"/>
        <v>11</v>
      </c>
      <c r="H679" s="299">
        <f t="shared" si="73"/>
        <v>20</v>
      </c>
      <c r="I679" s="263">
        <f t="shared" si="70"/>
        <v>19.989999999999998</v>
      </c>
      <c r="J679" s="257">
        <f>VLOOKUP(E679,Inventory!A:C,3,FALSE)</f>
        <v>250</v>
      </c>
      <c r="K679" s="264"/>
      <c r="L679" s="263">
        <f t="shared" si="71"/>
        <v>0</v>
      </c>
      <c r="M679" s="443"/>
    </row>
    <row r="680" spans="1:13" ht="15.75" customHeight="1" x14ac:dyDescent="0.15">
      <c r="A680" s="260" t="s">
        <v>341</v>
      </c>
      <c r="B680" s="264" t="s">
        <v>447</v>
      </c>
      <c r="C680" s="264" t="s">
        <v>436</v>
      </c>
      <c r="D680" s="264"/>
      <c r="E680" s="261" t="s">
        <v>452</v>
      </c>
      <c r="F680" s="301">
        <v>847435023422</v>
      </c>
      <c r="G680" s="262">
        <f t="shared" si="72"/>
        <v>11</v>
      </c>
      <c r="H680" s="299">
        <f t="shared" si="73"/>
        <v>20</v>
      </c>
      <c r="I680" s="263">
        <f t="shared" si="70"/>
        <v>19.989999999999998</v>
      </c>
      <c r="J680" s="257">
        <f>VLOOKUP(E680,Inventory!A:C,3,FALSE)</f>
        <v>31</v>
      </c>
      <c r="K680" s="264"/>
      <c r="L680" s="263">
        <f t="shared" si="71"/>
        <v>0</v>
      </c>
      <c r="M680" s="443"/>
    </row>
    <row r="681" spans="1:13" ht="15.75" customHeight="1" x14ac:dyDescent="0.15">
      <c r="A681" s="260" t="s">
        <v>341</v>
      </c>
      <c r="B681" s="264" t="s">
        <v>447</v>
      </c>
      <c r="C681" s="264" t="s">
        <v>438</v>
      </c>
      <c r="D681" s="264"/>
      <c r="E681" s="261" t="s">
        <v>453</v>
      </c>
      <c r="F681" s="301">
        <v>847435026461</v>
      </c>
      <c r="G681" s="262">
        <f t="shared" si="72"/>
        <v>11</v>
      </c>
      <c r="H681" s="299">
        <f t="shared" si="73"/>
        <v>20</v>
      </c>
      <c r="I681" s="263">
        <f t="shared" si="70"/>
        <v>19.989999999999998</v>
      </c>
      <c r="J681" s="257">
        <f>VLOOKUP(E681,Inventory!A:C,3,FALSE)</f>
        <v>28</v>
      </c>
      <c r="K681" s="264"/>
      <c r="L681" s="263">
        <f t="shared" si="71"/>
        <v>0</v>
      </c>
      <c r="M681" s="443"/>
    </row>
    <row r="682" spans="1:13" ht="15.75" customHeight="1" x14ac:dyDescent="0.15">
      <c r="A682" s="260" t="s">
        <v>341</v>
      </c>
      <c r="B682" s="264" t="s">
        <v>454</v>
      </c>
      <c r="C682" s="264" t="s">
        <v>428</v>
      </c>
      <c r="D682" s="264"/>
      <c r="E682" s="261" t="s">
        <v>455</v>
      </c>
      <c r="F682" s="301">
        <v>847435023446</v>
      </c>
      <c r="G682" s="262">
        <f t="shared" si="72"/>
        <v>11</v>
      </c>
      <c r="H682" s="299">
        <f t="shared" si="73"/>
        <v>20</v>
      </c>
      <c r="I682" s="263">
        <f t="shared" si="70"/>
        <v>19.989999999999998</v>
      </c>
      <c r="J682" s="257">
        <f>VLOOKUP(E682,Inventory!A:C,3,FALSE)</f>
        <v>68</v>
      </c>
      <c r="K682" s="264"/>
      <c r="L682" s="263">
        <f t="shared" si="71"/>
        <v>0</v>
      </c>
      <c r="M682" s="443"/>
    </row>
    <row r="683" spans="1:13" ht="15.75" customHeight="1" x14ac:dyDescent="0.15">
      <c r="A683" s="260" t="s">
        <v>341</v>
      </c>
      <c r="B683" s="264" t="s">
        <v>454</v>
      </c>
      <c r="C683" s="264" t="s">
        <v>430</v>
      </c>
      <c r="D683" s="264"/>
      <c r="E683" s="261" t="s">
        <v>456</v>
      </c>
      <c r="F683" s="301">
        <v>847435023453</v>
      </c>
      <c r="G683" s="262">
        <f t="shared" si="72"/>
        <v>11</v>
      </c>
      <c r="H683" s="299">
        <f t="shared" si="73"/>
        <v>20</v>
      </c>
      <c r="I683" s="263">
        <f t="shared" si="70"/>
        <v>19.989999999999998</v>
      </c>
      <c r="J683" s="257">
        <f>VLOOKUP(E683,Inventory!A:C,3,FALSE)</f>
        <v>157</v>
      </c>
      <c r="K683" s="264"/>
      <c r="L683" s="263">
        <f t="shared" si="71"/>
        <v>0</v>
      </c>
      <c r="M683" s="443"/>
    </row>
    <row r="684" spans="1:13" ht="15.75" customHeight="1" x14ac:dyDescent="0.15">
      <c r="A684" s="260" t="s">
        <v>341</v>
      </c>
      <c r="B684" s="264" t="s">
        <v>454</v>
      </c>
      <c r="C684" s="264" t="s">
        <v>432</v>
      </c>
      <c r="D684" s="264"/>
      <c r="E684" s="261" t="s">
        <v>457</v>
      </c>
      <c r="F684" s="301">
        <v>847435023460</v>
      </c>
      <c r="G684" s="262">
        <f t="shared" si="72"/>
        <v>11</v>
      </c>
      <c r="H684" s="299">
        <f t="shared" si="73"/>
        <v>20</v>
      </c>
      <c r="I684" s="263">
        <f t="shared" si="70"/>
        <v>19.989999999999998</v>
      </c>
      <c r="J684" s="257">
        <f>VLOOKUP(E684,Inventory!A:C,3,FALSE)</f>
        <v>250</v>
      </c>
      <c r="K684" s="264"/>
      <c r="L684" s="263">
        <f t="shared" si="71"/>
        <v>0</v>
      </c>
      <c r="M684" s="443"/>
    </row>
    <row r="685" spans="1:13" ht="15.75" customHeight="1" x14ac:dyDescent="0.15">
      <c r="A685" s="260" t="s">
        <v>341</v>
      </c>
      <c r="B685" s="264" t="s">
        <v>454</v>
      </c>
      <c r="C685" s="264" t="s">
        <v>434</v>
      </c>
      <c r="D685" s="264"/>
      <c r="E685" s="261" t="s">
        <v>458</v>
      </c>
      <c r="F685" s="301">
        <v>847435023484</v>
      </c>
      <c r="G685" s="262">
        <f t="shared" si="72"/>
        <v>11</v>
      </c>
      <c r="H685" s="299">
        <f t="shared" si="73"/>
        <v>20</v>
      </c>
      <c r="I685" s="263">
        <f t="shared" si="70"/>
        <v>19.989999999999998</v>
      </c>
      <c r="J685" s="257">
        <f>VLOOKUP(E685,Inventory!A:C,3,FALSE)</f>
        <v>250</v>
      </c>
      <c r="K685" s="264"/>
      <c r="L685" s="263">
        <f t="shared" si="71"/>
        <v>0</v>
      </c>
      <c r="M685" s="443"/>
    </row>
    <row r="686" spans="1:13" ht="15.75" customHeight="1" x14ac:dyDescent="0.15">
      <c r="A686" s="260" t="s">
        <v>341</v>
      </c>
      <c r="B686" s="281" t="s">
        <v>454</v>
      </c>
      <c r="C686" s="281" t="s">
        <v>436</v>
      </c>
      <c r="D686" s="281"/>
      <c r="E686" s="303" t="s">
        <v>459</v>
      </c>
      <c r="F686" s="304">
        <v>847435023491</v>
      </c>
      <c r="G686" s="328">
        <f t="shared" si="72"/>
        <v>11</v>
      </c>
      <c r="H686" s="299">
        <f t="shared" si="73"/>
        <v>20</v>
      </c>
      <c r="I686" s="282">
        <f t="shared" si="70"/>
        <v>19.989999999999998</v>
      </c>
      <c r="J686" s="257">
        <f>VLOOKUP(E686,Inventory!A:C,3,FALSE)</f>
        <v>133</v>
      </c>
      <c r="K686" s="281"/>
      <c r="L686" s="282">
        <f t="shared" si="71"/>
        <v>0</v>
      </c>
      <c r="M686" s="443"/>
    </row>
    <row r="687" spans="1:13" ht="15.75" customHeight="1" x14ac:dyDescent="0.15">
      <c r="A687" s="266" t="s">
        <v>341</v>
      </c>
      <c r="B687" s="267" t="s">
        <v>454</v>
      </c>
      <c r="C687" s="267" t="s">
        <v>438</v>
      </c>
      <c r="D687" s="267"/>
      <c r="E687" s="268" t="s">
        <v>460</v>
      </c>
      <c r="F687" s="742">
        <v>847435026454</v>
      </c>
      <c r="G687" s="270">
        <f t="shared" si="72"/>
        <v>11</v>
      </c>
      <c r="H687" s="307">
        <f t="shared" si="73"/>
        <v>20</v>
      </c>
      <c r="I687" s="728">
        <f t="shared" si="70"/>
        <v>19.989999999999998</v>
      </c>
      <c r="J687" s="257">
        <f>VLOOKUP(E687,Inventory!A:C,3,FALSE)</f>
        <v>214</v>
      </c>
      <c r="K687" s="267"/>
      <c r="L687" s="271">
        <f t="shared" si="71"/>
        <v>0</v>
      </c>
      <c r="M687" s="443"/>
    </row>
    <row r="688" spans="1:13" ht="15.75" customHeight="1" x14ac:dyDescent="0.15">
      <c r="A688" s="251" t="s">
        <v>343</v>
      </c>
      <c r="B688" s="252" t="s">
        <v>1813</v>
      </c>
      <c r="C688" s="252" t="s">
        <v>428</v>
      </c>
      <c r="D688" s="252"/>
      <c r="E688" s="253" t="s">
        <v>1814</v>
      </c>
      <c r="F688" s="298">
        <v>847435014208</v>
      </c>
      <c r="G688" s="299">
        <f t="shared" ref="G688:G691" si="74">H688*0.55</f>
        <v>8.25</v>
      </c>
      <c r="H688" s="299">
        <f t="shared" ref="H688:H691" si="75">30*0.5</f>
        <v>15</v>
      </c>
      <c r="I688" s="255">
        <f t="shared" si="70"/>
        <v>14.99</v>
      </c>
      <c r="J688" s="257">
        <f>VLOOKUP(E688,Inventory!A:C,3,FALSE)</f>
        <v>93</v>
      </c>
      <c r="K688" s="252"/>
      <c r="L688" s="255">
        <f t="shared" si="71"/>
        <v>0</v>
      </c>
      <c r="M688" s="443"/>
    </row>
    <row r="689" spans="1:13" ht="15.75" customHeight="1" x14ac:dyDescent="0.15">
      <c r="A689" s="260" t="s">
        <v>343</v>
      </c>
      <c r="B689" s="264" t="s">
        <v>1813</v>
      </c>
      <c r="C689" s="264" t="s">
        <v>430</v>
      </c>
      <c r="D689" s="264"/>
      <c r="E689" s="261" t="s">
        <v>1815</v>
      </c>
      <c r="F689" s="301">
        <v>847435014215</v>
      </c>
      <c r="G689" s="302">
        <f t="shared" si="74"/>
        <v>8.25</v>
      </c>
      <c r="H689" s="302">
        <f t="shared" si="75"/>
        <v>15</v>
      </c>
      <c r="I689" s="263">
        <f t="shared" si="70"/>
        <v>14.99</v>
      </c>
      <c r="J689" s="257">
        <f>VLOOKUP(E689,Inventory!A:C,3,FALSE)</f>
        <v>8</v>
      </c>
      <c r="K689" s="264"/>
      <c r="L689" s="263">
        <f t="shared" si="71"/>
        <v>0</v>
      </c>
      <c r="M689" s="443"/>
    </row>
    <row r="690" spans="1:13" ht="15.75" customHeight="1" x14ac:dyDescent="0.15">
      <c r="A690" s="260" t="s">
        <v>343</v>
      </c>
      <c r="B690" s="264" t="s">
        <v>1813</v>
      </c>
      <c r="C690" s="264" t="s">
        <v>432</v>
      </c>
      <c r="D690" s="264"/>
      <c r="E690" s="261" t="s">
        <v>1816</v>
      </c>
      <c r="F690" s="301">
        <v>847435014222</v>
      </c>
      <c r="G690" s="302">
        <f t="shared" si="74"/>
        <v>8.25</v>
      </c>
      <c r="H690" s="302">
        <f t="shared" si="75"/>
        <v>15</v>
      </c>
      <c r="I690" s="263">
        <f t="shared" si="70"/>
        <v>14.99</v>
      </c>
      <c r="J690" s="257">
        <f>VLOOKUP(E690,Inventory!A:C,3,FALSE)</f>
        <v>26</v>
      </c>
      <c r="K690" s="264"/>
      <c r="L690" s="263">
        <f t="shared" si="71"/>
        <v>0</v>
      </c>
      <c r="M690" s="443"/>
    </row>
    <row r="691" spans="1:13" ht="15.75" customHeight="1" x14ac:dyDescent="0.15">
      <c r="A691" s="260" t="s">
        <v>343</v>
      </c>
      <c r="B691" s="264" t="s">
        <v>1813</v>
      </c>
      <c r="C691" s="264" t="s">
        <v>436</v>
      </c>
      <c r="D691" s="264"/>
      <c r="E691" s="261" t="s">
        <v>1817</v>
      </c>
      <c r="F691" s="301">
        <v>847435018725</v>
      </c>
      <c r="G691" s="302">
        <f t="shared" si="74"/>
        <v>8.25</v>
      </c>
      <c r="H691" s="302">
        <f t="shared" si="75"/>
        <v>15</v>
      </c>
      <c r="I691" s="263">
        <f t="shared" si="70"/>
        <v>14.99</v>
      </c>
      <c r="J691" s="257">
        <f>VLOOKUP(E691,Inventory!A:C,3,FALSE)</f>
        <v>22</v>
      </c>
      <c r="K691" s="264"/>
      <c r="L691" s="263">
        <f t="shared" si="71"/>
        <v>0</v>
      </c>
      <c r="M691" s="443"/>
    </row>
    <row r="692" spans="1:13" ht="15.75" customHeight="1" x14ac:dyDescent="0.15">
      <c r="B692" s="440"/>
      <c r="J692" s="441"/>
      <c r="M692" s="442"/>
    </row>
    <row r="693" spans="1:13" ht="15.75" customHeight="1" x14ac:dyDescent="0.15">
      <c r="B693" s="440"/>
      <c r="J693" s="441"/>
      <c r="M693" s="442"/>
    </row>
    <row r="694" spans="1:13" ht="15.75" customHeight="1" x14ac:dyDescent="0.15">
      <c r="B694" s="440"/>
      <c r="J694" s="441"/>
      <c r="M694" s="442"/>
    </row>
    <row r="695" spans="1:13" ht="15.75" customHeight="1" x14ac:dyDescent="0.15">
      <c r="B695" s="440"/>
      <c r="J695" s="441"/>
      <c r="M695" s="442"/>
    </row>
    <row r="696" spans="1:13" ht="15.75" customHeight="1" x14ac:dyDescent="0.15">
      <c r="B696" s="440"/>
      <c r="J696" s="441"/>
      <c r="M696" s="442"/>
    </row>
    <row r="697" spans="1:13" ht="15.75" customHeight="1" x14ac:dyDescent="0.15">
      <c r="B697" s="440"/>
      <c r="J697" s="441"/>
      <c r="M697" s="442"/>
    </row>
    <row r="698" spans="1:13" ht="15.75" customHeight="1" x14ac:dyDescent="0.15">
      <c r="B698" s="440"/>
      <c r="J698" s="441"/>
      <c r="M698" s="442"/>
    </row>
    <row r="699" spans="1:13" ht="15.75" customHeight="1" x14ac:dyDescent="0.15">
      <c r="B699" s="440"/>
      <c r="J699" s="441"/>
      <c r="M699" s="442"/>
    </row>
    <row r="700" spans="1:13" ht="15.75" customHeight="1" x14ac:dyDescent="0.15">
      <c r="B700" s="440"/>
      <c r="J700" s="441"/>
      <c r="M700" s="442"/>
    </row>
    <row r="701" spans="1:13" ht="15.75" customHeight="1" x14ac:dyDescent="0.15">
      <c r="B701" s="440"/>
      <c r="J701" s="441"/>
      <c r="M701" s="442"/>
    </row>
    <row r="702" spans="1:13" ht="15.75" customHeight="1" x14ac:dyDescent="0.15">
      <c r="B702" s="440"/>
      <c r="J702" s="441"/>
      <c r="M702" s="442"/>
    </row>
    <row r="703" spans="1:13" ht="15.75" customHeight="1" x14ac:dyDescent="0.15">
      <c r="B703" s="440"/>
      <c r="J703" s="441"/>
      <c r="M703" s="442"/>
    </row>
    <row r="704" spans="1:13" ht="15.75" customHeight="1" x14ac:dyDescent="0.15">
      <c r="B704" s="440"/>
      <c r="J704" s="441"/>
      <c r="M704" s="442"/>
    </row>
    <row r="705" spans="2:13" ht="15.75" customHeight="1" x14ac:dyDescent="0.15">
      <c r="B705" s="440"/>
      <c r="J705" s="441"/>
      <c r="M705" s="442"/>
    </row>
    <row r="706" spans="2:13" ht="15.75" customHeight="1" x14ac:dyDescent="0.15">
      <c r="B706" s="440"/>
      <c r="J706" s="441"/>
      <c r="M706" s="442"/>
    </row>
    <row r="707" spans="2:13" ht="15.75" customHeight="1" x14ac:dyDescent="0.15">
      <c r="B707" s="440"/>
      <c r="J707" s="441"/>
      <c r="M707" s="442"/>
    </row>
    <row r="708" spans="2:13" ht="15.75" customHeight="1" x14ac:dyDescent="0.15">
      <c r="B708" s="440"/>
      <c r="J708" s="441"/>
      <c r="M708" s="442"/>
    </row>
    <row r="709" spans="2:13" ht="15.75" customHeight="1" x14ac:dyDescent="0.15">
      <c r="B709" s="440"/>
      <c r="J709" s="441"/>
      <c r="M709" s="442"/>
    </row>
    <row r="710" spans="2:13" ht="15.75" customHeight="1" x14ac:dyDescent="0.15">
      <c r="B710" s="440"/>
      <c r="J710" s="441"/>
      <c r="M710" s="442"/>
    </row>
    <row r="711" spans="2:13" ht="15.75" customHeight="1" x14ac:dyDescent="0.15">
      <c r="B711" s="440"/>
      <c r="J711" s="441"/>
      <c r="M711" s="442"/>
    </row>
    <row r="712" spans="2:13" ht="15.75" customHeight="1" x14ac:dyDescent="0.15">
      <c r="B712" s="440"/>
      <c r="J712" s="441"/>
      <c r="M712" s="442"/>
    </row>
    <row r="713" spans="2:13" ht="15.75" customHeight="1" x14ac:dyDescent="0.15">
      <c r="B713" s="440"/>
      <c r="J713" s="441"/>
      <c r="M713" s="442"/>
    </row>
    <row r="714" spans="2:13" ht="15.75" customHeight="1" x14ac:dyDescent="0.15">
      <c r="B714" s="440"/>
      <c r="J714" s="441"/>
      <c r="M714" s="442"/>
    </row>
    <row r="715" spans="2:13" ht="15.75" customHeight="1" x14ac:dyDescent="0.15">
      <c r="B715" s="440"/>
      <c r="J715" s="441"/>
      <c r="M715" s="442"/>
    </row>
    <row r="716" spans="2:13" ht="15.75" customHeight="1" x14ac:dyDescent="0.15">
      <c r="B716" s="440"/>
      <c r="J716" s="441"/>
      <c r="M716" s="442"/>
    </row>
    <row r="717" spans="2:13" ht="15.75" customHeight="1" x14ac:dyDescent="0.15">
      <c r="B717" s="440"/>
      <c r="J717" s="441"/>
      <c r="M717" s="442"/>
    </row>
    <row r="718" spans="2:13" ht="15.75" customHeight="1" x14ac:dyDescent="0.15">
      <c r="B718" s="440"/>
      <c r="J718" s="441"/>
      <c r="M718" s="442"/>
    </row>
    <row r="719" spans="2:13" ht="15.75" customHeight="1" x14ac:dyDescent="0.15">
      <c r="B719" s="440"/>
      <c r="J719" s="441"/>
      <c r="M719" s="442"/>
    </row>
    <row r="720" spans="2:13" ht="15.75" customHeight="1" x14ac:dyDescent="0.15">
      <c r="B720" s="440"/>
      <c r="J720" s="441"/>
      <c r="M720" s="442"/>
    </row>
    <row r="721" spans="2:13" ht="15.75" customHeight="1" x14ac:dyDescent="0.15">
      <c r="B721" s="440"/>
      <c r="J721" s="441"/>
      <c r="M721" s="442"/>
    </row>
    <row r="722" spans="2:13" ht="15.75" customHeight="1" x14ac:dyDescent="0.15">
      <c r="B722" s="440"/>
      <c r="J722" s="441"/>
      <c r="M722" s="442"/>
    </row>
    <row r="723" spans="2:13" ht="15.75" customHeight="1" x14ac:dyDescent="0.15">
      <c r="B723" s="440"/>
      <c r="J723" s="441"/>
      <c r="M723" s="442"/>
    </row>
    <row r="724" spans="2:13" ht="15.75" customHeight="1" x14ac:dyDescent="0.15">
      <c r="B724" s="440"/>
      <c r="J724" s="441"/>
      <c r="M724" s="442"/>
    </row>
    <row r="725" spans="2:13" ht="15.75" customHeight="1" x14ac:dyDescent="0.15">
      <c r="B725" s="440"/>
      <c r="J725" s="441"/>
      <c r="M725" s="442"/>
    </row>
    <row r="726" spans="2:13" ht="15.75" customHeight="1" x14ac:dyDescent="0.15">
      <c r="B726" s="440"/>
      <c r="J726" s="441"/>
      <c r="M726" s="442"/>
    </row>
    <row r="727" spans="2:13" ht="15.75" customHeight="1" x14ac:dyDescent="0.15">
      <c r="B727" s="440"/>
      <c r="J727" s="441"/>
      <c r="M727" s="442"/>
    </row>
    <row r="728" spans="2:13" ht="15.75" customHeight="1" x14ac:dyDescent="0.15">
      <c r="B728" s="440"/>
      <c r="J728" s="441"/>
      <c r="M728" s="442"/>
    </row>
    <row r="729" spans="2:13" ht="15.75" customHeight="1" x14ac:dyDescent="0.15">
      <c r="B729" s="440"/>
      <c r="J729" s="441"/>
      <c r="M729" s="442"/>
    </row>
    <row r="730" spans="2:13" ht="15.75" customHeight="1" x14ac:dyDescent="0.15">
      <c r="B730" s="440"/>
      <c r="J730" s="441"/>
      <c r="M730" s="442"/>
    </row>
    <row r="731" spans="2:13" ht="15.75" customHeight="1" x14ac:dyDescent="0.15">
      <c r="B731" s="440"/>
      <c r="J731" s="441"/>
      <c r="M731" s="442"/>
    </row>
    <row r="732" spans="2:13" ht="15.75" customHeight="1" x14ac:dyDescent="0.15">
      <c r="B732" s="440"/>
      <c r="J732" s="441"/>
      <c r="M732" s="442"/>
    </row>
    <row r="733" spans="2:13" ht="15.75" customHeight="1" x14ac:dyDescent="0.15">
      <c r="B733" s="440"/>
      <c r="J733" s="441"/>
      <c r="M733" s="442"/>
    </row>
    <row r="734" spans="2:13" ht="15.75" customHeight="1" x14ac:dyDescent="0.15">
      <c r="B734" s="440"/>
      <c r="J734" s="441"/>
      <c r="M734" s="442"/>
    </row>
    <row r="735" spans="2:13" ht="15.75" customHeight="1" x14ac:dyDescent="0.15">
      <c r="B735" s="440"/>
      <c r="J735" s="441"/>
      <c r="M735" s="442"/>
    </row>
    <row r="736" spans="2:13" ht="15.75" customHeight="1" x14ac:dyDescent="0.15">
      <c r="B736" s="440"/>
      <c r="J736" s="441"/>
      <c r="M736" s="442"/>
    </row>
    <row r="737" spans="2:13" ht="15.75" customHeight="1" x14ac:dyDescent="0.15">
      <c r="B737" s="440"/>
      <c r="J737" s="441"/>
      <c r="M737" s="442"/>
    </row>
    <row r="738" spans="2:13" ht="15.75" customHeight="1" x14ac:dyDescent="0.15">
      <c r="B738" s="440"/>
      <c r="J738" s="441"/>
      <c r="M738" s="442"/>
    </row>
    <row r="739" spans="2:13" ht="15.75" customHeight="1" x14ac:dyDescent="0.15">
      <c r="B739" s="440"/>
      <c r="J739" s="441"/>
      <c r="M739" s="442"/>
    </row>
    <row r="740" spans="2:13" ht="15.75" customHeight="1" x14ac:dyDescent="0.15">
      <c r="B740" s="440"/>
      <c r="J740" s="441"/>
      <c r="M740" s="442"/>
    </row>
    <row r="741" spans="2:13" ht="15.75" customHeight="1" x14ac:dyDescent="0.15">
      <c r="B741" s="440"/>
      <c r="J741" s="441"/>
      <c r="M741" s="442"/>
    </row>
    <row r="742" spans="2:13" ht="15.75" customHeight="1" x14ac:dyDescent="0.15">
      <c r="B742" s="440"/>
      <c r="J742" s="441"/>
      <c r="M742" s="442"/>
    </row>
    <row r="743" spans="2:13" ht="15.75" customHeight="1" x14ac:dyDescent="0.15">
      <c r="B743" s="440"/>
      <c r="J743" s="441"/>
      <c r="M743" s="442"/>
    </row>
    <row r="744" spans="2:13" ht="15.75" customHeight="1" x14ac:dyDescent="0.15">
      <c r="B744" s="440"/>
      <c r="J744" s="441"/>
      <c r="M744" s="442"/>
    </row>
    <row r="745" spans="2:13" ht="15.75" customHeight="1" x14ac:dyDescent="0.15">
      <c r="B745" s="440"/>
      <c r="J745" s="441"/>
      <c r="M745" s="442"/>
    </row>
    <row r="746" spans="2:13" ht="15.75" customHeight="1" x14ac:dyDescent="0.15">
      <c r="B746" s="440"/>
      <c r="J746" s="441"/>
      <c r="M746" s="442"/>
    </row>
    <row r="747" spans="2:13" ht="15.75" customHeight="1" x14ac:dyDescent="0.15">
      <c r="B747" s="440"/>
      <c r="J747" s="441"/>
      <c r="M747" s="442"/>
    </row>
    <row r="748" spans="2:13" ht="15.75" customHeight="1" x14ac:dyDescent="0.15">
      <c r="B748" s="440"/>
      <c r="J748" s="441"/>
      <c r="M748" s="442"/>
    </row>
    <row r="749" spans="2:13" ht="15.75" customHeight="1" x14ac:dyDescent="0.15">
      <c r="B749" s="440"/>
      <c r="J749" s="441"/>
      <c r="M749" s="442"/>
    </row>
    <row r="750" spans="2:13" ht="15.75" customHeight="1" x14ac:dyDescent="0.15">
      <c r="B750" s="440"/>
      <c r="J750" s="441"/>
      <c r="M750" s="442"/>
    </row>
    <row r="751" spans="2:13" ht="15.75" customHeight="1" x14ac:dyDescent="0.15">
      <c r="B751" s="440"/>
      <c r="J751" s="441"/>
      <c r="M751" s="442"/>
    </row>
    <row r="752" spans="2:13" ht="15.75" customHeight="1" x14ac:dyDescent="0.15">
      <c r="B752" s="440"/>
      <c r="J752" s="441"/>
      <c r="M752" s="442"/>
    </row>
    <row r="753" spans="2:13" ht="15.75" customHeight="1" x14ac:dyDescent="0.15">
      <c r="B753" s="440"/>
      <c r="J753" s="441"/>
      <c r="M753" s="442"/>
    </row>
    <row r="754" spans="2:13" ht="15.75" customHeight="1" x14ac:dyDescent="0.15">
      <c r="B754" s="440"/>
      <c r="J754" s="441"/>
      <c r="M754" s="442"/>
    </row>
    <row r="755" spans="2:13" ht="15.75" customHeight="1" x14ac:dyDescent="0.15">
      <c r="B755" s="440"/>
      <c r="J755" s="441"/>
      <c r="M755" s="442"/>
    </row>
    <row r="756" spans="2:13" ht="15.75" customHeight="1" x14ac:dyDescent="0.15">
      <c r="B756" s="440"/>
      <c r="J756" s="441"/>
      <c r="M756" s="442"/>
    </row>
    <row r="757" spans="2:13" ht="15.75" customHeight="1" x14ac:dyDescent="0.15">
      <c r="B757" s="440"/>
      <c r="J757" s="441"/>
      <c r="M757" s="442"/>
    </row>
    <row r="758" spans="2:13" ht="15.75" customHeight="1" x14ac:dyDescent="0.15">
      <c r="B758" s="440"/>
      <c r="J758" s="441"/>
      <c r="M758" s="442"/>
    </row>
    <row r="759" spans="2:13" ht="15.75" customHeight="1" x14ac:dyDescent="0.15">
      <c r="B759" s="440"/>
      <c r="J759" s="441"/>
      <c r="M759" s="442"/>
    </row>
    <row r="760" spans="2:13" ht="15.75" customHeight="1" x14ac:dyDescent="0.15">
      <c r="B760" s="440"/>
      <c r="J760" s="441"/>
      <c r="M760" s="442"/>
    </row>
    <row r="761" spans="2:13" ht="15.75" customHeight="1" x14ac:dyDescent="0.15">
      <c r="B761" s="440"/>
      <c r="J761" s="441"/>
      <c r="M761" s="442"/>
    </row>
    <row r="762" spans="2:13" ht="15.75" customHeight="1" x14ac:dyDescent="0.15">
      <c r="B762" s="440"/>
      <c r="J762" s="441"/>
      <c r="M762" s="442"/>
    </row>
    <row r="763" spans="2:13" ht="15.75" customHeight="1" x14ac:dyDescent="0.15">
      <c r="B763" s="440"/>
      <c r="J763" s="441"/>
      <c r="M763" s="442"/>
    </row>
    <row r="764" spans="2:13" ht="15.75" customHeight="1" x14ac:dyDescent="0.15">
      <c r="B764" s="440"/>
      <c r="J764" s="441"/>
      <c r="M764" s="442"/>
    </row>
    <row r="765" spans="2:13" ht="15.75" customHeight="1" x14ac:dyDescent="0.15">
      <c r="B765" s="440"/>
      <c r="J765" s="441"/>
      <c r="M765" s="442"/>
    </row>
    <row r="766" spans="2:13" ht="15.75" customHeight="1" x14ac:dyDescent="0.15">
      <c r="B766" s="440"/>
      <c r="J766" s="441"/>
      <c r="M766" s="442"/>
    </row>
    <row r="767" spans="2:13" ht="15.75" customHeight="1" x14ac:dyDescent="0.15">
      <c r="B767" s="440"/>
      <c r="J767" s="441"/>
      <c r="M767" s="442"/>
    </row>
    <row r="768" spans="2:13" ht="15.75" customHeight="1" x14ac:dyDescent="0.15">
      <c r="B768" s="440"/>
      <c r="J768" s="441"/>
      <c r="M768" s="442"/>
    </row>
    <row r="769" spans="2:13" ht="15.75" customHeight="1" x14ac:dyDescent="0.15">
      <c r="B769" s="440"/>
      <c r="J769" s="441"/>
      <c r="M769" s="442"/>
    </row>
    <row r="770" spans="2:13" ht="15.75" customHeight="1" x14ac:dyDescent="0.15">
      <c r="B770" s="440"/>
      <c r="J770" s="441"/>
      <c r="M770" s="442"/>
    </row>
    <row r="771" spans="2:13" ht="15.75" customHeight="1" x14ac:dyDescent="0.15">
      <c r="B771" s="440"/>
      <c r="J771" s="441"/>
      <c r="M771" s="442"/>
    </row>
    <row r="772" spans="2:13" ht="15.75" customHeight="1" x14ac:dyDescent="0.15">
      <c r="B772" s="440"/>
      <c r="J772" s="441"/>
      <c r="M772" s="442"/>
    </row>
    <row r="773" spans="2:13" ht="15.75" customHeight="1" x14ac:dyDescent="0.15">
      <c r="B773" s="440"/>
      <c r="J773" s="441"/>
      <c r="M773" s="442"/>
    </row>
    <row r="774" spans="2:13" ht="15.75" customHeight="1" x14ac:dyDescent="0.15">
      <c r="B774" s="440"/>
      <c r="J774" s="441"/>
      <c r="M774" s="442"/>
    </row>
    <row r="775" spans="2:13" ht="15.75" customHeight="1" x14ac:dyDescent="0.15">
      <c r="B775" s="440"/>
      <c r="J775" s="441"/>
      <c r="M775" s="442"/>
    </row>
    <row r="776" spans="2:13" ht="15.75" customHeight="1" x14ac:dyDescent="0.15">
      <c r="B776" s="440"/>
      <c r="J776" s="441"/>
      <c r="M776" s="442"/>
    </row>
    <row r="777" spans="2:13" ht="15.75" customHeight="1" x14ac:dyDescent="0.15">
      <c r="B777" s="440"/>
      <c r="J777" s="441"/>
      <c r="M777" s="442"/>
    </row>
    <row r="778" spans="2:13" ht="15.75" customHeight="1" x14ac:dyDescent="0.15">
      <c r="B778" s="440"/>
      <c r="J778" s="441"/>
      <c r="M778" s="442"/>
    </row>
    <row r="779" spans="2:13" ht="15.75" customHeight="1" x14ac:dyDescent="0.15">
      <c r="B779" s="440"/>
      <c r="J779" s="441"/>
      <c r="M779" s="442"/>
    </row>
    <row r="780" spans="2:13" ht="15.75" customHeight="1" x14ac:dyDescent="0.15">
      <c r="B780" s="440"/>
      <c r="J780" s="441"/>
      <c r="M780" s="442"/>
    </row>
    <row r="781" spans="2:13" ht="15.75" customHeight="1" x14ac:dyDescent="0.15">
      <c r="B781" s="440"/>
      <c r="J781" s="441"/>
      <c r="M781" s="442"/>
    </row>
    <row r="782" spans="2:13" ht="15.75" customHeight="1" x14ac:dyDescent="0.15">
      <c r="B782" s="440"/>
      <c r="J782" s="441"/>
      <c r="M782" s="442"/>
    </row>
    <row r="783" spans="2:13" ht="15.75" customHeight="1" x14ac:dyDescent="0.15">
      <c r="B783" s="440"/>
      <c r="J783" s="441"/>
      <c r="M783" s="442"/>
    </row>
    <row r="784" spans="2:13" ht="15.75" customHeight="1" x14ac:dyDescent="0.15">
      <c r="B784" s="440"/>
      <c r="J784" s="441"/>
      <c r="M784" s="442"/>
    </row>
    <row r="785" spans="2:13" ht="15.75" customHeight="1" x14ac:dyDescent="0.15">
      <c r="B785" s="440"/>
      <c r="J785" s="441"/>
      <c r="M785" s="442"/>
    </row>
    <row r="786" spans="2:13" ht="15.75" customHeight="1" x14ac:dyDescent="0.15">
      <c r="B786" s="440"/>
      <c r="J786" s="441"/>
      <c r="M786" s="442"/>
    </row>
    <row r="787" spans="2:13" ht="15.75" customHeight="1" x14ac:dyDescent="0.15">
      <c r="B787" s="440"/>
      <c r="J787" s="441"/>
      <c r="M787" s="442"/>
    </row>
    <row r="788" spans="2:13" ht="15.75" customHeight="1" x14ac:dyDescent="0.15">
      <c r="B788" s="440"/>
      <c r="J788" s="441"/>
      <c r="M788" s="442"/>
    </row>
    <row r="789" spans="2:13" ht="15.75" customHeight="1" x14ac:dyDescent="0.15">
      <c r="B789" s="440"/>
      <c r="J789" s="441"/>
      <c r="M789" s="442"/>
    </row>
    <row r="790" spans="2:13" ht="15.75" customHeight="1" x14ac:dyDescent="0.15">
      <c r="B790" s="440"/>
      <c r="J790" s="441"/>
      <c r="M790" s="442"/>
    </row>
    <row r="791" spans="2:13" ht="15.75" customHeight="1" x14ac:dyDescent="0.15">
      <c r="B791" s="440"/>
      <c r="J791" s="441"/>
      <c r="M791" s="442"/>
    </row>
    <row r="792" spans="2:13" ht="15.75" customHeight="1" x14ac:dyDescent="0.15">
      <c r="B792" s="440"/>
      <c r="J792" s="441"/>
      <c r="M792" s="442"/>
    </row>
    <row r="793" spans="2:13" ht="15.75" customHeight="1" x14ac:dyDescent="0.15">
      <c r="B793" s="440"/>
      <c r="J793" s="441"/>
      <c r="M793" s="442"/>
    </row>
    <row r="794" spans="2:13" ht="15.75" customHeight="1" x14ac:dyDescent="0.15">
      <c r="B794" s="440"/>
      <c r="J794" s="441"/>
      <c r="M794" s="442"/>
    </row>
    <row r="795" spans="2:13" ht="15.75" customHeight="1" x14ac:dyDescent="0.15">
      <c r="B795" s="440"/>
      <c r="J795" s="441"/>
      <c r="M795" s="442"/>
    </row>
    <row r="796" spans="2:13" ht="15.75" customHeight="1" x14ac:dyDescent="0.15">
      <c r="B796" s="440"/>
      <c r="J796" s="441"/>
      <c r="M796" s="442"/>
    </row>
    <row r="797" spans="2:13" ht="15.75" customHeight="1" x14ac:dyDescent="0.15">
      <c r="B797" s="440"/>
      <c r="J797" s="441"/>
      <c r="M797" s="442"/>
    </row>
    <row r="798" spans="2:13" ht="15.75" customHeight="1" x14ac:dyDescent="0.15">
      <c r="B798" s="440"/>
      <c r="J798" s="441"/>
      <c r="M798" s="442"/>
    </row>
    <row r="799" spans="2:13" ht="15.75" customHeight="1" x14ac:dyDescent="0.15">
      <c r="B799" s="440"/>
      <c r="J799" s="441"/>
      <c r="M799" s="442"/>
    </row>
    <row r="800" spans="2:13" ht="15.75" customHeight="1" x14ac:dyDescent="0.15">
      <c r="B800" s="440"/>
      <c r="J800" s="441"/>
      <c r="M800" s="442"/>
    </row>
    <row r="801" spans="2:13" ht="15.75" customHeight="1" x14ac:dyDescent="0.15">
      <c r="B801" s="440"/>
      <c r="J801" s="441"/>
      <c r="M801" s="442"/>
    </row>
    <row r="802" spans="2:13" ht="15.75" customHeight="1" x14ac:dyDescent="0.15">
      <c r="B802" s="440"/>
      <c r="J802" s="441"/>
      <c r="M802" s="442"/>
    </row>
    <row r="803" spans="2:13" ht="15.75" customHeight="1" x14ac:dyDescent="0.15">
      <c r="B803" s="440"/>
      <c r="J803" s="441"/>
      <c r="M803" s="442"/>
    </row>
    <row r="804" spans="2:13" ht="15.75" customHeight="1" x14ac:dyDescent="0.15">
      <c r="B804" s="440"/>
      <c r="J804" s="441"/>
      <c r="M804" s="442"/>
    </row>
    <row r="805" spans="2:13" ht="15.75" customHeight="1" x14ac:dyDescent="0.15">
      <c r="B805" s="440"/>
      <c r="J805" s="441"/>
      <c r="M805" s="442"/>
    </row>
    <row r="806" spans="2:13" ht="15.75" customHeight="1" x14ac:dyDescent="0.15">
      <c r="B806" s="440"/>
      <c r="J806" s="441"/>
      <c r="M806" s="442"/>
    </row>
    <row r="807" spans="2:13" ht="15.75" customHeight="1" x14ac:dyDescent="0.15">
      <c r="B807" s="440"/>
      <c r="J807" s="441"/>
      <c r="M807" s="442"/>
    </row>
    <row r="808" spans="2:13" ht="15.75" customHeight="1" x14ac:dyDescent="0.15">
      <c r="B808" s="440"/>
      <c r="J808" s="441"/>
      <c r="M808" s="442"/>
    </row>
    <row r="809" spans="2:13" ht="15.75" customHeight="1" x14ac:dyDescent="0.15">
      <c r="B809" s="440"/>
      <c r="J809" s="441"/>
      <c r="M809" s="442"/>
    </row>
    <row r="810" spans="2:13" ht="15.75" customHeight="1" x14ac:dyDescent="0.15">
      <c r="B810" s="440"/>
      <c r="J810" s="441"/>
      <c r="M810" s="442"/>
    </row>
    <row r="811" spans="2:13" ht="15.75" customHeight="1" x14ac:dyDescent="0.15">
      <c r="B811" s="440"/>
      <c r="J811" s="441"/>
      <c r="M811" s="442"/>
    </row>
    <row r="812" spans="2:13" ht="15.75" customHeight="1" x14ac:dyDescent="0.15">
      <c r="B812" s="440"/>
      <c r="J812" s="441"/>
      <c r="M812" s="442"/>
    </row>
    <row r="813" spans="2:13" ht="15.75" customHeight="1" x14ac:dyDescent="0.15">
      <c r="B813" s="440"/>
      <c r="J813" s="441"/>
      <c r="M813" s="442"/>
    </row>
    <row r="814" spans="2:13" ht="15.75" customHeight="1" x14ac:dyDescent="0.15">
      <c r="B814" s="440"/>
      <c r="J814" s="441"/>
      <c r="M814" s="442"/>
    </row>
    <row r="815" spans="2:13" ht="15.75" customHeight="1" x14ac:dyDescent="0.15">
      <c r="B815" s="440"/>
      <c r="J815" s="441"/>
      <c r="M815" s="442"/>
    </row>
    <row r="816" spans="2:13" ht="15.75" customHeight="1" x14ac:dyDescent="0.15">
      <c r="B816" s="440"/>
      <c r="J816" s="441"/>
      <c r="M816" s="442"/>
    </row>
    <row r="817" spans="2:13" ht="15.75" customHeight="1" x14ac:dyDescent="0.15">
      <c r="B817" s="440"/>
      <c r="J817" s="441"/>
      <c r="M817" s="442"/>
    </row>
    <row r="818" spans="2:13" ht="15.75" customHeight="1" x14ac:dyDescent="0.15">
      <c r="B818" s="440"/>
      <c r="J818" s="441"/>
      <c r="M818" s="442"/>
    </row>
    <row r="819" spans="2:13" ht="15.75" customHeight="1" x14ac:dyDescent="0.15">
      <c r="B819" s="440"/>
      <c r="J819" s="441"/>
      <c r="M819" s="442"/>
    </row>
    <row r="820" spans="2:13" ht="15.75" customHeight="1" x14ac:dyDescent="0.15">
      <c r="B820" s="440"/>
      <c r="J820" s="441"/>
      <c r="M820" s="442"/>
    </row>
    <row r="821" spans="2:13" ht="15.75" customHeight="1" x14ac:dyDescent="0.15">
      <c r="B821" s="440"/>
      <c r="J821" s="441"/>
      <c r="M821" s="442"/>
    </row>
    <row r="822" spans="2:13" ht="15.75" customHeight="1" x14ac:dyDescent="0.15">
      <c r="B822" s="440"/>
      <c r="J822" s="441"/>
      <c r="M822" s="442"/>
    </row>
    <row r="823" spans="2:13" ht="15.75" customHeight="1" x14ac:dyDescent="0.15">
      <c r="B823" s="440"/>
      <c r="J823" s="441"/>
      <c r="M823" s="442"/>
    </row>
    <row r="824" spans="2:13" ht="15.75" customHeight="1" x14ac:dyDescent="0.15">
      <c r="B824" s="440"/>
      <c r="J824" s="441"/>
      <c r="M824" s="442"/>
    </row>
    <row r="825" spans="2:13" ht="15.75" customHeight="1" x14ac:dyDescent="0.15">
      <c r="B825" s="440"/>
      <c r="J825" s="441"/>
      <c r="M825" s="442"/>
    </row>
    <row r="826" spans="2:13" ht="15.75" customHeight="1" x14ac:dyDescent="0.15">
      <c r="B826" s="440"/>
      <c r="J826" s="441"/>
      <c r="M826" s="442"/>
    </row>
    <row r="827" spans="2:13" ht="15.75" customHeight="1" x14ac:dyDescent="0.15">
      <c r="B827" s="440"/>
      <c r="J827" s="441"/>
      <c r="M827" s="442"/>
    </row>
    <row r="828" spans="2:13" ht="15.75" customHeight="1" x14ac:dyDescent="0.15">
      <c r="B828" s="440"/>
      <c r="J828" s="441"/>
      <c r="M828" s="442"/>
    </row>
    <row r="829" spans="2:13" ht="15.75" customHeight="1" x14ac:dyDescent="0.15">
      <c r="B829" s="440"/>
      <c r="J829" s="441"/>
      <c r="M829" s="442"/>
    </row>
    <row r="830" spans="2:13" ht="15.75" customHeight="1" x14ac:dyDescent="0.15">
      <c r="B830" s="440"/>
      <c r="J830" s="441"/>
      <c r="M830" s="442"/>
    </row>
    <row r="831" spans="2:13" ht="15.75" customHeight="1" x14ac:dyDescent="0.15">
      <c r="B831" s="440"/>
      <c r="J831" s="441"/>
      <c r="M831" s="442"/>
    </row>
    <row r="832" spans="2:13" ht="15.75" customHeight="1" x14ac:dyDescent="0.15">
      <c r="B832" s="440"/>
      <c r="J832" s="441"/>
      <c r="M832" s="442"/>
    </row>
    <row r="833" spans="2:13" ht="15.75" customHeight="1" x14ac:dyDescent="0.15">
      <c r="B833" s="440"/>
      <c r="J833" s="441"/>
      <c r="M833" s="442"/>
    </row>
    <row r="834" spans="2:13" ht="15.75" customHeight="1" x14ac:dyDescent="0.15">
      <c r="B834" s="440"/>
      <c r="J834" s="441"/>
      <c r="M834" s="442"/>
    </row>
    <row r="835" spans="2:13" ht="15.75" customHeight="1" x14ac:dyDescent="0.15">
      <c r="B835" s="440"/>
      <c r="J835" s="441"/>
      <c r="M835" s="442"/>
    </row>
    <row r="836" spans="2:13" ht="15.75" customHeight="1" x14ac:dyDescent="0.15">
      <c r="B836" s="440"/>
      <c r="J836" s="441"/>
      <c r="M836" s="442"/>
    </row>
    <row r="837" spans="2:13" ht="15.75" customHeight="1" x14ac:dyDescent="0.15">
      <c r="B837" s="440"/>
      <c r="J837" s="441"/>
      <c r="M837" s="442"/>
    </row>
    <row r="838" spans="2:13" ht="15.75" customHeight="1" x14ac:dyDescent="0.15">
      <c r="B838" s="440"/>
      <c r="J838" s="441"/>
      <c r="M838" s="442"/>
    </row>
    <row r="839" spans="2:13" ht="15.75" customHeight="1" x14ac:dyDescent="0.15">
      <c r="B839" s="440"/>
      <c r="J839" s="441"/>
      <c r="M839" s="442"/>
    </row>
    <row r="840" spans="2:13" ht="15.75" customHeight="1" x14ac:dyDescent="0.15">
      <c r="B840" s="440"/>
      <c r="J840" s="441"/>
      <c r="M840" s="442"/>
    </row>
    <row r="841" spans="2:13" ht="15.75" customHeight="1" x14ac:dyDescent="0.15">
      <c r="B841" s="440"/>
      <c r="J841" s="441"/>
      <c r="M841" s="442"/>
    </row>
    <row r="842" spans="2:13" ht="15.75" customHeight="1" x14ac:dyDescent="0.15">
      <c r="B842" s="440"/>
      <c r="J842" s="441"/>
      <c r="M842" s="442"/>
    </row>
    <row r="843" spans="2:13" ht="15.75" customHeight="1" x14ac:dyDescent="0.15">
      <c r="B843" s="440"/>
      <c r="J843" s="441"/>
      <c r="M843" s="442"/>
    </row>
    <row r="844" spans="2:13" ht="15.75" customHeight="1" x14ac:dyDescent="0.15">
      <c r="B844" s="440"/>
      <c r="J844" s="441"/>
      <c r="M844" s="442"/>
    </row>
    <row r="845" spans="2:13" ht="15.75" customHeight="1" x14ac:dyDescent="0.15">
      <c r="B845" s="440"/>
      <c r="J845" s="441"/>
      <c r="M845" s="442"/>
    </row>
    <row r="846" spans="2:13" ht="15.75" customHeight="1" x14ac:dyDescent="0.15">
      <c r="B846" s="440"/>
      <c r="J846" s="441"/>
      <c r="M846" s="442"/>
    </row>
    <row r="847" spans="2:13" ht="15.75" customHeight="1" x14ac:dyDescent="0.15">
      <c r="B847" s="440"/>
      <c r="J847" s="441"/>
      <c r="M847" s="442"/>
    </row>
    <row r="848" spans="2:13" ht="15.75" customHeight="1" x14ac:dyDescent="0.15">
      <c r="B848" s="440"/>
      <c r="J848" s="441"/>
      <c r="M848" s="442"/>
    </row>
    <row r="849" spans="2:13" ht="15.75" customHeight="1" x14ac:dyDescent="0.15">
      <c r="B849" s="440"/>
      <c r="J849" s="441"/>
      <c r="M849" s="442"/>
    </row>
    <row r="850" spans="2:13" ht="15.75" customHeight="1" x14ac:dyDescent="0.15">
      <c r="B850" s="440"/>
      <c r="J850" s="441"/>
      <c r="M850" s="442"/>
    </row>
    <row r="851" spans="2:13" ht="15.75" customHeight="1" x14ac:dyDescent="0.15">
      <c r="B851" s="440"/>
      <c r="J851" s="441"/>
      <c r="M851" s="442"/>
    </row>
    <row r="852" spans="2:13" ht="15.75" customHeight="1" x14ac:dyDescent="0.15">
      <c r="B852" s="440"/>
      <c r="J852" s="441"/>
      <c r="M852" s="442"/>
    </row>
    <row r="853" spans="2:13" ht="15.75" customHeight="1" x14ac:dyDescent="0.15">
      <c r="B853" s="440"/>
      <c r="J853" s="441"/>
      <c r="M853" s="442"/>
    </row>
    <row r="854" spans="2:13" ht="15.75" customHeight="1" x14ac:dyDescent="0.15">
      <c r="B854" s="440"/>
      <c r="J854" s="441"/>
      <c r="M854" s="442"/>
    </row>
    <row r="855" spans="2:13" ht="15.75" customHeight="1" x14ac:dyDescent="0.15">
      <c r="B855" s="440"/>
      <c r="J855" s="441"/>
      <c r="M855" s="442"/>
    </row>
    <row r="856" spans="2:13" ht="15.75" customHeight="1" x14ac:dyDescent="0.15">
      <c r="B856" s="440"/>
      <c r="J856" s="441"/>
      <c r="M856" s="442"/>
    </row>
    <row r="857" spans="2:13" ht="15.75" customHeight="1" x14ac:dyDescent="0.15">
      <c r="B857" s="440"/>
      <c r="J857" s="441"/>
      <c r="M857" s="442"/>
    </row>
    <row r="858" spans="2:13" ht="15.75" customHeight="1" x14ac:dyDescent="0.15">
      <c r="B858" s="440"/>
      <c r="J858" s="441"/>
      <c r="M858" s="442"/>
    </row>
    <row r="859" spans="2:13" ht="15.75" customHeight="1" x14ac:dyDescent="0.15">
      <c r="B859" s="440"/>
      <c r="J859" s="441"/>
      <c r="M859" s="442"/>
    </row>
    <row r="860" spans="2:13" ht="15.75" customHeight="1" x14ac:dyDescent="0.15">
      <c r="B860" s="440"/>
      <c r="J860" s="441"/>
      <c r="M860" s="442"/>
    </row>
    <row r="861" spans="2:13" ht="15.75" customHeight="1" x14ac:dyDescent="0.15">
      <c r="B861" s="440"/>
      <c r="J861" s="441"/>
      <c r="M861" s="442"/>
    </row>
    <row r="862" spans="2:13" ht="15.75" customHeight="1" x14ac:dyDescent="0.15">
      <c r="B862" s="440"/>
      <c r="J862" s="441"/>
      <c r="M862" s="442"/>
    </row>
    <row r="863" spans="2:13" ht="15.75" customHeight="1" x14ac:dyDescent="0.15">
      <c r="B863" s="440"/>
      <c r="J863" s="441"/>
      <c r="M863" s="442"/>
    </row>
    <row r="864" spans="2:13" ht="15.75" customHeight="1" x14ac:dyDescent="0.15">
      <c r="B864" s="440"/>
      <c r="J864" s="441"/>
      <c r="M864" s="442"/>
    </row>
    <row r="865" spans="2:13" ht="15.75" customHeight="1" x14ac:dyDescent="0.15">
      <c r="B865" s="440"/>
      <c r="J865" s="441"/>
      <c r="M865" s="442"/>
    </row>
    <row r="866" spans="2:13" ht="15.75" customHeight="1" x14ac:dyDescent="0.15">
      <c r="B866" s="440"/>
      <c r="J866" s="441"/>
      <c r="M866" s="442"/>
    </row>
    <row r="867" spans="2:13" ht="15.75" customHeight="1" x14ac:dyDescent="0.15">
      <c r="B867" s="440"/>
      <c r="J867" s="441"/>
      <c r="M867" s="442"/>
    </row>
    <row r="868" spans="2:13" ht="15.75" customHeight="1" x14ac:dyDescent="0.15">
      <c r="B868" s="440"/>
      <c r="J868" s="441"/>
      <c r="M868" s="442"/>
    </row>
    <row r="869" spans="2:13" ht="15.75" customHeight="1" x14ac:dyDescent="0.15">
      <c r="B869" s="440"/>
      <c r="J869" s="441"/>
      <c r="M869" s="442"/>
    </row>
    <row r="870" spans="2:13" ht="15.75" customHeight="1" x14ac:dyDescent="0.15">
      <c r="B870" s="440"/>
      <c r="J870" s="441"/>
      <c r="M870" s="442"/>
    </row>
    <row r="871" spans="2:13" ht="15.75" customHeight="1" x14ac:dyDescent="0.15">
      <c r="B871" s="440"/>
      <c r="J871" s="441"/>
      <c r="M871" s="442"/>
    </row>
    <row r="872" spans="2:13" ht="15.75" customHeight="1" x14ac:dyDescent="0.15">
      <c r="B872" s="440"/>
      <c r="J872" s="441"/>
      <c r="M872" s="442"/>
    </row>
    <row r="873" spans="2:13" ht="15.75" customHeight="1" x14ac:dyDescent="0.15">
      <c r="B873" s="440"/>
      <c r="J873" s="441"/>
      <c r="M873" s="442"/>
    </row>
    <row r="874" spans="2:13" ht="15.75" customHeight="1" x14ac:dyDescent="0.15">
      <c r="B874" s="440"/>
      <c r="J874" s="441"/>
      <c r="M874" s="442"/>
    </row>
    <row r="875" spans="2:13" ht="15.75" customHeight="1" x14ac:dyDescent="0.15">
      <c r="B875" s="440"/>
      <c r="J875" s="441"/>
      <c r="M875" s="442"/>
    </row>
    <row r="876" spans="2:13" ht="15.75" customHeight="1" x14ac:dyDescent="0.15">
      <c r="B876" s="440"/>
      <c r="J876" s="441"/>
      <c r="M876" s="442"/>
    </row>
    <row r="877" spans="2:13" ht="15.75" customHeight="1" x14ac:dyDescent="0.15">
      <c r="B877" s="440"/>
      <c r="J877" s="441"/>
      <c r="M877" s="442"/>
    </row>
    <row r="878" spans="2:13" ht="15.75" customHeight="1" x14ac:dyDescent="0.15">
      <c r="B878" s="440"/>
      <c r="J878" s="441"/>
      <c r="M878" s="442"/>
    </row>
    <row r="879" spans="2:13" ht="15.75" customHeight="1" x14ac:dyDescent="0.15">
      <c r="B879" s="440"/>
      <c r="J879" s="441"/>
      <c r="M879" s="442"/>
    </row>
    <row r="880" spans="2:13" ht="15.75" customHeight="1" x14ac:dyDescent="0.15">
      <c r="B880" s="440"/>
      <c r="J880" s="441"/>
      <c r="M880" s="442"/>
    </row>
    <row r="881" spans="2:13" ht="15.75" customHeight="1" x14ac:dyDescent="0.15">
      <c r="B881" s="440"/>
      <c r="J881" s="441"/>
      <c r="M881" s="442"/>
    </row>
    <row r="882" spans="2:13" ht="15.75" customHeight="1" x14ac:dyDescent="0.15">
      <c r="B882" s="440"/>
      <c r="J882" s="441"/>
      <c r="M882" s="442"/>
    </row>
    <row r="883" spans="2:13" ht="15.75" customHeight="1" x14ac:dyDescent="0.15">
      <c r="B883" s="440"/>
      <c r="J883" s="441"/>
      <c r="M883" s="442"/>
    </row>
    <row r="884" spans="2:13" ht="15.75" customHeight="1" x14ac:dyDescent="0.15">
      <c r="B884" s="440"/>
      <c r="J884" s="441"/>
      <c r="M884" s="442"/>
    </row>
    <row r="885" spans="2:13" ht="15.75" customHeight="1" x14ac:dyDescent="0.15">
      <c r="B885" s="440"/>
      <c r="J885" s="441"/>
      <c r="M885" s="442"/>
    </row>
    <row r="886" spans="2:13" ht="15.75" customHeight="1" x14ac:dyDescent="0.15">
      <c r="B886" s="440"/>
      <c r="J886" s="441"/>
      <c r="M886" s="442"/>
    </row>
    <row r="887" spans="2:13" ht="15.75" customHeight="1" x14ac:dyDescent="0.15">
      <c r="B887" s="440"/>
      <c r="J887" s="441"/>
      <c r="M887" s="442"/>
    </row>
    <row r="888" spans="2:13" ht="15.75" customHeight="1" x14ac:dyDescent="0.15">
      <c r="B888" s="440"/>
      <c r="J888" s="441"/>
      <c r="M888" s="442"/>
    </row>
    <row r="889" spans="2:13" ht="15.75" customHeight="1" x14ac:dyDescent="0.15">
      <c r="B889" s="440"/>
      <c r="J889" s="441"/>
      <c r="M889" s="442"/>
    </row>
    <row r="890" spans="2:13" ht="15.75" customHeight="1" x14ac:dyDescent="0.15">
      <c r="B890" s="440"/>
      <c r="J890" s="441"/>
      <c r="M890" s="442"/>
    </row>
    <row r="891" spans="2:13" ht="15.75" customHeight="1" x14ac:dyDescent="0.15">
      <c r="B891" s="440"/>
      <c r="J891" s="441"/>
      <c r="M891" s="442"/>
    </row>
    <row r="892" spans="2:13" ht="15.75" customHeight="1" x14ac:dyDescent="0.15">
      <c r="B892" s="440"/>
      <c r="J892" s="441"/>
      <c r="M892" s="442"/>
    </row>
    <row r="893" spans="2:13" ht="15.75" customHeight="1" x14ac:dyDescent="0.15">
      <c r="B893" s="440"/>
      <c r="J893" s="441"/>
      <c r="M893" s="442"/>
    </row>
    <row r="894" spans="2:13" ht="15.75" customHeight="1" x14ac:dyDescent="0.15">
      <c r="B894" s="440"/>
      <c r="J894" s="441"/>
      <c r="M894" s="442"/>
    </row>
    <row r="895" spans="2:13" ht="15.75" customHeight="1" x14ac:dyDescent="0.15">
      <c r="B895" s="440"/>
      <c r="J895" s="441"/>
      <c r="M895" s="442"/>
    </row>
    <row r="896" spans="2:13" ht="15.75" customHeight="1" x14ac:dyDescent="0.15">
      <c r="B896" s="440"/>
      <c r="J896" s="441"/>
      <c r="M896" s="442"/>
    </row>
    <row r="897" spans="2:13" ht="15.75" customHeight="1" x14ac:dyDescent="0.15">
      <c r="B897" s="440"/>
      <c r="J897" s="441"/>
      <c r="M897" s="442"/>
    </row>
    <row r="898" spans="2:13" ht="15.75" customHeight="1" x14ac:dyDescent="0.15">
      <c r="B898" s="440"/>
      <c r="J898" s="441"/>
      <c r="M898" s="442"/>
    </row>
    <row r="899" spans="2:13" ht="15.75" customHeight="1" x14ac:dyDescent="0.15">
      <c r="B899" s="440"/>
      <c r="J899" s="441"/>
      <c r="M899" s="442"/>
    </row>
    <row r="900" spans="2:13" ht="15.75" customHeight="1" x14ac:dyDescent="0.15">
      <c r="B900" s="440"/>
      <c r="J900" s="441"/>
      <c r="M900" s="442"/>
    </row>
    <row r="901" spans="2:13" ht="15.75" customHeight="1" x14ac:dyDescent="0.15">
      <c r="B901" s="440"/>
      <c r="J901" s="441"/>
      <c r="M901" s="442"/>
    </row>
    <row r="902" spans="2:13" ht="15.75" customHeight="1" x14ac:dyDescent="0.15">
      <c r="B902" s="440"/>
      <c r="J902" s="441"/>
      <c r="M902" s="442"/>
    </row>
    <row r="903" spans="2:13" ht="15.75" customHeight="1" x14ac:dyDescent="0.15">
      <c r="B903" s="440"/>
      <c r="J903" s="441"/>
      <c r="M903" s="442"/>
    </row>
    <row r="904" spans="2:13" ht="15.75" customHeight="1" x14ac:dyDescent="0.15">
      <c r="B904" s="440"/>
      <c r="J904" s="441"/>
      <c r="M904" s="442"/>
    </row>
    <row r="905" spans="2:13" ht="15.75" customHeight="1" x14ac:dyDescent="0.15">
      <c r="B905" s="440"/>
      <c r="J905" s="441"/>
      <c r="M905" s="442"/>
    </row>
    <row r="906" spans="2:13" ht="15.75" customHeight="1" x14ac:dyDescent="0.15">
      <c r="B906" s="440"/>
      <c r="J906" s="441"/>
      <c r="M906" s="442"/>
    </row>
    <row r="907" spans="2:13" ht="15.75" customHeight="1" x14ac:dyDescent="0.15">
      <c r="B907" s="440"/>
      <c r="J907" s="441"/>
      <c r="M907" s="442"/>
    </row>
    <row r="908" spans="2:13" ht="15.75" customHeight="1" x14ac:dyDescent="0.15">
      <c r="B908" s="440"/>
      <c r="J908" s="441"/>
      <c r="M908" s="442"/>
    </row>
    <row r="909" spans="2:13" ht="15.75" customHeight="1" x14ac:dyDescent="0.15">
      <c r="B909" s="440"/>
      <c r="J909" s="441"/>
      <c r="M909" s="442"/>
    </row>
    <row r="910" spans="2:13" ht="15.75" customHeight="1" x14ac:dyDescent="0.15">
      <c r="B910" s="440"/>
      <c r="J910" s="441"/>
      <c r="M910" s="442"/>
    </row>
    <row r="911" spans="2:13" ht="15.75" customHeight="1" x14ac:dyDescent="0.15">
      <c r="B911" s="440"/>
      <c r="J911" s="441"/>
      <c r="M911" s="442"/>
    </row>
    <row r="912" spans="2:13" ht="15.75" customHeight="1" x14ac:dyDescent="0.15">
      <c r="B912" s="440"/>
      <c r="J912" s="441"/>
      <c r="M912" s="442"/>
    </row>
    <row r="913" spans="2:13" ht="15.75" customHeight="1" x14ac:dyDescent="0.15">
      <c r="B913" s="440"/>
      <c r="J913" s="441"/>
      <c r="M913" s="442"/>
    </row>
    <row r="914" spans="2:13" ht="15.75" customHeight="1" x14ac:dyDescent="0.15">
      <c r="B914" s="440"/>
      <c r="J914" s="441"/>
      <c r="M914" s="442"/>
    </row>
    <row r="915" spans="2:13" ht="15.75" customHeight="1" x14ac:dyDescent="0.15">
      <c r="B915" s="440"/>
      <c r="J915" s="441"/>
      <c r="M915" s="442"/>
    </row>
    <row r="916" spans="2:13" ht="15.75" customHeight="1" x14ac:dyDescent="0.15">
      <c r="B916" s="440"/>
      <c r="J916" s="441"/>
      <c r="M916" s="442"/>
    </row>
    <row r="917" spans="2:13" ht="15.75" customHeight="1" x14ac:dyDescent="0.15">
      <c r="B917" s="440"/>
      <c r="J917" s="441"/>
      <c r="M917" s="442"/>
    </row>
    <row r="918" spans="2:13" ht="15.75" customHeight="1" x14ac:dyDescent="0.15">
      <c r="B918" s="440"/>
      <c r="J918" s="441"/>
      <c r="M918" s="442"/>
    </row>
    <row r="919" spans="2:13" ht="15.75" customHeight="1" x14ac:dyDescent="0.15">
      <c r="B919" s="440"/>
      <c r="J919" s="441"/>
      <c r="M919" s="442"/>
    </row>
    <row r="920" spans="2:13" ht="15.75" customHeight="1" x14ac:dyDescent="0.15">
      <c r="B920" s="440"/>
      <c r="J920" s="441"/>
      <c r="M920" s="442"/>
    </row>
    <row r="921" spans="2:13" ht="15.75" customHeight="1" x14ac:dyDescent="0.15">
      <c r="B921" s="440"/>
      <c r="J921" s="441"/>
      <c r="M921" s="442"/>
    </row>
    <row r="922" spans="2:13" ht="15.75" customHeight="1" x14ac:dyDescent="0.15">
      <c r="B922" s="440"/>
      <c r="J922" s="441"/>
      <c r="M922" s="442"/>
    </row>
    <row r="923" spans="2:13" ht="15.75" customHeight="1" x14ac:dyDescent="0.15">
      <c r="B923" s="440"/>
      <c r="J923" s="441"/>
      <c r="M923" s="442"/>
    </row>
    <row r="924" spans="2:13" ht="15.75" customHeight="1" x14ac:dyDescent="0.15">
      <c r="B924" s="440"/>
      <c r="J924" s="441"/>
      <c r="M924" s="442"/>
    </row>
    <row r="925" spans="2:13" ht="15.75" customHeight="1" x14ac:dyDescent="0.15">
      <c r="B925" s="440"/>
      <c r="J925" s="441"/>
      <c r="M925" s="442"/>
    </row>
    <row r="926" spans="2:13" ht="15.75" customHeight="1" x14ac:dyDescent="0.15">
      <c r="B926" s="440"/>
      <c r="J926" s="441"/>
      <c r="M926" s="442"/>
    </row>
    <row r="927" spans="2:13" ht="15.75" customHeight="1" x14ac:dyDescent="0.15">
      <c r="B927" s="440"/>
      <c r="J927" s="441"/>
      <c r="M927" s="442"/>
    </row>
    <row r="928" spans="2:13" ht="15.75" customHeight="1" x14ac:dyDescent="0.15">
      <c r="B928" s="440"/>
      <c r="J928" s="441"/>
      <c r="M928" s="442"/>
    </row>
    <row r="929" spans="2:13" ht="15.75" customHeight="1" x14ac:dyDescent="0.15">
      <c r="B929" s="440"/>
      <c r="J929" s="441"/>
      <c r="M929" s="442"/>
    </row>
    <row r="930" spans="2:13" ht="15.75" customHeight="1" x14ac:dyDescent="0.15">
      <c r="B930" s="440"/>
      <c r="J930" s="441"/>
      <c r="M930" s="442"/>
    </row>
    <row r="931" spans="2:13" ht="15.75" customHeight="1" x14ac:dyDescent="0.15">
      <c r="B931" s="440"/>
      <c r="J931" s="441"/>
      <c r="M931" s="442"/>
    </row>
    <row r="932" spans="2:13" ht="15.75" customHeight="1" x14ac:dyDescent="0.15">
      <c r="B932" s="440"/>
      <c r="J932" s="441"/>
      <c r="M932" s="442"/>
    </row>
    <row r="933" spans="2:13" ht="15.75" customHeight="1" x14ac:dyDescent="0.15">
      <c r="B933" s="440"/>
      <c r="J933" s="441"/>
      <c r="M933" s="442"/>
    </row>
    <row r="934" spans="2:13" ht="15.75" customHeight="1" x14ac:dyDescent="0.15">
      <c r="B934" s="440"/>
      <c r="J934" s="441"/>
      <c r="M934" s="442"/>
    </row>
    <row r="935" spans="2:13" ht="15.75" customHeight="1" x14ac:dyDescent="0.15">
      <c r="B935" s="440"/>
      <c r="J935" s="441"/>
      <c r="M935" s="442"/>
    </row>
    <row r="936" spans="2:13" ht="15.75" customHeight="1" x14ac:dyDescent="0.15">
      <c r="B936" s="440"/>
      <c r="J936" s="441"/>
      <c r="M936" s="442"/>
    </row>
    <row r="937" spans="2:13" ht="15.75" customHeight="1" x14ac:dyDescent="0.15">
      <c r="B937" s="440"/>
      <c r="J937" s="441"/>
      <c r="M937" s="442"/>
    </row>
    <row r="938" spans="2:13" ht="15.75" customHeight="1" x14ac:dyDescent="0.15">
      <c r="B938" s="440"/>
      <c r="J938" s="441"/>
      <c r="M938" s="442"/>
    </row>
    <row r="939" spans="2:13" ht="15.75" customHeight="1" x14ac:dyDescent="0.15">
      <c r="B939" s="440"/>
      <c r="J939" s="441"/>
      <c r="M939" s="442"/>
    </row>
    <row r="940" spans="2:13" ht="15.75" customHeight="1" x14ac:dyDescent="0.15">
      <c r="B940" s="440"/>
      <c r="J940" s="441"/>
      <c r="M940" s="442"/>
    </row>
    <row r="941" spans="2:13" ht="15.75" customHeight="1" x14ac:dyDescent="0.15">
      <c r="B941" s="440"/>
      <c r="J941" s="441"/>
      <c r="M941" s="442"/>
    </row>
    <row r="942" spans="2:13" ht="15.75" customHeight="1" x14ac:dyDescent="0.15">
      <c r="B942" s="440"/>
      <c r="J942" s="441"/>
      <c r="M942" s="442"/>
    </row>
    <row r="943" spans="2:13" ht="15.75" customHeight="1" x14ac:dyDescent="0.15">
      <c r="B943" s="440"/>
      <c r="J943" s="441"/>
      <c r="M943" s="442"/>
    </row>
    <row r="944" spans="2:13" ht="15.75" customHeight="1" x14ac:dyDescent="0.15">
      <c r="B944" s="440"/>
      <c r="J944" s="441"/>
      <c r="M944" s="442"/>
    </row>
    <row r="945" spans="2:13" ht="15.75" customHeight="1" x14ac:dyDescent="0.15">
      <c r="B945" s="440"/>
      <c r="J945" s="441"/>
      <c r="M945" s="442"/>
    </row>
    <row r="946" spans="2:13" ht="15.75" customHeight="1" x14ac:dyDescent="0.15">
      <c r="B946" s="440"/>
      <c r="J946" s="441"/>
      <c r="M946" s="442"/>
    </row>
    <row r="947" spans="2:13" ht="15.75" customHeight="1" x14ac:dyDescent="0.15">
      <c r="B947" s="440"/>
      <c r="J947" s="441"/>
      <c r="M947" s="442"/>
    </row>
    <row r="948" spans="2:13" ht="15.75" customHeight="1" x14ac:dyDescent="0.15">
      <c r="B948" s="440"/>
      <c r="J948" s="441"/>
      <c r="M948" s="442"/>
    </row>
    <row r="949" spans="2:13" ht="15.75" customHeight="1" x14ac:dyDescent="0.15">
      <c r="B949" s="440"/>
      <c r="J949" s="441"/>
      <c r="M949" s="442"/>
    </row>
    <row r="950" spans="2:13" ht="15.75" customHeight="1" x14ac:dyDescent="0.15">
      <c r="B950" s="440"/>
      <c r="J950" s="441"/>
      <c r="M950" s="442"/>
    </row>
    <row r="951" spans="2:13" ht="15.75" customHeight="1" x14ac:dyDescent="0.15">
      <c r="B951" s="440"/>
      <c r="J951" s="441"/>
      <c r="M951" s="442"/>
    </row>
    <row r="952" spans="2:13" ht="15.75" customHeight="1" x14ac:dyDescent="0.15">
      <c r="B952" s="440"/>
      <c r="J952" s="441"/>
      <c r="M952" s="442"/>
    </row>
    <row r="953" spans="2:13" ht="15.75" customHeight="1" x14ac:dyDescent="0.15">
      <c r="B953" s="440"/>
      <c r="J953" s="441"/>
      <c r="M953" s="442"/>
    </row>
    <row r="954" spans="2:13" ht="15.75" customHeight="1" x14ac:dyDescent="0.15">
      <c r="B954" s="440"/>
      <c r="J954" s="441"/>
      <c r="M954" s="442"/>
    </row>
    <row r="955" spans="2:13" ht="15.75" customHeight="1" x14ac:dyDescent="0.15">
      <c r="B955" s="440"/>
      <c r="J955" s="441"/>
      <c r="M955" s="442"/>
    </row>
    <row r="956" spans="2:13" ht="15.75" customHeight="1" x14ac:dyDescent="0.15">
      <c r="B956" s="440"/>
      <c r="J956" s="441"/>
      <c r="M956" s="442"/>
    </row>
    <row r="957" spans="2:13" ht="15.75" customHeight="1" x14ac:dyDescent="0.15">
      <c r="B957" s="440"/>
      <c r="J957" s="441"/>
      <c r="M957" s="442"/>
    </row>
    <row r="958" spans="2:13" ht="15.75" customHeight="1" x14ac:dyDescent="0.15">
      <c r="B958" s="440"/>
      <c r="J958" s="441"/>
      <c r="M958" s="442"/>
    </row>
    <row r="959" spans="2:13" ht="15.75" customHeight="1" x14ac:dyDescent="0.15">
      <c r="B959" s="440"/>
      <c r="J959" s="441"/>
      <c r="M959" s="442"/>
    </row>
    <row r="960" spans="2:13" ht="15.75" customHeight="1" x14ac:dyDescent="0.15">
      <c r="B960" s="440"/>
      <c r="J960" s="441"/>
      <c r="M960" s="442"/>
    </row>
    <row r="961" spans="2:13" ht="15.75" customHeight="1" x14ac:dyDescent="0.15">
      <c r="B961" s="440"/>
      <c r="J961" s="441"/>
      <c r="M961" s="442"/>
    </row>
    <row r="962" spans="2:13" ht="15.75" customHeight="1" x14ac:dyDescent="0.15">
      <c r="B962" s="440"/>
      <c r="J962" s="441"/>
      <c r="M962" s="442"/>
    </row>
    <row r="963" spans="2:13" ht="15.75" customHeight="1" x14ac:dyDescent="0.15">
      <c r="B963" s="440"/>
      <c r="J963" s="441"/>
      <c r="M963" s="442"/>
    </row>
    <row r="964" spans="2:13" ht="15.75" customHeight="1" x14ac:dyDescent="0.15">
      <c r="B964" s="440"/>
      <c r="J964" s="441"/>
      <c r="M964" s="442"/>
    </row>
    <row r="965" spans="2:13" ht="15.75" customHeight="1" x14ac:dyDescent="0.15">
      <c r="B965" s="440"/>
      <c r="J965" s="441"/>
      <c r="M965" s="442"/>
    </row>
    <row r="966" spans="2:13" ht="15.75" customHeight="1" x14ac:dyDescent="0.15">
      <c r="B966" s="440"/>
      <c r="J966" s="441"/>
      <c r="M966" s="442"/>
    </row>
    <row r="967" spans="2:13" ht="15.75" customHeight="1" x14ac:dyDescent="0.15">
      <c r="B967" s="440"/>
      <c r="J967" s="441"/>
      <c r="M967" s="442"/>
    </row>
    <row r="968" spans="2:13" ht="15.75" customHeight="1" x14ac:dyDescent="0.15">
      <c r="B968" s="440"/>
      <c r="J968" s="441"/>
      <c r="M968" s="442"/>
    </row>
    <row r="969" spans="2:13" ht="15.75" customHeight="1" x14ac:dyDescent="0.15">
      <c r="B969" s="440"/>
      <c r="J969" s="441"/>
      <c r="M969" s="442"/>
    </row>
    <row r="970" spans="2:13" ht="15.75" customHeight="1" x14ac:dyDescent="0.15">
      <c r="B970" s="440"/>
      <c r="J970" s="441"/>
      <c r="M970" s="442"/>
    </row>
    <row r="971" spans="2:13" ht="15.75" customHeight="1" x14ac:dyDescent="0.15">
      <c r="B971" s="440"/>
      <c r="J971" s="441"/>
      <c r="M971" s="442"/>
    </row>
    <row r="972" spans="2:13" ht="15.75" customHeight="1" x14ac:dyDescent="0.15">
      <c r="B972" s="440"/>
      <c r="J972" s="441"/>
      <c r="M972" s="442"/>
    </row>
    <row r="973" spans="2:13" ht="15.75" customHeight="1" x14ac:dyDescent="0.15">
      <c r="B973" s="440"/>
      <c r="J973" s="441"/>
      <c r="M973" s="442"/>
    </row>
    <row r="974" spans="2:13" ht="15.75" customHeight="1" x14ac:dyDescent="0.15">
      <c r="B974" s="440"/>
      <c r="J974" s="441"/>
      <c r="M974" s="442"/>
    </row>
    <row r="975" spans="2:13" ht="15.75" customHeight="1" x14ac:dyDescent="0.15">
      <c r="B975" s="440"/>
      <c r="J975" s="441"/>
      <c r="M975" s="442"/>
    </row>
    <row r="976" spans="2:13" ht="15.75" customHeight="1" x14ac:dyDescent="0.15">
      <c r="B976" s="440"/>
      <c r="J976" s="441"/>
      <c r="M976" s="442"/>
    </row>
    <row r="977" spans="2:13" ht="15.75" customHeight="1" x14ac:dyDescent="0.15">
      <c r="B977" s="440"/>
      <c r="J977" s="441"/>
      <c r="M977" s="442"/>
    </row>
    <row r="978" spans="2:13" ht="15.75" customHeight="1" x14ac:dyDescent="0.15">
      <c r="B978" s="440"/>
      <c r="J978" s="441"/>
      <c r="M978" s="442"/>
    </row>
    <row r="979" spans="2:13" ht="15.75" customHeight="1" x14ac:dyDescent="0.15">
      <c r="B979" s="440"/>
      <c r="J979" s="441"/>
      <c r="M979" s="442"/>
    </row>
    <row r="980" spans="2:13" ht="15.75" customHeight="1" x14ac:dyDescent="0.15">
      <c r="B980" s="440"/>
      <c r="J980" s="441"/>
      <c r="M980" s="442"/>
    </row>
    <row r="981" spans="2:13" ht="15.75" customHeight="1" x14ac:dyDescent="0.15">
      <c r="B981" s="440"/>
      <c r="J981" s="441"/>
      <c r="M981" s="442"/>
    </row>
    <row r="982" spans="2:13" ht="15.75" customHeight="1" x14ac:dyDescent="0.15">
      <c r="B982" s="440"/>
      <c r="J982" s="441"/>
      <c r="M982" s="442"/>
    </row>
    <row r="983" spans="2:13" ht="15.75" customHeight="1" x14ac:dyDescent="0.15">
      <c r="B983" s="440"/>
      <c r="J983" s="441"/>
      <c r="M983" s="442"/>
    </row>
    <row r="984" spans="2:13" ht="15.75" customHeight="1" x14ac:dyDescent="0.15">
      <c r="B984" s="440"/>
      <c r="J984" s="441"/>
      <c r="M984" s="442"/>
    </row>
    <row r="985" spans="2:13" ht="15.75" customHeight="1" x14ac:dyDescent="0.15">
      <c r="B985" s="440"/>
      <c r="J985" s="441"/>
      <c r="M985" s="442"/>
    </row>
    <row r="986" spans="2:13" ht="15.75" customHeight="1" x14ac:dyDescent="0.15">
      <c r="B986" s="440"/>
      <c r="J986" s="441"/>
      <c r="M986" s="442"/>
    </row>
    <row r="987" spans="2:13" ht="15.75" customHeight="1" x14ac:dyDescent="0.15">
      <c r="B987" s="440"/>
      <c r="J987" s="441"/>
      <c r="M987" s="442"/>
    </row>
    <row r="988" spans="2:13" ht="15.75" customHeight="1" x14ac:dyDescent="0.15">
      <c r="B988" s="440"/>
      <c r="J988" s="441"/>
      <c r="M988" s="442"/>
    </row>
    <row r="989" spans="2:13" ht="15.75" customHeight="1" x14ac:dyDescent="0.15">
      <c r="B989" s="440"/>
      <c r="J989" s="441"/>
      <c r="M989" s="442"/>
    </row>
    <row r="990" spans="2:13" ht="15.75" customHeight="1" x14ac:dyDescent="0.15">
      <c r="B990" s="440"/>
      <c r="J990" s="441"/>
      <c r="M990" s="442"/>
    </row>
    <row r="991" spans="2:13" ht="15.75" customHeight="1" x14ac:dyDescent="0.15">
      <c r="B991" s="440"/>
      <c r="J991" s="441"/>
      <c r="M991" s="442"/>
    </row>
    <row r="992" spans="2:13" ht="15.75" customHeight="1" x14ac:dyDescent="0.15">
      <c r="B992" s="440"/>
      <c r="J992" s="441"/>
      <c r="M992" s="442"/>
    </row>
    <row r="993" spans="2:13" ht="15.75" customHeight="1" x14ac:dyDescent="0.15">
      <c r="B993" s="440"/>
      <c r="J993" s="441"/>
      <c r="M993" s="442"/>
    </row>
    <row r="994" spans="2:13" ht="15.75" customHeight="1" x14ac:dyDescent="0.15">
      <c r="B994" s="440"/>
      <c r="J994" s="441"/>
      <c r="M994" s="442"/>
    </row>
    <row r="995" spans="2:13" ht="15.75" customHeight="1" x14ac:dyDescent="0.15">
      <c r="B995" s="440"/>
      <c r="J995" s="441"/>
      <c r="M995" s="442"/>
    </row>
    <row r="996" spans="2:13" ht="15.75" customHeight="1" x14ac:dyDescent="0.15">
      <c r="B996" s="440"/>
      <c r="J996" s="441"/>
      <c r="M996" s="442"/>
    </row>
    <row r="997" spans="2:13" ht="15.75" customHeight="1" x14ac:dyDescent="0.15">
      <c r="B997" s="440"/>
      <c r="J997" s="441"/>
      <c r="M997" s="442"/>
    </row>
    <row r="998" spans="2:13" ht="15.75" customHeight="1" x14ac:dyDescent="0.15">
      <c r="B998" s="440"/>
      <c r="J998" s="441"/>
      <c r="M998" s="442"/>
    </row>
    <row r="999" spans="2:13" ht="15.75" customHeight="1" x14ac:dyDescent="0.15">
      <c r="B999" s="440"/>
      <c r="J999" s="441"/>
      <c r="M999" s="442"/>
    </row>
    <row r="1000" spans="2:13" ht="15.75" customHeight="1" x14ac:dyDescent="0.15">
      <c r="B1000" s="440"/>
      <c r="J1000" s="441"/>
      <c r="M1000" s="442"/>
    </row>
    <row r="1001" spans="2:13" ht="15.75" customHeight="1" x14ac:dyDescent="0.15">
      <c r="B1001" s="440"/>
      <c r="J1001" s="441"/>
      <c r="M1001" s="442"/>
    </row>
    <row r="1002" spans="2:13" ht="15.75" customHeight="1" x14ac:dyDescent="0.15">
      <c r="B1002" s="440"/>
      <c r="J1002" s="441"/>
      <c r="M1002" s="442"/>
    </row>
    <row r="1003" spans="2:13" ht="15.75" customHeight="1" x14ac:dyDescent="0.15">
      <c r="B1003" s="440"/>
      <c r="J1003" s="441"/>
      <c r="M1003" s="442"/>
    </row>
    <row r="1004" spans="2:13" ht="15.75" customHeight="1" x14ac:dyDescent="0.15">
      <c r="B1004" s="440"/>
      <c r="J1004" s="441"/>
      <c r="M1004" s="442"/>
    </row>
    <row r="1005" spans="2:13" ht="15.75" customHeight="1" x14ac:dyDescent="0.15">
      <c r="B1005" s="440"/>
      <c r="J1005" s="441"/>
      <c r="M1005" s="442"/>
    </row>
    <row r="1006" spans="2:13" ht="15.75" customHeight="1" x14ac:dyDescent="0.15">
      <c r="B1006" s="440"/>
      <c r="J1006" s="441"/>
      <c r="M1006" s="442"/>
    </row>
    <row r="1007" spans="2:13" ht="15.75" customHeight="1" x14ac:dyDescent="0.15">
      <c r="B1007" s="440"/>
      <c r="J1007" s="441"/>
      <c r="M1007" s="442"/>
    </row>
    <row r="1008" spans="2:13" ht="15.75" customHeight="1" x14ac:dyDescent="0.15">
      <c r="B1008" s="440"/>
      <c r="J1008" s="441"/>
      <c r="M1008" s="442"/>
    </row>
    <row r="1009" spans="2:13" ht="15.75" customHeight="1" x14ac:dyDescent="0.15">
      <c r="B1009" s="440"/>
      <c r="J1009" s="441"/>
      <c r="M1009" s="442"/>
    </row>
    <row r="1010" spans="2:13" ht="15.75" customHeight="1" x14ac:dyDescent="0.15">
      <c r="B1010" s="440"/>
      <c r="J1010" s="441"/>
      <c r="M1010" s="442"/>
    </row>
    <row r="1011" spans="2:13" ht="15.75" customHeight="1" x14ac:dyDescent="0.15">
      <c r="B1011" s="440"/>
      <c r="J1011" s="441"/>
      <c r="M1011" s="442"/>
    </row>
    <row r="1012" spans="2:13" ht="15.75" customHeight="1" x14ac:dyDescent="0.15">
      <c r="B1012" s="440"/>
      <c r="J1012" s="441"/>
      <c r="M1012" s="442"/>
    </row>
    <row r="1013" spans="2:13" ht="15.75" customHeight="1" x14ac:dyDescent="0.15">
      <c r="B1013" s="440"/>
      <c r="J1013" s="441"/>
      <c r="M1013" s="442"/>
    </row>
    <row r="1014" spans="2:13" ht="15.75" customHeight="1" x14ac:dyDescent="0.15">
      <c r="B1014" s="440"/>
      <c r="J1014" s="441"/>
      <c r="M1014" s="442"/>
    </row>
    <row r="1015" spans="2:13" ht="15.75" customHeight="1" x14ac:dyDescent="0.15">
      <c r="B1015" s="440"/>
      <c r="J1015" s="441"/>
      <c r="M1015" s="442"/>
    </row>
    <row r="1016" spans="2:13" ht="15.75" customHeight="1" x14ac:dyDescent="0.15">
      <c r="B1016" s="440"/>
      <c r="J1016" s="441"/>
      <c r="M1016" s="442"/>
    </row>
    <row r="1017" spans="2:13" ht="15.75" customHeight="1" x14ac:dyDescent="0.15">
      <c r="B1017" s="440"/>
      <c r="J1017" s="441"/>
      <c r="M1017" s="442"/>
    </row>
    <row r="1018" spans="2:13" ht="15.75" customHeight="1" x14ac:dyDescent="0.15">
      <c r="B1018" s="440"/>
      <c r="J1018" s="441"/>
      <c r="M1018" s="442"/>
    </row>
    <row r="1019" spans="2:13" ht="15.75" customHeight="1" x14ac:dyDescent="0.15">
      <c r="B1019" s="440"/>
      <c r="J1019" s="441"/>
      <c r="M1019" s="442"/>
    </row>
    <row r="1020" spans="2:13" ht="15.75" customHeight="1" x14ac:dyDescent="0.15">
      <c r="B1020" s="440"/>
      <c r="J1020" s="441"/>
      <c r="M1020" s="442"/>
    </row>
    <row r="1021" spans="2:13" ht="15.75" customHeight="1" x14ac:dyDescent="0.15">
      <c r="B1021" s="440"/>
      <c r="J1021" s="441"/>
      <c r="M1021" s="442"/>
    </row>
    <row r="1022" spans="2:13" ht="15.75" customHeight="1" x14ac:dyDescent="0.15">
      <c r="B1022" s="440"/>
      <c r="J1022" s="441"/>
      <c r="M1022" s="442"/>
    </row>
    <row r="1023" spans="2:13" ht="15.75" customHeight="1" x14ac:dyDescent="0.15">
      <c r="B1023" s="440"/>
      <c r="J1023" s="441"/>
      <c r="M1023" s="442"/>
    </row>
    <row r="1024" spans="2:13" ht="15.75" customHeight="1" x14ac:dyDescent="0.15">
      <c r="B1024" s="440"/>
      <c r="J1024" s="441"/>
      <c r="M1024" s="442"/>
    </row>
    <row r="1025" spans="2:13" ht="15.75" customHeight="1" x14ac:dyDescent="0.15">
      <c r="B1025" s="440"/>
      <c r="J1025" s="441"/>
      <c r="M1025" s="442"/>
    </row>
    <row r="1026" spans="2:13" ht="15.75" customHeight="1" x14ac:dyDescent="0.15">
      <c r="B1026" s="440"/>
      <c r="J1026" s="441"/>
      <c r="M1026" s="442"/>
    </row>
    <row r="1027" spans="2:13" ht="15.75" customHeight="1" x14ac:dyDescent="0.15">
      <c r="B1027" s="440"/>
      <c r="J1027" s="441"/>
      <c r="M1027" s="442"/>
    </row>
    <row r="1028" spans="2:13" ht="15.75" customHeight="1" x14ac:dyDescent="0.15">
      <c r="B1028" s="440"/>
      <c r="J1028" s="441"/>
      <c r="M1028" s="442"/>
    </row>
    <row r="1029" spans="2:13" ht="15.75" customHeight="1" x14ac:dyDescent="0.15">
      <c r="B1029" s="440"/>
      <c r="J1029" s="441"/>
      <c r="M1029" s="442"/>
    </row>
    <row r="1030" spans="2:13" ht="15.75" customHeight="1" x14ac:dyDescent="0.15">
      <c r="B1030" s="440"/>
      <c r="J1030" s="441"/>
      <c r="M1030" s="442"/>
    </row>
    <row r="1031" spans="2:13" ht="15.75" customHeight="1" x14ac:dyDescent="0.15">
      <c r="B1031" s="440"/>
      <c r="J1031" s="441"/>
      <c r="M1031" s="442"/>
    </row>
    <row r="1032" spans="2:13" ht="15.75" customHeight="1" x14ac:dyDescent="0.15">
      <c r="B1032" s="440"/>
      <c r="J1032" s="441"/>
      <c r="M1032" s="442"/>
    </row>
    <row r="1033" spans="2:13" ht="15.75" customHeight="1" x14ac:dyDescent="0.15">
      <c r="B1033" s="440"/>
      <c r="J1033" s="441"/>
      <c r="M1033" s="442"/>
    </row>
    <row r="1034" spans="2:13" ht="15.75" customHeight="1" x14ac:dyDescent="0.15">
      <c r="B1034" s="440"/>
      <c r="J1034" s="441"/>
      <c r="M1034" s="442"/>
    </row>
    <row r="1035" spans="2:13" ht="15.75" customHeight="1" x14ac:dyDescent="0.15">
      <c r="B1035" s="440"/>
      <c r="J1035" s="441"/>
      <c r="M1035" s="442"/>
    </row>
    <row r="1036" spans="2:13" ht="15.75" customHeight="1" x14ac:dyDescent="0.15">
      <c r="B1036" s="440"/>
      <c r="J1036" s="441"/>
      <c r="M1036" s="442"/>
    </row>
    <row r="1037" spans="2:13" ht="15.75" customHeight="1" x14ac:dyDescent="0.15">
      <c r="B1037" s="440"/>
      <c r="J1037" s="441"/>
      <c r="M1037" s="442"/>
    </row>
    <row r="1038" spans="2:13" ht="15.75" customHeight="1" x14ac:dyDescent="0.15">
      <c r="B1038" s="440"/>
      <c r="J1038" s="441"/>
      <c r="M1038" s="442"/>
    </row>
    <row r="1039" spans="2:13" ht="15.75" customHeight="1" x14ac:dyDescent="0.15">
      <c r="B1039" s="440"/>
      <c r="J1039" s="441"/>
      <c r="M1039" s="442"/>
    </row>
    <row r="1040" spans="2:13" ht="15.75" customHeight="1" x14ac:dyDescent="0.15">
      <c r="B1040" s="440"/>
      <c r="J1040" s="441"/>
      <c r="M1040" s="442"/>
    </row>
  </sheetData>
  <autoFilter ref="A6:N691" xr:uid="{00000000-0009-0000-0000-000008000000}"/>
  <mergeCells count="1">
    <mergeCell ref="C2:I3"/>
  </mergeCells>
  <pageMargins left="0.25" right="0.25" top="0.25" bottom="0.25" header="0" footer="0"/>
  <pageSetup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00"/>
  <sheetViews>
    <sheetView workbookViewId="0"/>
  </sheetViews>
  <sheetFormatPr baseColWidth="10" defaultColWidth="11.1640625" defaultRowHeight="15" customHeight="1" x14ac:dyDescent="0.15"/>
  <cols>
    <col min="1" max="1" width="22.1640625" customWidth="1"/>
    <col min="2" max="2" width="8.83203125" customWidth="1"/>
    <col min="3" max="26" width="11" customWidth="1"/>
  </cols>
  <sheetData>
    <row r="1" spans="1:4" ht="12.75" customHeight="1" x14ac:dyDescent="0.15">
      <c r="A1" s="14" t="s">
        <v>1818</v>
      </c>
      <c r="B1" s="14" t="s">
        <v>27</v>
      </c>
      <c r="C1" s="88"/>
    </row>
    <row r="2" spans="1:4" ht="12.75" customHeight="1" x14ac:dyDescent="0.15">
      <c r="A2" s="743" t="s">
        <v>1612</v>
      </c>
      <c r="B2" s="442">
        <v>72</v>
      </c>
      <c r="C2" s="88"/>
    </row>
    <row r="3" spans="1:4" ht="12.75" customHeight="1" x14ac:dyDescent="0.15">
      <c r="A3" s="743" t="s">
        <v>1613</v>
      </c>
      <c r="B3" s="442">
        <v>84</v>
      </c>
      <c r="C3" s="88"/>
    </row>
    <row r="4" spans="1:4" ht="12.75" customHeight="1" x14ac:dyDescent="0.15">
      <c r="A4" s="743" t="s">
        <v>1614</v>
      </c>
      <c r="B4" s="442">
        <v>48</v>
      </c>
      <c r="C4" s="88"/>
      <c r="D4" s="744"/>
    </row>
    <row r="5" spans="1:4" ht="12.75" customHeight="1" x14ac:dyDescent="0.15">
      <c r="A5" s="743" t="s">
        <v>1615</v>
      </c>
      <c r="B5" s="442">
        <v>48</v>
      </c>
      <c r="C5" s="88"/>
      <c r="D5" s="744"/>
    </row>
    <row r="6" spans="1:4" ht="12.75" customHeight="1" x14ac:dyDescent="0.15">
      <c r="A6" s="743" t="s">
        <v>1616</v>
      </c>
      <c r="B6" s="442">
        <v>84</v>
      </c>
      <c r="C6" s="88"/>
      <c r="D6" s="744"/>
    </row>
    <row r="7" spans="1:4" ht="12.75" customHeight="1" x14ac:dyDescent="0.15">
      <c r="A7" s="743" t="s">
        <v>1619</v>
      </c>
      <c r="B7" s="442">
        <v>48</v>
      </c>
      <c r="C7" s="88"/>
      <c r="D7" s="744"/>
    </row>
    <row r="8" spans="1:4" ht="12.75" customHeight="1" x14ac:dyDescent="0.15">
      <c r="A8" s="743" t="s">
        <v>1620</v>
      </c>
      <c r="B8" s="442">
        <v>48</v>
      </c>
      <c r="C8" s="88"/>
      <c r="D8" s="744"/>
    </row>
    <row r="9" spans="1:4" ht="12.75" customHeight="1" x14ac:dyDescent="0.15">
      <c r="A9" s="743" t="s">
        <v>1633</v>
      </c>
      <c r="B9" s="442">
        <v>24</v>
      </c>
      <c r="C9" s="88"/>
      <c r="D9" s="744"/>
    </row>
    <row r="10" spans="1:4" ht="12.75" customHeight="1" x14ac:dyDescent="0.15">
      <c r="A10" s="743" t="s">
        <v>1635</v>
      </c>
      <c r="B10" s="442">
        <v>48</v>
      </c>
      <c r="C10" s="88"/>
      <c r="D10" s="744"/>
    </row>
    <row r="11" spans="1:4" ht="12.75" customHeight="1" x14ac:dyDescent="0.15">
      <c r="A11" s="743" t="s">
        <v>1637</v>
      </c>
      <c r="B11" s="442">
        <v>24</v>
      </c>
      <c r="C11" s="88"/>
      <c r="D11" s="744"/>
    </row>
    <row r="12" spans="1:4" ht="12.75" customHeight="1" x14ac:dyDescent="0.15">
      <c r="A12" s="743" t="s">
        <v>586</v>
      </c>
      <c r="B12" s="442">
        <v>60</v>
      </c>
      <c r="C12" s="88"/>
      <c r="D12" s="744"/>
    </row>
    <row r="13" spans="1:4" ht="12.75" customHeight="1" x14ac:dyDescent="0.15">
      <c r="A13" s="743" t="s">
        <v>587</v>
      </c>
      <c r="B13" s="442">
        <v>108</v>
      </c>
      <c r="C13" s="88"/>
      <c r="D13" s="744"/>
    </row>
    <row r="14" spans="1:4" ht="12.75" customHeight="1" x14ac:dyDescent="0.15">
      <c r="A14" s="743" t="s">
        <v>1171</v>
      </c>
      <c r="B14" s="442">
        <v>96</v>
      </c>
      <c r="C14" s="88"/>
      <c r="D14" s="744"/>
    </row>
    <row r="15" spans="1:4" ht="12.75" customHeight="1" x14ac:dyDescent="0.15">
      <c r="A15" s="743" t="s">
        <v>1173</v>
      </c>
      <c r="B15" s="442">
        <v>48</v>
      </c>
      <c r="C15" s="88"/>
      <c r="D15" s="744"/>
    </row>
    <row r="16" spans="1:4" ht="12.75" customHeight="1" x14ac:dyDescent="0.15">
      <c r="A16" s="743" t="s">
        <v>1095</v>
      </c>
      <c r="B16" s="442">
        <v>12</v>
      </c>
      <c r="C16" s="88"/>
      <c r="D16" s="744"/>
    </row>
    <row r="17" spans="1:4" ht="12.75" customHeight="1" x14ac:dyDescent="0.15">
      <c r="A17" s="743" t="s">
        <v>1098</v>
      </c>
      <c r="B17" s="442">
        <v>12</v>
      </c>
      <c r="C17" s="88"/>
      <c r="D17" s="744"/>
    </row>
    <row r="18" spans="1:4" ht="12.75" customHeight="1" x14ac:dyDescent="0.15">
      <c r="A18" s="743" t="s">
        <v>1100</v>
      </c>
      <c r="B18" s="442">
        <v>24</v>
      </c>
      <c r="C18" s="88"/>
      <c r="D18" s="744"/>
    </row>
    <row r="19" spans="1:4" ht="12.75" customHeight="1" x14ac:dyDescent="0.15">
      <c r="A19" s="743" t="s">
        <v>1102</v>
      </c>
      <c r="B19" s="442">
        <v>24</v>
      </c>
      <c r="C19" s="88"/>
      <c r="D19" s="744"/>
    </row>
    <row r="20" spans="1:4" ht="12.75" customHeight="1" x14ac:dyDescent="0.15">
      <c r="A20" s="743" t="s">
        <v>1104</v>
      </c>
      <c r="B20" s="442">
        <v>12</v>
      </c>
      <c r="C20" s="88"/>
      <c r="D20" s="744"/>
    </row>
    <row r="21" spans="1:4" ht="12.75" customHeight="1" x14ac:dyDescent="0.15">
      <c r="A21" s="743" t="s">
        <v>1106</v>
      </c>
      <c r="B21" s="442">
        <v>12</v>
      </c>
      <c r="C21" s="88"/>
      <c r="D21" s="744"/>
    </row>
    <row r="22" spans="1:4" ht="12.75" customHeight="1" x14ac:dyDescent="0.15">
      <c r="A22" s="743" t="s">
        <v>920</v>
      </c>
      <c r="B22" s="442">
        <v>60</v>
      </c>
      <c r="C22" s="88"/>
      <c r="D22" s="744"/>
    </row>
    <row r="23" spans="1:4" ht="12.75" customHeight="1" x14ac:dyDescent="0.15">
      <c r="A23" s="743" t="s">
        <v>922</v>
      </c>
      <c r="B23" s="442">
        <v>60</v>
      </c>
      <c r="C23" s="88"/>
      <c r="D23" s="744"/>
    </row>
    <row r="24" spans="1:4" ht="12.75" customHeight="1" x14ac:dyDescent="0.15">
      <c r="A24" s="743" t="s">
        <v>1235</v>
      </c>
      <c r="B24" s="442">
        <v>40</v>
      </c>
      <c r="C24" s="88"/>
      <c r="D24" s="744"/>
    </row>
    <row r="25" spans="1:4" ht="12.75" customHeight="1" x14ac:dyDescent="0.15">
      <c r="A25" s="743" t="s">
        <v>1238</v>
      </c>
      <c r="B25" s="442">
        <v>120</v>
      </c>
      <c r="C25" s="88"/>
      <c r="D25" s="744"/>
    </row>
    <row r="26" spans="1:4" ht="12.75" customHeight="1" x14ac:dyDescent="0.15">
      <c r="A26" s="743" t="s">
        <v>1240</v>
      </c>
      <c r="B26" s="442">
        <v>80</v>
      </c>
      <c r="C26" s="88"/>
      <c r="D26" s="744"/>
    </row>
    <row r="27" spans="1:4" ht="12.75" customHeight="1" x14ac:dyDescent="0.15">
      <c r="A27" s="743" t="s">
        <v>1351</v>
      </c>
      <c r="B27" s="442">
        <v>60</v>
      </c>
      <c r="C27" s="88"/>
      <c r="D27" s="744"/>
    </row>
    <row r="28" spans="1:4" ht="12.75" customHeight="1" x14ac:dyDescent="0.15">
      <c r="A28" s="743" t="s">
        <v>1353</v>
      </c>
      <c r="B28" s="442">
        <v>400</v>
      </c>
      <c r="C28" s="88"/>
      <c r="D28" s="744"/>
    </row>
    <row r="29" spans="1:4" ht="12.75" customHeight="1" x14ac:dyDescent="0.15">
      <c r="A29" s="743" t="s">
        <v>1355</v>
      </c>
      <c r="B29" s="442">
        <v>200</v>
      </c>
      <c r="C29" s="88"/>
      <c r="D29" s="744"/>
    </row>
    <row r="30" spans="1:4" ht="12.75" customHeight="1" x14ac:dyDescent="0.15">
      <c r="A30" s="743" t="s">
        <v>1357</v>
      </c>
      <c r="B30" s="442">
        <v>400</v>
      </c>
      <c r="C30" s="88"/>
      <c r="D30" s="744"/>
    </row>
    <row r="31" spans="1:4" ht="12.75" customHeight="1" x14ac:dyDescent="0.15">
      <c r="A31" s="743" t="s">
        <v>1359</v>
      </c>
      <c r="B31" s="442">
        <v>400</v>
      </c>
      <c r="C31" s="88"/>
      <c r="D31" s="744"/>
    </row>
    <row r="32" spans="1:4" ht="12.75" customHeight="1" x14ac:dyDescent="0.15">
      <c r="A32" s="743" t="s">
        <v>1366</v>
      </c>
      <c r="B32" s="442">
        <v>10</v>
      </c>
      <c r="C32" s="88"/>
      <c r="D32" s="744"/>
    </row>
    <row r="33" spans="1:4" ht="12.75" customHeight="1" x14ac:dyDescent="0.15">
      <c r="A33" s="743" t="s">
        <v>1373</v>
      </c>
      <c r="B33" s="442">
        <v>100</v>
      </c>
      <c r="C33" s="88"/>
      <c r="D33" s="744"/>
    </row>
    <row r="34" spans="1:4" ht="12.75" customHeight="1" x14ac:dyDescent="0.15">
      <c r="A34" s="743" t="s">
        <v>423</v>
      </c>
      <c r="B34" s="442">
        <v>400</v>
      </c>
      <c r="C34" s="88"/>
      <c r="D34" s="744"/>
    </row>
    <row r="35" spans="1:4" ht="12.75" customHeight="1" x14ac:dyDescent="0.15">
      <c r="A35" s="743" t="s">
        <v>1280</v>
      </c>
      <c r="B35" s="442">
        <v>60</v>
      </c>
      <c r="C35" s="88"/>
      <c r="D35" s="744"/>
    </row>
    <row r="36" spans="1:4" ht="12.75" customHeight="1" x14ac:dyDescent="0.15">
      <c r="A36" s="743" t="s">
        <v>1282</v>
      </c>
      <c r="B36" s="442">
        <v>400</v>
      </c>
      <c r="C36" s="88"/>
      <c r="D36" s="744"/>
    </row>
    <row r="37" spans="1:4" ht="12.75" customHeight="1" x14ac:dyDescent="0.15">
      <c r="A37" s="743" t="s">
        <v>1283</v>
      </c>
      <c r="B37" s="442">
        <v>400</v>
      </c>
      <c r="C37" s="88"/>
      <c r="D37" s="744"/>
    </row>
    <row r="38" spans="1:4" ht="12.75" customHeight="1" x14ac:dyDescent="0.15">
      <c r="A38" s="743" t="s">
        <v>1284</v>
      </c>
      <c r="B38" s="442">
        <v>100</v>
      </c>
      <c r="C38" s="88"/>
      <c r="D38" s="744"/>
    </row>
    <row r="39" spans="1:4" ht="12.75" customHeight="1" x14ac:dyDescent="0.15">
      <c r="A39" s="743" t="s">
        <v>874</v>
      </c>
      <c r="B39" s="442">
        <v>200</v>
      </c>
      <c r="C39" s="88"/>
      <c r="D39" s="744"/>
    </row>
    <row r="40" spans="1:4" ht="12.75" customHeight="1" x14ac:dyDescent="0.15">
      <c r="A40" s="743" t="s">
        <v>878</v>
      </c>
      <c r="B40" s="442">
        <v>200</v>
      </c>
      <c r="C40" s="88"/>
      <c r="D40" s="744"/>
    </row>
    <row r="41" spans="1:4" ht="12.75" customHeight="1" x14ac:dyDescent="0.15">
      <c r="A41" s="743" t="s">
        <v>879</v>
      </c>
      <c r="B41" s="442">
        <v>200</v>
      </c>
      <c r="C41" s="88"/>
      <c r="D41" s="744"/>
    </row>
    <row r="42" spans="1:4" ht="12.75" customHeight="1" x14ac:dyDescent="0.15">
      <c r="A42" s="743" t="s">
        <v>1300</v>
      </c>
      <c r="B42" s="442">
        <v>100</v>
      </c>
      <c r="C42" s="88"/>
      <c r="D42" s="744"/>
    </row>
    <row r="43" spans="1:4" ht="12.75" customHeight="1" x14ac:dyDescent="0.15">
      <c r="A43" s="743" t="s">
        <v>1302</v>
      </c>
      <c r="B43" s="442">
        <v>140</v>
      </c>
      <c r="C43" s="88"/>
      <c r="D43" s="744"/>
    </row>
    <row r="44" spans="1:4" ht="12.75" customHeight="1" x14ac:dyDescent="0.15">
      <c r="A44" s="743" t="s">
        <v>1305</v>
      </c>
      <c r="B44" s="442">
        <v>20</v>
      </c>
      <c r="C44" s="88"/>
      <c r="D44" s="744"/>
    </row>
    <row r="45" spans="1:4" ht="12.75" customHeight="1" x14ac:dyDescent="0.15">
      <c r="A45" s="743" t="s">
        <v>1308</v>
      </c>
      <c r="B45" s="442">
        <v>200</v>
      </c>
      <c r="C45" s="88"/>
      <c r="D45" s="744"/>
    </row>
    <row r="46" spans="1:4" ht="12.75" customHeight="1" x14ac:dyDescent="0.15">
      <c r="A46" s="743" t="s">
        <v>1819</v>
      </c>
      <c r="B46" s="442">
        <v>200</v>
      </c>
      <c r="C46" s="88"/>
      <c r="D46" s="744"/>
    </row>
    <row r="47" spans="1:4" ht="12.75" customHeight="1" x14ac:dyDescent="0.15">
      <c r="A47" s="743" t="s">
        <v>1820</v>
      </c>
      <c r="B47" s="442">
        <v>100</v>
      </c>
      <c r="C47" s="88"/>
      <c r="D47" s="744"/>
    </row>
    <row r="48" spans="1:4" ht="12.75" customHeight="1" x14ac:dyDescent="0.15">
      <c r="A48" s="743" t="s">
        <v>1821</v>
      </c>
      <c r="B48" s="442">
        <v>204</v>
      </c>
      <c r="C48" s="88"/>
      <c r="D48" s="744"/>
    </row>
    <row r="49" spans="1:4" ht="12.75" customHeight="1" x14ac:dyDescent="0.15">
      <c r="A49" s="743" t="s">
        <v>1822</v>
      </c>
      <c r="B49" s="442">
        <v>204</v>
      </c>
      <c r="C49" s="88"/>
      <c r="D49" s="744"/>
    </row>
    <row r="50" spans="1:4" ht="12.75" customHeight="1" x14ac:dyDescent="0.15">
      <c r="A50" s="743" t="s">
        <v>655</v>
      </c>
      <c r="B50" s="442">
        <v>200</v>
      </c>
      <c r="D50" s="744"/>
    </row>
    <row r="51" spans="1:4" ht="12.75" customHeight="1" x14ac:dyDescent="0.15">
      <c r="A51" s="743" t="s">
        <v>1327</v>
      </c>
      <c r="B51" s="442">
        <v>190</v>
      </c>
      <c r="D51" s="744"/>
    </row>
    <row r="52" spans="1:4" ht="12.75" customHeight="1" x14ac:dyDescent="0.15">
      <c r="A52" s="743" t="s">
        <v>1330</v>
      </c>
      <c r="B52" s="442">
        <v>358</v>
      </c>
      <c r="D52" s="744"/>
    </row>
    <row r="53" spans="1:4" ht="12.75" customHeight="1" x14ac:dyDescent="0.15">
      <c r="A53" s="743" t="s">
        <v>1333</v>
      </c>
      <c r="B53" s="442">
        <v>190</v>
      </c>
      <c r="D53" s="744"/>
    </row>
    <row r="54" spans="1:4" ht="12.75" customHeight="1" x14ac:dyDescent="0.15">
      <c r="A54" s="743" t="s">
        <v>1249</v>
      </c>
      <c r="B54" s="442">
        <v>100</v>
      </c>
      <c r="D54" s="744"/>
    </row>
    <row r="55" spans="1:4" ht="12.75" customHeight="1" x14ac:dyDescent="0.15">
      <c r="A55" s="743" t="s">
        <v>1251</v>
      </c>
      <c r="B55" s="442">
        <v>160</v>
      </c>
      <c r="D55" s="744"/>
    </row>
    <row r="56" spans="1:4" ht="12.75" customHeight="1" x14ac:dyDescent="0.15">
      <c r="A56" s="743" t="s">
        <v>1254</v>
      </c>
      <c r="B56" s="442">
        <v>60</v>
      </c>
      <c r="D56" s="744"/>
    </row>
    <row r="57" spans="1:4" ht="12.75" customHeight="1" x14ac:dyDescent="0.15">
      <c r="A57" s="743" t="s">
        <v>1259</v>
      </c>
      <c r="B57" s="442">
        <v>60</v>
      </c>
      <c r="D57" s="744"/>
    </row>
    <row r="58" spans="1:4" ht="12.75" customHeight="1" x14ac:dyDescent="0.15">
      <c r="A58" s="743" t="s">
        <v>1261</v>
      </c>
      <c r="B58" s="442">
        <v>60</v>
      </c>
      <c r="D58" s="744"/>
    </row>
    <row r="59" spans="1:4" ht="12.75" customHeight="1" x14ac:dyDescent="0.15">
      <c r="A59" s="743" t="s">
        <v>1264</v>
      </c>
      <c r="B59" s="442">
        <v>160</v>
      </c>
      <c r="D59" s="744"/>
    </row>
    <row r="60" spans="1:4" ht="12.75" customHeight="1" x14ac:dyDescent="0.15">
      <c r="A60" s="743" t="s">
        <v>1198</v>
      </c>
      <c r="B60" s="442">
        <v>40</v>
      </c>
      <c r="D60" s="744"/>
    </row>
    <row r="61" spans="1:4" ht="12.75" customHeight="1" x14ac:dyDescent="0.15">
      <c r="A61" s="743" t="s">
        <v>1200</v>
      </c>
      <c r="B61" s="442">
        <v>40</v>
      </c>
      <c r="D61" s="744"/>
    </row>
    <row r="62" spans="1:4" ht="12.75" customHeight="1" x14ac:dyDescent="0.15">
      <c r="A62" s="743" t="s">
        <v>559</v>
      </c>
      <c r="B62" s="442">
        <v>200</v>
      </c>
      <c r="D62" s="744"/>
    </row>
    <row r="63" spans="1:4" ht="12.75" customHeight="1" x14ac:dyDescent="0.15">
      <c r="A63" s="743" t="s">
        <v>561</v>
      </c>
      <c r="B63" s="442">
        <v>200</v>
      </c>
      <c r="D63" s="744"/>
    </row>
    <row r="64" spans="1:4" ht="12.75" customHeight="1" x14ac:dyDescent="0.15">
      <c r="A64" s="743" t="s">
        <v>1392</v>
      </c>
      <c r="B64" s="442">
        <v>440</v>
      </c>
      <c r="D64" s="744"/>
    </row>
    <row r="65" spans="1:4" ht="12.75" customHeight="1" x14ac:dyDescent="0.15">
      <c r="A65" s="743" t="s">
        <v>1394</v>
      </c>
      <c r="B65" s="442">
        <v>400</v>
      </c>
      <c r="D65" s="744"/>
    </row>
    <row r="66" spans="1:4" ht="12.75" customHeight="1" x14ac:dyDescent="0.15">
      <c r="A66" s="743" t="s">
        <v>1397</v>
      </c>
      <c r="B66" s="442">
        <v>200</v>
      </c>
      <c r="D66" s="744"/>
    </row>
    <row r="67" spans="1:4" ht="12.75" customHeight="1" x14ac:dyDescent="0.15">
      <c r="A67" s="743" t="s">
        <v>1399</v>
      </c>
      <c r="B67" s="442">
        <v>100</v>
      </c>
      <c r="D67" s="744"/>
    </row>
    <row r="68" spans="1:4" ht="12.75" customHeight="1" x14ac:dyDescent="0.15">
      <c r="A68" s="743" t="s">
        <v>1401</v>
      </c>
      <c r="B68" s="442">
        <v>180</v>
      </c>
      <c r="D68" s="744"/>
    </row>
    <row r="69" spans="1:4" ht="12.75" customHeight="1" x14ac:dyDescent="0.15">
      <c r="A69" s="743" t="s">
        <v>1403</v>
      </c>
      <c r="B69" s="442">
        <v>280</v>
      </c>
      <c r="D69" s="744"/>
    </row>
    <row r="70" spans="1:4" ht="12.75" customHeight="1" x14ac:dyDescent="0.15">
      <c r="A70" s="743" t="s">
        <v>1042</v>
      </c>
      <c r="B70" s="442">
        <v>200</v>
      </c>
      <c r="D70" s="744"/>
    </row>
    <row r="71" spans="1:4" ht="12.75" customHeight="1" x14ac:dyDescent="0.15">
      <c r="A71" s="743" t="s">
        <v>1044</v>
      </c>
      <c r="B71" s="442">
        <v>200</v>
      </c>
      <c r="D71" s="744"/>
    </row>
    <row r="72" spans="1:4" ht="12.75" customHeight="1" x14ac:dyDescent="0.15">
      <c r="A72" s="743" t="s">
        <v>996</v>
      </c>
      <c r="B72" s="442">
        <v>40</v>
      </c>
      <c r="D72" s="744"/>
    </row>
    <row r="73" spans="1:4" ht="12.75" customHeight="1" x14ac:dyDescent="0.15">
      <c r="A73" s="743" t="s">
        <v>998</v>
      </c>
      <c r="B73" s="442">
        <v>40</v>
      </c>
      <c r="D73" s="744"/>
    </row>
    <row r="74" spans="1:4" ht="12.75" customHeight="1" x14ac:dyDescent="0.15">
      <c r="A74" s="743" t="s">
        <v>1538</v>
      </c>
      <c r="B74" s="442">
        <v>40</v>
      </c>
      <c r="D74" s="744"/>
    </row>
    <row r="75" spans="1:4" ht="12.75" customHeight="1" x14ac:dyDescent="0.15">
      <c r="A75" s="743" t="s">
        <v>1539</v>
      </c>
      <c r="B75" s="442">
        <v>100</v>
      </c>
      <c r="D75" s="744"/>
    </row>
    <row r="76" spans="1:4" ht="12.75" customHeight="1" x14ac:dyDescent="0.15">
      <c r="A76" s="743" t="s">
        <v>1823</v>
      </c>
      <c r="B76" s="442">
        <v>60</v>
      </c>
      <c r="D76" s="744"/>
    </row>
    <row r="77" spans="1:4" ht="12.75" customHeight="1" x14ac:dyDescent="0.15">
      <c r="A77" s="743" t="s">
        <v>1824</v>
      </c>
      <c r="B77" s="442">
        <v>60</v>
      </c>
      <c r="D77" s="744"/>
    </row>
    <row r="78" spans="1:4" ht="12.75" customHeight="1" x14ac:dyDescent="0.15">
      <c r="A78" s="743" t="s">
        <v>1479</v>
      </c>
      <c r="B78" s="442">
        <v>200</v>
      </c>
      <c r="D78" s="744"/>
    </row>
    <row r="79" spans="1:4" ht="12.75" customHeight="1" x14ac:dyDescent="0.15">
      <c r="A79" s="743" t="s">
        <v>1480</v>
      </c>
      <c r="B79" s="442">
        <v>200</v>
      </c>
      <c r="D79" s="744"/>
    </row>
    <row r="80" spans="1:4" ht="12.75" customHeight="1" x14ac:dyDescent="0.15">
      <c r="A80" s="743" t="s">
        <v>1466</v>
      </c>
      <c r="B80" s="442">
        <v>200</v>
      </c>
      <c r="D80" s="744"/>
    </row>
    <row r="81" spans="1:4" ht="12.75" customHeight="1" x14ac:dyDescent="0.15">
      <c r="A81" s="743" t="s">
        <v>1468</v>
      </c>
      <c r="B81" s="442">
        <v>300</v>
      </c>
      <c r="D81" s="744"/>
    </row>
    <row r="82" spans="1:4" ht="12.75" customHeight="1" x14ac:dyDescent="0.15">
      <c r="A82" s="743" t="s">
        <v>1470</v>
      </c>
      <c r="B82" s="442">
        <v>100</v>
      </c>
      <c r="D82" s="744"/>
    </row>
    <row r="83" spans="1:4" ht="12.75" customHeight="1" x14ac:dyDescent="0.15">
      <c r="A83" s="743" t="s">
        <v>1474</v>
      </c>
      <c r="B83" s="442">
        <v>200</v>
      </c>
      <c r="D83" s="744"/>
    </row>
    <row r="84" spans="1:4" ht="12.75" customHeight="1" x14ac:dyDescent="0.15">
      <c r="A84" s="743" t="s">
        <v>1476</v>
      </c>
      <c r="B84" s="442">
        <v>196</v>
      </c>
      <c r="D84" s="744"/>
    </row>
    <row r="85" spans="1:4" ht="12.75" customHeight="1" x14ac:dyDescent="0.15">
      <c r="A85" s="743" t="s">
        <v>1489</v>
      </c>
      <c r="B85" s="442">
        <v>200</v>
      </c>
      <c r="D85" s="744"/>
    </row>
    <row r="86" spans="1:4" ht="12.75" customHeight="1" x14ac:dyDescent="0.15">
      <c r="A86" s="743" t="s">
        <v>1491</v>
      </c>
      <c r="B86" s="442">
        <v>200</v>
      </c>
      <c r="D86" s="744"/>
    </row>
    <row r="87" spans="1:4" ht="12.75" customHeight="1" x14ac:dyDescent="0.15">
      <c r="A87" s="743" t="s">
        <v>1508</v>
      </c>
      <c r="B87" s="442">
        <v>160</v>
      </c>
      <c r="D87" s="744"/>
    </row>
    <row r="88" spans="1:4" ht="12.75" customHeight="1" x14ac:dyDescent="0.15">
      <c r="A88" s="743" t="s">
        <v>1510</v>
      </c>
      <c r="B88" s="442">
        <v>240</v>
      </c>
      <c r="D88" s="744"/>
    </row>
    <row r="89" spans="1:4" ht="12.75" customHeight="1" x14ac:dyDescent="0.15">
      <c r="A89" s="743" t="s">
        <v>1519</v>
      </c>
      <c r="B89" s="442">
        <v>98</v>
      </c>
      <c r="D89" s="744"/>
    </row>
    <row r="90" spans="1:4" ht="12.75" customHeight="1" x14ac:dyDescent="0.15">
      <c r="A90" s="743" t="s">
        <v>1521</v>
      </c>
      <c r="B90" s="442">
        <v>120</v>
      </c>
      <c r="D90" s="744"/>
    </row>
    <row r="91" spans="1:4" ht="12.75" customHeight="1" x14ac:dyDescent="0.15">
      <c r="A91" s="743" t="s">
        <v>1524</v>
      </c>
      <c r="B91" s="442">
        <v>140</v>
      </c>
      <c r="D91" s="744"/>
    </row>
    <row r="92" spans="1:4" ht="12.75" customHeight="1" x14ac:dyDescent="0.15">
      <c r="A92" s="743" t="s">
        <v>1526</v>
      </c>
      <c r="B92" s="442">
        <v>158</v>
      </c>
      <c r="D92" s="744"/>
    </row>
    <row r="93" spans="1:4" ht="12.75" customHeight="1" x14ac:dyDescent="0.15">
      <c r="A93" s="743" t="s">
        <v>1494</v>
      </c>
      <c r="B93" s="442">
        <v>220</v>
      </c>
      <c r="D93" s="744"/>
    </row>
    <row r="94" spans="1:4" ht="12.75" customHeight="1" x14ac:dyDescent="0.15">
      <c r="A94" s="743" t="s">
        <v>1496</v>
      </c>
      <c r="B94" s="442">
        <v>220</v>
      </c>
      <c r="D94" s="744"/>
    </row>
    <row r="95" spans="1:4" ht="12.75" customHeight="1" x14ac:dyDescent="0.15">
      <c r="A95" s="743" t="s">
        <v>1501</v>
      </c>
      <c r="B95" s="442">
        <v>220</v>
      </c>
      <c r="D95" s="744"/>
    </row>
    <row r="96" spans="1:4" ht="12.75" customHeight="1" x14ac:dyDescent="0.15">
      <c r="A96" s="743" t="s">
        <v>1658</v>
      </c>
      <c r="B96" s="442">
        <v>568</v>
      </c>
      <c r="D96" s="744"/>
    </row>
    <row r="97" spans="1:4" ht="12.75" customHeight="1" x14ac:dyDescent="0.15">
      <c r="A97" s="743" t="s">
        <v>1660</v>
      </c>
      <c r="B97" s="442">
        <v>378</v>
      </c>
      <c r="D97" s="744"/>
    </row>
    <row r="98" spans="1:4" ht="12.75" customHeight="1" x14ac:dyDescent="0.15">
      <c r="A98" s="743" t="s">
        <v>1663</v>
      </c>
      <c r="B98" s="442">
        <v>60</v>
      </c>
      <c r="D98" s="744"/>
    </row>
    <row r="99" spans="1:4" ht="12.75" customHeight="1" x14ac:dyDescent="0.15">
      <c r="A99" s="743" t="s">
        <v>1665</v>
      </c>
      <c r="B99" s="442">
        <v>40</v>
      </c>
      <c r="D99" s="744"/>
    </row>
    <row r="100" spans="1:4" ht="12.75" customHeight="1" x14ac:dyDescent="0.15">
      <c r="A100" s="743"/>
      <c r="D100" s="744"/>
    </row>
    <row r="101" spans="1:4" ht="12.75" customHeight="1" x14ac:dyDescent="0.15">
      <c r="A101" s="743"/>
      <c r="D101" s="744"/>
    </row>
    <row r="102" spans="1:4" ht="12.75" customHeight="1" x14ac:dyDescent="0.15">
      <c r="A102" s="743"/>
      <c r="D102" s="744"/>
    </row>
    <row r="103" spans="1:4" ht="12.75" customHeight="1" x14ac:dyDescent="0.15">
      <c r="A103" s="743"/>
      <c r="D103" s="744"/>
    </row>
    <row r="104" spans="1:4" ht="12.75" customHeight="1" x14ac:dyDescent="0.15">
      <c r="A104" s="743"/>
      <c r="D104" s="744"/>
    </row>
    <row r="105" spans="1:4" ht="12.75" customHeight="1" x14ac:dyDescent="0.15">
      <c r="A105" s="743"/>
      <c r="D105" s="744"/>
    </row>
    <row r="106" spans="1:4" ht="12.75" customHeight="1" x14ac:dyDescent="0.15">
      <c r="A106" s="743"/>
      <c r="D106" s="744"/>
    </row>
    <row r="107" spans="1:4" ht="12.75" customHeight="1" x14ac:dyDescent="0.15">
      <c r="A107" s="743"/>
      <c r="D107" s="744"/>
    </row>
    <row r="108" spans="1:4" ht="12.75" customHeight="1" x14ac:dyDescent="0.15">
      <c r="A108" s="743"/>
      <c r="D108" s="744"/>
    </row>
    <row r="109" spans="1:4" ht="12.75" customHeight="1" x14ac:dyDescent="0.15">
      <c r="A109" s="743"/>
      <c r="D109" s="744"/>
    </row>
    <row r="110" spans="1:4" ht="12.75" customHeight="1" x14ac:dyDescent="0.15">
      <c r="A110" s="743"/>
      <c r="D110" s="744"/>
    </row>
    <row r="111" spans="1:4" ht="12.75" customHeight="1" x14ac:dyDescent="0.15">
      <c r="A111" s="743"/>
      <c r="D111" s="744"/>
    </row>
    <row r="112" spans="1:4" ht="12.75" customHeight="1" x14ac:dyDescent="0.15">
      <c r="A112" s="743"/>
    </row>
    <row r="113" spans="1:1" ht="12.75" customHeight="1" x14ac:dyDescent="0.15">
      <c r="A113" s="743"/>
    </row>
    <row r="114" spans="1:1" ht="12.75" customHeight="1" x14ac:dyDescent="0.15">
      <c r="A114" s="743"/>
    </row>
    <row r="115" spans="1:1" ht="12.75" customHeight="1" x14ac:dyDescent="0.15">
      <c r="A115" s="743"/>
    </row>
    <row r="116" spans="1:1" ht="12.75" customHeight="1" x14ac:dyDescent="0.15">
      <c r="A116" s="743"/>
    </row>
    <row r="117" spans="1:1" ht="12.75" customHeight="1" x14ac:dyDescent="0.15">
      <c r="A117" s="743"/>
    </row>
    <row r="118" spans="1:1" ht="12.75" customHeight="1" x14ac:dyDescent="0.15">
      <c r="A118" s="743"/>
    </row>
    <row r="119" spans="1:1" ht="12.75" customHeight="1" x14ac:dyDescent="0.15">
      <c r="A119" s="743"/>
    </row>
    <row r="120" spans="1:1" ht="12.75" customHeight="1" x14ac:dyDescent="0.15">
      <c r="A120" s="743"/>
    </row>
    <row r="121" spans="1:1" ht="12.75" customHeight="1" x14ac:dyDescent="0.15">
      <c r="A121" s="743"/>
    </row>
    <row r="122" spans="1:1" ht="12.75" customHeight="1" x14ac:dyDescent="0.15">
      <c r="A122" s="743"/>
    </row>
    <row r="123" spans="1:1" ht="12.75" customHeight="1" x14ac:dyDescent="0.15">
      <c r="A123" s="743"/>
    </row>
    <row r="124" spans="1:1" ht="12.75" customHeight="1" x14ac:dyDescent="0.15">
      <c r="A124" s="743"/>
    </row>
    <row r="125" spans="1:1" ht="12.75" customHeight="1" x14ac:dyDescent="0.15">
      <c r="A125" s="743"/>
    </row>
    <row r="126" spans="1:1" ht="12.75" customHeight="1" x14ac:dyDescent="0.15">
      <c r="A126" s="743"/>
    </row>
    <row r="127" spans="1:1" ht="12.75" customHeight="1" x14ac:dyDescent="0.15">
      <c r="A127" s="743"/>
    </row>
    <row r="128" spans="1:1" ht="12.75" customHeight="1" x14ac:dyDescent="0.15">
      <c r="A128" s="743"/>
    </row>
    <row r="129" spans="1:1" ht="12.75" customHeight="1" x14ac:dyDescent="0.15">
      <c r="A129" s="743"/>
    </row>
    <row r="130" spans="1:1" ht="12.75" customHeight="1" x14ac:dyDescent="0.15">
      <c r="A130" s="743"/>
    </row>
    <row r="131" spans="1:1" ht="12.75" customHeight="1" x14ac:dyDescent="0.15">
      <c r="A131" s="743"/>
    </row>
    <row r="132" spans="1:1" ht="12.75" customHeight="1" x14ac:dyDescent="0.15">
      <c r="A132" s="743"/>
    </row>
    <row r="133" spans="1:1" ht="12.75" customHeight="1" x14ac:dyDescent="0.15">
      <c r="A133" s="743"/>
    </row>
    <row r="134" spans="1:1" ht="12.75" customHeight="1" x14ac:dyDescent="0.15">
      <c r="A134" s="743"/>
    </row>
    <row r="135" spans="1:1" ht="12.75" customHeight="1" x14ac:dyDescent="0.15">
      <c r="A135" s="743"/>
    </row>
    <row r="136" spans="1:1" ht="12.75" customHeight="1" x14ac:dyDescent="0.15">
      <c r="A136" s="743"/>
    </row>
    <row r="137" spans="1:1" ht="12.75" customHeight="1" x14ac:dyDescent="0.15">
      <c r="A137" s="743"/>
    </row>
    <row r="138" spans="1:1" ht="12.75" customHeight="1" x14ac:dyDescent="0.15">
      <c r="A138" s="743"/>
    </row>
    <row r="139" spans="1:1" ht="12.75" customHeight="1" x14ac:dyDescent="0.15">
      <c r="A139" s="743"/>
    </row>
    <row r="140" spans="1:1" ht="12.75" customHeight="1" x14ac:dyDescent="0.15">
      <c r="A140" s="743"/>
    </row>
    <row r="141" spans="1:1" ht="12.75" customHeight="1" x14ac:dyDescent="0.15">
      <c r="A141" s="743"/>
    </row>
    <row r="142" spans="1:1" ht="12.75" customHeight="1" x14ac:dyDescent="0.15">
      <c r="A142" s="743"/>
    </row>
    <row r="143" spans="1:1" ht="12.75" customHeight="1" x14ac:dyDescent="0.15">
      <c r="A143" s="743"/>
    </row>
    <row r="144" spans="1:1" ht="12.75" customHeight="1" x14ac:dyDescent="0.15">
      <c r="A144" s="743"/>
    </row>
    <row r="145" spans="1:1" ht="12.75" customHeight="1" x14ac:dyDescent="0.15">
      <c r="A145" s="743"/>
    </row>
    <row r="146" spans="1:1" ht="12.75" customHeight="1" x14ac:dyDescent="0.15">
      <c r="A146" s="743"/>
    </row>
    <row r="147" spans="1:1" ht="12.75" customHeight="1" x14ac:dyDescent="0.15">
      <c r="A147" s="743"/>
    </row>
    <row r="148" spans="1:1" ht="12.75" customHeight="1" x14ac:dyDescent="0.15">
      <c r="A148" s="743"/>
    </row>
    <row r="149" spans="1:1" ht="12.75" customHeight="1" x14ac:dyDescent="0.15">
      <c r="A149" s="743"/>
    </row>
    <row r="150" spans="1:1" ht="12.75" customHeight="1" x14ac:dyDescent="0.15">
      <c r="A150" s="743"/>
    </row>
    <row r="151" spans="1:1" ht="12.75" customHeight="1" x14ac:dyDescent="0.15">
      <c r="A151" s="743"/>
    </row>
    <row r="152" spans="1:1" ht="12.75" customHeight="1" x14ac:dyDescent="0.15">
      <c r="A152" s="743"/>
    </row>
    <row r="153" spans="1:1" ht="12.75" customHeight="1" x14ac:dyDescent="0.15">
      <c r="A153" s="743"/>
    </row>
    <row r="154" spans="1:1" ht="12.75" customHeight="1" x14ac:dyDescent="0.15">
      <c r="A154" s="743"/>
    </row>
    <row r="155" spans="1:1" ht="12.75" customHeight="1" x14ac:dyDescent="0.15">
      <c r="A155" s="743"/>
    </row>
    <row r="156" spans="1:1" ht="12.75" customHeight="1" x14ac:dyDescent="0.15">
      <c r="A156" s="743"/>
    </row>
    <row r="157" spans="1:1" ht="12.75" customHeight="1" x14ac:dyDescent="0.15">
      <c r="A157" s="743"/>
    </row>
    <row r="158" spans="1:1" ht="12.75" customHeight="1" x14ac:dyDescent="0.15">
      <c r="A158" s="743"/>
    </row>
    <row r="159" spans="1:1" ht="12.75" customHeight="1" x14ac:dyDescent="0.15">
      <c r="A159" s="743"/>
    </row>
    <row r="160" spans="1:1" ht="12.75" customHeight="1" x14ac:dyDescent="0.15">
      <c r="A160" s="743"/>
    </row>
    <row r="161" spans="1:1" ht="12.75" customHeight="1" x14ac:dyDescent="0.15">
      <c r="A161" s="743"/>
    </row>
    <row r="162" spans="1:1" ht="12.75" customHeight="1" x14ac:dyDescent="0.15">
      <c r="A162" s="743"/>
    </row>
    <row r="163" spans="1:1" ht="12.75" customHeight="1" x14ac:dyDescent="0.15">
      <c r="A163" s="743"/>
    </row>
    <row r="164" spans="1:1" ht="12.75" customHeight="1" x14ac:dyDescent="0.15">
      <c r="A164" s="743"/>
    </row>
    <row r="165" spans="1:1" ht="12.75" customHeight="1" x14ac:dyDescent="0.15">
      <c r="A165" s="743"/>
    </row>
    <row r="166" spans="1:1" ht="12.75" customHeight="1" x14ac:dyDescent="0.15">
      <c r="A166" s="743"/>
    </row>
    <row r="167" spans="1:1" ht="12.75" customHeight="1" x14ac:dyDescent="0.15">
      <c r="A167" s="743"/>
    </row>
    <row r="168" spans="1:1" ht="12.75" customHeight="1" x14ac:dyDescent="0.15">
      <c r="A168" s="743"/>
    </row>
    <row r="169" spans="1:1" ht="12.75" customHeight="1" x14ac:dyDescent="0.15">
      <c r="A169" s="743"/>
    </row>
    <row r="170" spans="1:1" ht="12.75" customHeight="1" x14ac:dyDescent="0.15">
      <c r="A170" s="743"/>
    </row>
    <row r="171" spans="1:1" ht="12.75" customHeight="1" x14ac:dyDescent="0.15">
      <c r="A171" s="743"/>
    </row>
    <row r="172" spans="1:1" ht="12.75" customHeight="1" x14ac:dyDescent="0.15">
      <c r="A172" s="743"/>
    </row>
    <row r="173" spans="1:1" ht="12.75" customHeight="1" x14ac:dyDescent="0.15">
      <c r="A173" s="743"/>
    </row>
    <row r="174" spans="1:1" ht="12.75" customHeight="1" x14ac:dyDescent="0.15">
      <c r="A174" s="743"/>
    </row>
    <row r="175" spans="1:1" ht="12.75" customHeight="1" x14ac:dyDescent="0.15">
      <c r="A175" s="743"/>
    </row>
    <row r="176" spans="1:1" ht="12.75" customHeight="1" x14ac:dyDescent="0.15">
      <c r="A176" s="743"/>
    </row>
    <row r="177" spans="1:1" ht="12.75" customHeight="1" x14ac:dyDescent="0.15">
      <c r="A177" s="743"/>
    </row>
    <row r="178" spans="1:1" ht="12.75" customHeight="1" x14ac:dyDescent="0.15">
      <c r="A178" s="743"/>
    </row>
    <row r="179" spans="1:1" ht="12.75" customHeight="1" x14ac:dyDescent="0.15">
      <c r="A179" s="743"/>
    </row>
    <row r="180" spans="1:1" ht="12.75" customHeight="1" x14ac:dyDescent="0.15">
      <c r="A180" s="743"/>
    </row>
    <row r="181" spans="1:1" ht="12.75" customHeight="1" x14ac:dyDescent="0.15">
      <c r="A181" s="743"/>
    </row>
    <row r="182" spans="1:1" ht="12.75" customHeight="1" x14ac:dyDescent="0.15">
      <c r="A182" s="743"/>
    </row>
    <row r="183" spans="1:1" ht="12.75" customHeight="1" x14ac:dyDescent="0.15">
      <c r="A183" s="743"/>
    </row>
    <row r="184" spans="1:1" ht="12.75" customHeight="1" x14ac:dyDescent="0.15">
      <c r="A184" s="743"/>
    </row>
    <row r="185" spans="1:1" ht="12.75" customHeight="1" x14ac:dyDescent="0.15">
      <c r="A185" s="743"/>
    </row>
    <row r="186" spans="1:1" ht="12.75" customHeight="1" x14ac:dyDescent="0.15">
      <c r="A186" s="743"/>
    </row>
    <row r="187" spans="1:1" ht="12.75" customHeight="1" x14ac:dyDescent="0.15">
      <c r="A187" s="743"/>
    </row>
    <row r="188" spans="1:1" ht="12.75" customHeight="1" x14ac:dyDescent="0.15">
      <c r="A188" s="743"/>
    </row>
    <row r="189" spans="1:1" ht="12.75" customHeight="1" x14ac:dyDescent="0.15">
      <c r="A189" s="743"/>
    </row>
    <row r="190" spans="1:1" ht="12.75" customHeight="1" x14ac:dyDescent="0.15">
      <c r="A190" s="743"/>
    </row>
    <row r="191" spans="1:1" ht="12.75" customHeight="1" x14ac:dyDescent="0.15">
      <c r="A191" s="743"/>
    </row>
    <row r="192" spans="1:1" ht="12.75" customHeight="1" x14ac:dyDescent="0.15">
      <c r="A192" s="743"/>
    </row>
    <row r="193" spans="1:1" ht="12.75" customHeight="1" x14ac:dyDescent="0.15">
      <c r="A193" s="743"/>
    </row>
    <row r="194" spans="1:1" ht="12.75" customHeight="1" x14ac:dyDescent="0.15">
      <c r="A194" s="743"/>
    </row>
    <row r="195" spans="1:1" ht="12.75" customHeight="1" x14ac:dyDescent="0.15">
      <c r="A195" s="743"/>
    </row>
    <row r="196" spans="1:1" ht="12.75" customHeight="1" x14ac:dyDescent="0.15">
      <c r="A196" s="743"/>
    </row>
    <row r="197" spans="1:1" ht="12.75" customHeight="1" x14ac:dyDescent="0.15">
      <c r="A197" s="743"/>
    </row>
    <row r="198" spans="1:1" ht="12.75" customHeight="1" x14ac:dyDescent="0.15">
      <c r="A198" s="743"/>
    </row>
    <row r="199" spans="1:1" ht="12.75" customHeight="1" x14ac:dyDescent="0.15">
      <c r="A199" s="743"/>
    </row>
    <row r="200" spans="1:1" ht="12.75" customHeight="1" x14ac:dyDescent="0.15">
      <c r="A200" s="743"/>
    </row>
    <row r="201" spans="1:1" ht="12.75" customHeight="1" x14ac:dyDescent="0.15">
      <c r="A201" s="743"/>
    </row>
    <row r="202" spans="1:1" ht="12.75" customHeight="1" x14ac:dyDescent="0.15">
      <c r="A202" s="743"/>
    </row>
    <row r="203" spans="1:1" ht="12.75" customHeight="1" x14ac:dyDescent="0.15">
      <c r="A203" s="743"/>
    </row>
    <row r="204" spans="1:1" ht="12.75" customHeight="1" x14ac:dyDescent="0.15">
      <c r="A204" s="743"/>
    </row>
    <row r="205" spans="1:1" ht="12.75" customHeight="1" x14ac:dyDescent="0.15">
      <c r="A205" s="743"/>
    </row>
    <row r="206" spans="1:1" ht="12.75" customHeight="1" x14ac:dyDescent="0.15">
      <c r="A206" s="743"/>
    </row>
    <row r="207" spans="1:1" ht="12.75" customHeight="1" x14ac:dyDescent="0.15">
      <c r="A207" s="743"/>
    </row>
    <row r="208" spans="1:1" ht="12.75" customHeight="1" x14ac:dyDescent="0.15">
      <c r="A208" s="743"/>
    </row>
    <row r="209" spans="1:1" ht="12.75" customHeight="1" x14ac:dyDescent="0.15">
      <c r="A209" s="743"/>
    </row>
    <row r="210" spans="1:1" ht="12.75" customHeight="1" x14ac:dyDescent="0.15">
      <c r="A210" s="743"/>
    </row>
    <row r="211" spans="1:1" ht="12.75" customHeight="1" x14ac:dyDescent="0.15">
      <c r="A211" s="743"/>
    </row>
    <row r="212" spans="1:1" ht="12.75" customHeight="1" x14ac:dyDescent="0.15">
      <c r="A212" s="743"/>
    </row>
    <row r="213" spans="1:1" ht="12.75" customHeight="1" x14ac:dyDescent="0.15">
      <c r="A213" s="743"/>
    </row>
    <row r="214" spans="1:1" ht="12.75" customHeight="1" x14ac:dyDescent="0.15">
      <c r="A214" s="743"/>
    </row>
    <row r="215" spans="1:1" ht="12.75" customHeight="1" x14ac:dyDescent="0.15">
      <c r="A215" s="743"/>
    </row>
    <row r="216" spans="1:1" ht="12.75" customHeight="1" x14ac:dyDescent="0.15">
      <c r="A216" s="743"/>
    </row>
    <row r="217" spans="1:1" ht="12.75" customHeight="1" x14ac:dyDescent="0.15">
      <c r="A217" s="743"/>
    </row>
    <row r="218" spans="1:1" ht="12.75" customHeight="1" x14ac:dyDescent="0.15">
      <c r="A218" s="743"/>
    </row>
    <row r="219" spans="1:1" ht="12.75" customHeight="1" x14ac:dyDescent="0.15">
      <c r="A219" s="743"/>
    </row>
    <row r="220" spans="1:1" ht="12.75" customHeight="1" x14ac:dyDescent="0.15">
      <c r="A220" s="743"/>
    </row>
    <row r="221" spans="1:1" ht="12.75" customHeight="1" x14ac:dyDescent="0.15">
      <c r="A221" s="743"/>
    </row>
    <row r="222" spans="1:1" ht="12.75" customHeight="1" x14ac:dyDescent="0.15">
      <c r="A222" s="743"/>
    </row>
    <row r="223" spans="1:1" ht="12.75" customHeight="1" x14ac:dyDescent="0.15">
      <c r="A223" s="743"/>
    </row>
    <row r="224" spans="1:1" ht="12.75" customHeight="1" x14ac:dyDescent="0.15">
      <c r="A224" s="743"/>
    </row>
    <row r="225" spans="1:1" ht="12.75" customHeight="1" x14ac:dyDescent="0.15">
      <c r="A225" s="743"/>
    </row>
    <row r="226" spans="1:1" ht="12.75" customHeight="1" x14ac:dyDescent="0.15">
      <c r="A226" s="743"/>
    </row>
    <row r="227" spans="1:1" ht="12.75" customHeight="1" x14ac:dyDescent="0.15">
      <c r="A227" s="743"/>
    </row>
    <row r="228" spans="1:1" ht="12.75" customHeight="1" x14ac:dyDescent="0.15">
      <c r="A228" s="743"/>
    </row>
    <row r="229" spans="1:1" ht="12.75" customHeight="1" x14ac:dyDescent="0.15">
      <c r="A229" s="743"/>
    </row>
    <row r="230" spans="1:1" ht="12.75" customHeight="1" x14ac:dyDescent="0.15">
      <c r="A230" s="743"/>
    </row>
    <row r="231" spans="1:1" ht="12.75" customHeight="1" x14ac:dyDescent="0.15">
      <c r="A231" s="743"/>
    </row>
    <row r="232" spans="1:1" ht="12.75" customHeight="1" x14ac:dyDescent="0.15">
      <c r="A232" s="743"/>
    </row>
    <row r="233" spans="1:1" ht="12.75" customHeight="1" x14ac:dyDescent="0.15">
      <c r="A233" s="743"/>
    </row>
    <row r="234" spans="1:1" ht="12.75" customHeight="1" x14ac:dyDescent="0.15">
      <c r="A234" s="743"/>
    </row>
    <row r="235" spans="1:1" ht="12.75" customHeight="1" x14ac:dyDescent="0.15">
      <c r="A235" s="743"/>
    </row>
    <row r="236" spans="1:1" ht="12.75" customHeight="1" x14ac:dyDescent="0.15">
      <c r="A236" s="743"/>
    </row>
    <row r="237" spans="1:1" ht="12.75" customHeight="1" x14ac:dyDescent="0.15">
      <c r="A237" s="743"/>
    </row>
    <row r="238" spans="1:1" ht="12.75" customHeight="1" x14ac:dyDescent="0.15">
      <c r="A238" s="743"/>
    </row>
    <row r="239" spans="1:1" ht="12.75" customHeight="1" x14ac:dyDescent="0.15">
      <c r="A239" s="743"/>
    </row>
    <row r="240" spans="1:1" ht="12.75" customHeight="1" x14ac:dyDescent="0.15">
      <c r="A240" s="743"/>
    </row>
    <row r="241" spans="1:1" ht="12.75" customHeight="1" x14ac:dyDescent="0.15">
      <c r="A241" s="743"/>
    </row>
    <row r="242" spans="1:1" ht="12.75" customHeight="1" x14ac:dyDescent="0.15">
      <c r="A242" s="743"/>
    </row>
    <row r="243" spans="1:1" ht="12.75" customHeight="1" x14ac:dyDescent="0.15">
      <c r="A243" s="743"/>
    </row>
    <row r="244" spans="1:1" ht="12.75" customHeight="1" x14ac:dyDescent="0.15">
      <c r="A244" s="743"/>
    </row>
    <row r="245" spans="1:1" ht="12.75" customHeight="1" x14ac:dyDescent="0.15">
      <c r="A245" s="743"/>
    </row>
    <row r="246" spans="1:1" ht="12.75" customHeight="1" x14ac:dyDescent="0.15">
      <c r="A246" s="743"/>
    </row>
    <row r="247" spans="1:1" ht="12.75" customHeight="1" x14ac:dyDescent="0.15">
      <c r="A247" s="743"/>
    </row>
    <row r="248" spans="1:1" ht="12.75" customHeight="1" x14ac:dyDescent="0.15">
      <c r="A248" s="743"/>
    </row>
    <row r="249" spans="1:1" ht="12.75" customHeight="1" x14ac:dyDescent="0.15">
      <c r="A249" s="743"/>
    </row>
    <row r="250" spans="1:1" ht="12.75" customHeight="1" x14ac:dyDescent="0.15">
      <c r="A250" s="743"/>
    </row>
    <row r="251" spans="1:1" ht="12.75" customHeight="1" x14ac:dyDescent="0.15">
      <c r="A251" s="743"/>
    </row>
    <row r="252" spans="1:1" ht="12.75" customHeight="1" x14ac:dyDescent="0.15">
      <c r="A252" s="743"/>
    </row>
    <row r="253" spans="1:1" ht="12.75" customHeight="1" x14ac:dyDescent="0.15">
      <c r="A253" s="743"/>
    </row>
    <row r="254" spans="1:1" ht="12.75" customHeight="1" x14ac:dyDescent="0.15">
      <c r="A254" s="743"/>
    </row>
    <row r="255" spans="1:1" ht="12.75" customHeight="1" x14ac:dyDescent="0.15">
      <c r="A255" s="743"/>
    </row>
    <row r="256" spans="1:1" ht="12.75" customHeight="1" x14ac:dyDescent="0.15">
      <c r="A256" s="743"/>
    </row>
    <row r="257" spans="1:1" ht="12.75" customHeight="1" x14ac:dyDescent="0.15">
      <c r="A257" s="743"/>
    </row>
    <row r="258" spans="1:1" ht="12.75" customHeight="1" x14ac:dyDescent="0.15">
      <c r="A258" s="743"/>
    </row>
    <row r="259" spans="1:1" ht="12.75" customHeight="1" x14ac:dyDescent="0.15">
      <c r="A259" s="743"/>
    </row>
    <row r="260" spans="1:1" ht="12.75" customHeight="1" x14ac:dyDescent="0.15">
      <c r="A260" s="743"/>
    </row>
    <row r="261" spans="1:1" ht="12.75" customHeight="1" x14ac:dyDescent="0.15">
      <c r="A261" s="743"/>
    </row>
    <row r="262" spans="1:1" ht="12.75" customHeight="1" x14ac:dyDescent="0.15">
      <c r="A262" s="743"/>
    </row>
    <row r="263" spans="1:1" ht="12.75" customHeight="1" x14ac:dyDescent="0.15">
      <c r="A263" s="743"/>
    </row>
    <row r="264" spans="1:1" ht="12.75" customHeight="1" x14ac:dyDescent="0.15">
      <c r="A264" s="743"/>
    </row>
    <row r="265" spans="1:1" ht="12.75" customHeight="1" x14ac:dyDescent="0.15">
      <c r="A265" s="743"/>
    </row>
    <row r="266" spans="1:1" ht="12.75" customHeight="1" x14ac:dyDescent="0.15">
      <c r="A266" s="743"/>
    </row>
    <row r="267" spans="1:1" ht="12.75" customHeight="1" x14ac:dyDescent="0.15">
      <c r="A267" s="743"/>
    </row>
    <row r="268" spans="1:1" ht="12.75" customHeight="1" x14ac:dyDescent="0.15">
      <c r="A268" s="743"/>
    </row>
    <row r="269" spans="1:1" ht="12.75" customHeight="1" x14ac:dyDescent="0.15">
      <c r="A269" s="743"/>
    </row>
    <row r="270" spans="1:1" ht="12.75" customHeight="1" x14ac:dyDescent="0.15">
      <c r="A270" s="743"/>
    </row>
    <row r="271" spans="1:1" ht="12.75" customHeight="1" x14ac:dyDescent="0.15">
      <c r="A271" s="743"/>
    </row>
    <row r="272" spans="1:1" ht="12.75" customHeight="1" x14ac:dyDescent="0.15">
      <c r="A272" s="743"/>
    </row>
    <row r="273" spans="1:1" ht="12.75" customHeight="1" x14ac:dyDescent="0.15">
      <c r="A273" s="743"/>
    </row>
    <row r="274" spans="1:1" ht="12.75" customHeight="1" x14ac:dyDescent="0.15">
      <c r="A274" s="743"/>
    </row>
    <row r="275" spans="1:1" ht="12.75" customHeight="1" x14ac:dyDescent="0.15">
      <c r="A275" s="743"/>
    </row>
    <row r="276" spans="1:1" ht="12.75" customHeight="1" x14ac:dyDescent="0.15">
      <c r="A276" s="743"/>
    </row>
    <row r="277" spans="1:1" ht="12.75" customHeight="1" x14ac:dyDescent="0.15">
      <c r="A277" s="743"/>
    </row>
    <row r="278" spans="1:1" ht="12.75" customHeight="1" x14ac:dyDescent="0.15">
      <c r="A278" s="743"/>
    </row>
    <row r="279" spans="1:1" ht="12.75" customHeight="1" x14ac:dyDescent="0.15">
      <c r="A279" s="743"/>
    </row>
    <row r="280" spans="1:1" ht="12.75" customHeight="1" x14ac:dyDescent="0.15">
      <c r="A280" s="743"/>
    </row>
    <row r="281" spans="1:1" ht="12.75" customHeight="1" x14ac:dyDescent="0.15">
      <c r="A281" s="743"/>
    </row>
    <row r="282" spans="1:1" ht="12.75" customHeight="1" x14ac:dyDescent="0.15">
      <c r="A282" s="743"/>
    </row>
    <row r="283" spans="1:1" ht="12.75" customHeight="1" x14ac:dyDescent="0.15">
      <c r="A283" s="743"/>
    </row>
    <row r="284" spans="1:1" ht="12.75" customHeight="1" x14ac:dyDescent="0.15">
      <c r="A284" s="743"/>
    </row>
    <row r="285" spans="1:1" ht="12.75" customHeight="1" x14ac:dyDescent="0.15">
      <c r="A285" s="743"/>
    </row>
    <row r="286" spans="1:1" ht="12.75" customHeight="1" x14ac:dyDescent="0.15">
      <c r="A286" s="743"/>
    </row>
    <row r="287" spans="1:1" ht="12.75" customHeight="1" x14ac:dyDescent="0.15">
      <c r="A287" s="743"/>
    </row>
    <row r="288" spans="1:1" ht="12.75" customHeight="1" x14ac:dyDescent="0.15">
      <c r="A288" s="743"/>
    </row>
    <row r="289" spans="1:1" ht="12.75" customHeight="1" x14ac:dyDescent="0.15">
      <c r="A289" s="743"/>
    </row>
    <row r="290" spans="1:1" ht="12.75" customHeight="1" x14ac:dyDescent="0.15">
      <c r="A290" s="743"/>
    </row>
    <row r="291" spans="1:1" ht="12.75" customHeight="1" x14ac:dyDescent="0.15">
      <c r="A291" s="743"/>
    </row>
    <row r="292" spans="1:1" ht="12.75" customHeight="1" x14ac:dyDescent="0.15">
      <c r="A292" s="743"/>
    </row>
    <row r="293" spans="1:1" ht="12.75" customHeight="1" x14ac:dyDescent="0.15">
      <c r="A293" s="743"/>
    </row>
    <row r="294" spans="1:1" ht="12.75" customHeight="1" x14ac:dyDescent="0.15">
      <c r="A294" s="743"/>
    </row>
    <row r="295" spans="1:1" ht="12.75" customHeight="1" x14ac:dyDescent="0.15">
      <c r="A295" s="743"/>
    </row>
    <row r="296" spans="1:1" ht="12.75" customHeight="1" x14ac:dyDescent="0.15">
      <c r="A296" s="743"/>
    </row>
    <row r="297" spans="1:1" ht="12.75" customHeight="1" x14ac:dyDescent="0.15">
      <c r="A297" s="743"/>
    </row>
    <row r="298" spans="1:1" ht="12.75" customHeight="1" x14ac:dyDescent="0.15">
      <c r="A298" s="743"/>
    </row>
    <row r="299" spans="1:1" ht="12.75" customHeight="1" x14ac:dyDescent="0.15">
      <c r="A299" s="743"/>
    </row>
    <row r="300" spans="1:1" ht="12.75" customHeight="1" x14ac:dyDescent="0.15">
      <c r="A300" s="743"/>
    </row>
    <row r="301" spans="1:1" ht="12.75" customHeight="1" x14ac:dyDescent="0.15">
      <c r="A301" s="743"/>
    </row>
    <row r="302" spans="1:1" ht="12.75" customHeight="1" x14ac:dyDescent="0.15">
      <c r="A302" s="743"/>
    </row>
    <row r="303" spans="1:1" ht="12.75" customHeight="1" x14ac:dyDescent="0.15">
      <c r="A303" s="743"/>
    </row>
    <row r="304" spans="1:1" ht="12.75" customHeight="1" x14ac:dyDescent="0.15">
      <c r="A304" s="743"/>
    </row>
    <row r="305" spans="1:1" ht="12.75" customHeight="1" x14ac:dyDescent="0.15">
      <c r="A305" s="743"/>
    </row>
    <row r="306" spans="1:1" ht="12.75" customHeight="1" x14ac:dyDescent="0.15">
      <c r="A306" s="743"/>
    </row>
    <row r="307" spans="1:1" ht="12.75" customHeight="1" x14ac:dyDescent="0.15">
      <c r="A307" s="743"/>
    </row>
    <row r="308" spans="1:1" ht="12.75" customHeight="1" x14ac:dyDescent="0.15">
      <c r="A308" s="743"/>
    </row>
    <row r="309" spans="1:1" ht="12.75" customHeight="1" x14ac:dyDescent="0.15">
      <c r="A309" s="743"/>
    </row>
    <row r="310" spans="1:1" ht="12.75" customHeight="1" x14ac:dyDescent="0.15">
      <c r="A310" s="743"/>
    </row>
    <row r="311" spans="1:1" ht="12.75" customHeight="1" x14ac:dyDescent="0.15">
      <c r="A311" s="743"/>
    </row>
    <row r="312" spans="1:1" ht="12.75" customHeight="1" x14ac:dyDescent="0.15">
      <c r="A312" s="743"/>
    </row>
    <row r="313" spans="1:1" ht="12.75" customHeight="1" x14ac:dyDescent="0.15">
      <c r="A313" s="743"/>
    </row>
    <row r="314" spans="1:1" ht="12.75" customHeight="1" x14ac:dyDescent="0.15">
      <c r="A314" s="743"/>
    </row>
    <row r="315" spans="1:1" ht="12.75" customHeight="1" x14ac:dyDescent="0.15">
      <c r="A315" s="743"/>
    </row>
    <row r="316" spans="1:1" ht="12.75" customHeight="1" x14ac:dyDescent="0.15">
      <c r="A316" s="743"/>
    </row>
    <row r="317" spans="1:1" ht="12.75" customHeight="1" x14ac:dyDescent="0.15">
      <c r="A317" s="743"/>
    </row>
    <row r="318" spans="1:1" ht="12.75" customHeight="1" x14ac:dyDescent="0.15">
      <c r="A318" s="743"/>
    </row>
    <row r="319" spans="1:1" ht="12.75" customHeight="1" x14ac:dyDescent="0.15">
      <c r="A319" s="743"/>
    </row>
    <row r="320" spans="1:1" ht="12.75" customHeight="1" x14ac:dyDescent="0.15">
      <c r="A320" s="743"/>
    </row>
    <row r="321" spans="1:1" ht="12.75" customHeight="1" x14ac:dyDescent="0.15">
      <c r="A321" s="743"/>
    </row>
    <row r="322" spans="1:1" ht="12.75" customHeight="1" x14ac:dyDescent="0.15">
      <c r="A322" s="743"/>
    </row>
    <row r="323" spans="1:1" ht="12.75" customHeight="1" x14ac:dyDescent="0.15">
      <c r="A323" s="743"/>
    </row>
    <row r="324" spans="1:1" ht="12.75" customHeight="1" x14ac:dyDescent="0.15">
      <c r="A324" s="743"/>
    </row>
    <row r="325" spans="1:1" ht="12.75" customHeight="1" x14ac:dyDescent="0.15">
      <c r="A325" s="743"/>
    </row>
    <row r="326" spans="1:1" ht="12.75" customHeight="1" x14ac:dyDescent="0.15">
      <c r="A326" s="743"/>
    </row>
    <row r="327" spans="1:1" ht="12.75" customHeight="1" x14ac:dyDescent="0.15">
      <c r="A327" s="743"/>
    </row>
    <row r="328" spans="1:1" ht="12.75" customHeight="1" x14ac:dyDescent="0.15">
      <c r="A328" s="743"/>
    </row>
    <row r="329" spans="1:1" ht="12.75" customHeight="1" x14ac:dyDescent="0.15">
      <c r="A329" s="743"/>
    </row>
    <row r="330" spans="1:1" ht="12.75" customHeight="1" x14ac:dyDescent="0.15">
      <c r="A330" s="743"/>
    </row>
    <row r="331" spans="1:1" ht="12.75" customHeight="1" x14ac:dyDescent="0.15">
      <c r="A331" s="743"/>
    </row>
    <row r="332" spans="1:1" ht="12.75" customHeight="1" x14ac:dyDescent="0.15">
      <c r="A332" s="743"/>
    </row>
    <row r="333" spans="1:1" ht="12.75" customHeight="1" x14ac:dyDescent="0.15">
      <c r="A333" s="743"/>
    </row>
    <row r="334" spans="1:1" ht="12.75" customHeight="1" x14ac:dyDescent="0.15">
      <c r="A334" s="743"/>
    </row>
    <row r="335" spans="1:1" ht="12.75" customHeight="1" x14ac:dyDescent="0.15">
      <c r="A335" s="743"/>
    </row>
    <row r="336" spans="1:1" ht="12.75" customHeight="1" x14ac:dyDescent="0.15">
      <c r="A336" s="743"/>
    </row>
    <row r="337" spans="1:1" ht="12.75" customHeight="1" x14ac:dyDescent="0.15">
      <c r="A337" s="743"/>
    </row>
    <row r="338" spans="1:1" ht="12.75" customHeight="1" x14ac:dyDescent="0.15">
      <c r="A338" s="743"/>
    </row>
    <row r="339" spans="1:1" ht="12.75" customHeight="1" x14ac:dyDescent="0.15">
      <c r="A339" s="743"/>
    </row>
    <row r="340" spans="1:1" ht="12.75" customHeight="1" x14ac:dyDescent="0.15">
      <c r="A340" s="743"/>
    </row>
    <row r="341" spans="1:1" ht="12.75" customHeight="1" x14ac:dyDescent="0.15">
      <c r="A341" s="743"/>
    </row>
    <row r="342" spans="1:1" ht="12.75" customHeight="1" x14ac:dyDescent="0.15">
      <c r="A342" s="743"/>
    </row>
    <row r="343" spans="1:1" ht="12.75" customHeight="1" x14ac:dyDescent="0.15">
      <c r="A343" s="743"/>
    </row>
    <row r="344" spans="1:1" ht="12.75" customHeight="1" x14ac:dyDescent="0.15">
      <c r="A344" s="743"/>
    </row>
    <row r="345" spans="1:1" ht="12.75" customHeight="1" x14ac:dyDescent="0.15">
      <c r="A345" s="743"/>
    </row>
    <row r="346" spans="1:1" ht="12.75" customHeight="1" x14ac:dyDescent="0.15">
      <c r="A346" s="743"/>
    </row>
    <row r="347" spans="1:1" ht="12.75" customHeight="1" x14ac:dyDescent="0.15">
      <c r="A347" s="743"/>
    </row>
    <row r="348" spans="1:1" ht="12.75" customHeight="1" x14ac:dyDescent="0.15">
      <c r="A348" s="743"/>
    </row>
    <row r="349" spans="1:1" ht="12.75" customHeight="1" x14ac:dyDescent="0.15">
      <c r="A349" s="743"/>
    </row>
    <row r="350" spans="1:1" ht="12.75" customHeight="1" x14ac:dyDescent="0.15">
      <c r="A350" s="743"/>
    </row>
    <row r="351" spans="1:1" ht="12.75" customHeight="1" x14ac:dyDescent="0.15">
      <c r="A351" s="743"/>
    </row>
    <row r="352" spans="1:1" ht="12.75" customHeight="1" x14ac:dyDescent="0.15">
      <c r="A352" s="743"/>
    </row>
    <row r="353" spans="1:1" ht="12.75" customHeight="1" x14ac:dyDescent="0.15">
      <c r="A353" s="743"/>
    </row>
    <row r="354" spans="1:1" ht="12.75" customHeight="1" x14ac:dyDescent="0.15">
      <c r="A354" s="743"/>
    </row>
    <row r="355" spans="1:1" ht="12.75" customHeight="1" x14ac:dyDescent="0.15">
      <c r="A355" s="743"/>
    </row>
    <row r="356" spans="1:1" ht="12.75" customHeight="1" x14ac:dyDescent="0.15">
      <c r="A356" s="743"/>
    </row>
    <row r="357" spans="1:1" ht="12.75" customHeight="1" x14ac:dyDescent="0.15">
      <c r="A357" s="743"/>
    </row>
    <row r="358" spans="1:1" ht="12.75" customHeight="1" x14ac:dyDescent="0.15">
      <c r="A358" s="743"/>
    </row>
    <row r="359" spans="1:1" ht="12.75" customHeight="1" x14ac:dyDescent="0.15">
      <c r="A359" s="743"/>
    </row>
    <row r="360" spans="1:1" ht="12.75" customHeight="1" x14ac:dyDescent="0.15">
      <c r="A360" s="743"/>
    </row>
    <row r="361" spans="1:1" ht="12.75" customHeight="1" x14ac:dyDescent="0.15">
      <c r="A361" s="743"/>
    </row>
    <row r="362" spans="1:1" ht="12.75" customHeight="1" x14ac:dyDescent="0.15">
      <c r="A362" s="743"/>
    </row>
    <row r="363" spans="1:1" ht="12.75" customHeight="1" x14ac:dyDescent="0.15">
      <c r="A363" s="743"/>
    </row>
    <row r="364" spans="1:1" ht="12.75" customHeight="1" x14ac:dyDescent="0.15">
      <c r="A364" s="743"/>
    </row>
    <row r="365" spans="1:1" ht="12.75" customHeight="1" x14ac:dyDescent="0.15">
      <c r="A365" s="743"/>
    </row>
    <row r="366" spans="1:1" ht="12.75" customHeight="1" x14ac:dyDescent="0.15">
      <c r="A366" s="743"/>
    </row>
    <row r="367" spans="1:1" ht="12.75" customHeight="1" x14ac:dyDescent="0.15">
      <c r="A367" s="743"/>
    </row>
    <row r="368" spans="1:1" ht="12.75" customHeight="1" x14ac:dyDescent="0.15">
      <c r="A368" s="743"/>
    </row>
    <row r="369" spans="1:1" ht="12.75" customHeight="1" x14ac:dyDescent="0.15">
      <c r="A369" s="743"/>
    </row>
    <row r="370" spans="1:1" ht="12.75" customHeight="1" x14ac:dyDescent="0.15">
      <c r="A370" s="743"/>
    </row>
    <row r="371" spans="1:1" ht="12.75" customHeight="1" x14ac:dyDescent="0.15">
      <c r="A371" s="743"/>
    </row>
    <row r="372" spans="1:1" ht="12.75" customHeight="1" x14ac:dyDescent="0.15">
      <c r="A372" s="743"/>
    </row>
    <row r="373" spans="1:1" ht="12.75" customHeight="1" x14ac:dyDescent="0.15">
      <c r="A373" s="743"/>
    </row>
    <row r="374" spans="1:1" ht="12.75" customHeight="1" x14ac:dyDescent="0.15">
      <c r="A374" s="743"/>
    </row>
    <row r="375" spans="1:1" ht="12.75" customHeight="1" x14ac:dyDescent="0.15">
      <c r="A375" s="743"/>
    </row>
    <row r="376" spans="1:1" ht="12.75" customHeight="1" x14ac:dyDescent="0.15">
      <c r="A376" s="743"/>
    </row>
    <row r="377" spans="1:1" ht="12.75" customHeight="1" x14ac:dyDescent="0.15">
      <c r="A377" s="743"/>
    </row>
    <row r="378" spans="1:1" ht="12.75" customHeight="1" x14ac:dyDescent="0.15">
      <c r="A378" s="743"/>
    </row>
    <row r="379" spans="1:1" ht="12.75" customHeight="1" x14ac:dyDescent="0.15">
      <c r="A379" s="743"/>
    </row>
    <row r="380" spans="1:1" ht="12.75" customHeight="1" x14ac:dyDescent="0.15">
      <c r="A380" s="743"/>
    </row>
    <row r="381" spans="1:1" ht="12.75" customHeight="1" x14ac:dyDescent="0.15">
      <c r="A381" s="743"/>
    </row>
    <row r="382" spans="1:1" ht="12.75" customHeight="1" x14ac:dyDescent="0.15">
      <c r="A382" s="743"/>
    </row>
    <row r="383" spans="1:1" ht="12.75" customHeight="1" x14ac:dyDescent="0.15">
      <c r="A383" s="743"/>
    </row>
    <row r="384" spans="1:1" ht="12.75" customHeight="1" x14ac:dyDescent="0.15">
      <c r="A384" s="743"/>
    </row>
    <row r="385" spans="1:1" ht="12.75" customHeight="1" x14ac:dyDescent="0.15">
      <c r="A385" s="743"/>
    </row>
    <row r="386" spans="1:1" ht="12.75" customHeight="1" x14ac:dyDescent="0.15">
      <c r="A386" s="743"/>
    </row>
    <row r="387" spans="1:1" ht="12.75" customHeight="1" x14ac:dyDescent="0.15">
      <c r="A387" s="743"/>
    </row>
    <row r="388" spans="1:1" ht="12.75" customHeight="1" x14ac:dyDescent="0.15">
      <c r="A388" s="743"/>
    </row>
    <row r="389" spans="1:1" ht="12.75" customHeight="1" x14ac:dyDescent="0.15">
      <c r="A389" s="743"/>
    </row>
    <row r="390" spans="1:1" ht="12.75" customHeight="1" x14ac:dyDescent="0.15">
      <c r="A390" s="743"/>
    </row>
    <row r="391" spans="1:1" ht="12.75" customHeight="1" x14ac:dyDescent="0.15">
      <c r="A391" s="743"/>
    </row>
    <row r="392" spans="1:1" ht="12.75" customHeight="1" x14ac:dyDescent="0.15">
      <c r="A392" s="743"/>
    </row>
    <row r="393" spans="1:1" ht="12.75" customHeight="1" x14ac:dyDescent="0.15">
      <c r="A393" s="743"/>
    </row>
    <row r="394" spans="1:1" ht="12.75" customHeight="1" x14ac:dyDescent="0.15">
      <c r="A394" s="743"/>
    </row>
    <row r="395" spans="1:1" ht="12.75" customHeight="1" x14ac:dyDescent="0.15">
      <c r="A395" s="743"/>
    </row>
    <row r="396" spans="1:1" ht="12.75" customHeight="1" x14ac:dyDescent="0.15">
      <c r="A396" s="743"/>
    </row>
    <row r="397" spans="1:1" ht="12.75" customHeight="1" x14ac:dyDescent="0.15">
      <c r="A397" s="743"/>
    </row>
    <row r="398" spans="1:1" ht="12.75" customHeight="1" x14ac:dyDescent="0.15">
      <c r="A398" s="743"/>
    </row>
    <row r="399" spans="1:1" ht="12.75" customHeight="1" x14ac:dyDescent="0.15">
      <c r="A399" s="743"/>
    </row>
    <row r="400" spans="1:1" ht="12.75" customHeight="1" x14ac:dyDescent="0.15">
      <c r="A400" s="743"/>
    </row>
    <row r="401" spans="1:1" ht="12.75" customHeight="1" x14ac:dyDescent="0.15">
      <c r="A401" s="743"/>
    </row>
    <row r="402" spans="1:1" ht="12.75" customHeight="1" x14ac:dyDescent="0.15">
      <c r="A402" s="743"/>
    </row>
    <row r="403" spans="1:1" ht="12.75" customHeight="1" x14ac:dyDescent="0.15">
      <c r="A403" s="743"/>
    </row>
    <row r="404" spans="1:1" ht="12.75" customHeight="1" x14ac:dyDescent="0.15">
      <c r="A404" s="743"/>
    </row>
    <row r="405" spans="1:1" ht="12.75" customHeight="1" x14ac:dyDescent="0.15">
      <c r="A405" s="743"/>
    </row>
    <row r="406" spans="1:1" ht="12.75" customHeight="1" x14ac:dyDescent="0.15">
      <c r="A406" s="743"/>
    </row>
    <row r="407" spans="1:1" ht="12.75" customHeight="1" x14ac:dyDescent="0.15">
      <c r="A407" s="743"/>
    </row>
    <row r="408" spans="1:1" ht="12.75" customHeight="1" x14ac:dyDescent="0.15">
      <c r="A408" s="743"/>
    </row>
    <row r="409" spans="1:1" ht="12.75" customHeight="1" x14ac:dyDescent="0.15">
      <c r="A409" s="743"/>
    </row>
    <row r="410" spans="1:1" ht="12.75" customHeight="1" x14ac:dyDescent="0.15">
      <c r="A410" s="743"/>
    </row>
    <row r="411" spans="1:1" ht="12.75" customHeight="1" x14ac:dyDescent="0.15">
      <c r="A411" s="743"/>
    </row>
    <row r="412" spans="1:1" ht="12.75" customHeight="1" x14ac:dyDescent="0.15">
      <c r="A412" s="743"/>
    </row>
    <row r="413" spans="1:1" ht="12.75" customHeight="1" x14ac:dyDescent="0.15">
      <c r="A413" s="743"/>
    </row>
    <row r="414" spans="1:1" ht="12.75" customHeight="1" x14ac:dyDescent="0.15">
      <c r="A414" s="743"/>
    </row>
    <row r="415" spans="1:1" ht="12.75" customHeight="1" x14ac:dyDescent="0.15">
      <c r="A415" s="743"/>
    </row>
    <row r="416" spans="1:1" ht="12.75" customHeight="1" x14ac:dyDescent="0.15">
      <c r="A416" s="743"/>
    </row>
    <row r="417" spans="1:1" ht="12.75" customHeight="1" x14ac:dyDescent="0.15">
      <c r="A417" s="743"/>
    </row>
    <row r="418" spans="1:1" ht="12.75" customHeight="1" x14ac:dyDescent="0.15">
      <c r="A418" s="743"/>
    </row>
    <row r="419" spans="1:1" ht="12.75" customHeight="1" x14ac:dyDescent="0.15">
      <c r="A419" s="743"/>
    </row>
    <row r="420" spans="1:1" ht="12.75" customHeight="1" x14ac:dyDescent="0.15">
      <c r="A420" s="743"/>
    </row>
    <row r="421" spans="1:1" ht="12.75" customHeight="1" x14ac:dyDescent="0.15">
      <c r="A421" s="743"/>
    </row>
    <row r="422" spans="1:1" ht="12.75" customHeight="1" x14ac:dyDescent="0.15">
      <c r="A422" s="743"/>
    </row>
    <row r="423" spans="1:1" ht="12.75" customHeight="1" x14ac:dyDescent="0.15">
      <c r="A423" s="743"/>
    </row>
    <row r="424" spans="1:1" ht="12.75" customHeight="1" x14ac:dyDescent="0.15">
      <c r="A424" s="743"/>
    </row>
    <row r="425" spans="1:1" ht="12.75" customHeight="1" x14ac:dyDescent="0.15">
      <c r="A425" s="743"/>
    </row>
    <row r="426" spans="1:1" ht="12.75" customHeight="1" x14ac:dyDescent="0.15">
      <c r="A426" s="743"/>
    </row>
    <row r="427" spans="1:1" ht="12.75" customHeight="1" x14ac:dyDescent="0.15">
      <c r="A427" s="743"/>
    </row>
    <row r="428" spans="1:1" ht="12.75" customHeight="1" x14ac:dyDescent="0.15">
      <c r="A428" s="743"/>
    </row>
    <row r="429" spans="1:1" ht="12.75" customHeight="1" x14ac:dyDescent="0.15">
      <c r="A429" s="743"/>
    </row>
    <row r="430" spans="1:1" ht="12.75" customHeight="1" x14ac:dyDescent="0.15">
      <c r="A430" s="743"/>
    </row>
    <row r="431" spans="1:1" ht="12.75" customHeight="1" x14ac:dyDescent="0.15">
      <c r="A431" s="743"/>
    </row>
    <row r="432" spans="1:1" ht="12.75" customHeight="1" x14ac:dyDescent="0.15">
      <c r="A432" s="743"/>
    </row>
    <row r="433" spans="1:1" ht="12.75" customHeight="1" x14ac:dyDescent="0.15">
      <c r="A433" s="743"/>
    </row>
    <row r="434" spans="1:1" ht="12.75" customHeight="1" x14ac:dyDescent="0.15">
      <c r="A434" s="743"/>
    </row>
    <row r="435" spans="1:1" ht="12.75" customHeight="1" x14ac:dyDescent="0.15">
      <c r="A435" s="743"/>
    </row>
    <row r="436" spans="1:1" ht="12.75" customHeight="1" x14ac:dyDescent="0.15">
      <c r="A436" s="743"/>
    </row>
    <row r="437" spans="1:1" ht="12.75" customHeight="1" x14ac:dyDescent="0.15">
      <c r="A437" s="743"/>
    </row>
    <row r="438" spans="1:1" ht="12.75" customHeight="1" x14ac:dyDescent="0.15">
      <c r="A438" s="743"/>
    </row>
    <row r="439" spans="1:1" ht="12.75" customHeight="1" x14ac:dyDescent="0.15">
      <c r="A439" s="743"/>
    </row>
    <row r="440" spans="1:1" ht="12.75" customHeight="1" x14ac:dyDescent="0.15">
      <c r="A440" s="743"/>
    </row>
    <row r="441" spans="1:1" ht="12.75" customHeight="1" x14ac:dyDescent="0.15">
      <c r="A441" s="743"/>
    </row>
    <row r="442" spans="1:1" ht="12.75" customHeight="1" x14ac:dyDescent="0.15">
      <c r="A442" s="743"/>
    </row>
    <row r="443" spans="1:1" ht="12.75" customHeight="1" x14ac:dyDescent="0.15">
      <c r="A443" s="743"/>
    </row>
    <row r="444" spans="1:1" ht="12.75" customHeight="1" x14ac:dyDescent="0.15">
      <c r="A444" s="743"/>
    </row>
    <row r="445" spans="1:1" ht="12.75" customHeight="1" x14ac:dyDescent="0.15">
      <c r="A445" s="743"/>
    </row>
    <row r="446" spans="1:1" ht="12.75" customHeight="1" x14ac:dyDescent="0.15">
      <c r="A446" s="743"/>
    </row>
    <row r="447" spans="1:1" ht="12.75" customHeight="1" x14ac:dyDescent="0.15">
      <c r="A447" s="743"/>
    </row>
    <row r="448" spans="1:1" ht="12.75" customHeight="1" x14ac:dyDescent="0.15">
      <c r="A448" s="743"/>
    </row>
    <row r="449" spans="1:1" ht="12.75" customHeight="1" x14ac:dyDescent="0.15">
      <c r="A449" s="743"/>
    </row>
    <row r="450" spans="1:1" ht="12.75" customHeight="1" x14ac:dyDescent="0.15">
      <c r="A450" s="743"/>
    </row>
    <row r="451" spans="1:1" ht="12.75" customHeight="1" x14ac:dyDescent="0.15">
      <c r="A451" s="743"/>
    </row>
    <row r="452" spans="1:1" ht="12.75" customHeight="1" x14ac:dyDescent="0.15">
      <c r="A452" s="743"/>
    </row>
    <row r="453" spans="1:1" ht="12.75" customHeight="1" x14ac:dyDescent="0.15">
      <c r="A453" s="743"/>
    </row>
    <row r="454" spans="1:1" ht="12.75" customHeight="1" x14ac:dyDescent="0.15">
      <c r="A454" s="743"/>
    </row>
    <row r="455" spans="1:1" ht="12.75" customHeight="1" x14ac:dyDescent="0.15">
      <c r="A455" s="743"/>
    </row>
    <row r="456" spans="1:1" ht="12.75" customHeight="1" x14ac:dyDescent="0.15">
      <c r="A456" s="743"/>
    </row>
    <row r="457" spans="1:1" ht="12.75" customHeight="1" x14ac:dyDescent="0.15">
      <c r="A457" s="743"/>
    </row>
    <row r="458" spans="1:1" ht="12.75" customHeight="1" x14ac:dyDescent="0.15">
      <c r="A458" s="743"/>
    </row>
    <row r="459" spans="1:1" ht="12.75" customHeight="1" x14ac:dyDescent="0.15">
      <c r="A459" s="743"/>
    </row>
    <row r="460" spans="1:1" ht="12.75" customHeight="1" x14ac:dyDescent="0.15">
      <c r="A460" s="743"/>
    </row>
    <row r="461" spans="1:1" ht="12.75" customHeight="1" x14ac:dyDescent="0.15">
      <c r="A461" s="743"/>
    </row>
    <row r="462" spans="1:1" ht="12.75" customHeight="1" x14ac:dyDescent="0.15">
      <c r="A462" s="743"/>
    </row>
    <row r="463" spans="1:1" ht="12.75" customHeight="1" x14ac:dyDescent="0.15">
      <c r="A463" s="743"/>
    </row>
    <row r="464" spans="1:1" ht="12.75" customHeight="1" x14ac:dyDescent="0.15">
      <c r="A464" s="743"/>
    </row>
    <row r="465" spans="1:1" ht="12.75" customHeight="1" x14ac:dyDescent="0.15">
      <c r="A465" s="743"/>
    </row>
    <row r="466" spans="1:1" ht="12.75" customHeight="1" x14ac:dyDescent="0.15">
      <c r="A466" s="743"/>
    </row>
    <row r="467" spans="1:1" ht="12.75" customHeight="1" x14ac:dyDescent="0.15">
      <c r="A467" s="743"/>
    </row>
    <row r="468" spans="1:1" ht="12.75" customHeight="1" x14ac:dyDescent="0.15">
      <c r="A468" s="743"/>
    </row>
    <row r="469" spans="1:1" ht="12.75" customHeight="1" x14ac:dyDescent="0.15">
      <c r="A469" s="743"/>
    </row>
    <row r="470" spans="1:1" ht="12.75" customHeight="1" x14ac:dyDescent="0.15">
      <c r="A470" s="743"/>
    </row>
    <row r="471" spans="1:1" ht="12.75" customHeight="1" x14ac:dyDescent="0.15">
      <c r="A471" s="743"/>
    </row>
    <row r="472" spans="1:1" ht="12.75" customHeight="1" x14ac:dyDescent="0.15">
      <c r="A472" s="743"/>
    </row>
    <row r="473" spans="1:1" ht="12.75" customHeight="1" x14ac:dyDescent="0.15">
      <c r="A473" s="743"/>
    </row>
    <row r="474" spans="1:1" ht="12.75" customHeight="1" x14ac:dyDescent="0.15">
      <c r="A474" s="743"/>
    </row>
    <row r="475" spans="1:1" ht="12.75" customHeight="1" x14ac:dyDescent="0.15">
      <c r="A475" s="743"/>
    </row>
    <row r="476" spans="1:1" ht="12.75" customHeight="1" x14ac:dyDescent="0.15">
      <c r="A476" s="743"/>
    </row>
    <row r="477" spans="1:1" ht="12.75" customHeight="1" x14ac:dyDescent="0.15">
      <c r="A477" s="743"/>
    </row>
    <row r="478" spans="1:1" ht="12.75" customHeight="1" x14ac:dyDescent="0.15">
      <c r="A478" s="743"/>
    </row>
    <row r="479" spans="1:1" ht="12.75" customHeight="1" x14ac:dyDescent="0.15">
      <c r="A479" s="743"/>
    </row>
    <row r="480" spans="1:1" ht="12.75" customHeight="1" x14ac:dyDescent="0.15">
      <c r="A480" s="743"/>
    </row>
    <row r="481" spans="1:1" ht="12.75" customHeight="1" x14ac:dyDescent="0.15">
      <c r="A481" s="743"/>
    </row>
    <row r="482" spans="1:1" ht="12.75" customHeight="1" x14ac:dyDescent="0.15">
      <c r="A482" s="743"/>
    </row>
    <row r="483" spans="1:1" ht="12.75" customHeight="1" x14ac:dyDescent="0.15">
      <c r="A483" s="743"/>
    </row>
    <row r="484" spans="1:1" ht="12.75" customHeight="1" x14ac:dyDescent="0.15">
      <c r="A484" s="743"/>
    </row>
    <row r="485" spans="1:1" ht="12.75" customHeight="1" x14ac:dyDescent="0.15">
      <c r="A485" s="743"/>
    </row>
    <row r="486" spans="1:1" ht="12.75" customHeight="1" x14ac:dyDescent="0.15">
      <c r="A486" s="743"/>
    </row>
    <row r="487" spans="1:1" ht="12.75" customHeight="1" x14ac:dyDescent="0.15">
      <c r="A487" s="743"/>
    </row>
    <row r="488" spans="1:1" ht="12.75" customHeight="1" x14ac:dyDescent="0.15">
      <c r="A488" s="743"/>
    </row>
    <row r="489" spans="1:1" ht="12.75" customHeight="1" x14ac:dyDescent="0.15">
      <c r="A489" s="743"/>
    </row>
    <row r="490" spans="1:1" ht="12.75" customHeight="1" x14ac:dyDescent="0.15">
      <c r="A490" s="743"/>
    </row>
    <row r="491" spans="1:1" ht="12.75" customHeight="1" x14ac:dyDescent="0.15">
      <c r="A491" s="743"/>
    </row>
    <row r="492" spans="1:1" ht="12.75" customHeight="1" x14ac:dyDescent="0.15">
      <c r="A492" s="743"/>
    </row>
    <row r="493" spans="1:1" ht="12.75" customHeight="1" x14ac:dyDescent="0.15">
      <c r="A493" s="743"/>
    </row>
    <row r="494" spans="1:1" ht="12.75" customHeight="1" x14ac:dyDescent="0.15">
      <c r="A494" s="743"/>
    </row>
    <row r="495" spans="1:1" ht="12.75" customHeight="1" x14ac:dyDescent="0.15">
      <c r="A495" s="743"/>
    </row>
    <row r="496" spans="1:1" ht="12.75" customHeight="1" x14ac:dyDescent="0.15">
      <c r="A496" s="743"/>
    </row>
    <row r="497" spans="1:1" ht="12.75" customHeight="1" x14ac:dyDescent="0.15">
      <c r="A497" s="743"/>
    </row>
    <row r="498" spans="1:1" ht="12.75" customHeight="1" x14ac:dyDescent="0.15">
      <c r="A498" s="743"/>
    </row>
    <row r="499" spans="1:1" ht="12.75" customHeight="1" x14ac:dyDescent="0.15">
      <c r="A499" s="743"/>
    </row>
    <row r="500" spans="1:1" ht="12.75" customHeight="1" x14ac:dyDescent="0.15">
      <c r="A500" s="743"/>
    </row>
    <row r="501" spans="1:1" ht="12.75" customHeight="1" x14ac:dyDescent="0.15">
      <c r="A501" s="743"/>
    </row>
    <row r="502" spans="1:1" ht="12.75" customHeight="1" x14ac:dyDescent="0.15">
      <c r="A502" s="743"/>
    </row>
    <row r="503" spans="1:1" ht="12.75" customHeight="1" x14ac:dyDescent="0.15">
      <c r="A503" s="743"/>
    </row>
    <row r="504" spans="1:1" ht="12.75" customHeight="1" x14ac:dyDescent="0.15">
      <c r="A504" s="743"/>
    </row>
    <row r="505" spans="1:1" ht="12.75" customHeight="1" x14ac:dyDescent="0.15">
      <c r="A505" s="743"/>
    </row>
    <row r="506" spans="1:1" ht="12.75" customHeight="1" x14ac:dyDescent="0.15">
      <c r="A506" s="743"/>
    </row>
    <row r="507" spans="1:1" ht="12.75" customHeight="1" x14ac:dyDescent="0.15">
      <c r="A507" s="743"/>
    </row>
    <row r="508" spans="1:1" ht="12.75" customHeight="1" x14ac:dyDescent="0.15">
      <c r="A508" s="743"/>
    </row>
    <row r="509" spans="1:1" ht="12.75" customHeight="1" x14ac:dyDescent="0.15">
      <c r="A509" s="743"/>
    </row>
    <row r="510" spans="1:1" ht="12.75" customHeight="1" x14ac:dyDescent="0.15">
      <c r="A510" s="743"/>
    </row>
    <row r="511" spans="1:1" ht="12.75" customHeight="1" x14ac:dyDescent="0.15">
      <c r="A511" s="743"/>
    </row>
    <row r="512" spans="1:1" ht="12.75" customHeight="1" x14ac:dyDescent="0.15">
      <c r="A512" s="743"/>
    </row>
    <row r="513" spans="1:1" ht="12.75" customHeight="1" x14ac:dyDescent="0.15">
      <c r="A513" s="743"/>
    </row>
    <row r="514" spans="1:1" ht="12.75" customHeight="1" x14ac:dyDescent="0.15">
      <c r="A514" s="743"/>
    </row>
    <row r="515" spans="1:1" ht="12.75" customHeight="1" x14ac:dyDescent="0.15">
      <c r="A515" s="743"/>
    </row>
    <row r="516" spans="1:1" ht="12.75" customHeight="1" x14ac:dyDescent="0.15">
      <c r="A516" s="743"/>
    </row>
    <row r="517" spans="1:1" ht="12.75" customHeight="1" x14ac:dyDescent="0.15">
      <c r="A517" s="743"/>
    </row>
    <row r="518" spans="1:1" ht="12.75" customHeight="1" x14ac:dyDescent="0.15">
      <c r="A518" s="743"/>
    </row>
    <row r="519" spans="1:1" ht="12.75" customHeight="1" x14ac:dyDescent="0.15">
      <c r="A519" s="743"/>
    </row>
    <row r="520" spans="1:1" ht="12.75" customHeight="1" x14ac:dyDescent="0.15">
      <c r="A520" s="743"/>
    </row>
    <row r="521" spans="1:1" ht="12.75" customHeight="1" x14ac:dyDescent="0.15">
      <c r="A521" s="743"/>
    </row>
    <row r="522" spans="1:1" ht="12.75" customHeight="1" x14ac:dyDescent="0.15">
      <c r="A522" s="743"/>
    </row>
    <row r="523" spans="1:1" ht="12.75" customHeight="1" x14ac:dyDescent="0.15">
      <c r="A523" s="743"/>
    </row>
    <row r="524" spans="1:1" ht="12.75" customHeight="1" x14ac:dyDescent="0.15">
      <c r="A524" s="743"/>
    </row>
    <row r="525" spans="1:1" ht="12.75" customHeight="1" x14ac:dyDescent="0.15">
      <c r="A525" s="743"/>
    </row>
    <row r="526" spans="1:1" ht="12.75" customHeight="1" x14ac:dyDescent="0.15">
      <c r="A526" s="743"/>
    </row>
    <row r="527" spans="1:1" ht="12.75" customHeight="1" x14ac:dyDescent="0.15">
      <c r="A527" s="743"/>
    </row>
    <row r="528" spans="1:1" ht="12.75" customHeight="1" x14ac:dyDescent="0.15">
      <c r="A528" s="743"/>
    </row>
    <row r="529" spans="1:1" ht="12.75" customHeight="1" x14ac:dyDescent="0.15">
      <c r="A529" s="743"/>
    </row>
    <row r="530" spans="1:1" ht="12.75" customHeight="1" x14ac:dyDescent="0.15">
      <c r="A530" s="743"/>
    </row>
    <row r="531" spans="1:1" ht="12.75" customHeight="1" x14ac:dyDescent="0.15">
      <c r="A531" s="743"/>
    </row>
    <row r="532" spans="1:1" ht="12.75" customHeight="1" x14ac:dyDescent="0.15">
      <c r="A532" s="743"/>
    </row>
    <row r="533" spans="1:1" ht="12.75" customHeight="1" x14ac:dyDescent="0.15">
      <c r="A533" s="743"/>
    </row>
    <row r="534" spans="1:1" ht="12.75" customHeight="1" x14ac:dyDescent="0.15">
      <c r="A534" s="743"/>
    </row>
    <row r="535" spans="1:1" ht="12.75" customHeight="1" x14ac:dyDescent="0.15">
      <c r="A535" s="743"/>
    </row>
    <row r="536" spans="1:1" ht="12.75" customHeight="1" x14ac:dyDescent="0.15">
      <c r="A536" s="743"/>
    </row>
    <row r="537" spans="1:1" ht="12.75" customHeight="1" x14ac:dyDescent="0.15">
      <c r="A537" s="743"/>
    </row>
    <row r="538" spans="1:1" ht="12.75" customHeight="1" x14ac:dyDescent="0.15">
      <c r="A538" s="743"/>
    </row>
    <row r="539" spans="1:1" ht="12.75" customHeight="1" x14ac:dyDescent="0.15">
      <c r="A539" s="743"/>
    </row>
    <row r="540" spans="1:1" ht="12.75" customHeight="1" x14ac:dyDescent="0.15">
      <c r="A540" s="743"/>
    </row>
    <row r="541" spans="1:1" ht="12.75" customHeight="1" x14ac:dyDescent="0.15">
      <c r="A541" s="743"/>
    </row>
    <row r="542" spans="1:1" ht="12.75" customHeight="1" x14ac:dyDescent="0.15">
      <c r="A542" s="743"/>
    </row>
    <row r="543" spans="1:1" ht="12.75" customHeight="1" x14ac:dyDescent="0.15">
      <c r="A543" s="743"/>
    </row>
    <row r="544" spans="1:1" ht="12.75" customHeight="1" x14ac:dyDescent="0.15">
      <c r="A544" s="743"/>
    </row>
    <row r="545" spans="1:1" ht="12.75" customHeight="1" x14ac:dyDescent="0.15">
      <c r="A545" s="743"/>
    </row>
    <row r="546" spans="1:1" ht="12.75" customHeight="1" x14ac:dyDescent="0.15">
      <c r="A546" s="743"/>
    </row>
    <row r="547" spans="1:1" ht="12.75" customHeight="1" x14ac:dyDescent="0.15">
      <c r="A547" s="743"/>
    </row>
    <row r="548" spans="1:1" ht="12.75" customHeight="1" x14ac:dyDescent="0.15">
      <c r="A548" s="743"/>
    </row>
    <row r="549" spans="1:1" ht="12.75" customHeight="1" x14ac:dyDescent="0.15">
      <c r="A549" s="743"/>
    </row>
    <row r="550" spans="1:1" ht="12.75" customHeight="1" x14ac:dyDescent="0.15">
      <c r="A550" s="743"/>
    </row>
    <row r="551" spans="1:1" ht="12.75" customHeight="1" x14ac:dyDescent="0.15">
      <c r="A551" s="743"/>
    </row>
    <row r="552" spans="1:1" ht="12.75" customHeight="1" x14ac:dyDescent="0.15">
      <c r="A552" s="743"/>
    </row>
    <row r="553" spans="1:1" ht="12.75" customHeight="1" x14ac:dyDescent="0.15">
      <c r="A553" s="743"/>
    </row>
    <row r="554" spans="1:1" ht="12.75" customHeight="1" x14ac:dyDescent="0.15">
      <c r="A554" s="743"/>
    </row>
    <row r="555" spans="1:1" ht="12.75" customHeight="1" x14ac:dyDescent="0.15">
      <c r="A555" s="743"/>
    </row>
    <row r="556" spans="1:1" ht="12.75" customHeight="1" x14ac:dyDescent="0.15">
      <c r="A556" s="743"/>
    </row>
    <row r="557" spans="1:1" ht="12.75" customHeight="1" x14ac:dyDescent="0.15">
      <c r="A557" s="743"/>
    </row>
    <row r="558" spans="1:1" ht="12.75" customHeight="1" x14ac:dyDescent="0.15">
      <c r="A558" s="743"/>
    </row>
    <row r="559" spans="1:1" ht="12.75" customHeight="1" x14ac:dyDescent="0.15">
      <c r="A559" s="743"/>
    </row>
    <row r="560" spans="1:1" ht="12.75" customHeight="1" x14ac:dyDescent="0.15">
      <c r="A560" s="743"/>
    </row>
    <row r="561" spans="1:1" ht="12.75" customHeight="1" x14ac:dyDescent="0.15">
      <c r="A561" s="743"/>
    </row>
    <row r="562" spans="1:1" ht="12.75" customHeight="1" x14ac:dyDescent="0.15">
      <c r="A562" s="743"/>
    </row>
    <row r="563" spans="1:1" ht="12.75" customHeight="1" x14ac:dyDescent="0.15">
      <c r="A563" s="743"/>
    </row>
    <row r="564" spans="1:1" ht="12.75" customHeight="1" x14ac:dyDescent="0.15">
      <c r="A564" s="743"/>
    </row>
    <row r="565" spans="1:1" ht="12.75" customHeight="1" x14ac:dyDescent="0.15">
      <c r="A565" s="743"/>
    </row>
    <row r="566" spans="1:1" ht="12.75" customHeight="1" x14ac:dyDescent="0.15">
      <c r="A566" s="743"/>
    </row>
    <row r="567" spans="1:1" ht="12.75" customHeight="1" x14ac:dyDescent="0.15">
      <c r="A567" s="743"/>
    </row>
    <row r="568" spans="1:1" ht="12.75" customHeight="1" x14ac:dyDescent="0.15">
      <c r="A568" s="743"/>
    </row>
    <row r="569" spans="1:1" ht="12.75" customHeight="1" x14ac:dyDescent="0.15">
      <c r="A569" s="743"/>
    </row>
    <row r="570" spans="1:1" ht="12.75" customHeight="1" x14ac:dyDescent="0.15">
      <c r="A570" s="743"/>
    </row>
    <row r="571" spans="1:1" ht="12.75" customHeight="1" x14ac:dyDescent="0.15">
      <c r="A571" s="743"/>
    </row>
    <row r="572" spans="1:1" ht="12.75" customHeight="1" x14ac:dyDescent="0.15">
      <c r="A572" s="743"/>
    </row>
    <row r="573" spans="1:1" ht="12.75" customHeight="1" x14ac:dyDescent="0.15">
      <c r="A573" s="743"/>
    </row>
    <row r="574" spans="1:1" ht="12.75" customHeight="1" x14ac:dyDescent="0.15">
      <c r="A574" s="743"/>
    </row>
    <row r="575" spans="1:1" ht="12.75" customHeight="1" x14ac:dyDescent="0.15">
      <c r="A575" s="743"/>
    </row>
    <row r="576" spans="1:1" ht="12.75" customHeight="1" x14ac:dyDescent="0.15">
      <c r="A576" s="743"/>
    </row>
    <row r="577" spans="1:1" ht="12.75" customHeight="1" x14ac:dyDescent="0.15">
      <c r="A577" s="743"/>
    </row>
    <row r="578" spans="1:1" ht="12.75" customHeight="1" x14ac:dyDescent="0.15">
      <c r="A578" s="743"/>
    </row>
    <row r="579" spans="1:1" ht="12.75" customHeight="1" x14ac:dyDescent="0.15">
      <c r="A579" s="743"/>
    </row>
    <row r="580" spans="1:1" ht="12.75" customHeight="1" x14ac:dyDescent="0.15">
      <c r="A580" s="743"/>
    </row>
    <row r="581" spans="1:1" ht="12.75" customHeight="1" x14ac:dyDescent="0.15">
      <c r="A581" s="743"/>
    </row>
    <row r="582" spans="1:1" ht="12.75" customHeight="1" x14ac:dyDescent="0.15">
      <c r="A582" s="743"/>
    </row>
    <row r="583" spans="1:1" ht="12.75" customHeight="1" x14ac:dyDescent="0.15">
      <c r="A583" s="743"/>
    </row>
    <row r="584" spans="1:1" ht="12.75" customHeight="1" x14ac:dyDescent="0.15">
      <c r="A584" s="743"/>
    </row>
    <row r="585" spans="1:1" ht="12.75" customHeight="1" x14ac:dyDescent="0.15">
      <c r="A585" s="743"/>
    </row>
    <row r="586" spans="1:1" ht="12.75" customHeight="1" x14ac:dyDescent="0.15">
      <c r="A586" s="743"/>
    </row>
    <row r="587" spans="1:1" ht="12.75" customHeight="1" x14ac:dyDescent="0.15">
      <c r="A587" s="743"/>
    </row>
    <row r="588" spans="1:1" ht="12.75" customHeight="1" x14ac:dyDescent="0.15">
      <c r="A588" s="743"/>
    </row>
    <row r="589" spans="1:1" ht="12.75" customHeight="1" x14ac:dyDescent="0.15">
      <c r="A589" s="743"/>
    </row>
    <row r="590" spans="1:1" ht="12.75" customHeight="1" x14ac:dyDescent="0.15">
      <c r="A590" s="743"/>
    </row>
    <row r="591" spans="1:1" ht="12.75" customHeight="1" x14ac:dyDescent="0.15">
      <c r="A591" s="743"/>
    </row>
    <row r="592" spans="1:1" ht="12.75" customHeight="1" x14ac:dyDescent="0.15">
      <c r="A592" s="743"/>
    </row>
    <row r="593" spans="1:1" ht="12.75" customHeight="1" x14ac:dyDescent="0.15">
      <c r="A593" s="743"/>
    </row>
    <row r="594" spans="1:1" ht="12.75" customHeight="1" x14ac:dyDescent="0.15">
      <c r="A594" s="743"/>
    </row>
    <row r="595" spans="1:1" ht="12.75" customHeight="1" x14ac:dyDescent="0.15">
      <c r="A595" s="743"/>
    </row>
    <row r="596" spans="1:1" ht="12.75" customHeight="1" x14ac:dyDescent="0.15">
      <c r="A596" s="743"/>
    </row>
    <row r="597" spans="1:1" ht="12.75" customHeight="1" x14ac:dyDescent="0.15">
      <c r="A597" s="743"/>
    </row>
    <row r="598" spans="1:1" ht="12.75" customHeight="1" x14ac:dyDescent="0.15">
      <c r="A598" s="743"/>
    </row>
    <row r="599" spans="1:1" ht="12.75" customHeight="1" x14ac:dyDescent="0.15">
      <c r="A599" s="743"/>
    </row>
    <row r="600" spans="1:1" ht="12.75" customHeight="1" x14ac:dyDescent="0.15">
      <c r="A600" s="743"/>
    </row>
    <row r="601" spans="1:1" ht="12.75" customHeight="1" x14ac:dyDescent="0.15">
      <c r="A601" s="743"/>
    </row>
    <row r="602" spans="1:1" ht="12.75" customHeight="1" x14ac:dyDescent="0.15">
      <c r="A602" s="743"/>
    </row>
    <row r="603" spans="1:1" ht="12.75" customHeight="1" x14ac:dyDescent="0.15">
      <c r="A603" s="743"/>
    </row>
    <row r="604" spans="1:1" ht="12.75" customHeight="1" x14ac:dyDescent="0.15">
      <c r="A604" s="743"/>
    </row>
    <row r="605" spans="1:1" ht="12.75" customHeight="1" x14ac:dyDescent="0.15">
      <c r="A605" s="743"/>
    </row>
    <row r="606" spans="1:1" ht="12.75" customHeight="1" x14ac:dyDescent="0.15">
      <c r="A606" s="743"/>
    </row>
    <row r="607" spans="1:1" ht="12.75" customHeight="1" x14ac:dyDescent="0.15">
      <c r="A607" s="743"/>
    </row>
    <row r="608" spans="1:1" ht="12.75" customHeight="1" x14ac:dyDescent="0.15">
      <c r="A608" s="743"/>
    </row>
    <row r="609" spans="1:1" ht="12.75" customHeight="1" x14ac:dyDescent="0.15">
      <c r="A609" s="743"/>
    </row>
    <row r="610" spans="1:1" ht="12.75" customHeight="1" x14ac:dyDescent="0.15">
      <c r="A610" s="743"/>
    </row>
    <row r="611" spans="1:1" ht="12.75" customHeight="1" x14ac:dyDescent="0.15">
      <c r="A611" s="743"/>
    </row>
    <row r="612" spans="1:1" ht="12.75" customHeight="1" x14ac:dyDescent="0.15">
      <c r="A612" s="743"/>
    </row>
    <row r="613" spans="1:1" ht="12.75" customHeight="1" x14ac:dyDescent="0.15">
      <c r="A613" s="743"/>
    </row>
    <row r="614" spans="1:1" ht="12.75" customHeight="1" x14ac:dyDescent="0.15">
      <c r="A614" s="743"/>
    </row>
    <row r="615" spans="1:1" ht="12.75" customHeight="1" x14ac:dyDescent="0.15">
      <c r="A615" s="743"/>
    </row>
    <row r="616" spans="1:1" ht="12.75" customHeight="1" x14ac:dyDescent="0.15">
      <c r="A616" s="743"/>
    </row>
    <row r="617" spans="1:1" ht="12.75" customHeight="1" x14ac:dyDescent="0.15">
      <c r="A617" s="743"/>
    </row>
    <row r="618" spans="1:1" ht="12.75" customHeight="1" x14ac:dyDescent="0.15">
      <c r="A618" s="743"/>
    </row>
    <row r="619" spans="1:1" ht="12.75" customHeight="1" x14ac:dyDescent="0.15">
      <c r="A619" s="743"/>
    </row>
    <row r="620" spans="1:1" ht="12.75" customHeight="1" x14ac:dyDescent="0.15">
      <c r="A620" s="743"/>
    </row>
    <row r="621" spans="1:1" ht="12.75" customHeight="1" x14ac:dyDescent="0.15">
      <c r="A621" s="743"/>
    </row>
    <row r="622" spans="1:1" ht="12.75" customHeight="1" x14ac:dyDescent="0.15">
      <c r="A622" s="743"/>
    </row>
    <row r="623" spans="1:1" ht="12.75" customHeight="1" x14ac:dyDescent="0.15">
      <c r="A623" s="743"/>
    </row>
    <row r="624" spans="1:1" ht="12.75" customHeight="1" x14ac:dyDescent="0.15">
      <c r="A624" s="743"/>
    </row>
    <row r="625" spans="1:1" ht="12.75" customHeight="1" x14ac:dyDescent="0.15">
      <c r="A625" s="743"/>
    </row>
    <row r="626" spans="1:1" ht="12.75" customHeight="1" x14ac:dyDescent="0.15">
      <c r="A626" s="743"/>
    </row>
    <row r="627" spans="1:1" ht="12.75" customHeight="1" x14ac:dyDescent="0.15">
      <c r="A627" s="743"/>
    </row>
    <row r="628" spans="1:1" ht="12.75" customHeight="1" x14ac:dyDescent="0.15">
      <c r="A628" s="743"/>
    </row>
    <row r="629" spans="1:1" ht="12.75" customHeight="1" x14ac:dyDescent="0.15">
      <c r="A629" s="743"/>
    </row>
    <row r="630" spans="1:1" ht="12.75" customHeight="1" x14ac:dyDescent="0.15">
      <c r="A630" s="743"/>
    </row>
    <row r="631" spans="1:1" ht="12.75" customHeight="1" x14ac:dyDescent="0.15">
      <c r="A631" s="743"/>
    </row>
    <row r="632" spans="1:1" ht="12.75" customHeight="1" x14ac:dyDescent="0.15">
      <c r="A632" s="743"/>
    </row>
    <row r="633" spans="1:1" ht="12.75" customHeight="1" x14ac:dyDescent="0.15">
      <c r="A633" s="743"/>
    </row>
    <row r="634" spans="1:1" ht="12.75" customHeight="1" x14ac:dyDescent="0.15">
      <c r="A634" s="743"/>
    </row>
    <row r="635" spans="1:1" ht="12.75" customHeight="1" x14ac:dyDescent="0.15">
      <c r="A635" s="743"/>
    </row>
    <row r="636" spans="1:1" ht="12.75" customHeight="1" x14ac:dyDescent="0.15">
      <c r="A636" s="743"/>
    </row>
    <row r="637" spans="1:1" ht="12.75" customHeight="1" x14ac:dyDescent="0.15">
      <c r="A637" s="743"/>
    </row>
    <row r="638" spans="1:1" ht="12.75" customHeight="1" x14ac:dyDescent="0.15">
      <c r="A638" s="743"/>
    </row>
    <row r="639" spans="1:1" ht="12.75" customHeight="1" x14ac:dyDescent="0.15">
      <c r="A639" s="743"/>
    </row>
    <row r="640" spans="1:1" ht="12.75" customHeight="1" x14ac:dyDescent="0.15">
      <c r="A640" s="743"/>
    </row>
    <row r="641" spans="1:1" ht="12.75" customHeight="1" x14ac:dyDescent="0.15">
      <c r="A641" s="743"/>
    </row>
    <row r="642" spans="1:1" ht="12.75" customHeight="1" x14ac:dyDescent="0.15">
      <c r="A642" s="743"/>
    </row>
    <row r="643" spans="1:1" ht="12.75" customHeight="1" x14ac:dyDescent="0.15">
      <c r="A643" s="743"/>
    </row>
    <row r="644" spans="1:1" ht="12.75" customHeight="1" x14ac:dyDescent="0.15">
      <c r="A644" s="743"/>
    </row>
    <row r="645" spans="1:1" ht="12.75" customHeight="1" x14ac:dyDescent="0.15">
      <c r="A645" s="743"/>
    </row>
    <row r="646" spans="1:1" ht="12.75" customHeight="1" x14ac:dyDescent="0.15">
      <c r="A646" s="743"/>
    </row>
    <row r="647" spans="1:1" ht="12.75" customHeight="1" x14ac:dyDescent="0.15">
      <c r="A647" s="743"/>
    </row>
    <row r="648" spans="1:1" ht="12.75" customHeight="1" x14ac:dyDescent="0.15">
      <c r="A648" s="743"/>
    </row>
    <row r="649" spans="1:1" ht="12.75" customHeight="1" x14ac:dyDescent="0.15">
      <c r="A649" s="743"/>
    </row>
    <row r="650" spans="1:1" ht="12.75" customHeight="1" x14ac:dyDescent="0.15">
      <c r="A650" s="743"/>
    </row>
    <row r="651" spans="1:1" ht="12.75" customHeight="1" x14ac:dyDescent="0.15">
      <c r="A651" s="743"/>
    </row>
    <row r="652" spans="1:1" ht="12.75" customHeight="1" x14ac:dyDescent="0.15">
      <c r="A652" s="743"/>
    </row>
    <row r="653" spans="1:1" ht="12.75" customHeight="1" x14ac:dyDescent="0.15">
      <c r="A653" s="743"/>
    </row>
    <row r="654" spans="1:1" ht="12.75" customHeight="1" x14ac:dyDescent="0.15">
      <c r="A654" s="743"/>
    </row>
    <row r="655" spans="1:1" ht="12.75" customHeight="1" x14ac:dyDescent="0.15">
      <c r="A655" s="743"/>
    </row>
    <row r="656" spans="1:1" ht="12.75" customHeight="1" x14ac:dyDescent="0.15">
      <c r="A656" s="743"/>
    </row>
    <row r="657" spans="1:1" ht="12.75" customHeight="1" x14ac:dyDescent="0.15">
      <c r="A657" s="743"/>
    </row>
    <row r="658" spans="1:1" ht="12.75" customHeight="1" x14ac:dyDescent="0.15">
      <c r="A658" s="743"/>
    </row>
    <row r="659" spans="1:1" ht="12.75" customHeight="1" x14ac:dyDescent="0.15">
      <c r="A659" s="743"/>
    </row>
    <row r="660" spans="1:1" ht="12.75" customHeight="1" x14ac:dyDescent="0.15">
      <c r="A660" s="743"/>
    </row>
    <row r="661" spans="1:1" ht="12.75" customHeight="1" x14ac:dyDescent="0.15">
      <c r="A661" s="743"/>
    </row>
    <row r="662" spans="1:1" ht="12.75" customHeight="1" x14ac:dyDescent="0.15">
      <c r="A662" s="743"/>
    </row>
    <row r="663" spans="1:1" ht="12.75" customHeight="1" x14ac:dyDescent="0.15">
      <c r="A663" s="743"/>
    </row>
    <row r="664" spans="1:1" ht="12.75" customHeight="1" x14ac:dyDescent="0.15">
      <c r="A664" s="743"/>
    </row>
    <row r="665" spans="1:1" ht="12.75" customHeight="1" x14ac:dyDescent="0.15">
      <c r="A665" s="743"/>
    </row>
    <row r="666" spans="1:1" ht="12.75" customHeight="1" x14ac:dyDescent="0.15">
      <c r="A666" s="743"/>
    </row>
    <row r="667" spans="1:1" ht="12.75" customHeight="1" x14ac:dyDescent="0.15">
      <c r="A667" s="743"/>
    </row>
    <row r="668" spans="1:1" ht="12.75" customHeight="1" x14ac:dyDescent="0.15">
      <c r="A668" s="743"/>
    </row>
    <row r="669" spans="1:1" ht="12.75" customHeight="1" x14ac:dyDescent="0.15">
      <c r="A669" s="743"/>
    </row>
    <row r="670" spans="1:1" ht="12.75" customHeight="1" x14ac:dyDescent="0.15">
      <c r="A670" s="743"/>
    </row>
    <row r="671" spans="1:1" ht="12.75" customHeight="1" x14ac:dyDescent="0.15">
      <c r="A671" s="743"/>
    </row>
    <row r="672" spans="1:1" ht="12.75" customHeight="1" x14ac:dyDescent="0.15">
      <c r="A672" s="743"/>
    </row>
    <row r="673" spans="1:1" ht="12.75" customHeight="1" x14ac:dyDescent="0.15">
      <c r="A673" s="743"/>
    </row>
    <row r="674" spans="1:1" ht="12.75" customHeight="1" x14ac:dyDescent="0.15">
      <c r="A674" s="743"/>
    </row>
    <row r="675" spans="1:1" ht="12.75" customHeight="1" x14ac:dyDescent="0.15">
      <c r="A675" s="743"/>
    </row>
    <row r="676" spans="1:1" ht="12.75" customHeight="1" x14ac:dyDescent="0.15">
      <c r="A676" s="743"/>
    </row>
    <row r="677" spans="1:1" ht="12.75" customHeight="1" x14ac:dyDescent="0.15">
      <c r="A677" s="743"/>
    </row>
    <row r="678" spans="1:1" ht="12.75" customHeight="1" x14ac:dyDescent="0.15">
      <c r="A678" s="743"/>
    </row>
    <row r="679" spans="1:1" ht="12.75" customHeight="1" x14ac:dyDescent="0.15">
      <c r="A679" s="743"/>
    </row>
    <row r="680" spans="1:1" ht="12.75" customHeight="1" x14ac:dyDescent="0.15">
      <c r="A680" s="743"/>
    </row>
    <row r="681" spans="1:1" ht="12.75" customHeight="1" x14ac:dyDescent="0.15">
      <c r="A681" s="743"/>
    </row>
    <row r="682" spans="1:1" ht="12.75" customHeight="1" x14ac:dyDescent="0.15">
      <c r="A682" s="743"/>
    </row>
    <row r="683" spans="1:1" ht="12.75" customHeight="1" x14ac:dyDescent="0.15">
      <c r="A683" s="743"/>
    </row>
    <row r="684" spans="1:1" ht="12.75" customHeight="1" x14ac:dyDescent="0.15">
      <c r="A684" s="743"/>
    </row>
    <row r="685" spans="1:1" ht="12.75" customHeight="1" x14ac:dyDescent="0.15">
      <c r="A685" s="743"/>
    </row>
    <row r="686" spans="1:1" ht="12.75" customHeight="1" x14ac:dyDescent="0.15">
      <c r="A686" s="743"/>
    </row>
    <row r="687" spans="1:1" ht="12.75" customHeight="1" x14ac:dyDescent="0.15">
      <c r="A687" s="743"/>
    </row>
    <row r="688" spans="1:1" ht="12.75" customHeight="1" x14ac:dyDescent="0.15">
      <c r="A688" s="743"/>
    </row>
    <row r="689" spans="1:1" ht="12.75" customHeight="1" x14ac:dyDescent="0.15">
      <c r="A689" s="743"/>
    </row>
    <row r="690" spans="1:1" ht="12.75" customHeight="1" x14ac:dyDescent="0.15">
      <c r="A690" s="743"/>
    </row>
    <row r="691" spans="1:1" ht="12.75" customHeight="1" x14ac:dyDescent="0.15">
      <c r="A691" s="743"/>
    </row>
    <row r="692" spans="1:1" ht="12.75" customHeight="1" x14ac:dyDescent="0.15">
      <c r="A692" s="743"/>
    </row>
    <row r="693" spans="1:1" ht="12.75" customHeight="1" x14ac:dyDescent="0.15">
      <c r="A693" s="743"/>
    </row>
    <row r="694" spans="1:1" ht="12.75" customHeight="1" x14ac:dyDescent="0.15">
      <c r="A694" s="743"/>
    </row>
    <row r="695" spans="1:1" ht="12.75" customHeight="1" x14ac:dyDescent="0.15">
      <c r="A695" s="743"/>
    </row>
    <row r="696" spans="1:1" ht="12.75" customHeight="1" x14ac:dyDescent="0.15">
      <c r="A696" s="743"/>
    </row>
    <row r="697" spans="1:1" ht="12.75" customHeight="1" x14ac:dyDescent="0.15">
      <c r="A697" s="743"/>
    </row>
    <row r="698" spans="1:1" ht="12.75" customHeight="1" x14ac:dyDescent="0.15">
      <c r="A698" s="743"/>
    </row>
    <row r="699" spans="1:1" ht="12.75" customHeight="1" x14ac:dyDescent="0.15">
      <c r="A699" s="743"/>
    </row>
    <row r="700" spans="1:1" ht="12.75" customHeight="1" x14ac:dyDescent="0.15">
      <c r="A700" s="743"/>
    </row>
    <row r="701" spans="1:1" ht="12.75" customHeight="1" x14ac:dyDescent="0.15">
      <c r="A701" s="743"/>
    </row>
    <row r="702" spans="1:1" ht="12.75" customHeight="1" x14ac:dyDescent="0.15">
      <c r="A702" s="743"/>
    </row>
    <row r="703" spans="1:1" ht="12.75" customHeight="1" x14ac:dyDescent="0.15">
      <c r="A703" s="743"/>
    </row>
    <row r="704" spans="1:1" ht="12.75" customHeight="1" x14ac:dyDescent="0.15">
      <c r="A704" s="743"/>
    </row>
    <row r="705" spans="1:1" ht="12.75" customHeight="1" x14ac:dyDescent="0.15">
      <c r="A705" s="743"/>
    </row>
    <row r="706" spans="1:1" ht="12.75" customHeight="1" x14ac:dyDescent="0.15">
      <c r="A706" s="743"/>
    </row>
    <row r="707" spans="1:1" ht="12.75" customHeight="1" x14ac:dyDescent="0.15">
      <c r="A707" s="743"/>
    </row>
    <row r="708" spans="1:1" ht="12.75" customHeight="1" x14ac:dyDescent="0.15">
      <c r="A708" s="743"/>
    </row>
    <row r="709" spans="1:1" ht="12.75" customHeight="1" x14ac:dyDescent="0.15">
      <c r="A709" s="743"/>
    </row>
    <row r="710" spans="1:1" ht="12.75" customHeight="1" x14ac:dyDescent="0.15">
      <c r="A710" s="743"/>
    </row>
    <row r="711" spans="1:1" ht="12.75" customHeight="1" x14ac:dyDescent="0.15">
      <c r="A711" s="743"/>
    </row>
    <row r="712" spans="1:1" ht="12.75" customHeight="1" x14ac:dyDescent="0.15">
      <c r="A712" s="743"/>
    </row>
    <row r="713" spans="1:1" ht="12.75" customHeight="1" x14ac:dyDescent="0.15">
      <c r="A713" s="743"/>
    </row>
    <row r="714" spans="1:1" ht="12.75" customHeight="1" x14ac:dyDescent="0.15">
      <c r="A714" s="743"/>
    </row>
    <row r="715" spans="1:1" ht="12.75" customHeight="1" x14ac:dyDescent="0.15">
      <c r="A715" s="743"/>
    </row>
    <row r="716" spans="1:1" ht="12.75" customHeight="1" x14ac:dyDescent="0.15">
      <c r="A716" s="743"/>
    </row>
    <row r="717" spans="1:1" ht="12.75" customHeight="1" x14ac:dyDescent="0.15">
      <c r="A717" s="743"/>
    </row>
    <row r="718" spans="1:1" ht="12.75" customHeight="1" x14ac:dyDescent="0.15">
      <c r="A718" s="743"/>
    </row>
    <row r="719" spans="1:1" ht="12.75" customHeight="1" x14ac:dyDescent="0.15">
      <c r="A719" s="743"/>
    </row>
    <row r="720" spans="1:1" ht="12.75" customHeight="1" x14ac:dyDescent="0.15">
      <c r="A720" s="743"/>
    </row>
    <row r="721" spans="1:1" ht="12.75" customHeight="1" x14ac:dyDescent="0.15">
      <c r="A721" s="743"/>
    </row>
    <row r="722" spans="1:1" ht="12.75" customHeight="1" x14ac:dyDescent="0.15">
      <c r="A722" s="743"/>
    </row>
    <row r="723" spans="1:1" ht="12.75" customHeight="1" x14ac:dyDescent="0.15">
      <c r="A723" s="743"/>
    </row>
    <row r="724" spans="1:1" ht="12.75" customHeight="1" x14ac:dyDescent="0.15">
      <c r="A724" s="743"/>
    </row>
    <row r="725" spans="1:1" ht="12.75" customHeight="1" x14ac:dyDescent="0.15">
      <c r="A725" s="743"/>
    </row>
    <row r="726" spans="1:1" ht="12.75" customHeight="1" x14ac:dyDescent="0.15">
      <c r="A726" s="743"/>
    </row>
    <row r="727" spans="1:1" ht="12.75" customHeight="1" x14ac:dyDescent="0.15">
      <c r="A727" s="743"/>
    </row>
    <row r="728" spans="1:1" ht="12.75" customHeight="1" x14ac:dyDescent="0.15">
      <c r="A728" s="743"/>
    </row>
    <row r="729" spans="1:1" ht="12.75" customHeight="1" x14ac:dyDescent="0.15">
      <c r="A729" s="743"/>
    </row>
    <row r="730" spans="1:1" ht="12.75" customHeight="1" x14ac:dyDescent="0.15">
      <c r="A730" s="743"/>
    </row>
    <row r="731" spans="1:1" ht="12.75" customHeight="1" x14ac:dyDescent="0.15">
      <c r="A731" s="743"/>
    </row>
    <row r="732" spans="1:1" ht="12.75" customHeight="1" x14ac:dyDescent="0.15">
      <c r="A732" s="743"/>
    </row>
    <row r="733" spans="1:1" ht="12.75" customHeight="1" x14ac:dyDescent="0.15">
      <c r="A733" s="743"/>
    </row>
    <row r="734" spans="1:1" ht="12.75" customHeight="1" x14ac:dyDescent="0.15">
      <c r="A734" s="743"/>
    </row>
    <row r="735" spans="1:1" ht="12.75" customHeight="1" x14ac:dyDescent="0.15">
      <c r="A735" s="743"/>
    </row>
    <row r="736" spans="1:1" ht="12.75" customHeight="1" x14ac:dyDescent="0.15">
      <c r="A736" s="743"/>
    </row>
    <row r="737" spans="1:1" ht="12.75" customHeight="1" x14ac:dyDescent="0.15">
      <c r="A737" s="743"/>
    </row>
    <row r="738" spans="1:1" ht="12.75" customHeight="1" x14ac:dyDescent="0.15">
      <c r="A738" s="743"/>
    </row>
    <row r="739" spans="1:1" ht="12.75" customHeight="1" x14ac:dyDescent="0.15">
      <c r="A739" s="743"/>
    </row>
    <row r="740" spans="1:1" ht="12.75" customHeight="1" x14ac:dyDescent="0.15">
      <c r="A740" s="743"/>
    </row>
    <row r="741" spans="1:1" ht="12.75" customHeight="1" x14ac:dyDescent="0.15">
      <c r="A741" s="743"/>
    </row>
    <row r="742" spans="1:1" ht="12.75" customHeight="1" x14ac:dyDescent="0.15">
      <c r="A742" s="743"/>
    </row>
    <row r="743" spans="1:1" ht="12.75" customHeight="1" x14ac:dyDescent="0.15">
      <c r="A743" s="743"/>
    </row>
    <row r="744" spans="1:1" ht="12.75" customHeight="1" x14ac:dyDescent="0.15">
      <c r="A744" s="743"/>
    </row>
    <row r="745" spans="1:1" ht="12.75" customHeight="1" x14ac:dyDescent="0.15">
      <c r="A745" s="743"/>
    </row>
    <row r="746" spans="1:1" ht="12.75" customHeight="1" x14ac:dyDescent="0.15">
      <c r="A746" s="743"/>
    </row>
    <row r="747" spans="1:1" ht="12.75" customHeight="1" x14ac:dyDescent="0.15">
      <c r="A747" s="743"/>
    </row>
    <row r="748" spans="1:1" ht="12.75" customHeight="1" x14ac:dyDescent="0.15">
      <c r="A748" s="743"/>
    </row>
    <row r="749" spans="1:1" ht="12.75" customHeight="1" x14ac:dyDescent="0.15">
      <c r="A749" s="743"/>
    </row>
    <row r="750" spans="1:1" ht="12.75" customHeight="1" x14ac:dyDescent="0.15">
      <c r="A750" s="743"/>
    </row>
    <row r="751" spans="1:1" ht="12.75" customHeight="1" x14ac:dyDescent="0.15">
      <c r="A751" s="743"/>
    </row>
    <row r="752" spans="1:1" ht="12.75" customHeight="1" x14ac:dyDescent="0.15">
      <c r="A752" s="743"/>
    </row>
    <row r="753" spans="1:1" ht="12.75" customHeight="1" x14ac:dyDescent="0.15">
      <c r="A753" s="743"/>
    </row>
    <row r="754" spans="1:1" ht="12.75" customHeight="1" x14ac:dyDescent="0.15">
      <c r="A754" s="743"/>
    </row>
    <row r="755" spans="1:1" ht="12.75" customHeight="1" x14ac:dyDescent="0.15">
      <c r="A755" s="743"/>
    </row>
    <row r="756" spans="1:1" ht="12.75" customHeight="1" x14ac:dyDescent="0.15">
      <c r="A756" s="743"/>
    </row>
    <row r="757" spans="1:1" ht="12.75" customHeight="1" x14ac:dyDescent="0.15">
      <c r="A757" s="743"/>
    </row>
    <row r="758" spans="1:1" ht="12.75" customHeight="1" x14ac:dyDescent="0.15">
      <c r="A758" s="743"/>
    </row>
    <row r="759" spans="1:1" ht="12.75" customHeight="1" x14ac:dyDescent="0.15">
      <c r="A759" s="743"/>
    </row>
    <row r="760" spans="1:1" ht="12.75" customHeight="1" x14ac:dyDescent="0.15">
      <c r="A760" s="743"/>
    </row>
    <row r="761" spans="1:1" ht="12.75" customHeight="1" x14ac:dyDescent="0.15">
      <c r="A761" s="743"/>
    </row>
    <row r="762" spans="1:1" ht="12.75" customHeight="1" x14ac:dyDescent="0.15">
      <c r="A762" s="743"/>
    </row>
    <row r="763" spans="1:1" ht="12.75" customHeight="1" x14ac:dyDescent="0.15">
      <c r="A763" s="743"/>
    </row>
    <row r="764" spans="1:1" ht="12.75" customHeight="1" x14ac:dyDescent="0.15">
      <c r="A764" s="743"/>
    </row>
    <row r="765" spans="1:1" ht="12.75" customHeight="1" x14ac:dyDescent="0.15">
      <c r="A765" s="743"/>
    </row>
    <row r="766" spans="1:1" ht="12.75" customHeight="1" x14ac:dyDescent="0.15">
      <c r="A766" s="743"/>
    </row>
    <row r="767" spans="1:1" ht="12.75" customHeight="1" x14ac:dyDescent="0.15">
      <c r="A767" s="743"/>
    </row>
    <row r="768" spans="1:1" ht="12.75" customHeight="1" x14ac:dyDescent="0.15">
      <c r="A768" s="743"/>
    </row>
    <row r="769" spans="1:1" ht="12.75" customHeight="1" x14ac:dyDescent="0.15">
      <c r="A769" s="743"/>
    </row>
    <row r="770" spans="1:1" ht="12.75" customHeight="1" x14ac:dyDescent="0.15">
      <c r="A770" s="743"/>
    </row>
    <row r="771" spans="1:1" ht="12.75" customHeight="1" x14ac:dyDescent="0.15">
      <c r="A771" s="743"/>
    </row>
    <row r="772" spans="1:1" ht="12.75" customHeight="1" x14ac:dyDescent="0.15">
      <c r="A772" s="743"/>
    </row>
    <row r="773" spans="1:1" ht="12.75" customHeight="1" x14ac:dyDescent="0.15">
      <c r="A773" s="743"/>
    </row>
    <row r="774" spans="1:1" ht="12.75" customHeight="1" x14ac:dyDescent="0.15">
      <c r="A774" s="743"/>
    </row>
    <row r="775" spans="1:1" ht="12.75" customHeight="1" x14ac:dyDescent="0.15">
      <c r="A775" s="743"/>
    </row>
    <row r="776" spans="1:1" ht="12.75" customHeight="1" x14ac:dyDescent="0.15">
      <c r="A776" s="743"/>
    </row>
    <row r="777" spans="1:1" ht="12.75" customHeight="1" x14ac:dyDescent="0.15">
      <c r="A777" s="743"/>
    </row>
    <row r="778" spans="1:1" ht="12.75" customHeight="1" x14ac:dyDescent="0.15">
      <c r="A778" s="743"/>
    </row>
    <row r="779" spans="1:1" ht="12.75" customHeight="1" x14ac:dyDescent="0.15">
      <c r="A779" s="743"/>
    </row>
    <row r="780" spans="1:1" ht="12.75" customHeight="1" x14ac:dyDescent="0.15">
      <c r="A780" s="743"/>
    </row>
    <row r="781" spans="1:1" ht="12.75" customHeight="1" x14ac:dyDescent="0.15">
      <c r="A781" s="743"/>
    </row>
    <row r="782" spans="1:1" ht="12.75" customHeight="1" x14ac:dyDescent="0.15">
      <c r="A782" s="743"/>
    </row>
    <row r="783" spans="1:1" ht="12.75" customHeight="1" x14ac:dyDescent="0.15">
      <c r="A783" s="743"/>
    </row>
    <row r="784" spans="1:1" ht="12.75" customHeight="1" x14ac:dyDescent="0.15">
      <c r="A784" s="743"/>
    </row>
    <row r="785" spans="1:1" ht="12.75" customHeight="1" x14ac:dyDescent="0.15">
      <c r="A785" s="743"/>
    </row>
    <row r="786" spans="1:1" ht="12.75" customHeight="1" x14ac:dyDescent="0.15">
      <c r="A786" s="743"/>
    </row>
    <row r="787" spans="1:1" ht="12.75" customHeight="1" x14ac:dyDescent="0.15">
      <c r="A787" s="743"/>
    </row>
    <row r="788" spans="1:1" ht="12.75" customHeight="1" x14ac:dyDescent="0.15">
      <c r="A788" s="743"/>
    </row>
    <row r="789" spans="1:1" ht="12.75" customHeight="1" x14ac:dyDescent="0.15">
      <c r="A789" s="743"/>
    </row>
    <row r="790" spans="1:1" ht="12.75" customHeight="1" x14ac:dyDescent="0.15">
      <c r="A790" s="743"/>
    </row>
    <row r="791" spans="1:1" ht="12.75" customHeight="1" x14ac:dyDescent="0.15">
      <c r="A791" s="743"/>
    </row>
    <row r="792" spans="1:1" ht="12.75" customHeight="1" x14ac:dyDescent="0.15">
      <c r="A792" s="743"/>
    </row>
    <row r="793" spans="1:1" ht="12.75" customHeight="1" x14ac:dyDescent="0.15">
      <c r="A793" s="743"/>
    </row>
    <row r="794" spans="1:1" ht="12.75" customHeight="1" x14ac:dyDescent="0.15">
      <c r="A794" s="743"/>
    </row>
    <row r="795" spans="1:1" ht="12.75" customHeight="1" x14ac:dyDescent="0.15">
      <c r="A795" s="743"/>
    </row>
    <row r="796" spans="1:1" ht="12.75" customHeight="1" x14ac:dyDescent="0.15">
      <c r="A796" s="743"/>
    </row>
    <row r="797" spans="1:1" ht="12.75" customHeight="1" x14ac:dyDescent="0.15">
      <c r="A797" s="743"/>
    </row>
    <row r="798" spans="1:1" ht="12.75" customHeight="1" x14ac:dyDescent="0.15">
      <c r="A798" s="743"/>
    </row>
    <row r="799" spans="1:1" ht="12.75" customHeight="1" x14ac:dyDescent="0.15">
      <c r="A799" s="743"/>
    </row>
    <row r="800" spans="1:1" ht="12.75" customHeight="1" x14ac:dyDescent="0.15">
      <c r="A800" s="743"/>
    </row>
    <row r="801" spans="1:1" ht="12.75" customHeight="1" x14ac:dyDescent="0.15">
      <c r="A801" s="743"/>
    </row>
    <row r="802" spans="1:1" ht="12.75" customHeight="1" x14ac:dyDescent="0.15">
      <c r="A802" s="743"/>
    </row>
    <row r="803" spans="1:1" ht="12.75" customHeight="1" x14ac:dyDescent="0.15">
      <c r="A803" s="743"/>
    </row>
    <row r="804" spans="1:1" ht="12.75" customHeight="1" x14ac:dyDescent="0.15">
      <c r="A804" s="743"/>
    </row>
    <row r="805" spans="1:1" ht="12.75" customHeight="1" x14ac:dyDescent="0.15">
      <c r="A805" s="743"/>
    </row>
    <row r="806" spans="1:1" ht="12.75" customHeight="1" x14ac:dyDescent="0.15">
      <c r="A806" s="743"/>
    </row>
    <row r="807" spans="1:1" ht="12.75" customHeight="1" x14ac:dyDescent="0.15">
      <c r="A807" s="743"/>
    </row>
    <row r="808" spans="1:1" ht="12.75" customHeight="1" x14ac:dyDescent="0.15">
      <c r="A808" s="743"/>
    </row>
    <row r="809" spans="1:1" ht="12.75" customHeight="1" x14ac:dyDescent="0.15">
      <c r="A809" s="743"/>
    </row>
    <row r="810" spans="1:1" ht="12.75" customHeight="1" x14ac:dyDescent="0.15">
      <c r="A810" s="743"/>
    </row>
    <row r="811" spans="1:1" ht="12.75" customHeight="1" x14ac:dyDescent="0.15">
      <c r="A811" s="743"/>
    </row>
    <row r="812" spans="1:1" ht="12.75" customHeight="1" x14ac:dyDescent="0.15">
      <c r="A812" s="743"/>
    </row>
    <row r="813" spans="1:1" ht="12.75" customHeight="1" x14ac:dyDescent="0.15">
      <c r="A813" s="743"/>
    </row>
    <row r="814" spans="1:1" ht="12.75" customHeight="1" x14ac:dyDescent="0.15">
      <c r="A814" s="743"/>
    </row>
    <row r="815" spans="1:1" ht="12.75" customHeight="1" x14ac:dyDescent="0.15">
      <c r="A815" s="743"/>
    </row>
    <row r="816" spans="1:1" ht="12.75" customHeight="1" x14ac:dyDescent="0.15">
      <c r="A816" s="743"/>
    </row>
    <row r="817" spans="1:1" ht="12.75" customHeight="1" x14ac:dyDescent="0.15">
      <c r="A817" s="743"/>
    </row>
    <row r="818" spans="1:1" ht="12.75" customHeight="1" x14ac:dyDescent="0.15">
      <c r="A818" s="743"/>
    </row>
    <row r="819" spans="1:1" ht="12.75" customHeight="1" x14ac:dyDescent="0.15">
      <c r="A819" s="743"/>
    </row>
    <row r="820" spans="1:1" ht="12.75" customHeight="1" x14ac:dyDescent="0.15">
      <c r="A820" s="743"/>
    </row>
    <row r="821" spans="1:1" ht="12.75" customHeight="1" x14ac:dyDescent="0.15">
      <c r="A821" s="743"/>
    </row>
    <row r="822" spans="1:1" ht="12.75" customHeight="1" x14ac:dyDescent="0.15">
      <c r="A822" s="743"/>
    </row>
    <row r="823" spans="1:1" ht="12.75" customHeight="1" x14ac:dyDescent="0.15">
      <c r="A823" s="743"/>
    </row>
    <row r="824" spans="1:1" ht="12.75" customHeight="1" x14ac:dyDescent="0.15">
      <c r="A824" s="743"/>
    </row>
    <row r="825" spans="1:1" ht="12.75" customHeight="1" x14ac:dyDescent="0.15">
      <c r="A825" s="743"/>
    </row>
    <row r="826" spans="1:1" ht="12.75" customHeight="1" x14ac:dyDescent="0.15">
      <c r="A826" s="743"/>
    </row>
    <row r="827" spans="1:1" ht="12.75" customHeight="1" x14ac:dyDescent="0.15">
      <c r="A827" s="743"/>
    </row>
    <row r="828" spans="1:1" ht="12.75" customHeight="1" x14ac:dyDescent="0.15">
      <c r="A828" s="743"/>
    </row>
    <row r="829" spans="1:1" ht="12.75" customHeight="1" x14ac:dyDescent="0.15">
      <c r="A829" s="743"/>
    </row>
    <row r="830" spans="1:1" ht="12.75" customHeight="1" x14ac:dyDescent="0.15">
      <c r="A830" s="743"/>
    </row>
    <row r="831" spans="1:1" ht="12.75" customHeight="1" x14ac:dyDescent="0.15">
      <c r="A831" s="743"/>
    </row>
    <row r="832" spans="1:1" ht="12.75" customHeight="1" x14ac:dyDescent="0.15">
      <c r="A832" s="743"/>
    </row>
    <row r="833" spans="1:1" ht="12.75" customHeight="1" x14ac:dyDescent="0.15">
      <c r="A833" s="743"/>
    </row>
    <row r="834" spans="1:1" ht="12.75" customHeight="1" x14ac:dyDescent="0.15">
      <c r="A834" s="743"/>
    </row>
    <row r="835" spans="1:1" ht="12.75" customHeight="1" x14ac:dyDescent="0.15">
      <c r="A835" s="743"/>
    </row>
    <row r="836" spans="1:1" ht="12.75" customHeight="1" x14ac:dyDescent="0.15">
      <c r="A836" s="743"/>
    </row>
    <row r="837" spans="1:1" ht="12.75" customHeight="1" x14ac:dyDescent="0.15">
      <c r="A837" s="743"/>
    </row>
    <row r="838" spans="1:1" ht="12.75" customHeight="1" x14ac:dyDescent="0.15">
      <c r="A838" s="743"/>
    </row>
    <row r="839" spans="1:1" ht="12.75" customHeight="1" x14ac:dyDescent="0.15">
      <c r="A839" s="743"/>
    </row>
    <row r="840" spans="1:1" ht="12.75" customHeight="1" x14ac:dyDescent="0.15">
      <c r="A840" s="743"/>
    </row>
    <row r="841" spans="1:1" ht="12.75" customHeight="1" x14ac:dyDescent="0.15">
      <c r="A841" s="743"/>
    </row>
    <row r="842" spans="1:1" ht="12.75" customHeight="1" x14ac:dyDescent="0.15">
      <c r="A842" s="743"/>
    </row>
    <row r="843" spans="1:1" ht="12.75" customHeight="1" x14ac:dyDescent="0.15">
      <c r="A843" s="743"/>
    </row>
    <row r="844" spans="1:1" ht="12.75" customHeight="1" x14ac:dyDescent="0.15">
      <c r="A844" s="743"/>
    </row>
    <row r="845" spans="1:1" ht="12.75" customHeight="1" x14ac:dyDescent="0.15">
      <c r="A845" s="743"/>
    </row>
    <row r="846" spans="1:1" ht="12.75" customHeight="1" x14ac:dyDescent="0.15">
      <c r="A846" s="743"/>
    </row>
    <row r="847" spans="1:1" ht="12.75" customHeight="1" x14ac:dyDescent="0.15">
      <c r="A847" s="743"/>
    </row>
    <row r="848" spans="1:1" ht="12.75" customHeight="1" x14ac:dyDescent="0.15">
      <c r="A848" s="743"/>
    </row>
    <row r="849" spans="1:1" ht="12.75" customHeight="1" x14ac:dyDescent="0.15">
      <c r="A849" s="743"/>
    </row>
    <row r="850" spans="1:1" ht="12.75" customHeight="1" x14ac:dyDescent="0.15">
      <c r="A850" s="743"/>
    </row>
    <row r="851" spans="1:1" ht="12.75" customHeight="1" x14ac:dyDescent="0.15">
      <c r="A851" s="743"/>
    </row>
    <row r="852" spans="1:1" ht="12.75" customHeight="1" x14ac:dyDescent="0.15">
      <c r="A852" s="743"/>
    </row>
    <row r="853" spans="1:1" ht="12.75" customHeight="1" x14ac:dyDescent="0.15">
      <c r="A853" s="743"/>
    </row>
    <row r="854" spans="1:1" ht="12.75" customHeight="1" x14ac:dyDescent="0.15">
      <c r="A854" s="743"/>
    </row>
    <row r="855" spans="1:1" ht="12.75" customHeight="1" x14ac:dyDescent="0.15">
      <c r="A855" s="743"/>
    </row>
    <row r="856" spans="1:1" ht="12.75" customHeight="1" x14ac:dyDescent="0.15">
      <c r="A856" s="743"/>
    </row>
    <row r="857" spans="1:1" ht="12.75" customHeight="1" x14ac:dyDescent="0.15">
      <c r="A857" s="743"/>
    </row>
    <row r="858" spans="1:1" ht="12.75" customHeight="1" x14ac:dyDescent="0.15">
      <c r="A858" s="743"/>
    </row>
    <row r="859" spans="1:1" ht="12.75" customHeight="1" x14ac:dyDescent="0.15">
      <c r="A859" s="743"/>
    </row>
    <row r="860" spans="1:1" ht="12.75" customHeight="1" x14ac:dyDescent="0.15">
      <c r="A860" s="743"/>
    </row>
    <row r="861" spans="1:1" ht="12.75" customHeight="1" x14ac:dyDescent="0.15">
      <c r="A861" s="743"/>
    </row>
    <row r="862" spans="1:1" ht="12.75" customHeight="1" x14ac:dyDescent="0.15">
      <c r="A862" s="743"/>
    </row>
    <row r="863" spans="1:1" ht="12.75" customHeight="1" x14ac:dyDescent="0.15">
      <c r="A863" s="743"/>
    </row>
    <row r="864" spans="1:1" ht="12.75" customHeight="1" x14ac:dyDescent="0.15">
      <c r="A864" s="743"/>
    </row>
    <row r="865" spans="1:1" ht="12.75" customHeight="1" x14ac:dyDescent="0.15">
      <c r="A865" s="743"/>
    </row>
    <row r="866" spans="1:1" ht="12.75" customHeight="1" x14ac:dyDescent="0.15">
      <c r="A866" s="743"/>
    </row>
    <row r="867" spans="1:1" ht="12.75" customHeight="1" x14ac:dyDescent="0.15">
      <c r="A867" s="743"/>
    </row>
    <row r="868" spans="1:1" ht="12.75" customHeight="1" x14ac:dyDescent="0.15">
      <c r="A868" s="743"/>
    </row>
    <row r="869" spans="1:1" ht="12.75" customHeight="1" x14ac:dyDescent="0.15">
      <c r="A869" s="743"/>
    </row>
    <row r="870" spans="1:1" ht="12.75" customHeight="1" x14ac:dyDescent="0.15">
      <c r="A870" s="743"/>
    </row>
    <row r="871" spans="1:1" ht="12.75" customHeight="1" x14ac:dyDescent="0.15">
      <c r="A871" s="743"/>
    </row>
    <row r="872" spans="1:1" ht="12.75" customHeight="1" x14ac:dyDescent="0.15">
      <c r="A872" s="743"/>
    </row>
    <row r="873" spans="1:1" ht="12.75" customHeight="1" x14ac:dyDescent="0.15">
      <c r="A873" s="743"/>
    </row>
    <row r="874" spans="1:1" ht="12.75" customHeight="1" x14ac:dyDescent="0.15">
      <c r="A874" s="743"/>
    </row>
    <row r="875" spans="1:1" ht="12.75" customHeight="1" x14ac:dyDescent="0.15">
      <c r="A875" s="743"/>
    </row>
    <row r="876" spans="1:1" ht="12.75" customHeight="1" x14ac:dyDescent="0.15">
      <c r="A876" s="743"/>
    </row>
    <row r="877" spans="1:1" ht="12.75" customHeight="1" x14ac:dyDescent="0.15">
      <c r="A877" s="743"/>
    </row>
    <row r="878" spans="1:1" ht="12.75" customHeight="1" x14ac:dyDescent="0.15">
      <c r="A878" s="743"/>
    </row>
    <row r="879" spans="1:1" ht="12.75" customHeight="1" x14ac:dyDescent="0.15">
      <c r="A879" s="743"/>
    </row>
    <row r="880" spans="1:1" ht="12.75" customHeight="1" x14ac:dyDescent="0.15">
      <c r="A880" s="743"/>
    </row>
    <row r="881" spans="1:1" ht="12.75" customHeight="1" x14ac:dyDescent="0.15">
      <c r="A881" s="743"/>
    </row>
    <row r="882" spans="1:1" ht="12.75" customHeight="1" x14ac:dyDescent="0.15">
      <c r="A882" s="743"/>
    </row>
    <row r="883" spans="1:1" ht="12.75" customHeight="1" x14ac:dyDescent="0.15">
      <c r="A883" s="743"/>
    </row>
    <row r="884" spans="1:1" ht="12.75" customHeight="1" x14ac:dyDescent="0.15">
      <c r="A884" s="743"/>
    </row>
    <row r="885" spans="1:1" ht="12.75" customHeight="1" x14ac:dyDescent="0.15">
      <c r="A885" s="743"/>
    </row>
    <row r="886" spans="1:1" ht="12.75" customHeight="1" x14ac:dyDescent="0.15">
      <c r="A886" s="743"/>
    </row>
    <row r="887" spans="1:1" ht="12.75" customHeight="1" x14ac:dyDescent="0.15">
      <c r="A887" s="743"/>
    </row>
    <row r="888" spans="1:1" ht="12.75" customHeight="1" x14ac:dyDescent="0.15">
      <c r="A888" s="743"/>
    </row>
    <row r="889" spans="1:1" ht="12.75" customHeight="1" x14ac:dyDescent="0.15">
      <c r="A889" s="743"/>
    </row>
    <row r="890" spans="1:1" ht="12.75" customHeight="1" x14ac:dyDescent="0.15">
      <c r="A890" s="743"/>
    </row>
    <row r="891" spans="1:1" ht="12.75" customHeight="1" x14ac:dyDescent="0.15">
      <c r="A891" s="743"/>
    </row>
    <row r="892" spans="1:1" ht="12.75" customHeight="1" x14ac:dyDescent="0.15">
      <c r="A892" s="743"/>
    </row>
    <row r="893" spans="1:1" ht="12.75" customHeight="1" x14ac:dyDescent="0.15">
      <c r="A893" s="743"/>
    </row>
    <row r="894" spans="1:1" ht="12.75" customHeight="1" x14ac:dyDescent="0.15">
      <c r="A894" s="743"/>
    </row>
    <row r="895" spans="1:1" ht="12.75" customHeight="1" x14ac:dyDescent="0.15">
      <c r="A895" s="743"/>
    </row>
    <row r="896" spans="1:1" ht="12.75" customHeight="1" x14ac:dyDescent="0.15">
      <c r="A896" s="743"/>
    </row>
    <row r="897" spans="1:1" ht="12.75" customHeight="1" x14ac:dyDescent="0.15">
      <c r="A897" s="743"/>
    </row>
    <row r="898" spans="1:1" ht="12.75" customHeight="1" x14ac:dyDescent="0.15">
      <c r="A898" s="743"/>
    </row>
    <row r="899" spans="1:1" ht="12.75" customHeight="1" x14ac:dyDescent="0.15">
      <c r="A899" s="743"/>
    </row>
    <row r="900" spans="1:1" ht="12.75" customHeight="1" x14ac:dyDescent="0.15">
      <c r="A900" s="743"/>
    </row>
    <row r="901" spans="1:1" ht="12.75" customHeight="1" x14ac:dyDescent="0.15">
      <c r="A901" s="743"/>
    </row>
    <row r="902" spans="1:1" ht="12.75" customHeight="1" x14ac:dyDescent="0.15">
      <c r="A902" s="743"/>
    </row>
    <row r="903" spans="1:1" ht="12.75" customHeight="1" x14ac:dyDescent="0.15">
      <c r="A903" s="743"/>
    </row>
    <row r="904" spans="1:1" ht="12.75" customHeight="1" x14ac:dyDescent="0.15">
      <c r="A904" s="743"/>
    </row>
    <row r="905" spans="1:1" ht="12.75" customHeight="1" x14ac:dyDescent="0.15">
      <c r="A905" s="743"/>
    </row>
    <row r="906" spans="1:1" ht="12.75" customHeight="1" x14ac:dyDescent="0.15">
      <c r="A906" s="743"/>
    </row>
    <row r="907" spans="1:1" ht="12.75" customHeight="1" x14ac:dyDescent="0.15">
      <c r="A907" s="743"/>
    </row>
    <row r="908" spans="1:1" ht="12.75" customHeight="1" x14ac:dyDescent="0.15">
      <c r="A908" s="743"/>
    </row>
    <row r="909" spans="1:1" ht="12.75" customHeight="1" x14ac:dyDescent="0.15">
      <c r="A909" s="743"/>
    </row>
    <row r="910" spans="1:1" ht="12.75" customHeight="1" x14ac:dyDescent="0.15">
      <c r="A910" s="743"/>
    </row>
    <row r="911" spans="1:1" ht="12.75" customHeight="1" x14ac:dyDescent="0.15">
      <c r="A911" s="743"/>
    </row>
    <row r="912" spans="1:1" ht="12.75" customHeight="1" x14ac:dyDescent="0.15">
      <c r="A912" s="743"/>
    </row>
    <row r="913" spans="1:1" ht="12.75" customHeight="1" x14ac:dyDescent="0.15">
      <c r="A913" s="743"/>
    </row>
    <row r="914" spans="1:1" ht="12.75" customHeight="1" x14ac:dyDescent="0.15">
      <c r="A914" s="743"/>
    </row>
    <row r="915" spans="1:1" ht="12.75" customHeight="1" x14ac:dyDescent="0.15">
      <c r="A915" s="743"/>
    </row>
    <row r="916" spans="1:1" ht="12.75" customHeight="1" x14ac:dyDescent="0.15">
      <c r="A916" s="743"/>
    </row>
    <row r="917" spans="1:1" ht="12.75" customHeight="1" x14ac:dyDescent="0.15">
      <c r="A917" s="743"/>
    </row>
    <row r="918" spans="1:1" ht="12.75" customHeight="1" x14ac:dyDescent="0.15">
      <c r="A918" s="743"/>
    </row>
    <row r="919" spans="1:1" ht="12.75" customHeight="1" x14ac:dyDescent="0.15">
      <c r="A919" s="743"/>
    </row>
    <row r="920" spans="1:1" ht="12.75" customHeight="1" x14ac:dyDescent="0.15">
      <c r="A920" s="743"/>
    </row>
    <row r="921" spans="1:1" ht="12.75" customHeight="1" x14ac:dyDescent="0.15">
      <c r="A921" s="743"/>
    </row>
    <row r="922" spans="1:1" ht="12.75" customHeight="1" x14ac:dyDescent="0.15">
      <c r="A922" s="743"/>
    </row>
    <row r="923" spans="1:1" ht="12.75" customHeight="1" x14ac:dyDescent="0.15">
      <c r="A923" s="743"/>
    </row>
    <row r="924" spans="1:1" ht="12.75" customHeight="1" x14ac:dyDescent="0.15">
      <c r="A924" s="743"/>
    </row>
    <row r="925" spans="1:1" ht="12.75" customHeight="1" x14ac:dyDescent="0.15">
      <c r="A925" s="743"/>
    </row>
    <row r="926" spans="1:1" ht="12.75" customHeight="1" x14ac:dyDescent="0.15">
      <c r="A926" s="743"/>
    </row>
    <row r="927" spans="1:1" ht="12.75" customHeight="1" x14ac:dyDescent="0.15">
      <c r="A927" s="743"/>
    </row>
    <row r="928" spans="1:1" ht="12.75" customHeight="1" x14ac:dyDescent="0.15">
      <c r="A928" s="743"/>
    </row>
    <row r="929" spans="1:1" ht="12.75" customHeight="1" x14ac:dyDescent="0.15">
      <c r="A929" s="743"/>
    </row>
    <row r="930" spans="1:1" ht="12.75" customHeight="1" x14ac:dyDescent="0.15">
      <c r="A930" s="743"/>
    </row>
    <row r="931" spans="1:1" ht="12.75" customHeight="1" x14ac:dyDescent="0.15">
      <c r="A931" s="743"/>
    </row>
    <row r="932" spans="1:1" ht="12.75" customHeight="1" x14ac:dyDescent="0.15">
      <c r="A932" s="743"/>
    </row>
    <row r="933" spans="1:1" ht="12.75" customHeight="1" x14ac:dyDescent="0.15">
      <c r="A933" s="743"/>
    </row>
    <row r="934" spans="1:1" ht="12.75" customHeight="1" x14ac:dyDescent="0.15">
      <c r="A934" s="743"/>
    </row>
    <row r="935" spans="1:1" ht="12.75" customHeight="1" x14ac:dyDescent="0.15">
      <c r="A935" s="743"/>
    </row>
    <row r="936" spans="1:1" ht="12.75" customHeight="1" x14ac:dyDescent="0.15">
      <c r="A936" s="743"/>
    </row>
    <row r="937" spans="1:1" ht="12.75" customHeight="1" x14ac:dyDescent="0.15">
      <c r="A937" s="743"/>
    </row>
    <row r="938" spans="1:1" ht="12.75" customHeight="1" x14ac:dyDescent="0.15">
      <c r="A938" s="743"/>
    </row>
    <row r="939" spans="1:1" ht="12.75" customHeight="1" x14ac:dyDescent="0.15">
      <c r="A939" s="743"/>
    </row>
    <row r="940" spans="1:1" ht="12.75" customHeight="1" x14ac:dyDescent="0.15">
      <c r="A940" s="743"/>
    </row>
    <row r="941" spans="1:1" ht="12.75" customHeight="1" x14ac:dyDescent="0.15">
      <c r="A941" s="743"/>
    </row>
    <row r="942" spans="1:1" ht="12.75" customHeight="1" x14ac:dyDescent="0.15">
      <c r="A942" s="743"/>
    </row>
    <row r="943" spans="1:1" ht="12.75" customHeight="1" x14ac:dyDescent="0.15">
      <c r="A943" s="743"/>
    </row>
    <row r="944" spans="1:1" ht="12.75" customHeight="1" x14ac:dyDescent="0.15">
      <c r="A944" s="743"/>
    </row>
    <row r="945" spans="1:1" ht="12.75" customHeight="1" x14ac:dyDescent="0.15">
      <c r="A945" s="743"/>
    </row>
    <row r="946" spans="1:1" ht="12.75" customHeight="1" x14ac:dyDescent="0.15">
      <c r="A946" s="743"/>
    </row>
    <row r="947" spans="1:1" ht="12.75" customHeight="1" x14ac:dyDescent="0.15">
      <c r="A947" s="743"/>
    </row>
    <row r="948" spans="1:1" ht="12.75" customHeight="1" x14ac:dyDescent="0.15">
      <c r="A948" s="743"/>
    </row>
    <row r="949" spans="1:1" ht="12.75" customHeight="1" x14ac:dyDescent="0.15">
      <c r="A949" s="743"/>
    </row>
    <row r="950" spans="1:1" ht="12.75" customHeight="1" x14ac:dyDescent="0.15">
      <c r="A950" s="743"/>
    </row>
    <row r="951" spans="1:1" ht="12.75" customHeight="1" x14ac:dyDescent="0.15">
      <c r="A951" s="743"/>
    </row>
    <row r="952" spans="1:1" ht="12.75" customHeight="1" x14ac:dyDescent="0.15">
      <c r="A952" s="743"/>
    </row>
    <row r="953" spans="1:1" ht="12.75" customHeight="1" x14ac:dyDescent="0.15">
      <c r="A953" s="743"/>
    </row>
    <row r="954" spans="1:1" ht="12.75" customHeight="1" x14ac:dyDescent="0.15">
      <c r="A954" s="743"/>
    </row>
    <row r="955" spans="1:1" ht="12.75" customHeight="1" x14ac:dyDescent="0.15">
      <c r="A955" s="743"/>
    </row>
    <row r="956" spans="1:1" ht="12.75" customHeight="1" x14ac:dyDescent="0.15">
      <c r="A956" s="743"/>
    </row>
    <row r="957" spans="1:1" ht="12.75" customHeight="1" x14ac:dyDescent="0.15">
      <c r="A957" s="743"/>
    </row>
    <row r="958" spans="1:1" ht="12.75" customHeight="1" x14ac:dyDescent="0.15">
      <c r="A958" s="743"/>
    </row>
    <row r="959" spans="1:1" ht="12.75" customHeight="1" x14ac:dyDescent="0.15">
      <c r="A959" s="743"/>
    </row>
    <row r="960" spans="1:1" ht="12.75" customHeight="1" x14ac:dyDescent="0.15">
      <c r="A960" s="743"/>
    </row>
    <row r="961" spans="1:1" ht="12.75" customHeight="1" x14ac:dyDescent="0.15">
      <c r="A961" s="743"/>
    </row>
    <row r="962" spans="1:1" ht="12.75" customHeight="1" x14ac:dyDescent="0.15">
      <c r="A962" s="743"/>
    </row>
    <row r="963" spans="1:1" ht="12.75" customHeight="1" x14ac:dyDescent="0.15">
      <c r="A963" s="743"/>
    </row>
    <row r="964" spans="1:1" ht="12.75" customHeight="1" x14ac:dyDescent="0.15">
      <c r="A964" s="743"/>
    </row>
    <row r="965" spans="1:1" ht="12.75" customHeight="1" x14ac:dyDescent="0.15">
      <c r="A965" s="743"/>
    </row>
    <row r="966" spans="1:1" ht="12.75" customHeight="1" x14ac:dyDescent="0.15">
      <c r="A966" s="743"/>
    </row>
    <row r="967" spans="1:1" ht="12.75" customHeight="1" x14ac:dyDescent="0.15">
      <c r="A967" s="743"/>
    </row>
    <row r="968" spans="1:1" ht="12.75" customHeight="1" x14ac:dyDescent="0.15">
      <c r="A968" s="743"/>
    </row>
    <row r="969" spans="1:1" ht="12.75" customHeight="1" x14ac:dyDescent="0.15">
      <c r="A969" s="743"/>
    </row>
    <row r="970" spans="1:1" ht="12.75" customHeight="1" x14ac:dyDescent="0.15">
      <c r="A970" s="743"/>
    </row>
    <row r="971" spans="1:1" ht="12.75" customHeight="1" x14ac:dyDescent="0.15">
      <c r="A971" s="743"/>
    </row>
    <row r="972" spans="1:1" ht="12.75" customHeight="1" x14ac:dyDescent="0.15">
      <c r="A972" s="743"/>
    </row>
    <row r="973" spans="1:1" ht="12.75" customHeight="1" x14ac:dyDescent="0.15">
      <c r="A973" s="743"/>
    </row>
    <row r="974" spans="1:1" ht="12.75" customHeight="1" x14ac:dyDescent="0.15">
      <c r="A974" s="743"/>
    </row>
    <row r="975" spans="1:1" ht="12.75" customHeight="1" x14ac:dyDescent="0.15">
      <c r="A975" s="743"/>
    </row>
    <row r="976" spans="1:1" ht="12.75" customHeight="1" x14ac:dyDescent="0.15">
      <c r="A976" s="743"/>
    </row>
    <row r="977" spans="1:1" ht="12.75" customHeight="1" x14ac:dyDescent="0.15">
      <c r="A977" s="743"/>
    </row>
    <row r="978" spans="1:1" ht="12.75" customHeight="1" x14ac:dyDescent="0.15">
      <c r="A978" s="743"/>
    </row>
    <row r="979" spans="1:1" ht="12.75" customHeight="1" x14ac:dyDescent="0.15">
      <c r="A979" s="743"/>
    </row>
    <row r="980" spans="1:1" ht="12.75" customHeight="1" x14ac:dyDescent="0.15">
      <c r="A980" s="743"/>
    </row>
    <row r="981" spans="1:1" ht="12.75" customHeight="1" x14ac:dyDescent="0.15">
      <c r="A981" s="743"/>
    </row>
    <row r="982" spans="1:1" ht="12.75" customHeight="1" x14ac:dyDescent="0.15">
      <c r="A982" s="743"/>
    </row>
    <row r="983" spans="1:1" ht="12.75" customHeight="1" x14ac:dyDescent="0.15">
      <c r="A983" s="743"/>
    </row>
    <row r="984" spans="1:1" ht="12.75" customHeight="1" x14ac:dyDescent="0.15">
      <c r="A984" s="743"/>
    </row>
    <row r="985" spans="1:1" ht="12.75" customHeight="1" x14ac:dyDescent="0.15">
      <c r="A985" s="743"/>
    </row>
    <row r="986" spans="1:1" ht="12.75" customHeight="1" x14ac:dyDescent="0.15">
      <c r="A986" s="743"/>
    </row>
    <row r="987" spans="1:1" ht="12.75" customHeight="1" x14ac:dyDescent="0.15">
      <c r="A987" s="743"/>
    </row>
    <row r="988" spans="1:1" ht="12.75" customHeight="1" x14ac:dyDescent="0.15">
      <c r="A988" s="743"/>
    </row>
    <row r="989" spans="1:1" ht="12.75" customHeight="1" x14ac:dyDescent="0.15">
      <c r="A989" s="743"/>
    </row>
    <row r="990" spans="1:1" ht="12.75" customHeight="1" x14ac:dyDescent="0.15">
      <c r="A990" s="743"/>
    </row>
    <row r="991" spans="1:1" ht="12.75" customHeight="1" x14ac:dyDescent="0.15">
      <c r="A991" s="743"/>
    </row>
    <row r="992" spans="1:1" ht="12.75" customHeight="1" x14ac:dyDescent="0.15">
      <c r="A992" s="743"/>
    </row>
    <row r="993" spans="1:1" ht="12.75" customHeight="1" x14ac:dyDescent="0.15">
      <c r="A993" s="743"/>
    </row>
    <row r="994" spans="1:1" ht="12.75" customHeight="1" x14ac:dyDescent="0.15">
      <c r="A994" s="743"/>
    </row>
    <row r="995" spans="1:1" ht="12.75" customHeight="1" x14ac:dyDescent="0.15">
      <c r="A995" s="743"/>
    </row>
    <row r="996" spans="1:1" ht="12.75" customHeight="1" x14ac:dyDescent="0.15">
      <c r="A996" s="743"/>
    </row>
    <row r="997" spans="1:1" ht="12.75" customHeight="1" x14ac:dyDescent="0.15">
      <c r="A997" s="743"/>
    </row>
    <row r="998" spans="1:1" ht="12.75" customHeight="1" x14ac:dyDescent="0.15">
      <c r="A998" s="743"/>
    </row>
    <row r="999" spans="1:1" ht="12.75" customHeight="1" x14ac:dyDescent="0.15">
      <c r="A999" s="743"/>
    </row>
    <row r="1000" spans="1:1" ht="12.75" customHeight="1" x14ac:dyDescent="0.15">
      <c r="A1000" s="743"/>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A8D08D"/>
    <pageSetUpPr fitToPage="1"/>
  </sheetPr>
  <dimension ref="A1:N999"/>
  <sheetViews>
    <sheetView showGridLines="0" workbookViewId="0">
      <pane ySplit="6" topLeftCell="A7" activePane="bottomLeft" state="frozen"/>
      <selection pane="bottomLeft" activeCell="B8" sqref="B8"/>
    </sheetView>
  </sheetViews>
  <sheetFormatPr baseColWidth="10" defaultColWidth="11.1640625" defaultRowHeight="15" customHeight="1" x14ac:dyDescent="0.15"/>
  <cols>
    <col min="1" max="1" width="19.1640625" customWidth="1"/>
    <col min="2" max="2" width="35.1640625" customWidth="1"/>
    <col min="3" max="3" width="8.6640625" customWidth="1"/>
    <col min="4" max="4" width="11.33203125" customWidth="1"/>
    <col min="5" max="5" width="13" customWidth="1"/>
    <col min="6" max="6" width="14" customWidth="1"/>
    <col min="7" max="8" width="7.1640625" customWidth="1"/>
    <col min="9" max="9" width="8" customWidth="1"/>
    <col min="10" max="10" width="13" customWidth="1"/>
    <col min="11" max="11" width="5.1640625" customWidth="1"/>
    <col min="12" max="12" width="8.1640625" customWidth="1"/>
    <col min="13" max="13" width="8.83203125" customWidth="1"/>
    <col min="14" max="14" width="16.33203125" customWidth="1"/>
    <col min="15" max="26" width="11.1640625" customWidth="1"/>
  </cols>
  <sheetData>
    <row r="1" spans="1:14" ht="13" x14ac:dyDescent="0.15">
      <c r="B1" s="440"/>
      <c r="J1" s="441"/>
      <c r="M1" s="442"/>
    </row>
    <row r="2" spans="1:14" ht="12" customHeight="1" x14ac:dyDescent="0.15">
      <c r="A2" s="228"/>
      <c r="B2" s="228"/>
      <c r="C2" s="1027" t="s">
        <v>103</v>
      </c>
      <c r="D2" s="918"/>
      <c r="E2" s="918"/>
      <c r="F2" s="918"/>
      <c r="G2" s="918"/>
      <c r="H2" s="918"/>
      <c r="I2" s="897"/>
      <c r="J2" s="229"/>
      <c r="K2" s="228"/>
      <c r="L2" s="228"/>
      <c r="M2" s="443"/>
      <c r="N2" s="228"/>
    </row>
    <row r="3" spans="1:14" ht="12" customHeight="1" x14ac:dyDescent="0.15">
      <c r="A3" s="228"/>
      <c r="B3" s="228"/>
      <c r="C3" s="900"/>
      <c r="D3" s="920"/>
      <c r="E3" s="920"/>
      <c r="F3" s="920"/>
      <c r="G3" s="920"/>
      <c r="H3" s="920"/>
      <c r="I3" s="901"/>
      <c r="J3" s="229"/>
      <c r="K3" s="228"/>
      <c r="L3" s="228"/>
      <c r="M3" s="443"/>
      <c r="N3" s="228"/>
    </row>
    <row r="4" spans="1:14" ht="13.5" customHeight="1" x14ac:dyDescent="0.15">
      <c r="A4" s="228"/>
      <c r="B4" s="228"/>
      <c r="C4" s="228"/>
      <c r="D4" s="228"/>
      <c r="E4" s="228"/>
      <c r="F4" s="228"/>
      <c r="G4" s="231"/>
      <c r="H4" s="231"/>
      <c r="I4" s="228"/>
      <c r="J4" s="229"/>
      <c r="K4" s="264">
        <f t="shared" ref="K4:L4" si="0">SUM(K7:K684)</f>
        <v>0</v>
      </c>
      <c r="L4" s="263">
        <f t="shared" si="0"/>
        <v>0</v>
      </c>
      <c r="M4" s="443"/>
      <c r="N4" s="228"/>
    </row>
    <row r="5" spans="1:14" ht="12" customHeight="1" x14ac:dyDescent="0.15">
      <c r="A5" s="232" t="s">
        <v>349</v>
      </c>
      <c r="B5" s="233"/>
      <c r="C5" s="233"/>
      <c r="D5" s="233"/>
      <c r="E5" s="233"/>
      <c r="F5" s="233"/>
      <c r="G5" s="234"/>
      <c r="H5" s="234"/>
      <c r="I5" s="233"/>
      <c r="J5" s="235" t="s">
        <v>350</v>
      </c>
      <c r="K5" s="233"/>
      <c r="L5" s="233"/>
      <c r="M5" s="444" t="s">
        <v>834</v>
      </c>
      <c r="N5" s="235" t="s">
        <v>361</v>
      </c>
    </row>
    <row r="6" spans="1:14" ht="16.5" customHeight="1" x14ac:dyDescent="0.15">
      <c r="A6" s="238" t="s">
        <v>351</v>
      </c>
      <c r="B6" s="238" t="s">
        <v>352</v>
      </c>
      <c r="C6" s="238" t="s">
        <v>353</v>
      </c>
      <c r="D6" s="238" t="s">
        <v>354</v>
      </c>
      <c r="E6" s="238" t="s">
        <v>355</v>
      </c>
      <c r="F6" s="238" t="s">
        <v>356</v>
      </c>
      <c r="G6" s="239" t="s">
        <v>257</v>
      </c>
      <c r="H6" s="239" t="s">
        <v>262</v>
      </c>
      <c r="I6" s="238" t="s">
        <v>263</v>
      </c>
      <c r="J6" s="240">
        <f>'Bike Order Form'!J6</f>
        <v>45726</v>
      </c>
      <c r="K6" s="238" t="s">
        <v>357</v>
      </c>
      <c r="L6" s="238" t="s">
        <v>359</v>
      </c>
      <c r="M6" s="445"/>
      <c r="N6" s="240"/>
    </row>
    <row r="7" spans="1:14" ht="12" customHeight="1" x14ac:dyDescent="0.15">
      <c r="A7" s="241" t="s">
        <v>959</v>
      </c>
      <c r="B7" s="242"/>
      <c r="C7" s="242"/>
      <c r="D7" s="242"/>
      <c r="E7" s="242"/>
      <c r="F7" s="242"/>
      <c r="G7" s="243"/>
      <c r="H7" s="243"/>
      <c r="I7" s="242"/>
      <c r="J7" s="244"/>
      <c r="K7" s="242"/>
      <c r="L7" s="242"/>
      <c r="M7" s="446"/>
      <c r="N7" s="245"/>
    </row>
    <row r="8" spans="1:14" ht="12" customHeight="1" x14ac:dyDescent="0.15">
      <c r="A8" s="246" t="s">
        <v>351</v>
      </c>
      <c r="B8" s="246" t="s">
        <v>352</v>
      </c>
      <c r="C8" s="246" t="s">
        <v>353</v>
      </c>
      <c r="D8" s="246" t="str">
        <f>D6</f>
        <v>Measurement</v>
      </c>
      <c r="E8" s="246" t="s">
        <v>355</v>
      </c>
      <c r="F8" s="246" t="s">
        <v>356</v>
      </c>
      <c r="G8" s="247" t="s">
        <v>257</v>
      </c>
      <c r="H8" s="247" t="s">
        <v>262</v>
      </c>
      <c r="I8" s="246" t="s">
        <v>263</v>
      </c>
      <c r="J8" s="248"/>
      <c r="K8" s="246" t="s">
        <v>960</v>
      </c>
      <c r="L8" s="447" t="s">
        <v>359</v>
      </c>
      <c r="M8" s="448"/>
      <c r="N8" s="449" t="s">
        <v>360</v>
      </c>
    </row>
    <row r="9" spans="1:14" ht="12" customHeight="1" x14ac:dyDescent="0.2">
      <c r="A9" s="332" t="s">
        <v>280</v>
      </c>
      <c r="B9" s="450" t="s">
        <v>961</v>
      </c>
      <c r="C9" s="333" t="s">
        <v>363</v>
      </c>
      <c r="D9" s="334" t="s">
        <v>392</v>
      </c>
      <c r="E9" s="451" t="s">
        <v>679</v>
      </c>
      <c r="F9" s="336">
        <v>847435033179</v>
      </c>
      <c r="G9" s="330">
        <f t="shared" ref="G9:G12" si="1">H9*0.55</f>
        <v>121.00000000000001</v>
      </c>
      <c r="H9" s="338">
        <v>220</v>
      </c>
      <c r="I9" s="339">
        <f t="shared" ref="I9:I27" si="2">H9-0.01</f>
        <v>219.99</v>
      </c>
      <c r="J9" s="452">
        <f>VLOOKUP(E9,Inventory!A:C,3,FALSE)</f>
        <v>1</v>
      </c>
      <c r="K9" s="334"/>
      <c r="L9" s="263">
        <f t="shared" ref="L9:L27" si="3">G9*K9</f>
        <v>0</v>
      </c>
      <c r="M9" s="443"/>
      <c r="N9" s="258"/>
    </row>
    <row r="10" spans="1:14" ht="12" customHeight="1" x14ac:dyDescent="0.2">
      <c r="A10" s="342" t="s">
        <v>280</v>
      </c>
      <c r="B10" s="439" t="s">
        <v>962</v>
      </c>
      <c r="C10" s="343" t="s">
        <v>363</v>
      </c>
      <c r="D10" s="264" t="s">
        <v>392</v>
      </c>
      <c r="E10" s="261" t="s">
        <v>686</v>
      </c>
      <c r="F10" s="301"/>
      <c r="G10" s="330">
        <f t="shared" si="1"/>
        <v>121.00000000000001</v>
      </c>
      <c r="H10" s="262">
        <v>220</v>
      </c>
      <c r="I10" s="263">
        <f t="shared" si="2"/>
        <v>219.99</v>
      </c>
      <c r="J10" s="257">
        <f>VLOOKUP(E10,Inventory!A:C,3,FALSE)</f>
        <v>1</v>
      </c>
      <c r="K10" s="264"/>
      <c r="L10" s="263">
        <f t="shared" si="3"/>
        <v>0</v>
      </c>
      <c r="M10" s="443"/>
      <c r="N10" s="258"/>
    </row>
    <row r="11" spans="1:14" ht="12" customHeight="1" x14ac:dyDescent="0.2">
      <c r="A11" s="342" t="s">
        <v>280</v>
      </c>
      <c r="B11" s="439" t="s">
        <v>962</v>
      </c>
      <c r="C11" s="343" t="s">
        <v>367</v>
      </c>
      <c r="D11" s="264" t="s">
        <v>395</v>
      </c>
      <c r="E11" s="261" t="s">
        <v>687</v>
      </c>
      <c r="F11" s="301"/>
      <c r="G11" s="330">
        <f t="shared" si="1"/>
        <v>121.00000000000001</v>
      </c>
      <c r="H11" s="262">
        <v>220</v>
      </c>
      <c r="I11" s="263">
        <f t="shared" si="2"/>
        <v>219.99</v>
      </c>
      <c r="J11" s="257">
        <f>VLOOKUP(E11,Inventory!A:C,3,FALSE)</f>
        <v>2</v>
      </c>
      <c r="K11" s="264"/>
      <c r="L11" s="263">
        <f t="shared" si="3"/>
        <v>0</v>
      </c>
      <c r="M11" s="443"/>
      <c r="N11" s="258"/>
    </row>
    <row r="12" spans="1:14" ht="12" customHeight="1" x14ac:dyDescent="0.2">
      <c r="A12" s="342" t="s">
        <v>280</v>
      </c>
      <c r="B12" s="439" t="s">
        <v>963</v>
      </c>
      <c r="C12" s="343" t="s">
        <v>363</v>
      </c>
      <c r="D12" s="264" t="s">
        <v>392</v>
      </c>
      <c r="E12" s="261" t="s">
        <v>689</v>
      </c>
      <c r="F12" s="301"/>
      <c r="G12" s="330">
        <f t="shared" si="1"/>
        <v>121.00000000000001</v>
      </c>
      <c r="H12" s="262">
        <v>220</v>
      </c>
      <c r="I12" s="263">
        <f t="shared" si="2"/>
        <v>219.99</v>
      </c>
      <c r="J12" s="257">
        <f>VLOOKUP(E12,Inventory!A:C,3,FALSE)</f>
        <v>2</v>
      </c>
      <c r="K12" s="264"/>
      <c r="L12" s="263">
        <f t="shared" si="3"/>
        <v>0</v>
      </c>
      <c r="M12" s="443"/>
      <c r="N12" s="258"/>
    </row>
    <row r="13" spans="1:14" ht="12" customHeight="1" x14ac:dyDescent="0.2">
      <c r="A13" s="344" t="s">
        <v>280</v>
      </c>
      <c r="B13" s="453" t="s">
        <v>963</v>
      </c>
      <c r="C13" s="345" t="s">
        <v>367</v>
      </c>
      <c r="D13" s="267" t="s">
        <v>395</v>
      </c>
      <c r="E13" s="268" t="s">
        <v>690</v>
      </c>
      <c r="F13" s="306"/>
      <c r="G13" s="346">
        <f>H12*0.55</f>
        <v>121.00000000000001</v>
      </c>
      <c r="H13" s="270">
        <v>220</v>
      </c>
      <c r="I13" s="271">
        <f t="shared" si="2"/>
        <v>219.99</v>
      </c>
      <c r="J13" s="454">
        <f>VLOOKUP(E13,Inventory!A:C,3,FALSE)</f>
        <v>3</v>
      </c>
      <c r="K13" s="267"/>
      <c r="L13" s="271">
        <f t="shared" si="3"/>
        <v>0</v>
      </c>
      <c r="M13" s="443"/>
      <c r="N13" s="258"/>
    </row>
    <row r="14" spans="1:14" ht="12" customHeight="1" x14ac:dyDescent="0.15">
      <c r="A14" s="251" t="s">
        <v>281</v>
      </c>
      <c r="B14" s="251" t="s">
        <v>362</v>
      </c>
      <c r="C14" s="251" t="s">
        <v>363</v>
      </c>
      <c r="D14" s="252" t="s">
        <v>364</v>
      </c>
      <c r="E14" s="253" t="s">
        <v>964</v>
      </c>
      <c r="F14" s="253" t="s">
        <v>965</v>
      </c>
      <c r="G14" s="299">
        <f>H15*0.55</f>
        <v>88</v>
      </c>
      <c r="H14" s="299">
        <v>160</v>
      </c>
      <c r="I14" s="255">
        <f t="shared" si="2"/>
        <v>159.99</v>
      </c>
      <c r="J14" s="257">
        <f>VLOOKUP(E14,Inventory!A:C,3,FALSE)</f>
        <v>13</v>
      </c>
      <c r="K14" s="252"/>
      <c r="L14" s="255">
        <f t="shared" si="3"/>
        <v>0</v>
      </c>
      <c r="M14" s="443"/>
      <c r="N14" s="258"/>
    </row>
    <row r="15" spans="1:14" ht="12" customHeight="1" x14ac:dyDescent="0.15">
      <c r="A15" s="260" t="s">
        <v>281</v>
      </c>
      <c r="B15" s="260" t="s">
        <v>362</v>
      </c>
      <c r="C15" s="260" t="s">
        <v>367</v>
      </c>
      <c r="D15" s="264" t="s">
        <v>575</v>
      </c>
      <c r="E15" s="261" t="s">
        <v>966</v>
      </c>
      <c r="F15" s="261" t="s">
        <v>967</v>
      </c>
      <c r="G15" s="330">
        <f t="shared" ref="G15:G23" si="4">H15*0.55</f>
        <v>88</v>
      </c>
      <c r="H15" s="302">
        <v>160</v>
      </c>
      <c r="I15" s="263">
        <f t="shared" si="2"/>
        <v>159.99</v>
      </c>
      <c r="J15" s="257">
        <f>VLOOKUP(E15,Inventory!A:C,3,FALSE)</f>
        <v>16</v>
      </c>
      <c r="K15" s="264"/>
      <c r="L15" s="263">
        <f t="shared" si="3"/>
        <v>0</v>
      </c>
      <c r="M15" s="443"/>
      <c r="N15" s="258"/>
    </row>
    <row r="16" spans="1:14" ht="12" customHeight="1" x14ac:dyDescent="0.15">
      <c r="A16" s="260" t="s">
        <v>281</v>
      </c>
      <c r="B16" s="264" t="s">
        <v>968</v>
      </c>
      <c r="C16" s="260" t="s">
        <v>363</v>
      </c>
      <c r="D16" s="264" t="s">
        <v>364</v>
      </c>
      <c r="E16" s="261" t="s">
        <v>969</v>
      </c>
      <c r="F16" s="261" t="s">
        <v>970</v>
      </c>
      <c r="G16" s="330">
        <f t="shared" si="4"/>
        <v>88</v>
      </c>
      <c r="H16" s="302">
        <v>160</v>
      </c>
      <c r="I16" s="263">
        <f t="shared" si="2"/>
        <v>159.99</v>
      </c>
      <c r="J16" s="257">
        <f>VLOOKUP(E16,Inventory!A:C,3,FALSE)</f>
        <v>0</v>
      </c>
      <c r="K16" s="264"/>
      <c r="L16" s="263">
        <f t="shared" si="3"/>
        <v>0</v>
      </c>
      <c r="M16" s="443"/>
      <c r="N16" s="258"/>
    </row>
    <row r="17" spans="1:14" ht="12" customHeight="1" x14ac:dyDescent="0.15">
      <c r="A17" s="260" t="s">
        <v>281</v>
      </c>
      <c r="B17" s="264" t="s">
        <v>968</v>
      </c>
      <c r="C17" s="260" t="s">
        <v>367</v>
      </c>
      <c r="D17" s="264" t="s">
        <v>575</v>
      </c>
      <c r="E17" s="261" t="s">
        <v>971</v>
      </c>
      <c r="F17" s="261" t="s">
        <v>972</v>
      </c>
      <c r="G17" s="330">
        <f t="shared" si="4"/>
        <v>88</v>
      </c>
      <c r="H17" s="302">
        <v>160</v>
      </c>
      <c r="I17" s="263">
        <f t="shared" si="2"/>
        <v>159.99</v>
      </c>
      <c r="J17" s="257">
        <f>VLOOKUP(E17,Inventory!A:C,3,FALSE)</f>
        <v>14</v>
      </c>
      <c r="K17" s="264"/>
      <c r="L17" s="263">
        <f t="shared" si="3"/>
        <v>0</v>
      </c>
      <c r="M17" s="443"/>
      <c r="N17" s="258"/>
    </row>
    <row r="18" spans="1:14" ht="12" customHeight="1" x14ac:dyDescent="0.15">
      <c r="A18" s="260" t="s">
        <v>281</v>
      </c>
      <c r="B18" s="264" t="s">
        <v>973</v>
      </c>
      <c r="C18" s="260" t="s">
        <v>363</v>
      </c>
      <c r="D18" s="264" t="s">
        <v>364</v>
      </c>
      <c r="E18" s="261" t="s">
        <v>974</v>
      </c>
      <c r="F18" s="261" t="s">
        <v>975</v>
      </c>
      <c r="G18" s="330">
        <f t="shared" si="4"/>
        <v>88</v>
      </c>
      <c r="H18" s="302">
        <v>160</v>
      </c>
      <c r="I18" s="263">
        <f t="shared" si="2"/>
        <v>159.99</v>
      </c>
      <c r="J18" s="257">
        <f>VLOOKUP(E18,Inventory!A:C,3,FALSE)</f>
        <v>21</v>
      </c>
      <c r="K18" s="264"/>
      <c r="L18" s="263">
        <f t="shared" si="3"/>
        <v>0</v>
      </c>
      <c r="M18" s="443"/>
      <c r="N18" s="258"/>
    </row>
    <row r="19" spans="1:14" ht="12" customHeight="1" x14ac:dyDescent="0.15">
      <c r="A19" s="279" t="s">
        <v>281</v>
      </c>
      <c r="B19" s="281" t="s">
        <v>973</v>
      </c>
      <c r="C19" s="279" t="s">
        <v>367</v>
      </c>
      <c r="D19" s="281" t="s">
        <v>575</v>
      </c>
      <c r="E19" s="303" t="s">
        <v>976</v>
      </c>
      <c r="F19" s="303" t="s">
        <v>977</v>
      </c>
      <c r="G19" s="331">
        <f t="shared" si="4"/>
        <v>88</v>
      </c>
      <c r="H19" s="305">
        <v>160</v>
      </c>
      <c r="I19" s="282">
        <f t="shared" si="2"/>
        <v>159.99</v>
      </c>
      <c r="J19" s="257">
        <f>VLOOKUP(E19,Inventory!A:C,3,FALSE)</f>
        <v>32</v>
      </c>
      <c r="K19" s="264"/>
      <c r="L19" s="263">
        <f t="shared" si="3"/>
        <v>0</v>
      </c>
      <c r="M19" s="443"/>
      <c r="N19" s="258"/>
    </row>
    <row r="20" spans="1:14" ht="12" customHeight="1" x14ac:dyDescent="0.15">
      <c r="A20" s="260" t="s">
        <v>281</v>
      </c>
      <c r="B20" s="264" t="s">
        <v>978</v>
      </c>
      <c r="C20" s="260" t="s">
        <v>363</v>
      </c>
      <c r="D20" s="264" t="s">
        <v>364</v>
      </c>
      <c r="E20" s="261" t="s">
        <v>979</v>
      </c>
      <c r="F20" s="261" t="s">
        <v>980</v>
      </c>
      <c r="G20" s="330">
        <f t="shared" si="4"/>
        <v>88</v>
      </c>
      <c r="H20" s="302">
        <v>160</v>
      </c>
      <c r="I20" s="263">
        <f t="shared" si="2"/>
        <v>159.99</v>
      </c>
      <c r="J20" s="257">
        <f>VLOOKUP(E20,Inventory!A:C,3,FALSE)</f>
        <v>16</v>
      </c>
      <c r="K20" s="281"/>
      <c r="L20" s="282">
        <f t="shared" si="3"/>
        <v>0</v>
      </c>
      <c r="M20" s="443"/>
      <c r="N20" s="258"/>
    </row>
    <row r="21" spans="1:14" ht="12" customHeight="1" x14ac:dyDescent="0.15">
      <c r="A21" s="260" t="s">
        <v>281</v>
      </c>
      <c r="B21" s="264" t="s">
        <v>978</v>
      </c>
      <c r="C21" s="260" t="s">
        <v>367</v>
      </c>
      <c r="D21" s="264" t="s">
        <v>575</v>
      </c>
      <c r="E21" s="261" t="s">
        <v>981</v>
      </c>
      <c r="F21" s="261" t="s">
        <v>982</v>
      </c>
      <c r="G21" s="330">
        <f t="shared" si="4"/>
        <v>88</v>
      </c>
      <c r="H21" s="302">
        <v>160</v>
      </c>
      <c r="I21" s="263">
        <f t="shared" si="2"/>
        <v>159.99</v>
      </c>
      <c r="J21" s="257">
        <f>VLOOKUP(E21,Inventory!A:C,3,FALSE)</f>
        <v>31</v>
      </c>
      <c r="K21" s="281"/>
      <c r="L21" s="282">
        <f t="shared" si="3"/>
        <v>0</v>
      </c>
      <c r="M21" s="443"/>
      <c r="N21" s="258"/>
    </row>
    <row r="22" spans="1:14" ht="12" customHeight="1" x14ac:dyDescent="0.15">
      <c r="A22" s="455" t="s">
        <v>281</v>
      </c>
      <c r="B22" s="456" t="s">
        <v>983</v>
      </c>
      <c r="C22" s="455" t="s">
        <v>363</v>
      </c>
      <c r="D22" s="457" t="s">
        <v>364</v>
      </c>
      <c r="E22" s="458" t="s">
        <v>984</v>
      </c>
      <c r="F22" s="458" t="s">
        <v>985</v>
      </c>
      <c r="G22" s="459">
        <f t="shared" si="4"/>
        <v>88</v>
      </c>
      <c r="H22" s="460">
        <v>160</v>
      </c>
      <c r="I22" s="461">
        <f t="shared" si="2"/>
        <v>159.99</v>
      </c>
      <c r="J22" s="257">
        <f>VLOOKUP(E22,Inventory!A:C,3,FALSE)</f>
        <v>18</v>
      </c>
      <c r="K22" s="462"/>
      <c r="L22" s="463">
        <f t="shared" si="3"/>
        <v>0</v>
      </c>
      <c r="M22" s="443"/>
      <c r="N22" s="258"/>
    </row>
    <row r="23" spans="1:14" ht="12" customHeight="1" x14ac:dyDescent="0.15">
      <c r="A23" s="455" t="s">
        <v>281</v>
      </c>
      <c r="B23" s="462" t="s">
        <v>986</v>
      </c>
      <c r="C23" s="455" t="s">
        <v>367</v>
      </c>
      <c r="D23" s="457" t="s">
        <v>575</v>
      </c>
      <c r="E23" s="464" t="s">
        <v>987</v>
      </c>
      <c r="F23" s="464" t="s">
        <v>988</v>
      </c>
      <c r="G23" s="459">
        <f t="shared" si="4"/>
        <v>88</v>
      </c>
      <c r="H23" s="460">
        <v>160</v>
      </c>
      <c r="I23" s="461">
        <f t="shared" si="2"/>
        <v>159.99</v>
      </c>
      <c r="J23" s="257">
        <f>VLOOKUP(E23,Inventory!A:C,3,FALSE)</f>
        <v>19</v>
      </c>
      <c r="K23" s="462"/>
      <c r="L23" s="463">
        <f t="shared" si="3"/>
        <v>0</v>
      </c>
      <c r="M23" s="443"/>
      <c r="N23" s="258"/>
    </row>
    <row r="24" spans="1:14" ht="12" customHeight="1" x14ac:dyDescent="0.15">
      <c r="A24" s="455" t="s">
        <v>281</v>
      </c>
      <c r="B24" s="462" t="s">
        <v>989</v>
      </c>
      <c r="C24" s="455" t="s">
        <v>363</v>
      </c>
      <c r="D24" s="457" t="s">
        <v>364</v>
      </c>
      <c r="E24" s="464" t="s">
        <v>990</v>
      </c>
      <c r="F24" s="464" t="s">
        <v>991</v>
      </c>
      <c r="G24" s="460">
        <f t="shared" ref="G24:G27" si="5">H14*0.55</f>
        <v>88</v>
      </c>
      <c r="H24" s="460">
        <v>160</v>
      </c>
      <c r="I24" s="461">
        <f t="shared" si="2"/>
        <v>159.99</v>
      </c>
      <c r="J24" s="257">
        <f>VLOOKUP(E24,Inventory!A:C,3,FALSE)</f>
        <v>10</v>
      </c>
      <c r="K24" s="457"/>
      <c r="L24" s="461">
        <f t="shared" si="3"/>
        <v>0</v>
      </c>
      <c r="M24" s="443"/>
      <c r="N24" s="258"/>
    </row>
    <row r="25" spans="1:14" ht="12" customHeight="1" x14ac:dyDescent="0.15">
      <c r="A25" s="465" t="s">
        <v>281</v>
      </c>
      <c r="B25" s="462" t="s">
        <v>992</v>
      </c>
      <c r="C25" s="465" t="s">
        <v>367</v>
      </c>
      <c r="D25" s="462" t="s">
        <v>575</v>
      </c>
      <c r="E25" s="464" t="s">
        <v>993</v>
      </c>
      <c r="F25" s="464" t="s">
        <v>994</v>
      </c>
      <c r="G25" s="466">
        <f t="shared" si="5"/>
        <v>88</v>
      </c>
      <c r="H25" s="466">
        <v>160</v>
      </c>
      <c r="I25" s="463">
        <f t="shared" si="2"/>
        <v>159.99</v>
      </c>
      <c r="J25" s="257">
        <f>VLOOKUP(E25,Inventory!A:C,3,FALSE)</f>
        <v>9</v>
      </c>
      <c r="K25" s="462"/>
      <c r="L25" s="463">
        <f t="shared" si="3"/>
        <v>0</v>
      </c>
      <c r="M25" s="443"/>
      <c r="N25" s="258"/>
    </row>
    <row r="26" spans="1:14" ht="12" customHeight="1" x14ac:dyDescent="0.15">
      <c r="A26" s="467" t="s">
        <v>281</v>
      </c>
      <c r="B26" s="467" t="s">
        <v>995</v>
      </c>
      <c r="C26" s="467" t="s">
        <v>363</v>
      </c>
      <c r="D26" s="468" t="s">
        <v>505</v>
      </c>
      <c r="E26" s="469" t="s">
        <v>996</v>
      </c>
      <c r="F26" s="470">
        <v>847435037368</v>
      </c>
      <c r="G26" s="471">
        <f t="shared" si="5"/>
        <v>88</v>
      </c>
      <c r="H26" s="471">
        <v>160</v>
      </c>
      <c r="I26" s="472">
        <f t="shared" si="2"/>
        <v>159.99</v>
      </c>
      <c r="J26" s="257">
        <f>VLOOKUP(E26,Inventory!A:C,3,FALSE)</f>
        <v>0</v>
      </c>
      <c r="K26" s="468"/>
      <c r="L26" s="473">
        <f t="shared" si="3"/>
        <v>0</v>
      </c>
      <c r="M26" s="443"/>
      <c r="N26" s="258" t="s">
        <v>997</v>
      </c>
    </row>
    <row r="27" spans="1:14" ht="12" customHeight="1" x14ac:dyDescent="0.15">
      <c r="A27" s="467" t="s">
        <v>281</v>
      </c>
      <c r="B27" s="467" t="s">
        <v>995</v>
      </c>
      <c r="C27" s="467" t="s">
        <v>367</v>
      </c>
      <c r="D27" s="468" t="s">
        <v>513</v>
      </c>
      <c r="E27" s="469" t="s">
        <v>998</v>
      </c>
      <c r="F27" s="470">
        <v>847435037375</v>
      </c>
      <c r="G27" s="471">
        <f t="shared" si="5"/>
        <v>88</v>
      </c>
      <c r="H27" s="471">
        <v>160</v>
      </c>
      <c r="I27" s="472">
        <f t="shared" si="2"/>
        <v>159.99</v>
      </c>
      <c r="J27" s="257">
        <f>VLOOKUP(E27,Inventory!A:C,3,FALSE)</f>
        <v>0</v>
      </c>
      <c r="K27" s="468"/>
      <c r="L27" s="473">
        <f t="shared" si="3"/>
        <v>0</v>
      </c>
      <c r="M27" s="443"/>
      <c r="N27" s="258" t="s">
        <v>997</v>
      </c>
    </row>
    <row r="28" spans="1:14" ht="12" customHeight="1" x14ac:dyDescent="0.15">
      <c r="A28" s="294" t="s">
        <v>999</v>
      </c>
      <c r="B28" s="474" t="s">
        <v>1000</v>
      </c>
      <c r="C28" s="294"/>
      <c r="D28" s="474"/>
      <c r="E28" s="475"/>
      <c r="F28" s="475"/>
      <c r="G28" s="476"/>
      <c r="H28" s="476"/>
      <c r="I28" s="296"/>
      <c r="J28" s="257"/>
      <c r="K28" s="474"/>
      <c r="L28" s="296"/>
      <c r="M28" s="443"/>
      <c r="N28" s="258"/>
    </row>
    <row r="29" spans="1:14" ht="12" customHeight="1" x14ac:dyDescent="0.15">
      <c r="A29" s="251" t="s">
        <v>282</v>
      </c>
      <c r="B29" s="251" t="s">
        <v>362</v>
      </c>
      <c r="C29" s="251" t="s">
        <v>363</v>
      </c>
      <c r="D29" s="252" t="s">
        <v>505</v>
      </c>
      <c r="E29" s="273" t="s">
        <v>1001</v>
      </c>
      <c r="F29" s="273">
        <v>847435028434</v>
      </c>
      <c r="G29" s="477">
        <f t="shared" ref="G29:G34" si="6">H29*0.55</f>
        <v>44</v>
      </c>
      <c r="H29" s="254">
        <v>80</v>
      </c>
      <c r="I29" s="255">
        <f t="shared" ref="I29:I57" si="7">H29-0.01</f>
        <v>79.989999999999995</v>
      </c>
      <c r="J29" s="257">
        <f>VLOOKUP(E29,Inventory!A:C,3,FALSE)</f>
        <v>250</v>
      </c>
      <c r="K29" s="252"/>
      <c r="L29" s="255">
        <f t="shared" ref="L29:L57" si="8">G29*K29</f>
        <v>0</v>
      </c>
      <c r="M29" s="443"/>
      <c r="N29" s="258"/>
    </row>
    <row r="30" spans="1:14" ht="12" customHeight="1" x14ac:dyDescent="0.15">
      <c r="A30" s="260" t="s">
        <v>282</v>
      </c>
      <c r="B30" s="260" t="s">
        <v>362</v>
      </c>
      <c r="C30" s="260" t="s">
        <v>367</v>
      </c>
      <c r="D30" s="264" t="s">
        <v>575</v>
      </c>
      <c r="E30" s="275" t="s">
        <v>1002</v>
      </c>
      <c r="F30" s="275">
        <v>847435028441</v>
      </c>
      <c r="G30" s="330">
        <f t="shared" si="6"/>
        <v>44</v>
      </c>
      <c r="H30" s="254">
        <v>80</v>
      </c>
      <c r="I30" s="263">
        <f t="shared" si="7"/>
        <v>79.989999999999995</v>
      </c>
      <c r="J30" s="257">
        <f>VLOOKUP(E30,Inventory!A:C,3,FALSE)</f>
        <v>250</v>
      </c>
      <c r="K30" s="264"/>
      <c r="L30" s="263">
        <f t="shared" si="8"/>
        <v>0</v>
      </c>
      <c r="M30" s="443"/>
      <c r="N30" s="258"/>
    </row>
    <row r="31" spans="1:14" ht="12" customHeight="1" x14ac:dyDescent="0.15">
      <c r="A31" s="260" t="s">
        <v>282</v>
      </c>
      <c r="B31" s="260" t="s">
        <v>1003</v>
      </c>
      <c r="C31" s="260" t="s">
        <v>363</v>
      </c>
      <c r="D31" s="252" t="s">
        <v>505</v>
      </c>
      <c r="E31" s="275" t="s">
        <v>1004</v>
      </c>
      <c r="F31" s="275">
        <v>847435028458</v>
      </c>
      <c r="G31" s="330">
        <f t="shared" si="6"/>
        <v>44</v>
      </c>
      <c r="H31" s="254">
        <v>80</v>
      </c>
      <c r="I31" s="263">
        <f t="shared" si="7"/>
        <v>79.989999999999995</v>
      </c>
      <c r="J31" s="257">
        <f>VLOOKUP(E31,Inventory!A:C,3,FALSE)</f>
        <v>250</v>
      </c>
      <c r="K31" s="264"/>
      <c r="L31" s="263">
        <f t="shared" si="8"/>
        <v>0</v>
      </c>
      <c r="M31" s="443"/>
      <c r="N31" s="258"/>
    </row>
    <row r="32" spans="1:14" ht="12" customHeight="1" x14ac:dyDescent="0.15">
      <c r="A32" s="260" t="s">
        <v>282</v>
      </c>
      <c r="B32" s="260" t="s">
        <v>1003</v>
      </c>
      <c r="C32" s="260" t="s">
        <v>367</v>
      </c>
      <c r="D32" s="264" t="s">
        <v>575</v>
      </c>
      <c r="E32" s="275" t="s">
        <v>1005</v>
      </c>
      <c r="F32" s="275">
        <v>847435028465</v>
      </c>
      <c r="G32" s="330">
        <f t="shared" si="6"/>
        <v>44</v>
      </c>
      <c r="H32" s="254">
        <v>80</v>
      </c>
      <c r="I32" s="263">
        <f t="shared" si="7"/>
        <v>79.989999999999995</v>
      </c>
      <c r="J32" s="257">
        <f>VLOOKUP(E32,Inventory!A:C,3,FALSE)</f>
        <v>165</v>
      </c>
      <c r="K32" s="264"/>
      <c r="L32" s="263">
        <f t="shared" si="8"/>
        <v>0</v>
      </c>
      <c r="M32" s="443"/>
      <c r="N32" s="258"/>
    </row>
    <row r="33" spans="1:14" ht="12" customHeight="1" x14ac:dyDescent="0.15">
      <c r="A33" s="260" t="s">
        <v>282</v>
      </c>
      <c r="B33" s="260" t="s">
        <v>1006</v>
      </c>
      <c r="C33" s="260" t="s">
        <v>363</v>
      </c>
      <c r="D33" s="252" t="s">
        <v>505</v>
      </c>
      <c r="E33" s="275" t="s">
        <v>1007</v>
      </c>
      <c r="F33" s="275">
        <v>847435028472</v>
      </c>
      <c r="G33" s="330">
        <f t="shared" si="6"/>
        <v>44</v>
      </c>
      <c r="H33" s="254">
        <v>80</v>
      </c>
      <c r="I33" s="263">
        <f t="shared" si="7"/>
        <v>79.989999999999995</v>
      </c>
      <c r="J33" s="257">
        <f>VLOOKUP(E33,Inventory!A:C,3,FALSE)</f>
        <v>195</v>
      </c>
      <c r="K33" s="264"/>
      <c r="L33" s="263">
        <f t="shared" si="8"/>
        <v>0</v>
      </c>
      <c r="M33" s="443"/>
      <c r="N33" s="258"/>
    </row>
    <row r="34" spans="1:14" ht="12" customHeight="1" x14ac:dyDescent="0.15">
      <c r="A34" s="260" t="s">
        <v>282</v>
      </c>
      <c r="B34" s="260" t="s">
        <v>1006</v>
      </c>
      <c r="C34" s="260" t="s">
        <v>367</v>
      </c>
      <c r="D34" s="264" t="s">
        <v>575</v>
      </c>
      <c r="E34" s="275" t="s">
        <v>1008</v>
      </c>
      <c r="F34" s="275">
        <v>847435028489</v>
      </c>
      <c r="G34" s="330">
        <f t="shared" si="6"/>
        <v>44</v>
      </c>
      <c r="H34" s="254">
        <v>80</v>
      </c>
      <c r="I34" s="263">
        <f t="shared" si="7"/>
        <v>79.989999999999995</v>
      </c>
      <c r="J34" s="257">
        <f>VLOOKUP(E34,Inventory!A:C,3,FALSE)</f>
        <v>33</v>
      </c>
      <c r="K34" s="264"/>
      <c r="L34" s="263">
        <f t="shared" si="8"/>
        <v>0</v>
      </c>
      <c r="M34" s="443"/>
      <c r="N34" s="258"/>
    </row>
    <row r="35" spans="1:14" ht="12" customHeight="1" x14ac:dyDescent="0.15">
      <c r="A35" s="478" t="s">
        <v>282</v>
      </c>
      <c r="B35" s="478" t="s">
        <v>1009</v>
      </c>
      <c r="C35" s="478" t="s">
        <v>363</v>
      </c>
      <c r="D35" s="479" t="s">
        <v>505</v>
      </c>
      <c r="E35" s="480" t="s">
        <v>1010</v>
      </c>
      <c r="F35" s="480">
        <v>847435028496</v>
      </c>
      <c r="G35" s="481">
        <f t="shared" ref="G35:G40" si="9">(H35*0.55)</f>
        <v>22</v>
      </c>
      <c r="H35" s="287">
        <f t="shared" ref="H35:H40" si="10">(80*0.5)</f>
        <v>40</v>
      </c>
      <c r="I35" s="290">
        <f t="shared" si="7"/>
        <v>39.99</v>
      </c>
      <c r="J35" s="257">
        <f>VLOOKUP(E35,Inventory!A:C,3,FALSE)</f>
        <v>95</v>
      </c>
      <c r="K35" s="289"/>
      <c r="L35" s="290">
        <f t="shared" si="8"/>
        <v>0</v>
      </c>
      <c r="M35" s="443"/>
      <c r="N35" s="258"/>
    </row>
    <row r="36" spans="1:14" ht="12" customHeight="1" x14ac:dyDescent="0.15">
      <c r="A36" s="478" t="s">
        <v>282</v>
      </c>
      <c r="B36" s="478" t="s">
        <v>1009</v>
      </c>
      <c r="C36" s="478" t="s">
        <v>367</v>
      </c>
      <c r="D36" s="289" t="s">
        <v>575</v>
      </c>
      <c r="E36" s="480" t="s">
        <v>1011</v>
      </c>
      <c r="F36" s="480">
        <v>847435028502</v>
      </c>
      <c r="G36" s="481">
        <f t="shared" si="9"/>
        <v>22</v>
      </c>
      <c r="H36" s="287">
        <f t="shared" si="10"/>
        <v>40</v>
      </c>
      <c r="I36" s="290">
        <f t="shared" si="7"/>
        <v>39.99</v>
      </c>
      <c r="J36" s="257">
        <f>VLOOKUP(E36,Inventory!A:C,3,FALSE)</f>
        <v>151</v>
      </c>
      <c r="K36" s="289"/>
      <c r="L36" s="290">
        <f t="shared" si="8"/>
        <v>0</v>
      </c>
      <c r="M36" s="443"/>
      <c r="N36" s="258"/>
    </row>
    <row r="37" spans="1:14" ht="12" customHeight="1" x14ac:dyDescent="0.15">
      <c r="A37" s="289" t="s">
        <v>282</v>
      </c>
      <c r="B37" s="289" t="s">
        <v>1012</v>
      </c>
      <c r="C37" s="289" t="s">
        <v>363</v>
      </c>
      <c r="D37" s="479" t="s">
        <v>505</v>
      </c>
      <c r="E37" s="482" t="s">
        <v>1013</v>
      </c>
      <c r="F37" s="483">
        <v>847435028519</v>
      </c>
      <c r="G37" s="481">
        <f t="shared" si="9"/>
        <v>22</v>
      </c>
      <c r="H37" s="287">
        <f t="shared" si="10"/>
        <v>40</v>
      </c>
      <c r="I37" s="290">
        <f t="shared" si="7"/>
        <v>39.99</v>
      </c>
      <c r="J37" s="257">
        <f>VLOOKUP(E37,Inventory!A:C,3,FALSE)</f>
        <v>91</v>
      </c>
      <c r="K37" s="289"/>
      <c r="L37" s="290">
        <f t="shared" si="8"/>
        <v>0</v>
      </c>
      <c r="M37" s="443"/>
      <c r="N37" s="258"/>
    </row>
    <row r="38" spans="1:14" ht="12" customHeight="1" x14ac:dyDescent="0.15">
      <c r="A38" s="289" t="s">
        <v>282</v>
      </c>
      <c r="B38" s="289" t="s">
        <v>1012</v>
      </c>
      <c r="C38" s="289" t="s">
        <v>367</v>
      </c>
      <c r="D38" s="289" t="s">
        <v>575</v>
      </c>
      <c r="E38" s="482" t="s">
        <v>1014</v>
      </c>
      <c r="F38" s="483">
        <v>847435028526</v>
      </c>
      <c r="G38" s="481">
        <f t="shared" si="9"/>
        <v>22</v>
      </c>
      <c r="H38" s="287">
        <f t="shared" si="10"/>
        <v>40</v>
      </c>
      <c r="I38" s="290">
        <f t="shared" si="7"/>
        <v>39.99</v>
      </c>
      <c r="J38" s="257">
        <f>VLOOKUP(E38,Inventory!A:C,3,FALSE)</f>
        <v>44</v>
      </c>
      <c r="K38" s="289"/>
      <c r="L38" s="290">
        <f t="shared" si="8"/>
        <v>0</v>
      </c>
      <c r="M38" s="443"/>
      <c r="N38" s="258"/>
    </row>
    <row r="39" spans="1:14" ht="12" customHeight="1" x14ac:dyDescent="0.15">
      <c r="A39" s="289" t="s">
        <v>282</v>
      </c>
      <c r="B39" s="289" t="s">
        <v>876</v>
      </c>
      <c r="C39" s="289" t="s">
        <v>363</v>
      </c>
      <c r="D39" s="479" t="s">
        <v>505</v>
      </c>
      <c r="E39" s="482" t="s">
        <v>1015</v>
      </c>
      <c r="F39" s="483">
        <v>847435028533</v>
      </c>
      <c r="G39" s="481">
        <f t="shared" si="9"/>
        <v>22</v>
      </c>
      <c r="H39" s="287">
        <f t="shared" si="10"/>
        <v>40</v>
      </c>
      <c r="I39" s="290">
        <f t="shared" si="7"/>
        <v>39.99</v>
      </c>
      <c r="J39" s="257">
        <f>VLOOKUP(E39,Inventory!A:C,3,FALSE)</f>
        <v>55</v>
      </c>
      <c r="K39" s="484"/>
      <c r="L39" s="485">
        <f t="shared" si="8"/>
        <v>0</v>
      </c>
      <c r="M39" s="443"/>
      <c r="N39" s="258"/>
    </row>
    <row r="40" spans="1:14" ht="12" customHeight="1" x14ac:dyDescent="0.15">
      <c r="A40" s="484" t="s">
        <v>282</v>
      </c>
      <c r="B40" s="484" t="s">
        <v>876</v>
      </c>
      <c r="C40" s="484" t="s">
        <v>367</v>
      </c>
      <c r="D40" s="484" t="s">
        <v>575</v>
      </c>
      <c r="E40" s="486" t="s">
        <v>1016</v>
      </c>
      <c r="F40" s="487">
        <v>847435028540</v>
      </c>
      <c r="G40" s="481">
        <f t="shared" si="9"/>
        <v>22</v>
      </c>
      <c r="H40" s="287">
        <f t="shared" si="10"/>
        <v>40</v>
      </c>
      <c r="I40" s="488">
        <f t="shared" si="7"/>
        <v>39.99</v>
      </c>
      <c r="J40" s="257">
        <f>VLOOKUP(E40,Inventory!A:C,3,FALSE)</f>
        <v>40</v>
      </c>
      <c r="K40" s="484"/>
      <c r="L40" s="485">
        <f t="shared" si="8"/>
        <v>0</v>
      </c>
      <c r="M40" s="443"/>
      <c r="N40" s="258"/>
    </row>
    <row r="41" spans="1:14" ht="12" customHeight="1" x14ac:dyDescent="0.15">
      <c r="A41" s="260" t="s">
        <v>282</v>
      </c>
      <c r="B41" s="264" t="s">
        <v>919</v>
      </c>
      <c r="C41" s="260" t="s">
        <v>363</v>
      </c>
      <c r="D41" s="264" t="s">
        <v>505</v>
      </c>
      <c r="E41" s="260" t="s">
        <v>1017</v>
      </c>
      <c r="F41" s="261" t="s">
        <v>1018</v>
      </c>
      <c r="G41" s="330">
        <f t="shared" ref="G41:G57" si="11">H41*0.55</f>
        <v>44</v>
      </c>
      <c r="H41" s="262">
        <v>80</v>
      </c>
      <c r="I41" s="263">
        <f t="shared" si="7"/>
        <v>79.989999999999995</v>
      </c>
      <c r="J41" s="257">
        <f>VLOOKUP(E41,Inventory!A:C,3,FALSE)</f>
        <v>147</v>
      </c>
      <c r="K41" s="264"/>
      <c r="L41" s="263">
        <f t="shared" si="8"/>
        <v>0</v>
      </c>
      <c r="M41" s="443"/>
      <c r="N41" s="258"/>
    </row>
    <row r="42" spans="1:14" ht="12" customHeight="1" x14ac:dyDescent="0.15">
      <c r="A42" s="260" t="s">
        <v>282</v>
      </c>
      <c r="B42" s="264" t="s">
        <v>919</v>
      </c>
      <c r="C42" s="260" t="s">
        <v>367</v>
      </c>
      <c r="D42" s="264" t="s">
        <v>575</v>
      </c>
      <c r="E42" s="260" t="s">
        <v>1019</v>
      </c>
      <c r="F42" s="261" t="s">
        <v>1020</v>
      </c>
      <c r="G42" s="330">
        <f t="shared" si="11"/>
        <v>44</v>
      </c>
      <c r="H42" s="262">
        <v>80</v>
      </c>
      <c r="I42" s="263">
        <f t="shared" si="7"/>
        <v>79.989999999999995</v>
      </c>
      <c r="J42" s="257">
        <f>VLOOKUP(E42,Inventory!A:C,3,FALSE)</f>
        <v>158</v>
      </c>
      <c r="K42" s="264"/>
      <c r="L42" s="263">
        <f t="shared" si="8"/>
        <v>0</v>
      </c>
      <c r="M42" s="443"/>
      <c r="N42" s="258"/>
    </row>
    <row r="43" spans="1:14" ht="12" customHeight="1" x14ac:dyDescent="0.15">
      <c r="A43" s="455" t="s">
        <v>282</v>
      </c>
      <c r="B43" s="489" t="s">
        <v>1021</v>
      </c>
      <c r="C43" s="455" t="s">
        <v>363</v>
      </c>
      <c r="D43" s="457" t="s">
        <v>505</v>
      </c>
      <c r="E43" s="490" t="s">
        <v>1022</v>
      </c>
      <c r="F43" s="491" t="s">
        <v>1023</v>
      </c>
      <c r="G43" s="459">
        <f t="shared" si="11"/>
        <v>44</v>
      </c>
      <c r="H43" s="492">
        <v>80</v>
      </c>
      <c r="I43" s="461">
        <f t="shared" si="7"/>
        <v>79.989999999999995</v>
      </c>
      <c r="J43" s="257">
        <f>VLOOKUP(E43,Inventory!A:C,3,FALSE)</f>
        <v>11</v>
      </c>
      <c r="K43" s="457"/>
      <c r="L43" s="461">
        <f t="shared" si="8"/>
        <v>0</v>
      </c>
      <c r="M43" s="443"/>
      <c r="N43" s="258"/>
    </row>
    <row r="44" spans="1:14" ht="12" customHeight="1" x14ac:dyDescent="0.15">
      <c r="A44" s="455" t="s">
        <v>282</v>
      </c>
      <c r="B44" s="489" t="s">
        <v>1024</v>
      </c>
      <c r="C44" s="455" t="s">
        <v>367</v>
      </c>
      <c r="D44" s="457" t="s">
        <v>575</v>
      </c>
      <c r="E44" s="490" t="s">
        <v>1025</v>
      </c>
      <c r="F44" s="491" t="s">
        <v>1026</v>
      </c>
      <c r="G44" s="459">
        <f t="shared" si="11"/>
        <v>44</v>
      </c>
      <c r="H44" s="492">
        <v>80</v>
      </c>
      <c r="I44" s="461">
        <f t="shared" si="7"/>
        <v>79.989999999999995</v>
      </c>
      <c r="J44" s="257">
        <f>VLOOKUP(E44,Inventory!A:C,3,FALSE)</f>
        <v>16</v>
      </c>
      <c r="K44" s="457"/>
      <c r="L44" s="461">
        <f t="shared" si="8"/>
        <v>0</v>
      </c>
      <c r="M44" s="443"/>
      <c r="N44" s="258"/>
    </row>
    <row r="45" spans="1:14" ht="12" customHeight="1" x14ac:dyDescent="0.15">
      <c r="A45" s="455" t="s">
        <v>282</v>
      </c>
      <c r="B45" s="489" t="s">
        <v>1027</v>
      </c>
      <c r="C45" s="455" t="s">
        <v>363</v>
      </c>
      <c r="D45" s="457" t="s">
        <v>505</v>
      </c>
      <c r="E45" s="490" t="s">
        <v>1028</v>
      </c>
      <c r="F45" s="491" t="s">
        <v>1029</v>
      </c>
      <c r="G45" s="459">
        <f t="shared" si="11"/>
        <v>44</v>
      </c>
      <c r="H45" s="492">
        <v>80</v>
      </c>
      <c r="I45" s="461">
        <f t="shared" si="7"/>
        <v>79.989999999999995</v>
      </c>
      <c r="J45" s="257">
        <f>VLOOKUP(E45,Inventory!A:C,3,FALSE)</f>
        <v>6</v>
      </c>
      <c r="K45" s="457"/>
      <c r="L45" s="461">
        <f t="shared" si="8"/>
        <v>0</v>
      </c>
      <c r="M45" s="443"/>
      <c r="N45" s="258"/>
    </row>
    <row r="46" spans="1:14" ht="12" customHeight="1" x14ac:dyDescent="0.15">
      <c r="A46" s="455" t="s">
        <v>282</v>
      </c>
      <c r="B46" s="489" t="s">
        <v>1030</v>
      </c>
      <c r="C46" s="455" t="s">
        <v>367</v>
      </c>
      <c r="D46" s="457" t="s">
        <v>575</v>
      </c>
      <c r="E46" s="490" t="s">
        <v>1031</v>
      </c>
      <c r="F46" s="491" t="s">
        <v>1032</v>
      </c>
      <c r="G46" s="459">
        <f t="shared" si="11"/>
        <v>44</v>
      </c>
      <c r="H46" s="492">
        <v>80</v>
      </c>
      <c r="I46" s="461">
        <f t="shared" si="7"/>
        <v>79.989999999999995</v>
      </c>
      <c r="J46" s="257">
        <f>VLOOKUP(E46,Inventory!A:C,3,FALSE)</f>
        <v>12</v>
      </c>
      <c r="K46" s="457"/>
      <c r="L46" s="461">
        <f t="shared" si="8"/>
        <v>0</v>
      </c>
      <c r="M46" s="443"/>
      <c r="N46" s="258"/>
    </row>
    <row r="47" spans="1:14" ht="12" customHeight="1" x14ac:dyDescent="0.15">
      <c r="A47" s="251" t="s">
        <v>282</v>
      </c>
      <c r="B47" s="252" t="s">
        <v>1033</v>
      </c>
      <c r="C47" s="251" t="s">
        <v>363</v>
      </c>
      <c r="D47" s="264" t="s">
        <v>505</v>
      </c>
      <c r="E47" s="251" t="s">
        <v>573</v>
      </c>
      <c r="F47" s="253" t="s">
        <v>574</v>
      </c>
      <c r="G47" s="330">
        <f t="shared" si="11"/>
        <v>44</v>
      </c>
      <c r="H47" s="262">
        <v>80</v>
      </c>
      <c r="I47" s="263">
        <f t="shared" si="7"/>
        <v>79.989999999999995</v>
      </c>
      <c r="J47" s="257">
        <f>VLOOKUP(E47,Inventory!A:C,3,FALSE)</f>
        <v>31</v>
      </c>
      <c r="K47" s="264"/>
      <c r="L47" s="263">
        <f t="shared" si="8"/>
        <v>0</v>
      </c>
      <c r="M47" s="443"/>
      <c r="N47" s="258"/>
    </row>
    <row r="48" spans="1:14" ht="12" customHeight="1" x14ac:dyDescent="0.15">
      <c r="A48" s="260" t="s">
        <v>282</v>
      </c>
      <c r="B48" s="264" t="s">
        <v>1033</v>
      </c>
      <c r="C48" s="260" t="s">
        <v>367</v>
      </c>
      <c r="D48" s="264" t="s">
        <v>575</v>
      </c>
      <c r="E48" s="260" t="s">
        <v>576</v>
      </c>
      <c r="F48" s="261" t="s">
        <v>577</v>
      </c>
      <c r="G48" s="330">
        <f t="shared" si="11"/>
        <v>44</v>
      </c>
      <c r="H48" s="262">
        <v>80</v>
      </c>
      <c r="I48" s="263">
        <f t="shared" si="7"/>
        <v>79.989999999999995</v>
      </c>
      <c r="J48" s="257">
        <f>VLOOKUP(E48,Inventory!A:C,3,FALSE)</f>
        <v>32</v>
      </c>
      <c r="K48" s="264"/>
      <c r="L48" s="263">
        <f t="shared" si="8"/>
        <v>0</v>
      </c>
      <c r="M48" s="443"/>
      <c r="N48" s="258"/>
    </row>
    <row r="49" spans="1:14" ht="10.5" customHeight="1" x14ac:dyDescent="0.15">
      <c r="A49" s="294" t="s">
        <v>282</v>
      </c>
      <c r="B49" s="474" t="s">
        <v>1034</v>
      </c>
      <c r="C49" s="294" t="s">
        <v>367</v>
      </c>
      <c r="D49" s="474" t="s">
        <v>575</v>
      </c>
      <c r="E49" s="294" t="s">
        <v>581</v>
      </c>
      <c r="F49" s="475" t="s">
        <v>582</v>
      </c>
      <c r="G49" s="493">
        <f t="shared" si="11"/>
        <v>44</v>
      </c>
      <c r="H49" s="270">
        <v>80</v>
      </c>
      <c r="I49" s="296">
        <f t="shared" si="7"/>
        <v>79.989999999999995</v>
      </c>
      <c r="J49" s="257">
        <f>VLOOKUP(E49,Inventory!A:C,3,FALSE)</f>
        <v>12</v>
      </c>
      <c r="K49" s="474"/>
      <c r="L49" s="296">
        <f t="shared" si="8"/>
        <v>0</v>
      </c>
      <c r="M49" s="443"/>
      <c r="N49" s="258"/>
    </row>
    <row r="50" spans="1:14" ht="12" customHeight="1" x14ac:dyDescent="0.15">
      <c r="A50" s="251" t="s">
        <v>1035</v>
      </c>
      <c r="B50" s="251" t="s">
        <v>362</v>
      </c>
      <c r="C50" s="252" t="s">
        <v>363</v>
      </c>
      <c r="D50" s="264" t="s">
        <v>1036</v>
      </c>
      <c r="E50" s="273" t="s">
        <v>1037</v>
      </c>
      <c r="F50" s="273">
        <v>847435029004</v>
      </c>
      <c r="G50" s="254">
        <f t="shared" si="11"/>
        <v>55.000000000000007</v>
      </c>
      <c r="H50" s="254">
        <v>100</v>
      </c>
      <c r="I50" s="255">
        <f t="shared" si="7"/>
        <v>99.99</v>
      </c>
      <c r="J50" s="257">
        <f>VLOOKUP(E50,Inventory!A:C,3,FALSE)</f>
        <v>152</v>
      </c>
      <c r="K50" s="252"/>
      <c r="L50" s="255">
        <f t="shared" si="8"/>
        <v>0</v>
      </c>
      <c r="M50" s="443"/>
      <c r="N50" s="258"/>
    </row>
    <row r="51" spans="1:14" ht="12" customHeight="1" x14ac:dyDescent="0.15">
      <c r="A51" s="260" t="s">
        <v>1035</v>
      </c>
      <c r="B51" s="260" t="s">
        <v>362</v>
      </c>
      <c r="C51" s="264" t="s">
        <v>367</v>
      </c>
      <c r="D51" s="264" t="s">
        <v>1038</v>
      </c>
      <c r="E51" s="275" t="s">
        <v>1039</v>
      </c>
      <c r="F51" s="275">
        <v>847435029011</v>
      </c>
      <c r="G51" s="262">
        <f t="shared" si="11"/>
        <v>55.000000000000007</v>
      </c>
      <c r="H51" s="262">
        <v>100</v>
      </c>
      <c r="I51" s="263">
        <f t="shared" si="7"/>
        <v>99.99</v>
      </c>
      <c r="J51" s="257">
        <f>VLOOKUP(E51,Inventory!A:C,3,FALSE)</f>
        <v>134</v>
      </c>
      <c r="K51" s="264"/>
      <c r="L51" s="263">
        <f t="shared" si="8"/>
        <v>0</v>
      </c>
      <c r="M51" s="443"/>
      <c r="N51" s="258"/>
    </row>
    <row r="52" spans="1:14" ht="12" customHeight="1" x14ac:dyDescent="0.15">
      <c r="A52" s="252" t="s">
        <v>1040</v>
      </c>
      <c r="B52" s="252" t="s">
        <v>1041</v>
      </c>
      <c r="C52" s="251" t="s">
        <v>363</v>
      </c>
      <c r="D52" s="252" t="s">
        <v>392</v>
      </c>
      <c r="E52" s="251" t="s">
        <v>1042</v>
      </c>
      <c r="F52" s="253" t="s">
        <v>1043</v>
      </c>
      <c r="G52" s="477">
        <f t="shared" si="11"/>
        <v>33</v>
      </c>
      <c r="H52" s="255">
        <f t="shared" ref="H52:H57" si="12">75*0.8</f>
        <v>60</v>
      </c>
      <c r="I52" s="255">
        <f t="shared" si="7"/>
        <v>59.99</v>
      </c>
      <c r="J52" s="257">
        <f>VLOOKUP(E52,Inventory!A:C,3,FALSE)</f>
        <v>250</v>
      </c>
      <c r="K52" s="252"/>
      <c r="L52" s="255">
        <f t="shared" si="8"/>
        <v>0</v>
      </c>
      <c r="M52" s="443"/>
      <c r="N52" s="258"/>
    </row>
    <row r="53" spans="1:14" ht="12" customHeight="1" x14ac:dyDescent="0.15">
      <c r="A53" s="264" t="s">
        <v>1040</v>
      </c>
      <c r="B53" s="264" t="s">
        <v>1041</v>
      </c>
      <c r="C53" s="260" t="s">
        <v>367</v>
      </c>
      <c r="D53" s="264" t="s">
        <v>395</v>
      </c>
      <c r="E53" s="260" t="s">
        <v>1044</v>
      </c>
      <c r="F53" s="261" t="s">
        <v>1045</v>
      </c>
      <c r="G53" s="330">
        <f t="shared" si="11"/>
        <v>33</v>
      </c>
      <c r="H53" s="255">
        <f t="shared" si="12"/>
        <v>60</v>
      </c>
      <c r="I53" s="263">
        <f t="shared" si="7"/>
        <v>59.99</v>
      </c>
      <c r="J53" s="257">
        <f>VLOOKUP(E53,Inventory!A:C,3,FALSE)</f>
        <v>250</v>
      </c>
      <c r="K53" s="264"/>
      <c r="L53" s="263">
        <f t="shared" si="8"/>
        <v>0</v>
      </c>
      <c r="M53" s="443"/>
      <c r="N53" s="258"/>
    </row>
    <row r="54" spans="1:14" ht="12" customHeight="1" x14ac:dyDescent="0.15">
      <c r="A54" s="264" t="s">
        <v>1040</v>
      </c>
      <c r="B54" s="264" t="s">
        <v>1046</v>
      </c>
      <c r="C54" s="260" t="s">
        <v>363</v>
      </c>
      <c r="D54" s="264" t="s">
        <v>392</v>
      </c>
      <c r="E54" s="260" t="s">
        <v>1047</v>
      </c>
      <c r="F54" s="261" t="s">
        <v>1048</v>
      </c>
      <c r="G54" s="330">
        <f t="shared" si="11"/>
        <v>33</v>
      </c>
      <c r="H54" s="255">
        <f t="shared" si="12"/>
        <v>60</v>
      </c>
      <c r="I54" s="263">
        <f t="shared" si="7"/>
        <v>59.99</v>
      </c>
      <c r="J54" s="257">
        <f>VLOOKUP(E54,Inventory!A:C,3,FALSE)</f>
        <v>49</v>
      </c>
      <c r="K54" s="264"/>
      <c r="L54" s="263">
        <f t="shared" si="8"/>
        <v>0</v>
      </c>
      <c r="M54" s="443"/>
      <c r="N54" s="258"/>
    </row>
    <row r="55" spans="1:14" ht="12" customHeight="1" x14ac:dyDescent="0.15">
      <c r="A55" s="264" t="s">
        <v>1040</v>
      </c>
      <c r="B55" s="264" t="s">
        <v>1046</v>
      </c>
      <c r="C55" s="260" t="s">
        <v>367</v>
      </c>
      <c r="D55" s="264" t="s">
        <v>395</v>
      </c>
      <c r="E55" s="260" t="s">
        <v>1049</v>
      </c>
      <c r="F55" s="261" t="s">
        <v>1050</v>
      </c>
      <c r="G55" s="330">
        <f t="shared" si="11"/>
        <v>33</v>
      </c>
      <c r="H55" s="255">
        <f t="shared" si="12"/>
        <v>60</v>
      </c>
      <c r="I55" s="263">
        <f t="shared" si="7"/>
        <v>59.99</v>
      </c>
      <c r="J55" s="257">
        <f>VLOOKUP(E55,Inventory!A:C,3,FALSE)</f>
        <v>40</v>
      </c>
      <c r="K55" s="264"/>
      <c r="L55" s="263">
        <f t="shared" si="8"/>
        <v>0</v>
      </c>
      <c r="M55" s="443"/>
      <c r="N55" s="258"/>
    </row>
    <row r="56" spans="1:14" ht="12" customHeight="1" x14ac:dyDescent="0.15">
      <c r="A56" s="264" t="s">
        <v>1040</v>
      </c>
      <c r="B56" s="264" t="s">
        <v>1051</v>
      </c>
      <c r="C56" s="260" t="s">
        <v>363</v>
      </c>
      <c r="D56" s="264" t="s">
        <v>392</v>
      </c>
      <c r="E56" s="260" t="s">
        <v>1052</v>
      </c>
      <c r="F56" s="261" t="s">
        <v>1053</v>
      </c>
      <c r="G56" s="330">
        <f t="shared" si="11"/>
        <v>33</v>
      </c>
      <c r="H56" s="255">
        <f t="shared" si="12"/>
        <v>60</v>
      </c>
      <c r="I56" s="263">
        <f t="shared" si="7"/>
        <v>59.99</v>
      </c>
      <c r="J56" s="257">
        <f>VLOOKUP(E56,Inventory!A:C,3,FALSE)</f>
        <v>73</v>
      </c>
      <c r="K56" s="264"/>
      <c r="L56" s="263">
        <f t="shared" si="8"/>
        <v>0</v>
      </c>
      <c r="M56" s="443"/>
      <c r="N56" s="258"/>
    </row>
    <row r="57" spans="1:14" ht="12" customHeight="1" x14ac:dyDescent="0.15">
      <c r="A57" s="264" t="s">
        <v>1040</v>
      </c>
      <c r="B57" s="264" t="s">
        <v>1051</v>
      </c>
      <c r="C57" s="260" t="s">
        <v>367</v>
      </c>
      <c r="D57" s="264" t="s">
        <v>395</v>
      </c>
      <c r="E57" s="260" t="s">
        <v>1054</v>
      </c>
      <c r="F57" s="261" t="s">
        <v>1055</v>
      </c>
      <c r="G57" s="330">
        <f t="shared" si="11"/>
        <v>33</v>
      </c>
      <c r="H57" s="255">
        <f t="shared" si="12"/>
        <v>60</v>
      </c>
      <c r="I57" s="263">
        <f t="shared" si="7"/>
        <v>59.99</v>
      </c>
      <c r="J57" s="257">
        <f>VLOOKUP(E57,Inventory!A:C,3,FALSE)</f>
        <v>3</v>
      </c>
      <c r="K57" s="264"/>
      <c r="L57" s="263">
        <f t="shared" si="8"/>
        <v>0</v>
      </c>
      <c r="M57" s="443"/>
      <c r="N57" s="258"/>
    </row>
    <row r="58" spans="1:14" ht="12.75" customHeight="1" x14ac:dyDescent="0.15">
      <c r="A58" s="241" t="s">
        <v>1056</v>
      </c>
      <c r="B58" s="242"/>
      <c r="C58" s="242"/>
      <c r="D58" s="242"/>
      <c r="E58" s="242"/>
      <c r="F58" s="242"/>
      <c r="G58" s="243"/>
      <c r="H58" s="243"/>
      <c r="I58" s="242"/>
      <c r="J58" s="257"/>
      <c r="K58" s="242"/>
      <c r="L58" s="242"/>
      <c r="M58" s="446"/>
      <c r="N58" s="245"/>
    </row>
    <row r="59" spans="1:14" ht="12.75" customHeight="1" x14ac:dyDescent="0.15">
      <c r="A59" s="246" t="s">
        <v>351</v>
      </c>
      <c r="B59" s="246" t="s">
        <v>352</v>
      </c>
      <c r="C59" s="246" t="s">
        <v>353</v>
      </c>
      <c r="D59" s="246" t="e">
        <f>#REF!</f>
        <v>#REF!</v>
      </c>
      <c r="E59" s="246" t="s">
        <v>355</v>
      </c>
      <c r="F59" s="246" t="s">
        <v>356</v>
      </c>
      <c r="G59" s="247" t="s">
        <v>257</v>
      </c>
      <c r="H59" s="247" t="s">
        <v>262</v>
      </c>
      <c r="I59" s="246" t="s">
        <v>263</v>
      </c>
      <c r="J59" s="248"/>
      <c r="K59" s="246" t="s">
        <v>357</v>
      </c>
      <c r="L59" s="246" t="s">
        <v>359</v>
      </c>
      <c r="M59" s="420"/>
      <c r="N59" s="249"/>
    </row>
    <row r="60" spans="1:14" ht="12.75" customHeight="1" x14ac:dyDescent="0.2">
      <c r="A60" s="494" t="s">
        <v>1057</v>
      </c>
      <c r="B60" s="495" t="s">
        <v>1058</v>
      </c>
      <c r="C60" s="496" t="s">
        <v>463</v>
      </c>
      <c r="D60" s="497" t="s">
        <v>1059</v>
      </c>
      <c r="E60" s="498" t="s">
        <v>822</v>
      </c>
      <c r="F60" s="499">
        <v>847435031083</v>
      </c>
      <c r="G60" s="500">
        <f t="shared" ref="G60:G108" si="13">H60*0.55</f>
        <v>385.00000000000006</v>
      </c>
      <c r="H60" s="501">
        <v>700</v>
      </c>
      <c r="I60" s="502">
        <f t="shared" ref="I60:I108" si="14">H60-0.01</f>
        <v>699.99</v>
      </c>
      <c r="J60" s="452">
        <f>VLOOKUP(E60,Inventory!A:C,3,FALSE)</f>
        <v>4</v>
      </c>
      <c r="K60" s="503"/>
      <c r="L60" s="504">
        <f t="shared" ref="L60:L108" si="15">G60*K60</f>
        <v>0</v>
      </c>
      <c r="M60" s="443"/>
      <c r="N60" s="258"/>
    </row>
    <row r="61" spans="1:14" ht="12.75" customHeight="1" x14ac:dyDescent="0.2">
      <c r="A61" s="494" t="s">
        <v>1057</v>
      </c>
      <c r="B61" s="505" t="s">
        <v>1058</v>
      </c>
      <c r="C61" s="506" t="s">
        <v>466</v>
      </c>
      <c r="D61" s="457" t="s">
        <v>1060</v>
      </c>
      <c r="E61" s="507" t="s">
        <v>824</v>
      </c>
      <c r="F61" s="508">
        <v>847435031090</v>
      </c>
      <c r="G61" s="459">
        <f t="shared" si="13"/>
        <v>385.00000000000006</v>
      </c>
      <c r="H61" s="492">
        <v>700</v>
      </c>
      <c r="I61" s="461">
        <f t="shared" si="14"/>
        <v>699.99</v>
      </c>
      <c r="J61" s="257">
        <f>VLOOKUP(E61,Inventory!A:C,3,FALSE)</f>
        <v>0</v>
      </c>
      <c r="K61" s="457"/>
      <c r="L61" s="461">
        <f t="shared" si="15"/>
        <v>0</v>
      </c>
      <c r="M61" s="443"/>
      <c r="N61" s="258"/>
    </row>
    <row r="62" spans="1:14" ht="12.75" customHeight="1" x14ac:dyDescent="0.2">
      <c r="A62" s="494" t="s">
        <v>1057</v>
      </c>
      <c r="B62" s="505" t="s">
        <v>1058</v>
      </c>
      <c r="C62" s="506" t="s">
        <v>469</v>
      </c>
      <c r="D62" s="457" t="s">
        <v>1061</v>
      </c>
      <c r="E62" s="507" t="s">
        <v>825</v>
      </c>
      <c r="F62" s="508">
        <v>847435031106</v>
      </c>
      <c r="G62" s="459">
        <f t="shared" si="13"/>
        <v>385.00000000000006</v>
      </c>
      <c r="H62" s="492">
        <v>700</v>
      </c>
      <c r="I62" s="461">
        <f t="shared" si="14"/>
        <v>699.99</v>
      </c>
      <c r="J62" s="257">
        <f>VLOOKUP(E62,Inventory!A:C,3,FALSE)</f>
        <v>9</v>
      </c>
      <c r="K62" s="457"/>
      <c r="L62" s="461">
        <f t="shared" si="15"/>
        <v>0</v>
      </c>
      <c r="M62" s="443"/>
      <c r="N62" s="258"/>
    </row>
    <row r="63" spans="1:14" ht="12.75" customHeight="1" x14ac:dyDescent="0.2">
      <c r="A63" s="494" t="s">
        <v>1057</v>
      </c>
      <c r="B63" s="505" t="s">
        <v>1058</v>
      </c>
      <c r="C63" s="506" t="s">
        <v>472</v>
      </c>
      <c r="D63" s="457" t="s">
        <v>1062</v>
      </c>
      <c r="E63" s="507" t="s">
        <v>826</v>
      </c>
      <c r="F63" s="508">
        <v>847435031113</v>
      </c>
      <c r="G63" s="459">
        <f t="shared" si="13"/>
        <v>385.00000000000006</v>
      </c>
      <c r="H63" s="492">
        <v>700</v>
      </c>
      <c r="I63" s="461">
        <f t="shared" si="14"/>
        <v>699.99</v>
      </c>
      <c r="J63" s="257">
        <f>VLOOKUP(E63,Inventory!A:C,3,FALSE)</f>
        <v>15</v>
      </c>
      <c r="K63" s="457"/>
      <c r="L63" s="461">
        <f t="shared" si="15"/>
        <v>0</v>
      </c>
      <c r="M63" s="443"/>
      <c r="N63" s="258"/>
    </row>
    <row r="64" spans="1:14" ht="12.75" customHeight="1" x14ac:dyDescent="0.2">
      <c r="A64" s="494" t="s">
        <v>1057</v>
      </c>
      <c r="B64" s="505" t="s">
        <v>1058</v>
      </c>
      <c r="C64" s="506" t="s">
        <v>475</v>
      </c>
      <c r="D64" s="457" t="s">
        <v>1063</v>
      </c>
      <c r="E64" s="507" t="s">
        <v>827</v>
      </c>
      <c r="F64" s="508">
        <v>847435031120</v>
      </c>
      <c r="G64" s="459">
        <f t="shared" si="13"/>
        <v>385.00000000000006</v>
      </c>
      <c r="H64" s="492">
        <v>700</v>
      </c>
      <c r="I64" s="461">
        <f t="shared" si="14"/>
        <v>699.99</v>
      </c>
      <c r="J64" s="257">
        <f>VLOOKUP(E64,Inventory!A:C,3,FALSE)</f>
        <v>13</v>
      </c>
      <c r="K64" s="457"/>
      <c r="L64" s="461">
        <f t="shared" si="15"/>
        <v>0</v>
      </c>
      <c r="M64" s="443"/>
      <c r="N64" s="258"/>
    </row>
    <row r="65" spans="1:14" ht="12.75" customHeight="1" x14ac:dyDescent="0.2">
      <c r="A65" s="509" t="s">
        <v>1057</v>
      </c>
      <c r="B65" s="467" t="s">
        <v>1064</v>
      </c>
      <c r="C65" s="510" t="s">
        <v>463</v>
      </c>
      <c r="D65" s="468" t="s">
        <v>1059</v>
      </c>
      <c r="E65" s="511" t="s">
        <v>1065</v>
      </c>
      <c r="F65" s="512" t="s">
        <v>1066</v>
      </c>
      <c r="G65" s="513">
        <f t="shared" si="13"/>
        <v>385.00000000000006</v>
      </c>
      <c r="H65" s="514">
        <v>700</v>
      </c>
      <c r="I65" s="473">
        <f t="shared" si="14"/>
        <v>699.99</v>
      </c>
      <c r="J65" s="257">
        <f>VLOOKUP(E65,Inventory!A:C,3,FALSE)</f>
        <v>0</v>
      </c>
      <c r="K65" s="468"/>
      <c r="L65" s="473">
        <f t="shared" si="15"/>
        <v>0</v>
      </c>
      <c r="M65" s="443"/>
      <c r="N65" s="258" t="s">
        <v>1067</v>
      </c>
    </row>
    <row r="66" spans="1:14" ht="12.75" customHeight="1" x14ac:dyDescent="0.2">
      <c r="A66" s="509" t="s">
        <v>1057</v>
      </c>
      <c r="B66" s="467" t="s">
        <v>1064</v>
      </c>
      <c r="C66" s="510" t="s">
        <v>466</v>
      </c>
      <c r="D66" s="468" t="s">
        <v>1060</v>
      </c>
      <c r="E66" s="511" t="s">
        <v>1068</v>
      </c>
      <c r="F66" s="512" t="s">
        <v>1069</v>
      </c>
      <c r="G66" s="513">
        <f t="shared" si="13"/>
        <v>385.00000000000006</v>
      </c>
      <c r="H66" s="514">
        <v>700</v>
      </c>
      <c r="I66" s="473">
        <f t="shared" si="14"/>
        <v>699.99</v>
      </c>
      <c r="J66" s="257">
        <f>VLOOKUP(E66,Inventory!A:C,3,FALSE)</f>
        <v>0</v>
      </c>
      <c r="K66" s="468"/>
      <c r="L66" s="473">
        <f t="shared" si="15"/>
        <v>0</v>
      </c>
      <c r="M66" s="443"/>
      <c r="N66" s="258" t="s">
        <v>1067</v>
      </c>
    </row>
    <row r="67" spans="1:14" ht="12.75" customHeight="1" x14ac:dyDescent="0.2">
      <c r="A67" s="509" t="s">
        <v>1057</v>
      </c>
      <c r="B67" s="467" t="s">
        <v>1064</v>
      </c>
      <c r="C67" s="510" t="s">
        <v>469</v>
      </c>
      <c r="D67" s="468" t="s">
        <v>1061</v>
      </c>
      <c r="E67" s="511" t="s">
        <v>1070</v>
      </c>
      <c r="F67" s="512" t="s">
        <v>1071</v>
      </c>
      <c r="G67" s="513">
        <f t="shared" si="13"/>
        <v>385.00000000000006</v>
      </c>
      <c r="H67" s="514">
        <v>700</v>
      </c>
      <c r="I67" s="473">
        <f t="shared" si="14"/>
        <v>699.99</v>
      </c>
      <c r="J67" s="257">
        <f>VLOOKUP(E67,Inventory!A:C,3,FALSE)</f>
        <v>0</v>
      </c>
      <c r="K67" s="468"/>
      <c r="L67" s="473">
        <f t="shared" si="15"/>
        <v>0</v>
      </c>
      <c r="M67" s="443"/>
      <c r="N67" s="258" t="s">
        <v>1067</v>
      </c>
    </row>
    <row r="68" spans="1:14" ht="12.75" customHeight="1" x14ac:dyDescent="0.2">
      <c r="A68" s="509" t="s">
        <v>1057</v>
      </c>
      <c r="B68" s="467" t="s">
        <v>1064</v>
      </c>
      <c r="C68" s="510" t="s">
        <v>472</v>
      </c>
      <c r="D68" s="468" t="s">
        <v>1062</v>
      </c>
      <c r="E68" s="511" t="s">
        <v>1072</v>
      </c>
      <c r="F68" s="512" t="s">
        <v>1073</v>
      </c>
      <c r="G68" s="513">
        <f t="shared" si="13"/>
        <v>385.00000000000006</v>
      </c>
      <c r="H68" s="514">
        <v>700</v>
      </c>
      <c r="I68" s="473">
        <f t="shared" si="14"/>
        <v>699.99</v>
      </c>
      <c r="J68" s="257">
        <f>VLOOKUP(E68,Inventory!A:C,3,FALSE)</f>
        <v>0</v>
      </c>
      <c r="K68" s="468"/>
      <c r="L68" s="473">
        <f t="shared" si="15"/>
        <v>0</v>
      </c>
      <c r="M68" s="443"/>
      <c r="N68" s="258" t="s">
        <v>1067</v>
      </c>
    </row>
    <row r="69" spans="1:14" ht="12.75" customHeight="1" x14ac:dyDescent="0.2">
      <c r="A69" s="509" t="s">
        <v>1057</v>
      </c>
      <c r="B69" s="467" t="s">
        <v>1064</v>
      </c>
      <c r="C69" s="510" t="s">
        <v>475</v>
      </c>
      <c r="D69" s="468" t="s">
        <v>1063</v>
      </c>
      <c r="E69" s="511" t="s">
        <v>1074</v>
      </c>
      <c r="F69" s="512" t="s">
        <v>1075</v>
      </c>
      <c r="G69" s="513">
        <f t="shared" si="13"/>
        <v>385.00000000000006</v>
      </c>
      <c r="H69" s="514">
        <v>700</v>
      </c>
      <c r="I69" s="473">
        <f t="shared" si="14"/>
        <v>699.99</v>
      </c>
      <c r="J69" s="257">
        <f>VLOOKUP(E69,Inventory!A:C,3,FALSE)</f>
        <v>0</v>
      </c>
      <c r="K69" s="468"/>
      <c r="L69" s="473">
        <f t="shared" si="15"/>
        <v>0</v>
      </c>
      <c r="M69" s="443"/>
      <c r="N69" s="258" t="s">
        <v>1067</v>
      </c>
    </row>
    <row r="70" spans="1:14" ht="12.75" customHeight="1" x14ac:dyDescent="0.2">
      <c r="A70" s="509" t="s">
        <v>1057</v>
      </c>
      <c r="B70" s="467" t="s">
        <v>1076</v>
      </c>
      <c r="C70" s="510" t="s">
        <v>463</v>
      </c>
      <c r="D70" s="468" t="s">
        <v>1059</v>
      </c>
      <c r="E70" s="511" t="s">
        <v>1077</v>
      </c>
      <c r="F70" s="512" t="s">
        <v>1078</v>
      </c>
      <c r="G70" s="513">
        <f t="shared" si="13"/>
        <v>385.00000000000006</v>
      </c>
      <c r="H70" s="514">
        <v>700</v>
      </c>
      <c r="I70" s="473">
        <f t="shared" si="14"/>
        <v>699.99</v>
      </c>
      <c r="J70" s="257">
        <f>VLOOKUP(E70,Inventory!A:C,3,FALSE)</f>
        <v>0</v>
      </c>
      <c r="K70" s="468"/>
      <c r="L70" s="473">
        <f t="shared" si="15"/>
        <v>0</v>
      </c>
      <c r="M70" s="443"/>
      <c r="N70" s="258" t="s">
        <v>1079</v>
      </c>
    </row>
    <row r="71" spans="1:14" ht="12.75" customHeight="1" x14ac:dyDescent="0.2">
      <c r="A71" s="509" t="s">
        <v>1057</v>
      </c>
      <c r="B71" s="467" t="s">
        <v>1076</v>
      </c>
      <c r="C71" s="510" t="s">
        <v>466</v>
      </c>
      <c r="D71" s="468" t="s">
        <v>1060</v>
      </c>
      <c r="E71" s="511" t="s">
        <v>1080</v>
      </c>
      <c r="F71" s="512" t="s">
        <v>1081</v>
      </c>
      <c r="G71" s="513">
        <f t="shared" si="13"/>
        <v>385.00000000000006</v>
      </c>
      <c r="H71" s="514">
        <v>700</v>
      </c>
      <c r="I71" s="473">
        <f t="shared" si="14"/>
        <v>699.99</v>
      </c>
      <c r="J71" s="257">
        <f>VLOOKUP(E71,Inventory!A:C,3,FALSE)</f>
        <v>0</v>
      </c>
      <c r="K71" s="468"/>
      <c r="L71" s="473">
        <f t="shared" si="15"/>
        <v>0</v>
      </c>
      <c r="M71" s="443"/>
      <c r="N71" s="258" t="s">
        <v>1079</v>
      </c>
    </row>
    <row r="72" spans="1:14" ht="12.75" customHeight="1" x14ac:dyDescent="0.2">
      <c r="A72" s="509" t="s">
        <v>1057</v>
      </c>
      <c r="B72" s="467" t="s">
        <v>1076</v>
      </c>
      <c r="C72" s="510" t="s">
        <v>469</v>
      </c>
      <c r="D72" s="468" t="s">
        <v>1061</v>
      </c>
      <c r="E72" s="511" t="s">
        <v>1082</v>
      </c>
      <c r="F72" s="512" t="s">
        <v>1083</v>
      </c>
      <c r="G72" s="513">
        <f t="shared" si="13"/>
        <v>385.00000000000006</v>
      </c>
      <c r="H72" s="514">
        <v>700</v>
      </c>
      <c r="I72" s="473">
        <f t="shared" si="14"/>
        <v>699.99</v>
      </c>
      <c r="J72" s="257">
        <f>VLOOKUP(E72,Inventory!A:C,3,FALSE)</f>
        <v>0</v>
      </c>
      <c r="K72" s="468"/>
      <c r="L72" s="473">
        <f t="shared" si="15"/>
        <v>0</v>
      </c>
      <c r="M72" s="443"/>
      <c r="N72" s="258" t="s">
        <v>1079</v>
      </c>
    </row>
    <row r="73" spans="1:14" ht="12.75" customHeight="1" x14ac:dyDescent="0.2">
      <c r="A73" s="509" t="s">
        <v>1057</v>
      </c>
      <c r="B73" s="467" t="s">
        <v>1076</v>
      </c>
      <c r="C73" s="510" t="s">
        <v>472</v>
      </c>
      <c r="D73" s="468" t="s">
        <v>1062</v>
      </c>
      <c r="E73" s="511" t="s">
        <v>1084</v>
      </c>
      <c r="F73" s="512" t="s">
        <v>1085</v>
      </c>
      <c r="G73" s="513">
        <f t="shared" si="13"/>
        <v>385.00000000000006</v>
      </c>
      <c r="H73" s="514">
        <v>700</v>
      </c>
      <c r="I73" s="473">
        <f t="shared" si="14"/>
        <v>699.99</v>
      </c>
      <c r="J73" s="257">
        <f>VLOOKUP(E73,Inventory!A:C,3,FALSE)</f>
        <v>0</v>
      </c>
      <c r="K73" s="468"/>
      <c r="L73" s="473">
        <f t="shared" si="15"/>
        <v>0</v>
      </c>
      <c r="M73" s="443"/>
      <c r="N73" s="258" t="s">
        <v>1079</v>
      </c>
    </row>
    <row r="74" spans="1:14" ht="12.75" customHeight="1" x14ac:dyDescent="0.2">
      <c r="A74" s="509" t="s">
        <v>1057</v>
      </c>
      <c r="B74" s="467" t="s">
        <v>1076</v>
      </c>
      <c r="C74" s="510" t="s">
        <v>475</v>
      </c>
      <c r="D74" s="468" t="s">
        <v>1063</v>
      </c>
      <c r="E74" s="511" t="s">
        <v>1086</v>
      </c>
      <c r="F74" s="512" t="s">
        <v>1087</v>
      </c>
      <c r="G74" s="513">
        <f t="shared" si="13"/>
        <v>385.00000000000006</v>
      </c>
      <c r="H74" s="514">
        <v>700</v>
      </c>
      <c r="I74" s="473">
        <f t="shared" si="14"/>
        <v>699.99</v>
      </c>
      <c r="J74" s="257">
        <f>VLOOKUP(E74,Inventory!A:C,3,FALSE)</f>
        <v>0</v>
      </c>
      <c r="K74" s="468"/>
      <c r="L74" s="473">
        <f t="shared" si="15"/>
        <v>0</v>
      </c>
      <c r="M74" s="443"/>
      <c r="N74" s="258" t="s">
        <v>1079</v>
      </c>
    </row>
    <row r="75" spans="1:14" ht="12.75" customHeight="1" x14ac:dyDescent="0.2">
      <c r="A75" s="515" t="s">
        <v>324</v>
      </c>
      <c r="B75" s="505" t="s">
        <v>1088</v>
      </c>
      <c r="C75" s="506" t="s">
        <v>463</v>
      </c>
      <c r="D75" s="457" t="s">
        <v>1059</v>
      </c>
      <c r="E75" s="507" t="s">
        <v>780</v>
      </c>
      <c r="F75" s="508">
        <v>847435033483</v>
      </c>
      <c r="G75" s="459">
        <f t="shared" si="13"/>
        <v>275</v>
      </c>
      <c r="H75" s="492">
        <v>500</v>
      </c>
      <c r="I75" s="461">
        <f t="shared" si="14"/>
        <v>499.99</v>
      </c>
      <c r="J75" s="257">
        <f>VLOOKUP(E75,Inventory!A:C,3,FALSE)</f>
        <v>11</v>
      </c>
      <c r="K75" s="457"/>
      <c r="L75" s="461">
        <f t="shared" si="15"/>
        <v>0</v>
      </c>
      <c r="M75" s="443"/>
      <c r="N75" s="258"/>
    </row>
    <row r="76" spans="1:14" ht="12.75" customHeight="1" x14ac:dyDescent="0.2">
      <c r="A76" s="515" t="s">
        <v>324</v>
      </c>
      <c r="B76" s="505" t="s">
        <v>1088</v>
      </c>
      <c r="C76" s="506" t="s">
        <v>466</v>
      </c>
      <c r="D76" s="457" t="s">
        <v>1060</v>
      </c>
      <c r="E76" s="507" t="s">
        <v>781</v>
      </c>
      <c r="F76" s="508">
        <v>847435033490</v>
      </c>
      <c r="G76" s="459">
        <f t="shared" si="13"/>
        <v>275</v>
      </c>
      <c r="H76" s="492">
        <v>500</v>
      </c>
      <c r="I76" s="461">
        <f t="shared" si="14"/>
        <v>499.99</v>
      </c>
      <c r="J76" s="257">
        <f>VLOOKUP(E76,Inventory!A:C,3,FALSE)</f>
        <v>2</v>
      </c>
      <c r="K76" s="457"/>
      <c r="L76" s="461">
        <f t="shared" si="15"/>
        <v>0</v>
      </c>
      <c r="M76" s="443"/>
      <c r="N76" s="258"/>
    </row>
    <row r="77" spans="1:14" ht="12.75" customHeight="1" x14ac:dyDescent="0.2">
      <c r="A77" s="515" t="s">
        <v>324</v>
      </c>
      <c r="B77" s="505" t="s">
        <v>1088</v>
      </c>
      <c r="C77" s="506" t="s">
        <v>469</v>
      </c>
      <c r="D77" s="457" t="s">
        <v>1061</v>
      </c>
      <c r="E77" s="507" t="s">
        <v>782</v>
      </c>
      <c r="F77" s="508">
        <v>847435033506</v>
      </c>
      <c r="G77" s="459">
        <f t="shared" si="13"/>
        <v>275</v>
      </c>
      <c r="H77" s="492">
        <v>500</v>
      </c>
      <c r="I77" s="461">
        <f t="shared" si="14"/>
        <v>499.99</v>
      </c>
      <c r="J77" s="257">
        <f>VLOOKUP(E77,Inventory!A:C,3,FALSE)</f>
        <v>5</v>
      </c>
      <c r="K77" s="457"/>
      <c r="L77" s="461">
        <f t="shared" si="15"/>
        <v>0</v>
      </c>
      <c r="M77" s="443"/>
      <c r="N77" s="258"/>
    </row>
    <row r="78" spans="1:14" ht="12.75" customHeight="1" x14ac:dyDescent="0.2">
      <c r="A78" s="515" t="s">
        <v>324</v>
      </c>
      <c r="B78" s="505" t="s">
        <v>1088</v>
      </c>
      <c r="C78" s="506" t="s">
        <v>472</v>
      </c>
      <c r="D78" s="457" t="s">
        <v>1062</v>
      </c>
      <c r="E78" s="507" t="s">
        <v>783</v>
      </c>
      <c r="F78" s="508">
        <v>847435033513</v>
      </c>
      <c r="G78" s="459">
        <f t="shared" si="13"/>
        <v>275</v>
      </c>
      <c r="H78" s="492">
        <v>500</v>
      </c>
      <c r="I78" s="461">
        <f t="shared" si="14"/>
        <v>499.99</v>
      </c>
      <c r="J78" s="257">
        <f>VLOOKUP(E78,Inventory!A:C,3,FALSE)</f>
        <v>16</v>
      </c>
      <c r="K78" s="457"/>
      <c r="L78" s="461">
        <f t="shared" si="15"/>
        <v>0</v>
      </c>
      <c r="M78" s="443"/>
      <c r="N78" s="258"/>
    </row>
    <row r="79" spans="1:14" ht="12.75" customHeight="1" x14ac:dyDescent="0.2">
      <c r="A79" s="515" t="s">
        <v>324</v>
      </c>
      <c r="B79" s="505" t="s">
        <v>1088</v>
      </c>
      <c r="C79" s="506" t="s">
        <v>475</v>
      </c>
      <c r="D79" s="457" t="s">
        <v>1063</v>
      </c>
      <c r="E79" s="507" t="s">
        <v>784</v>
      </c>
      <c r="F79" s="508">
        <v>847435033520</v>
      </c>
      <c r="G79" s="459">
        <f t="shared" si="13"/>
        <v>275</v>
      </c>
      <c r="H79" s="492">
        <v>500</v>
      </c>
      <c r="I79" s="461">
        <f t="shared" si="14"/>
        <v>499.99</v>
      </c>
      <c r="J79" s="257">
        <f>VLOOKUP(E79,Inventory!A:C,3,FALSE)</f>
        <v>35</v>
      </c>
      <c r="K79" s="457"/>
      <c r="L79" s="461">
        <f t="shared" si="15"/>
        <v>0</v>
      </c>
      <c r="M79" s="443"/>
      <c r="N79" s="258"/>
    </row>
    <row r="80" spans="1:14" ht="12.75" customHeight="1" x14ac:dyDescent="0.2">
      <c r="A80" s="515" t="s">
        <v>324</v>
      </c>
      <c r="B80" s="505" t="s">
        <v>1088</v>
      </c>
      <c r="C80" s="506" t="s">
        <v>478</v>
      </c>
      <c r="D80" s="457" t="s">
        <v>1089</v>
      </c>
      <c r="E80" s="507" t="s">
        <v>785</v>
      </c>
      <c r="F80" s="508">
        <v>847435033537</v>
      </c>
      <c r="G80" s="459">
        <f t="shared" si="13"/>
        <v>275</v>
      </c>
      <c r="H80" s="492">
        <v>500</v>
      </c>
      <c r="I80" s="461">
        <f t="shared" si="14"/>
        <v>499.99</v>
      </c>
      <c r="J80" s="257">
        <f>VLOOKUP(E80,Inventory!A:C,3,FALSE)</f>
        <v>15</v>
      </c>
      <c r="K80" s="457"/>
      <c r="L80" s="461">
        <f t="shared" si="15"/>
        <v>0</v>
      </c>
      <c r="M80" s="443"/>
      <c r="N80" s="258"/>
    </row>
    <row r="81" spans="1:14" ht="12.75" customHeight="1" x14ac:dyDescent="0.2">
      <c r="A81" s="515" t="s">
        <v>324</v>
      </c>
      <c r="B81" s="505" t="s">
        <v>1090</v>
      </c>
      <c r="C81" s="506" t="s">
        <v>466</v>
      </c>
      <c r="D81" s="457" t="s">
        <v>1060</v>
      </c>
      <c r="E81" s="507" t="s">
        <v>788</v>
      </c>
      <c r="F81" s="508">
        <v>847435033551</v>
      </c>
      <c r="G81" s="459">
        <f t="shared" si="13"/>
        <v>275</v>
      </c>
      <c r="H81" s="492">
        <v>500</v>
      </c>
      <c r="I81" s="461">
        <f t="shared" si="14"/>
        <v>499.99</v>
      </c>
      <c r="J81" s="257">
        <f>VLOOKUP(E81,Inventory!A:C,3,FALSE)</f>
        <v>10</v>
      </c>
      <c r="K81" s="457"/>
      <c r="L81" s="461">
        <f t="shared" si="15"/>
        <v>0</v>
      </c>
      <c r="M81" s="443"/>
      <c r="N81" s="258"/>
    </row>
    <row r="82" spans="1:14" ht="12.75" customHeight="1" x14ac:dyDescent="0.2">
      <c r="A82" s="515" t="s">
        <v>324</v>
      </c>
      <c r="B82" s="505" t="s">
        <v>1090</v>
      </c>
      <c r="C82" s="506" t="s">
        <v>469</v>
      </c>
      <c r="D82" s="457" t="s">
        <v>1061</v>
      </c>
      <c r="E82" s="507" t="s">
        <v>789</v>
      </c>
      <c r="F82" s="508">
        <v>847435033568</v>
      </c>
      <c r="G82" s="459">
        <f t="shared" si="13"/>
        <v>275</v>
      </c>
      <c r="H82" s="492">
        <v>500</v>
      </c>
      <c r="I82" s="461">
        <f t="shared" si="14"/>
        <v>499.99</v>
      </c>
      <c r="J82" s="257">
        <f>VLOOKUP(E82,Inventory!A:C,3,FALSE)</f>
        <v>12</v>
      </c>
      <c r="K82" s="457"/>
      <c r="L82" s="461">
        <f t="shared" si="15"/>
        <v>0</v>
      </c>
      <c r="M82" s="443"/>
      <c r="N82" s="258"/>
    </row>
    <row r="83" spans="1:14" ht="12.75" customHeight="1" x14ac:dyDescent="0.2">
      <c r="A83" s="515" t="s">
        <v>324</v>
      </c>
      <c r="B83" s="505" t="s">
        <v>1090</v>
      </c>
      <c r="C83" s="506" t="s">
        <v>472</v>
      </c>
      <c r="D83" s="457" t="s">
        <v>1062</v>
      </c>
      <c r="E83" s="507" t="s">
        <v>790</v>
      </c>
      <c r="F83" s="508">
        <v>847435033575</v>
      </c>
      <c r="G83" s="459">
        <f t="shared" si="13"/>
        <v>275</v>
      </c>
      <c r="H83" s="492">
        <v>500</v>
      </c>
      <c r="I83" s="461">
        <f t="shared" si="14"/>
        <v>499.99</v>
      </c>
      <c r="J83" s="257">
        <f>VLOOKUP(E83,Inventory!A:C,3,FALSE)</f>
        <v>14</v>
      </c>
      <c r="K83" s="457"/>
      <c r="L83" s="461">
        <f t="shared" si="15"/>
        <v>0</v>
      </c>
      <c r="M83" s="443"/>
      <c r="N83" s="258"/>
    </row>
    <row r="84" spans="1:14" ht="12.75" customHeight="1" x14ac:dyDescent="0.2">
      <c r="A84" s="515" t="s">
        <v>324</v>
      </c>
      <c r="B84" s="505" t="s">
        <v>1090</v>
      </c>
      <c r="C84" s="506" t="s">
        <v>475</v>
      </c>
      <c r="D84" s="457" t="s">
        <v>1063</v>
      </c>
      <c r="E84" s="507" t="s">
        <v>791</v>
      </c>
      <c r="F84" s="508">
        <v>847435033582</v>
      </c>
      <c r="G84" s="459">
        <f t="shared" si="13"/>
        <v>275</v>
      </c>
      <c r="H84" s="492">
        <v>500</v>
      </c>
      <c r="I84" s="461">
        <f t="shared" si="14"/>
        <v>499.99</v>
      </c>
      <c r="J84" s="257">
        <f>VLOOKUP(E84,Inventory!A:C,3,FALSE)</f>
        <v>18</v>
      </c>
      <c r="K84" s="457"/>
      <c r="L84" s="461">
        <f t="shared" si="15"/>
        <v>0</v>
      </c>
      <c r="M84" s="443"/>
      <c r="N84" s="258"/>
    </row>
    <row r="85" spans="1:14" ht="12.75" customHeight="1" x14ac:dyDescent="0.2">
      <c r="A85" s="515" t="s">
        <v>324</v>
      </c>
      <c r="B85" s="505" t="s">
        <v>1091</v>
      </c>
      <c r="C85" s="506" t="s">
        <v>466</v>
      </c>
      <c r="D85" s="457" t="s">
        <v>1060</v>
      </c>
      <c r="E85" s="507" t="s">
        <v>795</v>
      </c>
      <c r="F85" s="508">
        <v>847435033612</v>
      </c>
      <c r="G85" s="459">
        <f t="shared" si="13"/>
        <v>275</v>
      </c>
      <c r="H85" s="492">
        <v>500</v>
      </c>
      <c r="I85" s="461">
        <f t="shared" si="14"/>
        <v>499.99</v>
      </c>
      <c r="J85" s="257">
        <f>VLOOKUP(E85,Inventory!A:C,3,FALSE)</f>
        <v>5</v>
      </c>
      <c r="K85" s="457"/>
      <c r="L85" s="461">
        <f t="shared" si="15"/>
        <v>0</v>
      </c>
      <c r="M85" s="443"/>
      <c r="N85" s="258"/>
    </row>
    <row r="86" spans="1:14" ht="12.75" customHeight="1" x14ac:dyDescent="0.2">
      <c r="A86" s="515" t="s">
        <v>324</v>
      </c>
      <c r="B86" s="505" t="s">
        <v>1091</v>
      </c>
      <c r="C86" s="506" t="s">
        <v>469</v>
      </c>
      <c r="D86" s="457" t="s">
        <v>1061</v>
      </c>
      <c r="E86" s="507" t="s">
        <v>796</v>
      </c>
      <c r="F86" s="508">
        <v>847435033629</v>
      </c>
      <c r="G86" s="459">
        <f t="shared" si="13"/>
        <v>275</v>
      </c>
      <c r="H86" s="492">
        <v>500</v>
      </c>
      <c r="I86" s="461">
        <f t="shared" si="14"/>
        <v>499.99</v>
      </c>
      <c r="J86" s="257">
        <f>VLOOKUP(E86,Inventory!A:C,3,FALSE)</f>
        <v>1</v>
      </c>
      <c r="K86" s="457"/>
      <c r="L86" s="461">
        <f t="shared" si="15"/>
        <v>0</v>
      </c>
      <c r="M86" s="443"/>
      <c r="N86" s="258"/>
    </row>
    <row r="87" spans="1:14" ht="12.75" customHeight="1" x14ac:dyDescent="0.2">
      <c r="A87" s="515" t="s">
        <v>324</v>
      </c>
      <c r="B87" s="505" t="s">
        <v>1091</v>
      </c>
      <c r="C87" s="506" t="s">
        <v>472</v>
      </c>
      <c r="D87" s="457" t="s">
        <v>1062</v>
      </c>
      <c r="E87" s="507" t="s">
        <v>797</v>
      </c>
      <c r="F87" s="508">
        <v>847435033636</v>
      </c>
      <c r="G87" s="459">
        <f t="shared" si="13"/>
        <v>275</v>
      </c>
      <c r="H87" s="492">
        <v>500</v>
      </c>
      <c r="I87" s="461">
        <f t="shared" si="14"/>
        <v>499.99</v>
      </c>
      <c r="J87" s="257">
        <f>VLOOKUP(E87,Inventory!A:C,3,FALSE)</f>
        <v>6</v>
      </c>
      <c r="K87" s="457"/>
      <c r="L87" s="461">
        <f t="shared" si="15"/>
        <v>0</v>
      </c>
      <c r="M87" s="443"/>
      <c r="N87" s="258"/>
    </row>
    <row r="88" spans="1:14" ht="12.75" customHeight="1" x14ac:dyDescent="0.2">
      <c r="A88" s="515" t="s">
        <v>324</v>
      </c>
      <c r="B88" s="505" t="s">
        <v>1091</v>
      </c>
      <c r="C88" s="506" t="s">
        <v>475</v>
      </c>
      <c r="D88" s="457" t="s">
        <v>1063</v>
      </c>
      <c r="E88" s="507" t="s">
        <v>798</v>
      </c>
      <c r="F88" s="508">
        <v>847435033643</v>
      </c>
      <c r="G88" s="459">
        <f t="shared" si="13"/>
        <v>275</v>
      </c>
      <c r="H88" s="492">
        <v>500</v>
      </c>
      <c r="I88" s="461">
        <f t="shared" si="14"/>
        <v>499.99</v>
      </c>
      <c r="J88" s="257">
        <f>VLOOKUP(E88,Inventory!A:C,3,FALSE)</f>
        <v>6</v>
      </c>
      <c r="K88" s="457"/>
      <c r="L88" s="461">
        <f t="shared" si="15"/>
        <v>0</v>
      </c>
      <c r="M88" s="443"/>
      <c r="N88" s="258"/>
    </row>
    <row r="89" spans="1:14" ht="12.75" customHeight="1" x14ac:dyDescent="0.2">
      <c r="A89" s="494" t="s">
        <v>325</v>
      </c>
      <c r="B89" s="505" t="s">
        <v>1092</v>
      </c>
      <c r="C89" s="506" t="s">
        <v>466</v>
      </c>
      <c r="D89" s="457" t="s">
        <v>1060</v>
      </c>
      <c r="E89" s="507" t="s">
        <v>802</v>
      </c>
      <c r="F89" s="508">
        <v>847435035821</v>
      </c>
      <c r="G89" s="459">
        <f t="shared" si="13"/>
        <v>192.50000000000003</v>
      </c>
      <c r="H89" s="492">
        <v>350</v>
      </c>
      <c r="I89" s="461">
        <f t="shared" si="14"/>
        <v>349.99</v>
      </c>
      <c r="J89" s="257">
        <f>VLOOKUP(E89,Inventory!A:C,3,FALSE)</f>
        <v>3</v>
      </c>
      <c r="K89" s="457"/>
      <c r="L89" s="516">
        <f t="shared" si="15"/>
        <v>0</v>
      </c>
      <c r="M89" s="443"/>
      <c r="N89" s="258"/>
    </row>
    <row r="90" spans="1:14" ht="12.75" customHeight="1" x14ac:dyDescent="0.2">
      <c r="A90" s="494" t="s">
        <v>325</v>
      </c>
      <c r="B90" s="505" t="s">
        <v>1092</v>
      </c>
      <c r="C90" s="506" t="s">
        <v>469</v>
      </c>
      <c r="D90" s="457" t="s">
        <v>1061</v>
      </c>
      <c r="E90" s="507" t="s">
        <v>803</v>
      </c>
      <c r="F90" s="508">
        <v>847435035838</v>
      </c>
      <c r="G90" s="459">
        <f t="shared" si="13"/>
        <v>192.50000000000003</v>
      </c>
      <c r="H90" s="492">
        <v>350</v>
      </c>
      <c r="I90" s="461">
        <f t="shared" si="14"/>
        <v>349.99</v>
      </c>
      <c r="J90" s="257">
        <f>VLOOKUP(E90,Inventory!A:C,3,FALSE)</f>
        <v>3</v>
      </c>
      <c r="K90" s="457"/>
      <c r="L90" s="516">
        <f t="shared" si="15"/>
        <v>0</v>
      </c>
      <c r="M90" s="443"/>
      <c r="N90" s="258"/>
    </row>
    <row r="91" spans="1:14" ht="12.75" customHeight="1" x14ac:dyDescent="0.2">
      <c r="A91" s="494" t="s">
        <v>325</v>
      </c>
      <c r="B91" s="505" t="s">
        <v>1092</v>
      </c>
      <c r="C91" s="506" t="s">
        <v>472</v>
      </c>
      <c r="D91" s="457" t="s">
        <v>1062</v>
      </c>
      <c r="E91" s="507" t="s">
        <v>804</v>
      </c>
      <c r="F91" s="508">
        <v>847435035845</v>
      </c>
      <c r="G91" s="459">
        <f t="shared" si="13"/>
        <v>192.50000000000003</v>
      </c>
      <c r="H91" s="492">
        <v>350</v>
      </c>
      <c r="I91" s="461">
        <f t="shared" si="14"/>
        <v>349.99</v>
      </c>
      <c r="J91" s="257">
        <f>VLOOKUP(E91,Inventory!A:C,3,FALSE)</f>
        <v>6</v>
      </c>
      <c r="K91" s="457"/>
      <c r="L91" s="516">
        <f t="shared" si="15"/>
        <v>0</v>
      </c>
      <c r="M91" s="443"/>
      <c r="N91" s="258"/>
    </row>
    <row r="92" spans="1:14" ht="12.75" customHeight="1" x14ac:dyDescent="0.2">
      <c r="A92" s="494" t="s">
        <v>325</v>
      </c>
      <c r="B92" s="505" t="s">
        <v>1092</v>
      </c>
      <c r="C92" s="506" t="s">
        <v>475</v>
      </c>
      <c r="D92" s="457" t="s">
        <v>1063</v>
      </c>
      <c r="E92" s="507" t="s">
        <v>805</v>
      </c>
      <c r="F92" s="508">
        <v>847435035852</v>
      </c>
      <c r="G92" s="459">
        <f t="shared" si="13"/>
        <v>192.50000000000003</v>
      </c>
      <c r="H92" s="492">
        <v>350</v>
      </c>
      <c r="I92" s="461">
        <f t="shared" si="14"/>
        <v>349.99</v>
      </c>
      <c r="J92" s="257">
        <f>VLOOKUP(E92,Inventory!A:C,3,FALSE)</f>
        <v>10</v>
      </c>
      <c r="K92" s="457"/>
      <c r="L92" s="516">
        <f t="shared" si="15"/>
        <v>0</v>
      </c>
      <c r="M92" s="443"/>
      <c r="N92" s="258"/>
    </row>
    <row r="93" spans="1:14" ht="12.75" customHeight="1" x14ac:dyDescent="0.2">
      <c r="A93" s="494" t="s">
        <v>325</v>
      </c>
      <c r="B93" s="505" t="s">
        <v>1093</v>
      </c>
      <c r="C93" s="506" t="s">
        <v>466</v>
      </c>
      <c r="D93" s="457" t="s">
        <v>1060</v>
      </c>
      <c r="E93" s="507" t="s">
        <v>809</v>
      </c>
      <c r="F93" s="508">
        <v>847435033735</v>
      </c>
      <c r="G93" s="459">
        <f t="shared" si="13"/>
        <v>192.50000000000003</v>
      </c>
      <c r="H93" s="492">
        <v>350</v>
      </c>
      <c r="I93" s="461">
        <f t="shared" si="14"/>
        <v>349.99</v>
      </c>
      <c r="J93" s="257">
        <f>VLOOKUP(E93,Inventory!A:C,3,FALSE)</f>
        <v>6</v>
      </c>
      <c r="K93" s="457"/>
      <c r="L93" s="516">
        <f t="shared" si="15"/>
        <v>0</v>
      </c>
      <c r="M93" s="443"/>
      <c r="N93" s="258"/>
    </row>
    <row r="94" spans="1:14" ht="12.75" customHeight="1" x14ac:dyDescent="0.2">
      <c r="A94" s="494" t="s">
        <v>325</v>
      </c>
      <c r="B94" s="505" t="s">
        <v>1093</v>
      </c>
      <c r="C94" s="506" t="s">
        <v>469</v>
      </c>
      <c r="D94" s="457" t="s">
        <v>1061</v>
      </c>
      <c r="E94" s="507" t="s">
        <v>810</v>
      </c>
      <c r="F94" s="508">
        <v>847435033742</v>
      </c>
      <c r="G94" s="459">
        <f t="shared" si="13"/>
        <v>192.50000000000003</v>
      </c>
      <c r="H94" s="492">
        <v>350</v>
      </c>
      <c r="I94" s="461">
        <f t="shared" si="14"/>
        <v>349.99</v>
      </c>
      <c r="J94" s="257">
        <f>VLOOKUP(E94,Inventory!A:C,3,FALSE)</f>
        <v>2</v>
      </c>
      <c r="K94" s="457"/>
      <c r="L94" s="516">
        <f t="shared" si="15"/>
        <v>0</v>
      </c>
      <c r="M94" s="443"/>
      <c r="N94" s="258"/>
    </row>
    <row r="95" spans="1:14" ht="12.75" customHeight="1" x14ac:dyDescent="0.2">
      <c r="A95" s="494" t="s">
        <v>325</v>
      </c>
      <c r="B95" s="505" t="s">
        <v>1093</v>
      </c>
      <c r="C95" s="506" t="s">
        <v>472</v>
      </c>
      <c r="D95" s="457" t="s">
        <v>1062</v>
      </c>
      <c r="E95" s="507" t="s">
        <v>811</v>
      </c>
      <c r="F95" s="508">
        <v>847435033759</v>
      </c>
      <c r="G95" s="459">
        <f t="shared" si="13"/>
        <v>192.50000000000003</v>
      </c>
      <c r="H95" s="492">
        <v>350</v>
      </c>
      <c r="I95" s="461">
        <f t="shared" si="14"/>
        <v>349.99</v>
      </c>
      <c r="J95" s="257">
        <f>VLOOKUP(E95,Inventory!A:C,3,FALSE)</f>
        <v>2</v>
      </c>
      <c r="K95" s="457"/>
      <c r="L95" s="516">
        <f t="shared" si="15"/>
        <v>0</v>
      </c>
      <c r="M95" s="443"/>
      <c r="N95" s="258"/>
    </row>
    <row r="96" spans="1:14" ht="12.75" customHeight="1" x14ac:dyDescent="0.2">
      <c r="A96" s="494" t="s">
        <v>325</v>
      </c>
      <c r="B96" s="505" t="s">
        <v>1093</v>
      </c>
      <c r="C96" s="506" t="s">
        <v>475</v>
      </c>
      <c r="D96" s="457" t="s">
        <v>1063</v>
      </c>
      <c r="E96" s="507" t="s">
        <v>812</v>
      </c>
      <c r="F96" s="508">
        <v>847435033766</v>
      </c>
      <c r="G96" s="459">
        <f t="shared" si="13"/>
        <v>192.50000000000003</v>
      </c>
      <c r="H96" s="492">
        <v>350</v>
      </c>
      <c r="I96" s="461">
        <f t="shared" si="14"/>
        <v>349.99</v>
      </c>
      <c r="J96" s="257">
        <f>VLOOKUP(E96,Inventory!A:C,3,FALSE)</f>
        <v>5</v>
      </c>
      <c r="K96" s="457"/>
      <c r="L96" s="516">
        <f t="shared" si="15"/>
        <v>0</v>
      </c>
      <c r="M96" s="443"/>
      <c r="N96" s="258"/>
    </row>
    <row r="97" spans="1:14" ht="12.75" customHeight="1" x14ac:dyDescent="0.15">
      <c r="A97" s="467" t="s">
        <v>324</v>
      </c>
      <c r="B97" s="467" t="s">
        <v>1094</v>
      </c>
      <c r="C97" s="467" t="s">
        <v>463</v>
      </c>
      <c r="D97" s="469" t="s">
        <v>1059</v>
      </c>
      <c r="E97" s="517" t="s">
        <v>1095</v>
      </c>
      <c r="F97" s="518" t="s">
        <v>1096</v>
      </c>
      <c r="G97" s="513">
        <f t="shared" si="13"/>
        <v>275</v>
      </c>
      <c r="H97" s="514">
        <v>500</v>
      </c>
      <c r="I97" s="473">
        <f t="shared" si="14"/>
        <v>499.99</v>
      </c>
      <c r="J97" s="257">
        <f>VLOOKUP(E97,Inventory!A:C,3,FALSE)</f>
        <v>0</v>
      </c>
      <c r="K97" s="468"/>
      <c r="L97" s="473">
        <f t="shared" si="15"/>
        <v>0</v>
      </c>
      <c r="M97" s="443"/>
      <c r="N97" s="258" t="s">
        <v>1097</v>
      </c>
    </row>
    <row r="98" spans="1:14" ht="12.75" customHeight="1" x14ac:dyDescent="0.15">
      <c r="A98" s="467" t="s">
        <v>324</v>
      </c>
      <c r="B98" s="467" t="s">
        <v>1094</v>
      </c>
      <c r="C98" s="467" t="s">
        <v>466</v>
      </c>
      <c r="D98" s="469" t="s">
        <v>1060</v>
      </c>
      <c r="E98" s="517" t="s">
        <v>1098</v>
      </c>
      <c r="F98" s="518" t="s">
        <v>1099</v>
      </c>
      <c r="G98" s="513">
        <f t="shared" si="13"/>
        <v>275</v>
      </c>
      <c r="H98" s="514">
        <v>500</v>
      </c>
      <c r="I98" s="473">
        <f t="shared" si="14"/>
        <v>499.99</v>
      </c>
      <c r="J98" s="257">
        <f>VLOOKUP(E98,Inventory!A:C,3,FALSE)</f>
        <v>0</v>
      </c>
      <c r="K98" s="468"/>
      <c r="L98" s="473">
        <f t="shared" si="15"/>
        <v>0</v>
      </c>
      <c r="M98" s="443"/>
      <c r="N98" s="258" t="s">
        <v>1097</v>
      </c>
    </row>
    <row r="99" spans="1:14" ht="12.75" customHeight="1" x14ac:dyDescent="0.15">
      <c r="A99" s="467" t="s">
        <v>324</v>
      </c>
      <c r="B99" s="467" t="s">
        <v>1094</v>
      </c>
      <c r="C99" s="467" t="s">
        <v>469</v>
      </c>
      <c r="D99" s="469" t="s">
        <v>1061</v>
      </c>
      <c r="E99" s="517" t="s">
        <v>1100</v>
      </c>
      <c r="F99" s="518" t="s">
        <v>1101</v>
      </c>
      <c r="G99" s="513">
        <f t="shared" si="13"/>
        <v>275</v>
      </c>
      <c r="H99" s="514">
        <v>500</v>
      </c>
      <c r="I99" s="473">
        <f t="shared" si="14"/>
        <v>499.99</v>
      </c>
      <c r="J99" s="257">
        <f>VLOOKUP(E99,Inventory!A:C,3,FALSE)</f>
        <v>0</v>
      </c>
      <c r="K99" s="468"/>
      <c r="L99" s="473">
        <f t="shared" si="15"/>
        <v>0</v>
      </c>
      <c r="M99" s="443"/>
      <c r="N99" s="258" t="s">
        <v>1097</v>
      </c>
    </row>
    <row r="100" spans="1:14" ht="12.75" customHeight="1" x14ac:dyDescent="0.15">
      <c r="A100" s="467" t="s">
        <v>324</v>
      </c>
      <c r="B100" s="467" t="s">
        <v>1094</v>
      </c>
      <c r="C100" s="467" t="s">
        <v>472</v>
      </c>
      <c r="D100" s="469" t="s">
        <v>1062</v>
      </c>
      <c r="E100" s="517" t="s">
        <v>1102</v>
      </c>
      <c r="F100" s="518" t="s">
        <v>1103</v>
      </c>
      <c r="G100" s="513">
        <f t="shared" si="13"/>
        <v>275</v>
      </c>
      <c r="H100" s="514">
        <v>500</v>
      </c>
      <c r="I100" s="473">
        <f t="shared" si="14"/>
        <v>499.99</v>
      </c>
      <c r="J100" s="257">
        <f>VLOOKUP(E100,Inventory!A:C,3,FALSE)</f>
        <v>0</v>
      </c>
      <c r="K100" s="468"/>
      <c r="L100" s="473">
        <f t="shared" si="15"/>
        <v>0</v>
      </c>
      <c r="M100" s="443"/>
      <c r="N100" s="258" t="s">
        <v>1097</v>
      </c>
    </row>
    <row r="101" spans="1:14" ht="12.75" customHeight="1" x14ac:dyDescent="0.15">
      <c r="A101" s="467" t="s">
        <v>324</v>
      </c>
      <c r="B101" s="467" t="s">
        <v>1094</v>
      </c>
      <c r="C101" s="467" t="s">
        <v>475</v>
      </c>
      <c r="D101" s="469" t="s">
        <v>1063</v>
      </c>
      <c r="E101" s="517" t="s">
        <v>1104</v>
      </c>
      <c r="F101" s="518" t="s">
        <v>1105</v>
      </c>
      <c r="G101" s="513">
        <f t="shared" si="13"/>
        <v>275</v>
      </c>
      <c r="H101" s="514">
        <v>500</v>
      </c>
      <c r="I101" s="473">
        <f t="shared" si="14"/>
        <v>499.99</v>
      </c>
      <c r="J101" s="257">
        <f>VLOOKUP(E101,Inventory!A:C,3,FALSE)</f>
        <v>0</v>
      </c>
      <c r="K101" s="468"/>
      <c r="L101" s="473">
        <f t="shared" si="15"/>
        <v>0</v>
      </c>
      <c r="M101" s="443"/>
      <c r="N101" s="258" t="s">
        <v>1097</v>
      </c>
    </row>
    <row r="102" spans="1:14" ht="12.75" customHeight="1" x14ac:dyDescent="0.15">
      <c r="A102" s="467" t="s">
        <v>324</v>
      </c>
      <c r="B102" s="467" t="s">
        <v>1094</v>
      </c>
      <c r="C102" s="467" t="s">
        <v>478</v>
      </c>
      <c r="D102" s="469" t="s">
        <v>1089</v>
      </c>
      <c r="E102" s="517" t="s">
        <v>1106</v>
      </c>
      <c r="F102" s="518" t="s">
        <v>1107</v>
      </c>
      <c r="G102" s="513">
        <f t="shared" si="13"/>
        <v>275</v>
      </c>
      <c r="H102" s="514">
        <v>500</v>
      </c>
      <c r="I102" s="473">
        <f t="shared" si="14"/>
        <v>499.99</v>
      </c>
      <c r="J102" s="257">
        <f>VLOOKUP(E102,Inventory!A:C,3,FALSE)</f>
        <v>0</v>
      </c>
      <c r="K102" s="468"/>
      <c r="L102" s="473">
        <f t="shared" si="15"/>
        <v>0</v>
      </c>
      <c r="M102" s="443"/>
      <c r="N102" s="258" t="s">
        <v>1097</v>
      </c>
    </row>
    <row r="103" spans="1:14" ht="12.75" customHeight="1" x14ac:dyDescent="0.15">
      <c r="A103" s="467" t="s">
        <v>324</v>
      </c>
      <c r="B103" s="467" t="s">
        <v>1108</v>
      </c>
      <c r="C103" s="467" t="s">
        <v>463</v>
      </c>
      <c r="D103" s="469" t="s">
        <v>1059</v>
      </c>
      <c r="E103" s="517" t="s">
        <v>1109</v>
      </c>
      <c r="F103" s="518" t="s">
        <v>1110</v>
      </c>
      <c r="G103" s="513">
        <f t="shared" si="13"/>
        <v>275</v>
      </c>
      <c r="H103" s="514">
        <v>500</v>
      </c>
      <c r="I103" s="473">
        <f t="shared" si="14"/>
        <v>499.99</v>
      </c>
      <c r="J103" s="257">
        <f>VLOOKUP(E103,Inventory!A:C,3,FALSE)</f>
        <v>0</v>
      </c>
      <c r="K103" s="468"/>
      <c r="L103" s="473">
        <f t="shared" si="15"/>
        <v>0</v>
      </c>
      <c r="M103" s="443"/>
      <c r="N103" s="258" t="s">
        <v>1111</v>
      </c>
    </row>
    <row r="104" spans="1:14" ht="12.75" customHeight="1" x14ac:dyDescent="0.15">
      <c r="A104" s="467" t="s">
        <v>324</v>
      </c>
      <c r="B104" s="467" t="s">
        <v>1108</v>
      </c>
      <c r="C104" s="467" t="s">
        <v>466</v>
      </c>
      <c r="D104" s="469" t="s">
        <v>1060</v>
      </c>
      <c r="E104" s="517" t="s">
        <v>1112</v>
      </c>
      <c r="F104" s="518" t="s">
        <v>1113</v>
      </c>
      <c r="G104" s="513">
        <f t="shared" si="13"/>
        <v>275</v>
      </c>
      <c r="H104" s="514">
        <v>500</v>
      </c>
      <c r="I104" s="473">
        <f t="shared" si="14"/>
        <v>499.99</v>
      </c>
      <c r="J104" s="257">
        <f>VLOOKUP(E104,Inventory!A:C,3,FALSE)</f>
        <v>0</v>
      </c>
      <c r="K104" s="468"/>
      <c r="L104" s="473">
        <f t="shared" si="15"/>
        <v>0</v>
      </c>
      <c r="M104" s="443"/>
      <c r="N104" s="258" t="s">
        <v>1111</v>
      </c>
    </row>
    <row r="105" spans="1:14" ht="12.75" customHeight="1" x14ac:dyDescent="0.15">
      <c r="A105" s="467" t="s">
        <v>324</v>
      </c>
      <c r="B105" s="467" t="s">
        <v>1108</v>
      </c>
      <c r="C105" s="467" t="s">
        <v>469</v>
      </c>
      <c r="D105" s="469" t="s">
        <v>1061</v>
      </c>
      <c r="E105" s="517" t="s">
        <v>1114</v>
      </c>
      <c r="F105" s="518" t="s">
        <v>1115</v>
      </c>
      <c r="G105" s="513">
        <f t="shared" si="13"/>
        <v>275</v>
      </c>
      <c r="H105" s="514">
        <v>500</v>
      </c>
      <c r="I105" s="473">
        <f t="shared" si="14"/>
        <v>499.99</v>
      </c>
      <c r="J105" s="257">
        <f>VLOOKUP(E105,Inventory!A:C,3,FALSE)</f>
        <v>0</v>
      </c>
      <c r="K105" s="468"/>
      <c r="L105" s="473">
        <f t="shared" si="15"/>
        <v>0</v>
      </c>
      <c r="M105" s="443"/>
      <c r="N105" s="258" t="s">
        <v>1111</v>
      </c>
    </row>
    <row r="106" spans="1:14" ht="12.75" customHeight="1" x14ac:dyDescent="0.15">
      <c r="A106" s="467" t="s">
        <v>324</v>
      </c>
      <c r="B106" s="467" t="s">
        <v>1108</v>
      </c>
      <c r="C106" s="467" t="s">
        <v>472</v>
      </c>
      <c r="D106" s="469" t="s">
        <v>1062</v>
      </c>
      <c r="E106" s="517" t="s">
        <v>1116</v>
      </c>
      <c r="F106" s="518" t="s">
        <v>1117</v>
      </c>
      <c r="G106" s="513">
        <f t="shared" si="13"/>
        <v>275</v>
      </c>
      <c r="H106" s="514">
        <v>500</v>
      </c>
      <c r="I106" s="473">
        <f t="shared" si="14"/>
        <v>499.99</v>
      </c>
      <c r="J106" s="257">
        <f>VLOOKUP(E106,Inventory!A:C,3,FALSE)</f>
        <v>0</v>
      </c>
      <c r="K106" s="468"/>
      <c r="L106" s="473">
        <f t="shared" si="15"/>
        <v>0</v>
      </c>
      <c r="M106" s="443"/>
      <c r="N106" s="258" t="s">
        <v>1111</v>
      </c>
    </row>
    <row r="107" spans="1:14" ht="12.75" customHeight="1" x14ac:dyDescent="0.15">
      <c r="A107" s="467" t="s">
        <v>324</v>
      </c>
      <c r="B107" s="467" t="s">
        <v>1108</v>
      </c>
      <c r="C107" s="467" t="s">
        <v>475</v>
      </c>
      <c r="D107" s="469" t="s">
        <v>1063</v>
      </c>
      <c r="E107" s="517" t="s">
        <v>1118</v>
      </c>
      <c r="F107" s="518" t="s">
        <v>1119</v>
      </c>
      <c r="G107" s="513">
        <f t="shared" si="13"/>
        <v>275</v>
      </c>
      <c r="H107" s="514">
        <v>500</v>
      </c>
      <c r="I107" s="473">
        <f t="shared" si="14"/>
        <v>499.99</v>
      </c>
      <c r="J107" s="257">
        <f>VLOOKUP(E107,Inventory!A:C,3,FALSE)</f>
        <v>0</v>
      </c>
      <c r="K107" s="468"/>
      <c r="L107" s="473">
        <f t="shared" si="15"/>
        <v>0</v>
      </c>
      <c r="M107" s="443"/>
      <c r="N107" s="258" t="s">
        <v>1111</v>
      </c>
    </row>
    <row r="108" spans="1:14" ht="12.75" customHeight="1" x14ac:dyDescent="0.15">
      <c r="A108" s="467" t="s">
        <v>324</v>
      </c>
      <c r="B108" s="467" t="s">
        <v>1108</v>
      </c>
      <c r="C108" s="467" t="s">
        <v>478</v>
      </c>
      <c r="D108" s="469" t="s">
        <v>1089</v>
      </c>
      <c r="E108" s="517" t="s">
        <v>1120</v>
      </c>
      <c r="F108" s="518" t="s">
        <v>1121</v>
      </c>
      <c r="G108" s="513">
        <f t="shared" si="13"/>
        <v>275</v>
      </c>
      <c r="H108" s="514">
        <v>500</v>
      </c>
      <c r="I108" s="473">
        <f t="shared" si="14"/>
        <v>499.99</v>
      </c>
      <c r="J108" s="257">
        <f>VLOOKUP(E108,Inventory!A:C,3,FALSE)</f>
        <v>0</v>
      </c>
      <c r="K108" s="468"/>
      <c r="L108" s="473">
        <f t="shared" si="15"/>
        <v>0</v>
      </c>
      <c r="M108" s="443"/>
      <c r="N108" s="258" t="s">
        <v>1111</v>
      </c>
    </row>
    <row r="109" spans="1:14" ht="12" customHeight="1" x14ac:dyDescent="0.15">
      <c r="A109" s="241" t="s">
        <v>1122</v>
      </c>
      <c r="B109" s="242"/>
      <c r="C109" s="242"/>
      <c r="D109" s="242"/>
      <c r="E109" s="242"/>
      <c r="F109" s="242"/>
      <c r="G109" s="243"/>
      <c r="H109" s="243"/>
      <c r="I109" s="242"/>
      <c r="J109" s="257"/>
      <c r="K109" s="242"/>
      <c r="L109" s="519"/>
      <c r="M109" s="520"/>
      <c r="N109" s="245"/>
    </row>
    <row r="110" spans="1:14" ht="24" customHeight="1" x14ac:dyDescent="0.15">
      <c r="A110" s="246" t="s">
        <v>351</v>
      </c>
      <c r="B110" s="246" t="s">
        <v>352</v>
      </c>
      <c r="C110" s="246" t="s">
        <v>353</v>
      </c>
      <c r="D110" s="246" t="str">
        <f>D6</f>
        <v>Measurement</v>
      </c>
      <c r="E110" s="246" t="s">
        <v>355</v>
      </c>
      <c r="F110" s="246" t="s">
        <v>356</v>
      </c>
      <c r="G110" s="247" t="s">
        <v>257</v>
      </c>
      <c r="H110" s="247" t="s">
        <v>262</v>
      </c>
      <c r="I110" s="246" t="s">
        <v>263</v>
      </c>
      <c r="J110" s="521"/>
      <c r="K110" s="246" t="s">
        <v>357</v>
      </c>
      <c r="L110" s="246" t="s">
        <v>359</v>
      </c>
      <c r="M110" s="520"/>
      <c r="N110" s="249"/>
    </row>
    <row r="111" spans="1:14" ht="12.75" customHeight="1" x14ac:dyDescent="0.15">
      <c r="A111" s="251" t="s">
        <v>288</v>
      </c>
      <c r="B111" s="252" t="s">
        <v>391</v>
      </c>
      <c r="C111" s="251" t="s">
        <v>497</v>
      </c>
      <c r="D111" s="251" t="s">
        <v>364</v>
      </c>
      <c r="E111" s="273" t="s">
        <v>1123</v>
      </c>
      <c r="F111" s="273">
        <v>847435029240</v>
      </c>
      <c r="G111" s="254">
        <f t="shared" ref="G111:G150" si="16">H111*0.55</f>
        <v>123.75000000000001</v>
      </c>
      <c r="H111" s="254">
        <v>225</v>
      </c>
      <c r="I111" s="255">
        <f t="shared" ref="I111:I151" si="17">H111-0.01</f>
        <v>224.99</v>
      </c>
      <c r="J111" s="257">
        <f>VLOOKUP(E111,Inventory!A:C,3,FALSE)</f>
        <v>23</v>
      </c>
      <c r="K111" s="252"/>
      <c r="L111" s="255">
        <f t="shared" ref="L111:L151" si="18">G111*K111</f>
        <v>0</v>
      </c>
      <c r="M111" s="443"/>
      <c r="N111" s="258"/>
    </row>
    <row r="112" spans="1:14" ht="12" customHeight="1" x14ac:dyDescent="0.15">
      <c r="A112" s="260" t="s">
        <v>288</v>
      </c>
      <c r="B112" s="264" t="s">
        <v>391</v>
      </c>
      <c r="C112" s="260" t="s">
        <v>501</v>
      </c>
      <c r="D112" s="260" t="s">
        <v>1124</v>
      </c>
      <c r="E112" s="275" t="s">
        <v>1125</v>
      </c>
      <c r="F112" s="275">
        <v>847435029257</v>
      </c>
      <c r="G112" s="262">
        <f t="shared" si="16"/>
        <v>123.75000000000001</v>
      </c>
      <c r="H112" s="262">
        <v>225</v>
      </c>
      <c r="I112" s="263">
        <f t="shared" si="17"/>
        <v>224.99</v>
      </c>
      <c r="J112" s="257">
        <f>VLOOKUP(E112,Inventory!A:C,3,FALSE)</f>
        <v>7</v>
      </c>
      <c r="K112" s="264"/>
      <c r="L112" s="263">
        <f t="shared" si="18"/>
        <v>0</v>
      </c>
      <c r="M112" s="443"/>
      <c r="N112" s="258"/>
    </row>
    <row r="113" spans="1:14" ht="12" customHeight="1" x14ac:dyDescent="0.15">
      <c r="A113" s="260" t="s">
        <v>288</v>
      </c>
      <c r="B113" s="264" t="s">
        <v>1126</v>
      </c>
      <c r="C113" s="260" t="s">
        <v>497</v>
      </c>
      <c r="D113" s="260" t="s">
        <v>364</v>
      </c>
      <c r="E113" s="261" t="s">
        <v>1127</v>
      </c>
      <c r="F113" s="261" t="s">
        <v>1128</v>
      </c>
      <c r="G113" s="262">
        <f t="shared" si="16"/>
        <v>123.75000000000001</v>
      </c>
      <c r="H113" s="262">
        <v>225</v>
      </c>
      <c r="I113" s="263">
        <f t="shared" si="17"/>
        <v>224.99</v>
      </c>
      <c r="J113" s="257">
        <f>VLOOKUP(E113,Inventory!A:C,3,FALSE)</f>
        <v>33</v>
      </c>
      <c r="K113" s="264"/>
      <c r="L113" s="263">
        <f t="shared" si="18"/>
        <v>0</v>
      </c>
      <c r="M113" s="443"/>
      <c r="N113" s="522"/>
    </row>
    <row r="114" spans="1:14" ht="12" customHeight="1" x14ac:dyDescent="0.15">
      <c r="A114" s="260" t="s">
        <v>288</v>
      </c>
      <c r="B114" s="264" t="s">
        <v>1126</v>
      </c>
      <c r="C114" s="260" t="s">
        <v>501</v>
      </c>
      <c r="D114" s="260" t="s">
        <v>1124</v>
      </c>
      <c r="E114" s="261" t="s">
        <v>1129</v>
      </c>
      <c r="F114" s="261" t="s">
        <v>1130</v>
      </c>
      <c r="G114" s="262">
        <f t="shared" si="16"/>
        <v>123.75000000000001</v>
      </c>
      <c r="H114" s="262">
        <v>225</v>
      </c>
      <c r="I114" s="282">
        <f t="shared" si="17"/>
        <v>224.99</v>
      </c>
      <c r="J114" s="257">
        <f>VLOOKUP(E114,Inventory!A:C,3,FALSE)</f>
        <v>11</v>
      </c>
      <c r="K114" s="281"/>
      <c r="L114" s="263">
        <f t="shared" si="18"/>
        <v>0</v>
      </c>
      <c r="M114" s="443"/>
      <c r="N114" s="258"/>
    </row>
    <row r="115" spans="1:14" ht="12" customHeight="1" x14ac:dyDescent="0.15">
      <c r="A115" s="260" t="s">
        <v>288</v>
      </c>
      <c r="B115" s="264" t="s">
        <v>1131</v>
      </c>
      <c r="C115" s="260" t="s">
        <v>497</v>
      </c>
      <c r="D115" s="260" t="s">
        <v>364</v>
      </c>
      <c r="E115" s="260" t="s">
        <v>1132</v>
      </c>
      <c r="F115" s="261" t="s">
        <v>1133</v>
      </c>
      <c r="G115" s="262">
        <f t="shared" si="16"/>
        <v>123.75000000000001</v>
      </c>
      <c r="H115" s="325">
        <v>225</v>
      </c>
      <c r="I115" s="263">
        <f t="shared" si="17"/>
        <v>224.99</v>
      </c>
      <c r="J115" s="257">
        <f>VLOOKUP(E115,Inventory!A:C,3,FALSE)</f>
        <v>14</v>
      </c>
      <c r="K115" s="264"/>
      <c r="L115" s="326">
        <f t="shared" si="18"/>
        <v>0</v>
      </c>
      <c r="M115" s="443"/>
      <c r="N115" s="258"/>
    </row>
    <row r="116" spans="1:14" ht="12" customHeight="1" x14ac:dyDescent="0.15">
      <c r="A116" s="279" t="s">
        <v>288</v>
      </c>
      <c r="B116" s="281" t="s">
        <v>1131</v>
      </c>
      <c r="C116" s="279" t="s">
        <v>501</v>
      </c>
      <c r="D116" s="279" t="s">
        <v>1124</v>
      </c>
      <c r="E116" s="279" t="s">
        <v>1134</v>
      </c>
      <c r="F116" s="303" t="s">
        <v>1135</v>
      </c>
      <c r="G116" s="328">
        <f t="shared" si="16"/>
        <v>123.75000000000001</v>
      </c>
      <c r="H116" s="327">
        <v>225</v>
      </c>
      <c r="I116" s="271">
        <f t="shared" si="17"/>
        <v>224.99</v>
      </c>
      <c r="J116" s="257">
        <f>VLOOKUP(E116,Inventory!A:C,3,FALSE)</f>
        <v>32</v>
      </c>
      <c r="K116" s="267"/>
      <c r="L116" s="329">
        <f t="shared" si="18"/>
        <v>0</v>
      </c>
      <c r="M116" s="443"/>
      <c r="N116" s="258"/>
    </row>
    <row r="117" spans="1:14" ht="12" customHeight="1" x14ac:dyDescent="0.2">
      <c r="A117" s="523" t="s">
        <v>288</v>
      </c>
      <c r="B117" s="524" t="s">
        <v>1136</v>
      </c>
      <c r="C117" s="525" t="s">
        <v>585</v>
      </c>
      <c r="D117" s="526" t="s">
        <v>498</v>
      </c>
      <c r="E117" s="527" t="s">
        <v>643</v>
      </c>
      <c r="F117" s="528">
        <v>847435034091</v>
      </c>
      <c r="G117" s="529">
        <f t="shared" si="16"/>
        <v>123.75000000000001</v>
      </c>
      <c r="H117" s="530">
        <v>225</v>
      </c>
      <c r="I117" s="531">
        <f t="shared" si="17"/>
        <v>224.99</v>
      </c>
      <c r="J117" s="257">
        <f>VLOOKUP(E117,Inventory!A:C,3,FALSE)</f>
        <v>0</v>
      </c>
      <c r="K117" s="319"/>
      <c r="L117" s="532">
        <f t="shared" si="18"/>
        <v>0</v>
      </c>
      <c r="M117" s="443"/>
      <c r="N117" s="258"/>
    </row>
    <row r="118" spans="1:14" ht="12" customHeight="1" x14ac:dyDescent="0.2">
      <c r="A118" s="438" t="s">
        <v>288</v>
      </c>
      <c r="B118" s="439" t="s">
        <v>1136</v>
      </c>
      <c r="C118" s="343" t="s">
        <v>501</v>
      </c>
      <c r="D118" s="264" t="s">
        <v>502</v>
      </c>
      <c r="E118" s="261" t="s">
        <v>645</v>
      </c>
      <c r="F118" s="301">
        <v>847435034107</v>
      </c>
      <c r="G118" s="330">
        <f t="shared" si="16"/>
        <v>123.75000000000001</v>
      </c>
      <c r="H118" s="262">
        <v>225</v>
      </c>
      <c r="I118" s="263">
        <f t="shared" si="17"/>
        <v>224.99</v>
      </c>
      <c r="J118" s="257">
        <f>VLOOKUP(E118,Inventory!A:C,3,FALSE)</f>
        <v>0</v>
      </c>
      <c r="K118" s="264"/>
      <c r="L118" s="263">
        <f t="shared" si="18"/>
        <v>0</v>
      </c>
      <c r="M118" s="443"/>
      <c r="N118" s="258"/>
    </row>
    <row r="119" spans="1:14" ht="12" customHeight="1" x14ac:dyDescent="0.2">
      <c r="A119" s="515" t="s">
        <v>288</v>
      </c>
      <c r="B119" s="533" t="s">
        <v>1137</v>
      </c>
      <c r="C119" s="506" t="s">
        <v>585</v>
      </c>
      <c r="D119" s="457" t="s">
        <v>498</v>
      </c>
      <c r="E119" s="458" t="s">
        <v>1138</v>
      </c>
      <c r="F119" s="534" t="s">
        <v>1139</v>
      </c>
      <c r="G119" s="459">
        <f t="shared" si="16"/>
        <v>123.75000000000001</v>
      </c>
      <c r="H119" s="492">
        <v>225</v>
      </c>
      <c r="I119" s="461">
        <f t="shared" si="17"/>
        <v>224.99</v>
      </c>
      <c r="J119" s="257">
        <f>VLOOKUP(E119,Inventory!A:C,3,FALSE)</f>
        <v>0</v>
      </c>
      <c r="K119" s="457"/>
      <c r="L119" s="461">
        <f t="shared" si="18"/>
        <v>0</v>
      </c>
      <c r="M119" s="443"/>
      <c r="N119" s="258"/>
    </row>
    <row r="120" spans="1:14" ht="12" customHeight="1" x14ac:dyDescent="0.2">
      <c r="A120" s="515" t="s">
        <v>288</v>
      </c>
      <c r="B120" s="535" t="s">
        <v>1140</v>
      </c>
      <c r="C120" s="506" t="s">
        <v>501</v>
      </c>
      <c r="D120" s="457" t="s">
        <v>502</v>
      </c>
      <c r="E120" s="464" t="s">
        <v>1141</v>
      </c>
      <c r="F120" s="536" t="s">
        <v>1142</v>
      </c>
      <c r="G120" s="459">
        <f t="shared" si="16"/>
        <v>123.75000000000001</v>
      </c>
      <c r="H120" s="492">
        <v>225</v>
      </c>
      <c r="I120" s="461">
        <f t="shared" si="17"/>
        <v>224.99</v>
      </c>
      <c r="J120" s="257">
        <f>VLOOKUP(E120,Inventory!A:C,3,FALSE)</f>
        <v>16</v>
      </c>
      <c r="K120" s="457"/>
      <c r="L120" s="461">
        <f t="shared" si="18"/>
        <v>0</v>
      </c>
      <c r="M120" s="443"/>
      <c r="N120" s="258"/>
    </row>
    <row r="121" spans="1:14" ht="12" customHeight="1" x14ac:dyDescent="0.2">
      <c r="A121" s="515" t="s">
        <v>288</v>
      </c>
      <c r="B121" s="535" t="s">
        <v>1143</v>
      </c>
      <c r="C121" s="506" t="s">
        <v>585</v>
      </c>
      <c r="D121" s="457" t="s">
        <v>498</v>
      </c>
      <c r="E121" s="464" t="s">
        <v>1144</v>
      </c>
      <c r="F121" s="536" t="s">
        <v>1145</v>
      </c>
      <c r="G121" s="459">
        <f t="shared" si="16"/>
        <v>123.75000000000001</v>
      </c>
      <c r="H121" s="492">
        <v>225</v>
      </c>
      <c r="I121" s="461">
        <f t="shared" si="17"/>
        <v>224.99</v>
      </c>
      <c r="J121" s="257">
        <f>VLOOKUP(E121,Inventory!A:C,3,FALSE)</f>
        <v>0</v>
      </c>
      <c r="K121" s="457"/>
      <c r="L121" s="461">
        <f t="shared" si="18"/>
        <v>0</v>
      </c>
      <c r="M121" s="443"/>
      <c r="N121" s="258"/>
    </row>
    <row r="122" spans="1:14" ht="12" customHeight="1" x14ac:dyDescent="0.2">
      <c r="A122" s="515" t="s">
        <v>288</v>
      </c>
      <c r="B122" s="535" t="s">
        <v>1143</v>
      </c>
      <c r="C122" s="506" t="s">
        <v>501</v>
      </c>
      <c r="D122" s="457" t="s">
        <v>502</v>
      </c>
      <c r="E122" s="464" t="s">
        <v>1146</v>
      </c>
      <c r="F122" s="536" t="s">
        <v>1147</v>
      </c>
      <c r="G122" s="459">
        <f t="shared" si="16"/>
        <v>123.75000000000001</v>
      </c>
      <c r="H122" s="492">
        <v>225</v>
      </c>
      <c r="I122" s="461">
        <f t="shared" si="17"/>
        <v>224.99</v>
      </c>
      <c r="J122" s="257">
        <f>VLOOKUP(E122,Inventory!A:C,3,FALSE)</f>
        <v>19</v>
      </c>
      <c r="K122" s="457"/>
      <c r="L122" s="461">
        <f t="shared" si="18"/>
        <v>0</v>
      </c>
      <c r="M122" s="443"/>
      <c r="N122" s="258"/>
    </row>
    <row r="123" spans="1:14" ht="12" customHeight="1" x14ac:dyDescent="0.2">
      <c r="A123" s="515" t="s">
        <v>288</v>
      </c>
      <c r="B123" s="535" t="s">
        <v>1148</v>
      </c>
      <c r="C123" s="506" t="s">
        <v>585</v>
      </c>
      <c r="D123" s="457" t="s">
        <v>498</v>
      </c>
      <c r="E123" s="464" t="s">
        <v>1149</v>
      </c>
      <c r="F123" s="536">
        <v>847435035999</v>
      </c>
      <c r="G123" s="459">
        <f t="shared" si="16"/>
        <v>123.75000000000001</v>
      </c>
      <c r="H123" s="492">
        <v>225</v>
      </c>
      <c r="I123" s="461">
        <f t="shared" si="17"/>
        <v>224.99</v>
      </c>
      <c r="J123" s="257">
        <f>VLOOKUP(E123,Inventory!A:C,3,FALSE)</f>
        <v>4</v>
      </c>
      <c r="K123" s="457"/>
      <c r="L123" s="461">
        <f t="shared" si="18"/>
        <v>0</v>
      </c>
      <c r="M123" s="443"/>
      <c r="N123" s="258"/>
    </row>
    <row r="124" spans="1:14" ht="12" customHeight="1" x14ac:dyDescent="0.2">
      <c r="A124" s="515" t="s">
        <v>288</v>
      </c>
      <c r="B124" s="535" t="s">
        <v>1148</v>
      </c>
      <c r="C124" s="506" t="s">
        <v>501</v>
      </c>
      <c r="D124" s="457" t="s">
        <v>502</v>
      </c>
      <c r="E124" s="464" t="s">
        <v>1150</v>
      </c>
      <c r="F124" s="536">
        <v>847435036002</v>
      </c>
      <c r="G124" s="459">
        <f t="shared" si="16"/>
        <v>123.75000000000001</v>
      </c>
      <c r="H124" s="492">
        <v>225</v>
      </c>
      <c r="I124" s="461">
        <f t="shared" si="17"/>
        <v>224.99</v>
      </c>
      <c r="J124" s="257">
        <f>VLOOKUP(E124,Inventory!A:C,3,FALSE)</f>
        <v>4</v>
      </c>
      <c r="K124" s="457"/>
      <c r="L124" s="461">
        <f t="shared" si="18"/>
        <v>0</v>
      </c>
      <c r="M124" s="443"/>
      <c r="N124" s="258"/>
    </row>
    <row r="125" spans="1:14" ht="12" customHeight="1" x14ac:dyDescent="0.2">
      <c r="A125" s="515" t="s">
        <v>288</v>
      </c>
      <c r="B125" s="535" t="s">
        <v>1151</v>
      </c>
      <c r="C125" s="506" t="s">
        <v>585</v>
      </c>
      <c r="D125" s="457" t="s">
        <v>498</v>
      </c>
      <c r="E125" s="464" t="s">
        <v>1152</v>
      </c>
      <c r="F125" s="536">
        <v>847435036491</v>
      </c>
      <c r="G125" s="459">
        <f t="shared" si="16"/>
        <v>123.75000000000001</v>
      </c>
      <c r="H125" s="492">
        <v>225</v>
      </c>
      <c r="I125" s="461">
        <f t="shared" si="17"/>
        <v>224.99</v>
      </c>
      <c r="J125" s="257">
        <f>VLOOKUP(E125,Inventory!A:C,3,FALSE)</f>
        <v>12</v>
      </c>
      <c r="K125" s="457"/>
      <c r="L125" s="461">
        <f t="shared" si="18"/>
        <v>0</v>
      </c>
      <c r="M125" s="443"/>
      <c r="N125" s="258"/>
    </row>
    <row r="126" spans="1:14" ht="12" customHeight="1" x14ac:dyDescent="0.2">
      <c r="A126" s="515" t="s">
        <v>288</v>
      </c>
      <c r="B126" s="535" t="s">
        <v>1151</v>
      </c>
      <c r="C126" s="506" t="s">
        <v>501</v>
      </c>
      <c r="D126" s="457" t="s">
        <v>502</v>
      </c>
      <c r="E126" s="464" t="s">
        <v>1153</v>
      </c>
      <c r="F126" s="536">
        <v>847435036507</v>
      </c>
      <c r="G126" s="459">
        <f t="shared" si="16"/>
        <v>123.75000000000001</v>
      </c>
      <c r="H126" s="492">
        <v>225</v>
      </c>
      <c r="I126" s="461">
        <f t="shared" si="17"/>
        <v>224.99</v>
      </c>
      <c r="J126" s="257">
        <f>VLOOKUP(E126,Inventory!A:C,3,FALSE)</f>
        <v>7</v>
      </c>
      <c r="K126" s="457"/>
      <c r="L126" s="461">
        <f t="shared" si="18"/>
        <v>0</v>
      </c>
      <c r="M126" s="443"/>
      <c r="N126" s="258"/>
    </row>
    <row r="127" spans="1:14" ht="12" customHeight="1" x14ac:dyDescent="0.2">
      <c r="A127" s="515" t="s">
        <v>288</v>
      </c>
      <c r="B127" s="535" t="s">
        <v>1154</v>
      </c>
      <c r="C127" s="506" t="s">
        <v>585</v>
      </c>
      <c r="D127" s="457" t="s">
        <v>498</v>
      </c>
      <c r="E127" s="464" t="s">
        <v>1155</v>
      </c>
      <c r="F127" s="536">
        <v>847435036514</v>
      </c>
      <c r="G127" s="459">
        <f t="shared" si="16"/>
        <v>123.75000000000001</v>
      </c>
      <c r="H127" s="492">
        <v>225</v>
      </c>
      <c r="I127" s="461">
        <f t="shared" si="17"/>
        <v>224.99</v>
      </c>
      <c r="J127" s="257">
        <f>VLOOKUP(E127,Inventory!A:C,3,FALSE)</f>
        <v>7</v>
      </c>
      <c r="K127" s="457"/>
      <c r="L127" s="461">
        <f t="shared" si="18"/>
        <v>0</v>
      </c>
      <c r="M127" s="443"/>
      <c r="N127" s="258"/>
    </row>
    <row r="128" spans="1:14" ht="12" customHeight="1" x14ac:dyDescent="0.2">
      <c r="A128" s="515" t="s">
        <v>288</v>
      </c>
      <c r="B128" s="535" t="s">
        <v>1154</v>
      </c>
      <c r="C128" s="506" t="s">
        <v>501</v>
      </c>
      <c r="D128" s="457" t="s">
        <v>502</v>
      </c>
      <c r="E128" s="464" t="s">
        <v>1156</v>
      </c>
      <c r="F128" s="536">
        <v>847435036521</v>
      </c>
      <c r="G128" s="459">
        <f t="shared" si="16"/>
        <v>123.75000000000001</v>
      </c>
      <c r="H128" s="492">
        <v>225</v>
      </c>
      <c r="I128" s="461">
        <f t="shared" si="17"/>
        <v>224.99</v>
      </c>
      <c r="J128" s="257">
        <f>VLOOKUP(E128,Inventory!A:C,3,FALSE)</f>
        <v>0</v>
      </c>
      <c r="K128" s="457"/>
      <c r="L128" s="461">
        <f t="shared" si="18"/>
        <v>0</v>
      </c>
      <c r="M128" s="443"/>
      <c r="N128" s="537"/>
    </row>
    <row r="129" spans="1:14" ht="12" customHeight="1" x14ac:dyDescent="0.2">
      <c r="A129" s="467" t="s">
        <v>288</v>
      </c>
      <c r="B129" s="467" t="s">
        <v>1108</v>
      </c>
      <c r="C129" s="510" t="s">
        <v>585</v>
      </c>
      <c r="D129" s="468" t="s">
        <v>498</v>
      </c>
      <c r="E129" s="517" t="s">
        <v>1157</v>
      </c>
      <c r="F129" s="518" t="s">
        <v>1158</v>
      </c>
      <c r="G129" s="513">
        <f t="shared" si="16"/>
        <v>123.75000000000001</v>
      </c>
      <c r="H129" s="514">
        <v>225</v>
      </c>
      <c r="I129" s="473">
        <f t="shared" si="17"/>
        <v>224.99</v>
      </c>
      <c r="J129" s="257">
        <f>VLOOKUP(E129,Inventory!A:C,3,FALSE)</f>
        <v>0</v>
      </c>
      <c r="K129" s="468"/>
      <c r="L129" s="473">
        <f t="shared" si="18"/>
        <v>0</v>
      </c>
      <c r="M129" s="443"/>
      <c r="N129" s="537" t="s">
        <v>1159</v>
      </c>
    </row>
    <row r="130" spans="1:14" ht="12" customHeight="1" x14ac:dyDescent="0.2">
      <c r="A130" s="467" t="s">
        <v>288</v>
      </c>
      <c r="B130" s="467" t="s">
        <v>1108</v>
      </c>
      <c r="C130" s="510" t="s">
        <v>501</v>
      </c>
      <c r="D130" s="468" t="s">
        <v>502</v>
      </c>
      <c r="E130" s="517" t="s">
        <v>1160</v>
      </c>
      <c r="F130" s="518" t="s">
        <v>1161</v>
      </c>
      <c r="G130" s="513">
        <f t="shared" si="16"/>
        <v>123.75000000000001</v>
      </c>
      <c r="H130" s="514">
        <v>225</v>
      </c>
      <c r="I130" s="473">
        <f t="shared" si="17"/>
        <v>224.99</v>
      </c>
      <c r="J130" s="257">
        <f>VLOOKUP(E130,Inventory!A:C,3,FALSE)</f>
        <v>0</v>
      </c>
      <c r="K130" s="468"/>
      <c r="L130" s="473">
        <f t="shared" si="18"/>
        <v>0</v>
      </c>
      <c r="M130" s="443"/>
      <c r="N130" s="537" t="s">
        <v>1159</v>
      </c>
    </row>
    <row r="131" spans="1:14" ht="12" customHeight="1" x14ac:dyDescent="0.2">
      <c r="A131" s="438" t="s">
        <v>583</v>
      </c>
      <c r="B131" s="439" t="s">
        <v>1162</v>
      </c>
      <c r="C131" s="343" t="s">
        <v>585</v>
      </c>
      <c r="D131" s="264" t="s">
        <v>498</v>
      </c>
      <c r="E131" s="260" t="s">
        <v>586</v>
      </c>
      <c r="F131" s="301">
        <v>847435033964</v>
      </c>
      <c r="G131" s="330">
        <f t="shared" si="16"/>
        <v>143</v>
      </c>
      <c r="H131" s="325">
        <v>260</v>
      </c>
      <c r="I131" s="263">
        <f t="shared" si="17"/>
        <v>259.99</v>
      </c>
      <c r="J131" s="257">
        <f>VLOOKUP(E131,Inventory!A:C,3,FALSE)</f>
        <v>3</v>
      </c>
      <c r="K131" s="264"/>
      <c r="L131" s="263">
        <f t="shared" si="18"/>
        <v>0</v>
      </c>
      <c r="M131" s="443"/>
      <c r="N131" s="258"/>
    </row>
    <row r="132" spans="1:14" ht="12" customHeight="1" x14ac:dyDescent="0.2">
      <c r="A132" s="438" t="s">
        <v>583</v>
      </c>
      <c r="B132" s="439" t="s">
        <v>1162</v>
      </c>
      <c r="C132" s="343" t="s">
        <v>501</v>
      </c>
      <c r="D132" s="264" t="s">
        <v>502</v>
      </c>
      <c r="E132" s="260" t="s">
        <v>587</v>
      </c>
      <c r="F132" s="301">
        <v>847435033971</v>
      </c>
      <c r="G132" s="330">
        <f t="shared" si="16"/>
        <v>143</v>
      </c>
      <c r="H132" s="325">
        <v>260</v>
      </c>
      <c r="I132" s="263">
        <f t="shared" si="17"/>
        <v>259.99</v>
      </c>
      <c r="J132" s="257">
        <f>VLOOKUP(E132,Inventory!A:C,3,FALSE)</f>
        <v>0</v>
      </c>
      <c r="K132" s="264"/>
      <c r="L132" s="326">
        <f t="shared" si="18"/>
        <v>0</v>
      </c>
      <c r="M132" s="443"/>
      <c r="N132" s="258"/>
    </row>
    <row r="133" spans="1:14" ht="12" customHeight="1" x14ac:dyDescent="0.2">
      <c r="A133" s="438" t="s">
        <v>583</v>
      </c>
      <c r="B133" s="439" t="s">
        <v>1163</v>
      </c>
      <c r="C133" s="343" t="s">
        <v>585</v>
      </c>
      <c r="D133" s="264" t="s">
        <v>498</v>
      </c>
      <c r="E133" s="260" t="s">
        <v>592</v>
      </c>
      <c r="F133" s="301">
        <v>847435034008</v>
      </c>
      <c r="G133" s="330">
        <f t="shared" si="16"/>
        <v>143</v>
      </c>
      <c r="H133" s="325">
        <v>260</v>
      </c>
      <c r="I133" s="263">
        <f t="shared" si="17"/>
        <v>259.99</v>
      </c>
      <c r="J133" s="257">
        <f>VLOOKUP(E133,Inventory!A:C,3,FALSE)</f>
        <v>2</v>
      </c>
      <c r="K133" s="264"/>
      <c r="L133" s="326">
        <f t="shared" si="18"/>
        <v>0</v>
      </c>
      <c r="M133" s="443"/>
      <c r="N133" s="258"/>
    </row>
    <row r="134" spans="1:14" ht="12" customHeight="1" x14ac:dyDescent="0.2">
      <c r="A134" s="438" t="s">
        <v>583</v>
      </c>
      <c r="B134" s="439" t="s">
        <v>1164</v>
      </c>
      <c r="C134" s="343" t="s">
        <v>585</v>
      </c>
      <c r="D134" s="264" t="s">
        <v>498</v>
      </c>
      <c r="E134" s="261" t="s">
        <v>752</v>
      </c>
      <c r="F134" s="301">
        <v>847435034022</v>
      </c>
      <c r="G134" s="330">
        <f t="shared" si="16"/>
        <v>143</v>
      </c>
      <c r="H134" s="325">
        <v>260</v>
      </c>
      <c r="I134" s="263">
        <f t="shared" si="17"/>
        <v>259.99</v>
      </c>
      <c r="J134" s="257">
        <f>VLOOKUP(E134,Inventory!A:C,3,FALSE)</f>
        <v>0</v>
      </c>
      <c r="K134" s="264"/>
      <c r="L134" s="326">
        <f t="shared" si="18"/>
        <v>0</v>
      </c>
      <c r="M134" s="443"/>
      <c r="N134" s="258"/>
    </row>
    <row r="135" spans="1:14" ht="12" customHeight="1" x14ac:dyDescent="0.2">
      <c r="A135" s="538" t="s">
        <v>583</v>
      </c>
      <c r="B135" s="535" t="s">
        <v>1165</v>
      </c>
      <c r="C135" s="539" t="s">
        <v>585</v>
      </c>
      <c r="D135" s="462" t="s">
        <v>498</v>
      </c>
      <c r="E135" s="464" t="s">
        <v>1166</v>
      </c>
      <c r="F135" s="536" t="s">
        <v>1167</v>
      </c>
      <c r="G135" s="540">
        <f t="shared" si="16"/>
        <v>143</v>
      </c>
      <c r="H135" s="541">
        <v>260</v>
      </c>
      <c r="I135" s="463">
        <f t="shared" si="17"/>
        <v>259.99</v>
      </c>
      <c r="J135" s="257">
        <f>VLOOKUP(E135,Inventory!A:C,3,FALSE)</f>
        <v>25</v>
      </c>
      <c r="K135" s="462"/>
      <c r="L135" s="463">
        <f t="shared" si="18"/>
        <v>0</v>
      </c>
      <c r="M135" s="443"/>
      <c r="N135" s="258"/>
    </row>
    <row r="136" spans="1:14" ht="12" customHeight="1" x14ac:dyDescent="0.2">
      <c r="A136" s="515" t="s">
        <v>583</v>
      </c>
      <c r="B136" s="505" t="s">
        <v>1168</v>
      </c>
      <c r="C136" s="506" t="s">
        <v>501</v>
      </c>
      <c r="D136" s="457" t="s">
        <v>502</v>
      </c>
      <c r="E136" s="507" t="s">
        <v>1169</v>
      </c>
      <c r="F136" s="508" t="s">
        <v>1170</v>
      </c>
      <c r="G136" s="459">
        <f t="shared" si="16"/>
        <v>143</v>
      </c>
      <c r="H136" s="492">
        <v>260</v>
      </c>
      <c r="I136" s="461">
        <f t="shared" si="17"/>
        <v>259.99</v>
      </c>
      <c r="J136" s="257">
        <f>VLOOKUP(E136,Inventory!A:C,3,FALSE)</f>
        <v>17</v>
      </c>
      <c r="K136" s="457"/>
      <c r="L136" s="461">
        <f t="shared" si="18"/>
        <v>0</v>
      </c>
      <c r="M136" s="443"/>
      <c r="N136" s="258"/>
    </row>
    <row r="137" spans="1:14" ht="12" customHeight="1" x14ac:dyDescent="0.15">
      <c r="A137" s="467" t="s">
        <v>583</v>
      </c>
      <c r="B137" s="467" t="s">
        <v>1108</v>
      </c>
      <c r="C137" s="467" t="s">
        <v>497</v>
      </c>
      <c r="D137" s="542" t="s">
        <v>498</v>
      </c>
      <c r="E137" s="511" t="s">
        <v>1171</v>
      </c>
      <c r="F137" s="512" t="s">
        <v>1172</v>
      </c>
      <c r="G137" s="513">
        <f t="shared" si="16"/>
        <v>143</v>
      </c>
      <c r="H137" s="514">
        <v>260</v>
      </c>
      <c r="I137" s="473">
        <f t="shared" si="17"/>
        <v>259.99</v>
      </c>
      <c r="J137" s="257">
        <f>VLOOKUP(E137,Inventory!A:C,3,FALSE)</f>
        <v>0</v>
      </c>
      <c r="K137" s="468"/>
      <c r="L137" s="473">
        <f t="shared" si="18"/>
        <v>0</v>
      </c>
      <c r="M137" s="443"/>
      <c r="N137" s="537" t="s">
        <v>1159</v>
      </c>
    </row>
    <row r="138" spans="1:14" ht="12" customHeight="1" x14ac:dyDescent="0.15">
      <c r="A138" s="467" t="s">
        <v>583</v>
      </c>
      <c r="B138" s="467" t="s">
        <v>1108</v>
      </c>
      <c r="C138" s="467" t="s">
        <v>501</v>
      </c>
      <c r="D138" s="468" t="s">
        <v>502</v>
      </c>
      <c r="E138" s="511" t="s">
        <v>1173</v>
      </c>
      <c r="F138" s="512" t="s">
        <v>1172</v>
      </c>
      <c r="G138" s="513">
        <f t="shared" si="16"/>
        <v>143.55000000000001</v>
      </c>
      <c r="H138" s="514">
        <v>261</v>
      </c>
      <c r="I138" s="473">
        <f t="shared" si="17"/>
        <v>260.99</v>
      </c>
      <c r="J138" s="257">
        <f>VLOOKUP(E138,Inventory!A:C,3,FALSE)</f>
        <v>0</v>
      </c>
      <c r="K138" s="468"/>
      <c r="L138" s="473">
        <f t="shared" si="18"/>
        <v>0</v>
      </c>
      <c r="M138" s="443"/>
      <c r="N138" s="537" t="s">
        <v>1159</v>
      </c>
    </row>
    <row r="139" spans="1:14" ht="12" customHeight="1" x14ac:dyDescent="0.15">
      <c r="A139" s="467" t="s">
        <v>583</v>
      </c>
      <c r="B139" s="467" t="s">
        <v>1174</v>
      </c>
      <c r="C139" s="467" t="s">
        <v>497</v>
      </c>
      <c r="D139" s="542" t="s">
        <v>498</v>
      </c>
      <c r="E139" s="511" t="s">
        <v>1175</v>
      </c>
      <c r="F139" s="512" t="s">
        <v>1172</v>
      </c>
      <c r="G139" s="513">
        <f t="shared" si="16"/>
        <v>144.10000000000002</v>
      </c>
      <c r="H139" s="514">
        <v>262</v>
      </c>
      <c r="I139" s="473">
        <f t="shared" si="17"/>
        <v>261.99</v>
      </c>
      <c r="J139" s="257" t="e">
        <f>VLOOKUP(E139,Inventory!A:C,3,FALSE)</f>
        <v>#N/A</v>
      </c>
      <c r="K139" s="468"/>
      <c r="L139" s="473">
        <f t="shared" si="18"/>
        <v>0</v>
      </c>
      <c r="M139" s="443"/>
      <c r="N139" s="258"/>
    </row>
    <row r="140" spans="1:14" ht="12" customHeight="1" x14ac:dyDescent="0.15">
      <c r="A140" s="467" t="s">
        <v>583</v>
      </c>
      <c r="B140" s="467" t="s">
        <v>1174</v>
      </c>
      <c r="C140" s="467" t="s">
        <v>501</v>
      </c>
      <c r="D140" s="468" t="s">
        <v>502</v>
      </c>
      <c r="E140" s="511" t="s">
        <v>1176</v>
      </c>
      <c r="F140" s="512" t="s">
        <v>1172</v>
      </c>
      <c r="G140" s="513">
        <f t="shared" si="16"/>
        <v>144.65</v>
      </c>
      <c r="H140" s="514">
        <v>263</v>
      </c>
      <c r="I140" s="473">
        <f t="shared" si="17"/>
        <v>262.99</v>
      </c>
      <c r="J140" s="257" t="e">
        <f>VLOOKUP(E140,Inventory!A:C,3,FALSE)</f>
        <v>#N/A</v>
      </c>
      <c r="K140" s="468"/>
      <c r="L140" s="473">
        <f t="shared" si="18"/>
        <v>0</v>
      </c>
      <c r="M140" s="443"/>
      <c r="N140" s="258"/>
    </row>
    <row r="141" spans="1:14" ht="12" customHeight="1" x14ac:dyDescent="0.15">
      <c r="A141" s="467" t="s">
        <v>583</v>
      </c>
      <c r="B141" s="467" t="s">
        <v>1177</v>
      </c>
      <c r="C141" s="467" t="s">
        <v>497</v>
      </c>
      <c r="D141" s="542" t="s">
        <v>498</v>
      </c>
      <c r="E141" s="511" t="s">
        <v>1178</v>
      </c>
      <c r="F141" s="512" t="s">
        <v>1172</v>
      </c>
      <c r="G141" s="513">
        <f t="shared" si="16"/>
        <v>145.20000000000002</v>
      </c>
      <c r="H141" s="514">
        <v>264</v>
      </c>
      <c r="I141" s="473">
        <f t="shared" si="17"/>
        <v>263.99</v>
      </c>
      <c r="J141" s="257" t="e">
        <f>VLOOKUP(E141,Inventory!A:C,3,FALSE)</f>
        <v>#N/A</v>
      </c>
      <c r="K141" s="468"/>
      <c r="L141" s="473">
        <f t="shared" si="18"/>
        <v>0</v>
      </c>
      <c r="M141" s="443"/>
      <c r="N141" s="258"/>
    </row>
    <row r="142" spans="1:14" ht="12" customHeight="1" x14ac:dyDescent="0.15">
      <c r="A142" s="543" t="s">
        <v>583</v>
      </c>
      <c r="B142" s="543" t="s">
        <v>1177</v>
      </c>
      <c r="C142" s="543" t="s">
        <v>501</v>
      </c>
      <c r="D142" s="544" t="s">
        <v>502</v>
      </c>
      <c r="E142" s="545" t="s">
        <v>1179</v>
      </c>
      <c r="F142" s="546" t="s">
        <v>1172</v>
      </c>
      <c r="G142" s="547">
        <f t="shared" si="16"/>
        <v>145.75</v>
      </c>
      <c r="H142" s="548">
        <v>265</v>
      </c>
      <c r="I142" s="549">
        <f t="shared" si="17"/>
        <v>264.99</v>
      </c>
      <c r="J142" s="257" t="e">
        <f>VLOOKUP(E142,Inventory!A:C,3,FALSE)</f>
        <v>#N/A</v>
      </c>
      <c r="K142" s="544"/>
      <c r="L142" s="549">
        <f t="shared" si="18"/>
        <v>0</v>
      </c>
      <c r="M142" s="443"/>
      <c r="N142" s="258"/>
    </row>
    <row r="143" spans="1:14" ht="12" customHeight="1" x14ac:dyDescent="0.15">
      <c r="A143" s="320" t="s">
        <v>289</v>
      </c>
      <c r="B143" s="320" t="s">
        <v>1180</v>
      </c>
      <c r="C143" s="251" t="s">
        <v>585</v>
      </c>
      <c r="D143" s="251" t="s">
        <v>498</v>
      </c>
      <c r="E143" s="550" t="s">
        <v>555</v>
      </c>
      <c r="F143" s="314">
        <v>847435033094</v>
      </c>
      <c r="G143" s="551">
        <f t="shared" si="16"/>
        <v>123.75000000000001</v>
      </c>
      <c r="H143" s="552">
        <v>225</v>
      </c>
      <c r="I143" s="255">
        <f t="shared" si="17"/>
        <v>224.99</v>
      </c>
      <c r="J143" s="257">
        <f>VLOOKUP(E143,Inventory!A:C,3,FALSE)</f>
        <v>153</v>
      </c>
      <c r="K143" s="320"/>
      <c r="L143" s="553">
        <f t="shared" si="18"/>
        <v>0</v>
      </c>
      <c r="M143" s="443"/>
      <c r="N143" s="258"/>
    </row>
    <row r="144" spans="1:14" ht="12" customHeight="1" x14ac:dyDescent="0.15">
      <c r="A144" s="312" t="s">
        <v>289</v>
      </c>
      <c r="B144" s="312" t="s">
        <v>1180</v>
      </c>
      <c r="C144" s="260" t="s">
        <v>501</v>
      </c>
      <c r="D144" s="260" t="s">
        <v>502</v>
      </c>
      <c r="E144" s="317" t="s">
        <v>557</v>
      </c>
      <c r="F144" s="314">
        <v>847435033100</v>
      </c>
      <c r="G144" s="315">
        <f t="shared" si="16"/>
        <v>123.75000000000001</v>
      </c>
      <c r="H144" s="325">
        <v>225</v>
      </c>
      <c r="I144" s="263">
        <f t="shared" si="17"/>
        <v>224.99</v>
      </c>
      <c r="J144" s="257">
        <f>VLOOKUP(E144,Inventory!A:C,3,FALSE)</f>
        <v>135</v>
      </c>
      <c r="K144" s="320"/>
      <c r="L144" s="263">
        <f t="shared" si="18"/>
        <v>0</v>
      </c>
      <c r="M144" s="443"/>
      <c r="N144" s="258"/>
    </row>
    <row r="145" spans="1:14" ht="12" customHeight="1" x14ac:dyDescent="0.2">
      <c r="A145" s="554" t="s">
        <v>289</v>
      </c>
      <c r="B145" s="555" t="s">
        <v>1181</v>
      </c>
      <c r="C145" s="506" t="s">
        <v>585</v>
      </c>
      <c r="D145" s="457" t="s">
        <v>498</v>
      </c>
      <c r="E145" s="556" t="s">
        <v>1182</v>
      </c>
      <c r="F145" s="557" t="s">
        <v>1183</v>
      </c>
      <c r="G145" s="558">
        <f t="shared" si="16"/>
        <v>123.75000000000001</v>
      </c>
      <c r="H145" s="559">
        <v>225</v>
      </c>
      <c r="I145" s="461">
        <f t="shared" si="17"/>
        <v>224.99</v>
      </c>
      <c r="J145" s="257">
        <f>VLOOKUP(E145,Inventory!A:C,3,FALSE)</f>
        <v>39</v>
      </c>
      <c r="K145" s="555"/>
      <c r="L145" s="461">
        <f t="shared" si="18"/>
        <v>0</v>
      </c>
      <c r="M145" s="443"/>
      <c r="N145" s="560"/>
    </row>
    <row r="146" spans="1:14" ht="12" customHeight="1" x14ac:dyDescent="0.2">
      <c r="A146" s="554" t="s">
        <v>289</v>
      </c>
      <c r="B146" s="555" t="s">
        <v>1181</v>
      </c>
      <c r="C146" s="506" t="s">
        <v>501</v>
      </c>
      <c r="D146" s="457" t="s">
        <v>502</v>
      </c>
      <c r="E146" s="556" t="s">
        <v>1184</v>
      </c>
      <c r="F146" s="557" t="s">
        <v>1185</v>
      </c>
      <c r="G146" s="558">
        <f t="shared" si="16"/>
        <v>123.75000000000001</v>
      </c>
      <c r="H146" s="559">
        <v>225</v>
      </c>
      <c r="I146" s="461">
        <f t="shared" si="17"/>
        <v>224.99</v>
      </c>
      <c r="J146" s="257">
        <f>VLOOKUP(E146,Inventory!A:C,3,FALSE)</f>
        <v>44</v>
      </c>
      <c r="K146" s="555"/>
      <c r="L146" s="461">
        <f t="shared" si="18"/>
        <v>0</v>
      </c>
      <c r="M146" s="443"/>
      <c r="N146" s="560"/>
    </row>
    <row r="147" spans="1:14" ht="12" customHeight="1" x14ac:dyDescent="0.2">
      <c r="A147" s="554" t="s">
        <v>289</v>
      </c>
      <c r="B147" s="555" t="s">
        <v>1186</v>
      </c>
      <c r="C147" s="506" t="s">
        <v>585</v>
      </c>
      <c r="D147" s="457" t="s">
        <v>498</v>
      </c>
      <c r="E147" s="556" t="s">
        <v>1187</v>
      </c>
      <c r="F147" s="557">
        <v>847435035777</v>
      </c>
      <c r="G147" s="558">
        <f t="shared" si="16"/>
        <v>123.75000000000001</v>
      </c>
      <c r="H147" s="559">
        <v>225</v>
      </c>
      <c r="I147" s="461">
        <f t="shared" si="17"/>
        <v>224.99</v>
      </c>
      <c r="J147" s="257">
        <f>VLOOKUP(E147,Inventory!A:C,3,FALSE)</f>
        <v>36</v>
      </c>
      <c r="K147" s="555"/>
      <c r="L147" s="461">
        <f t="shared" si="18"/>
        <v>0</v>
      </c>
      <c r="M147" s="443"/>
      <c r="N147" s="560"/>
    </row>
    <row r="148" spans="1:14" ht="12" customHeight="1" x14ac:dyDescent="0.2">
      <c r="A148" s="554" t="s">
        <v>289</v>
      </c>
      <c r="B148" s="555" t="s">
        <v>1186</v>
      </c>
      <c r="C148" s="506" t="s">
        <v>501</v>
      </c>
      <c r="D148" s="457" t="s">
        <v>502</v>
      </c>
      <c r="E148" s="556" t="s">
        <v>1188</v>
      </c>
      <c r="F148" s="557">
        <v>847435035784</v>
      </c>
      <c r="G148" s="558">
        <f t="shared" si="16"/>
        <v>123.75000000000001</v>
      </c>
      <c r="H148" s="559">
        <v>225</v>
      </c>
      <c r="I148" s="461">
        <f t="shared" si="17"/>
        <v>224.99</v>
      </c>
      <c r="J148" s="257">
        <f>VLOOKUP(E148,Inventory!A:C,3,FALSE)</f>
        <v>41</v>
      </c>
      <c r="K148" s="555"/>
      <c r="L148" s="461">
        <f t="shared" si="18"/>
        <v>0</v>
      </c>
      <c r="M148" s="443"/>
      <c r="N148" s="560"/>
    </row>
    <row r="149" spans="1:14" ht="12" customHeight="1" x14ac:dyDescent="0.2">
      <c r="A149" s="467" t="s">
        <v>289</v>
      </c>
      <c r="B149" s="467" t="s">
        <v>1189</v>
      </c>
      <c r="C149" s="510" t="s">
        <v>585</v>
      </c>
      <c r="D149" s="468" t="s">
        <v>498</v>
      </c>
      <c r="E149" s="561" t="s">
        <v>1190</v>
      </c>
      <c r="F149" s="562" t="s">
        <v>1191</v>
      </c>
      <c r="G149" s="563">
        <f t="shared" si="16"/>
        <v>124.30000000000001</v>
      </c>
      <c r="H149" s="564">
        <v>226</v>
      </c>
      <c r="I149" s="473">
        <f t="shared" si="17"/>
        <v>225.99</v>
      </c>
      <c r="J149" s="257">
        <f>VLOOKUP(E149,Inventory!A:C,3,FALSE)</f>
        <v>0</v>
      </c>
      <c r="K149" s="565"/>
      <c r="L149" s="473">
        <f t="shared" si="18"/>
        <v>0</v>
      </c>
      <c r="M149" s="443"/>
      <c r="N149" s="560" t="s">
        <v>1067</v>
      </c>
    </row>
    <row r="150" spans="1:14" ht="12" customHeight="1" x14ac:dyDescent="0.2">
      <c r="A150" s="467" t="s">
        <v>289</v>
      </c>
      <c r="B150" s="467" t="s">
        <v>1189</v>
      </c>
      <c r="C150" s="510" t="s">
        <v>501</v>
      </c>
      <c r="D150" s="468" t="s">
        <v>502</v>
      </c>
      <c r="E150" s="561" t="s">
        <v>1192</v>
      </c>
      <c r="F150" s="562" t="s">
        <v>1193</v>
      </c>
      <c r="G150" s="563">
        <f t="shared" si="16"/>
        <v>124.85000000000001</v>
      </c>
      <c r="H150" s="564">
        <v>227</v>
      </c>
      <c r="I150" s="473">
        <f t="shared" si="17"/>
        <v>226.99</v>
      </c>
      <c r="J150" s="257">
        <f>VLOOKUP(E150,Inventory!A:C,3,FALSE)</f>
        <v>0</v>
      </c>
      <c r="K150" s="565"/>
      <c r="L150" s="473">
        <f t="shared" si="18"/>
        <v>0</v>
      </c>
      <c r="M150" s="443"/>
      <c r="N150" s="560" t="s">
        <v>1067</v>
      </c>
    </row>
    <row r="151" spans="1:14" ht="12" customHeight="1" x14ac:dyDescent="0.15">
      <c r="A151" s="251" t="s">
        <v>1194</v>
      </c>
      <c r="B151" s="251" t="s">
        <v>1195</v>
      </c>
      <c r="C151" s="251" t="s">
        <v>552</v>
      </c>
      <c r="D151" s="251" t="s">
        <v>552</v>
      </c>
      <c r="E151" s="253" t="s">
        <v>1196</v>
      </c>
      <c r="F151" s="273">
        <v>847435030475</v>
      </c>
      <c r="G151" s="254">
        <v>3</v>
      </c>
      <c r="H151" s="254">
        <v>6</v>
      </c>
      <c r="I151" s="255">
        <f t="shared" si="17"/>
        <v>5.99</v>
      </c>
      <c r="J151" s="257">
        <f>VLOOKUP(E151,Inventory!A:C,3,FALSE)</f>
        <v>30</v>
      </c>
      <c r="K151" s="252"/>
      <c r="L151" s="255">
        <f t="shared" si="18"/>
        <v>0</v>
      </c>
      <c r="M151" s="443"/>
      <c r="N151" s="258"/>
    </row>
    <row r="152" spans="1:14" ht="12" customHeight="1" x14ac:dyDescent="0.15">
      <c r="A152" s="241" t="s">
        <v>1197</v>
      </c>
      <c r="B152" s="242"/>
      <c r="C152" s="242"/>
      <c r="D152" s="242"/>
      <c r="E152" s="242"/>
      <c r="F152" s="242"/>
      <c r="G152" s="243"/>
      <c r="H152" s="243"/>
      <c r="I152" s="242"/>
      <c r="J152" s="257"/>
      <c r="K152" s="242"/>
      <c r="L152" s="242"/>
      <c r="M152" s="446"/>
      <c r="N152" s="245"/>
    </row>
    <row r="153" spans="1:14" ht="33.75" customHeight="1" x14ac:dyDescent="0.15">
      <c r="A153" s="246" t="s">
        <v>351</v>
      </c>
      <c r="B153" s="246" t="s">
        <v>352</v>
      </c>
      <c r="C153" s="246" t="s">
        <v>353</v>
      </c>
      <c r="D153" s="246" t="str">
        <f>D6</f>
        <v>Measurement</v>
      </c>
      <c r="E153" s="246" t="s">
        <v>355</v>
      </c>
      <c r="F153" s="246" t="s">
        <v>356</v>
      </c>
      <c r="G153" s="247" t="s">
        <v>257</v>
      </c>
      <c r="H153" s="247" t="s">
        <v>262</v>
      </c>
      <c r="I153" s="246" t="s">
        <v>263</v>
      </c>
      <c r="J153" s="248"/>
      <c r="K153" s="246" t="s">
        <v>357</v>
      </c>
      <c r="L153" s="246" t="s">
        <v>359</v>
      </c>
      <c r="M153" s="420"/>
      <c r="N153" s="249"/>
    </row>
    <row r="154" spans="1:14" ht="12" customHeight="1" x14ac:dyDescent="0.15">
      <c r="A154" s="251" t="s">
        <v>286</v>
      </c>
      <c r="B154" s="252" t="s">
        <v>882</v>
      </c>
      <c r="C154" s="251" t="s">
        <v>363</v>
      </c>
      <c r="D154" s="252" t="s">
        <v>364</v>
      </c>
      <c r="E154" s="253" t="s">
        <v>883</v>
      </c>
      <c r="F154" s="273">
        <v>847435033049</v>
      </c>
      <c r="G154" s="254">
        <f t="shared" ref="G154:G155" si="19">H154*0.55</f>
        <v>143</v>
      </c>
      <c r="H154" s="254">
        <v>260</v>
      </c>
      <c r="I154" s="255">
        <f t="shared" ref="I154:I227" si="20">H154-0.01</f>
        <v>259.99</v>
      </c>
      <c r="J154" s="257">
        <f>VLOOKUP(E154,Inventory!A:C,3,FALSE)</f>
        <v>154</v>
      </c>
      <c r="K154" s="252"/>
      <c r="L154" s="255">
        <f t="shared" ref="L154:L227" si="21">G154*K154</f>
        <v>0</v>
      </c>
      <c r="M154" s="443"/>
      <c r="N154" s="258"/>
    </row>
    <row r="155" spans="1:14" ht="12" customHeight="1" x14ac:dyDescent="0.15">
      <c r="A155" s="260" t="s">
        <v>286</v>
      </c>
      <c r="B155" s="264" t="s">
        <v>882</v>
      </c>
      <c r="C155" s="260" t="s">
        <v>367</v>
      </c>
      <c r="D155" s="264" t="s">
        <v>513</v>
      </c>
      <c r="E155" s="261" t="s">
        <v>884</v>
      </c>
      <c r="F155" s="421">
        <v>847435033056</v>
      </c>
      <c r="G155" s="262">
        <f t="shared" si="19"/>
        <v>143</v>
      </c>
      <c r="H155" s="262">
        <v>260</v>
      </c>
      <c r="I155" s="263">
        <f t="shared" si="20"/>
        <v>259.99</v>
      </c>
      <c r="J155" s="257">
        <f>VLOOKUP(E155,Inventory!A:C,3,FALSE)</f>
        <v>154</v>
      </c>
      <c r="K155" s="264"/>
      <c r="L155" s="263">
        <f t="shared" si="21"/>
        <v>0</v>
      </c>
      <c r="M155" s="443"/>
      <c r="N155" s="258"/>
    </row>
    <row r="156" spans="1:14" ht="12" customHeight="1" x14ac:dyDescent="0.15">
      <c r="A156" s="260" t="s">
        <v>286</v>
      </c>
      <c r="B156" s="264" t="s">
        <v>885</v>
      </c>
      <c r="C156" s="260" t="s">
        <v>363</v>
      </c>
      <c r="D156" s="264" t="s">
        <v>364</v>
      </c>
      <c r="E156" s="322" t="s">
        <v>886</v>
      </c>
      <c r="F156" s="422">
        <v>847435033063</v>
      </c>
      <c r="G156" s="262">
        <f t="shared" ref="G156:G157" si="22">(H156*0.55)*0.55</f>
        <v>78.650000000000006</v>
      </c>
      <c r="H156" s="262">
        <v>260</v>
      </c>
      <c r="I156" s="263">
        <f t="shared" si="20"/>
        <v>259.99</v>
      </c>
      <c r="J156" s="257">
        <f>VLOOKUP(E156,Inventory!A:C,3,FALSE)</f>
        <v>24</v>
      </c>
      <c r="K156" s="264"/>
      <c r="L156" s="263">
        <f t="shared" si="21"/>
        <v>0</v>
      </c>
      <c r="M156" s="443"/>
      <c r="N156" s="258"/>
    </row>
    <row r="157" spans="1:14" ht="12" customHeight="1" x14ac:dyDescent="0.15">
      <c r="A157" s="260" t="s">
        <v>286</v>
      </c>
      <c r="B157" s="264" t="s">
        <v>885</v>
      </c>
      <c r="C157" s="260" t="s">
        <v>367</v>
      </c>
      <c r="D157" s="264" t="s">
        <v>513</v>
      </c>
      <c r="E157" s="322" t="s">
        <v>887</v>
      </c>
      <c r="F157" s="422">
        <v>847435033070</v>
      </c>
      <c r="G157" s="262">
        <f t="shared" si="22"/>
        <v>78.650000000000006</v>
      </c>
      <c r="H157" s="262">
        <v>260</v>
      </c>
      <c r="I157" s="263">
        <f t="shared" si="20"/>
        <v>259.99</v>
      </c>
      <c r="J157" s="257">
        <f>VLOOKUP(E157,Inventory!A:C,3,FALSE)</f>
        <v>52</v>
      </c>
      <c r="K157" s="264"/>
      <c r="L157" s="263">
        <f t="shared" si="21"/>
        <v>0</v>
      </c>
      <c r="M157" s="443"/>
      <c r="N157" s="258"/>
    </row>
    <row r="158" spans="1:14" ht="12" customHeight="1" x14ac:dyDescent="0.15">
      <c r="A158" s="264" t="s">
        <v>286</v>
      </c>
      <c r="B158" s="318" t="s">
        <v>888</v>
      </c>
      <c r="C158" s="260" t="s">
        <v>363</v>
      </c>
      <c r="D158" s="320" t="s">
        <v>364</v>
      </c>
      <c r="E158" s="317" t="s">
        <v>512</v>
      </c>
      <c r="F158" s="314">
        <v>847435033407</v>
      </c>
      <c r="G158" s="315">
        <f t="shared" ref="G158:G184" si="23">H158*0.55</f>
        <v>143</v>
      </c>
      <c r="H158" s="262">
        <v>260</v>
      </c>
      <c r="I158" s="302">
        <f t="shared" si="20"/>
        <v>259.99</v>
      </c>
      <c r="J158" s="423">
        <f>VLOOKUP(E158,Inventory!A:C,3,FALSE)</f>
        <v>4</v>
      </c>
      <c r="K158" s="312"/>
      <c r="L158" s="302">
        <f t="shared" si="21"/>
        <v>0</v>
      </c>
      <c r="M158" s="443"/>
      <c r="N158" s="258"/>
    </row>
    <row r="159" spans="1:14" ht="12" customHeight="1" x14ac:dyDescent="0.15">
      <c r="A159" s="264" t="s">
        <v>286</v>
      </c>
      <c r="B159" s="318" t="s">
        <v>888</v>
      </c>
      <c r="C159" s="260" t="s">
        <v>367</v>
      </c>
      <c r="D159" s="320" t="s">
        <v>513</v>
      </c>
      <c r="E159" s="317" t="s">
        <v>514</v>
      </c>
      <c r="F159" s="314">
        <v>847435033414</v>
      </c>
      <c r="G159" s="315">
        <f t="shared" si="23"/>
        <v>143</v>
      </c>
      <c r="H159" s="262">
        <v>260</v>
      </c>
      <c r="I159" s="302">
        <f t="shared" si="20"/>
        <v>259.99</v>
      </c>
      <c r="J159" s="423">
        <f>VLOOKUP(E159,Inventory!A:C,3,FALSE)</f>
        <v>4</v>
      </c>
      <c r="K159" s="312"/>
      <c r="L159" s="302">
        <f t="shared" si="21"/>
        <v>0</v>
      </c>
      <c r="M159" s="443"/>
      <c r="N159" s="258"/>
    </row>
    <row r="160" spans="1:14" ht="12" customHeight="1" x14ac:dyDescent="0.15">
      <c r="A160" s="264" t="s">
        <v>286</v>
      </c>
      <c r="B160" s="318" t="s">
        <v>889</v>
      </c>
      <c r="C160" s="260" t="s">
        <v>363</v>
      </c>
      <c r="D160" s="320" t="s">
        <v>364</v>
      </c>
      <c r="E160" s="317" t="s">
        <v>516</v>
      </c>
      <c r="F160" s="314">
        <v>847435034138</v>
      </c>
      <c r="G160" s="315">
        <f t="shared" si="23"/>
        <v>143</v>
      </c>
      <c r="H160" s="262">
        <v>260</v>
      </c>
      <c r="I160" s="302">
        <f t="shared" si="20"/>
        <v>259.99</v>
      </c>
      <c r="J160" s="423">
        <f>VLOOKUP(E160,Inventory!A:C,3,FALSE)</f>
        <v>23</v>
      </c>
      <c r="K160" s="312"/>
      <c r="L160" s="302">
        <f t="shared" si="21"/>
        <v>0</v>
      </c>
      <c r="M160" s="443"/>
      <c r="N160" s="258"/>
    </row>
    <row r="161" spans="1:14" ht="12" customHeight="1" x14ac:dyDescent="0.15">
      <c r="A161" s="264" t="s">
        <v>286</v>
      </c>
      <c r="B161" s="318" t="s">
        <v>889</v>
      </c>
      <c r="C161" s="260" t="s">
        <v>367</v>
      </c>
      <c r="D161" s="320" t="s">
        <v>513</v>
      </c>
      <c r="E161" s="317" t="s">
        <v>517</v>
      </c>
      <c r="F161" s="314">
        <v>847435034145</v>
      </c>
      <c r="G161" s="315">
        <f t="shared" si="23"/>
        <v>143</v>
      </c>
      <c r="H161" s="262">
        <v>260</v>
      </c>
      <c r="I161" s="302">
        <f t="shared" si="20"/>
        <v>259.99</v>
      </c>
      <c r="J161" s="423">
        <f>VLOOKUP(E161,Inventory!A:C,3,FALSE)</f>
        <v>11</v>
      </c>
      <c r="K161" s="312"/>
      <c r="L161" s="302">
        <f t="shared" si="21"/>
        <v>0</v>
      </c>
      <c r="M161" s="443"/>
      <c r="N161" s="258"/>
    </row>
    <row r="162" spans="1:14" ht="12" customHeight="1" x14ac:dyDescent="0.15">
      <c r="A162" s="457" t="s">
        <v>286</v>
      </c>
      <c r="B162" s="566" t="s">
        <v>890</v>
      </c>
      <c r="C162" s="455" t="s">
        <v>363</v>
      </c>
      <c r="D162" s="555" t="s">
        <v>364</v>
      </c>
      <c r="E162" s="567" t="s">
        <v>891</v>
      </c>
      <c r="F162" s="557" t="s">
        <v>892</v>
      </c>
      <c r="G162" s="558">
        <f t="shared" si="23"/>
        <v>143</v>
      </c>
      <c r="H162" s="492">
        <v>260</v>
      </c>
      <c r="I162" s="460">
        <f t="shared" si="20"/>
        <v>259.99</v>
      </c>
      <c r="J162" s="423">
        <f>VLOOKUP(E162,Inventory!A:C,3,FALSE)</f>
        <v>11</v>
      </c>
      <c r="K162" s="554"/>
      <c r="L162" s="460">
        <f t="shared" si="21"/>
        <v>0</v>
      </c>
      <c r="M162" s="443"/>
      <c r="N162" s="258"/>
    </row>
    <row r="163" spans="1:14" ht="12" customHeight="1" x14ac:dyDescent="0.15">
      <c r="A163" s="457" t="s">
        <v>286</v>
      </c>
      <c r="B163" s="566" t="s">
        <v>893</v>
      </c>
      <c r="C163" s="455" t="s">
        <v>367</v>
      </c>
      <c r="D163" s="555" t="s">
        <v>513</v>
      </c>
      <c r="E163" s="567" t="s">
        <v>894</v>
      </c>
      <c r="F163" s="557" t="s">
        <v>895</v>
      </c>
      <c r="G163" s="558">
        <f t="shared" si="23"/>
        <v>143</v>
      </c>
      <c r="H163" s="492">
        <v>260</v>
      </c>
      <c r="I163" s="460">
        <f t="shared" si="20"/>
        <v>259.99</v>
      </c>
      <c r="J163" s="423">
        <f>VLOOKUP(E163,Inventory!A:C,3,FALSE)</f>
        <v>15</v>
      </c>
      <c r="K163" s="554"/>
      <c r="L163" s="460">
        <f t="shared" si="21"/>
        <v>0</v>
      </c>
      <c r="M163" s="443"/>
      <c r="N163" s="258"/>
    </row>
    <row r="164" spans="1:14" ht="12" customHeight="1" x14ac:dyDescent="0.15">
      <c r="A164" s="457" t="s">
        <v>286</v>
      </c>
      <c r="B164" s="566" t="s">
        <v>896</v>
      </c>
      <c r="C164" s="455" t="s">
        <v>363</v>
      </c>
      <c r="D164" s="555" t="s">
        <v>364</v>
      </c>
      <c r="E164" s="567" t="s">
        <v>897</v>
      </c>
      <c r="F164" s="557" t="s">
        <v>898</v>
      </c>
      <c r="G164" s="558">
        <f t="shared" si="23"/>
        <v>143</v>
      </c>
      <c r="H164" s="492">
        <v>260</v>
      </c>
      <c r="I164" s="460">
        <f t="shared" si="20"/>
        <v>259.99</v>
      </c>
      <c r="J164" s="423">
        <f>VLOOKUP(E164,Inventory!A:C,3,FALSE)</f>
        <v>22</v>
      </c>
      <c r="K164" s="554"/>
      <c r="L164" s="460">
        <f t="shared" si="21"/>
        <v>0</v>
      </c>
      <c r="M164" s="443"/>
      <c r="N164" s="258"/>
    </row>
    <row r="165" spans="1:14" ht="12" customHeight="1" x14ac:dyDescent="0.15">
      <c r="A165" s="457" t="s">
        <v>286</v>
      </c>
      <c r="B165" s="566" t="s">
        <v>899</v>
      </c>
      <c r="C165" s="455" t="s">
        <v>367</v>
      </c>
      <c r="D165" s="555" t="s">
        <v>513</v>
      </c>
      <c r="E165" s="567" t="s">
        <v>900</v>
      </c>
      <c r="F165" s="557" t="s">
        <v>901</v>
      </c>
      <c r="G165" s="558">
        <f t="shared" si="23"/>
        <v>143</v>
      </c>
      <c r="H165" s="492">
        <v>260</v>
      </c>
      <c r="I165" s="460">
        <f t="shared" si="20"/>
        <v>259.99</v>
      </c>
      <c r="J165" s="423">
        <f>VLOOKUP(E165,Inventory!A:C,3,FALSE)</f>
        <v>13</v>
      </c>
      <c r="K165" s="554"/>
      <c r="L165" s="460">
        <f t="shared" si="21"/>
        <v>0</v>
      </c>
      <c r="M165" s="443"/>
      <c r="N165" s="258"/>
    </row>
    <row r="166" spans="1:14" ht="12" customHeight="1" x14ac:dyDescent="0.15">
      <c r="A166" s="457" t="s">
        <v>286</v>
      </c>
      <c r="B166" s="566" t="s">
        <v>902</v>
      </c>
      <c r="C166" s="455" t="s">
        <v>363</v>
      </c>
      <c r="D166" s="555" t="s">
        <v>364</v>
      </c>
      <c r="E166" s="567" t="s">
        <v>903</v>
      </c>
      <c r="F166" s="557" t="s">
        <v>904</v>
      </c>
      <c r="G166" s="558">
        <f t="shared" si="23"/>
        <v>143</v>
      </c>
      <c r="H166" s="492">
        <v>260</v>
      </c>
      <c r="I166" s="460">
        <f t="shared" si="20"/>
        <v>259.99</v>
      </c>
      <c r="J166" s="423">
        <f>VLOOKUP(E166,Inventory!A:C,3,FALSE)</f>
        <v>27</v>
      </c>
      <c r="K166" s="554"/>
      <c r="L166" s="460">
        <f t="shared" si="21"/>
        <v>0</v>
      </c>
      <c r="M166" s="443"/>
      <c r="N166" s="258"/>
    </row>
    <row r="167" spans="1:14" ht="12" customHeight="1" x14ac:dyDescent="0.15">
      <c r="A167" s="457" t="s">
        <v>286</v>
      </c>
      <c r="B167" s="566" t="s">
        <v>902</v>
      </c>
      <c r="C167" s="455" t="s">
        <v>367</v>
      </c>
      <c r="D167" s="555" t="s">
        <v>513</v>
      </c>
      <c r="E167" s="567" t="s">
        <v>905</v>
      </c>
      <c r="F167" s="557" t="s">
        <v>906</v>
      </c>
      <c r="G167" s="558">
        <f t="shared" si="23"/>
        <v>143</v>
      </c>
      <c r="H167" s="492">
        <v>260</v>
      </c>
      <c r="I167" s="460">
        <f t="shared" si="20"/>
        <v>259.99</v>
      </c>
      <c r="J167" s="423">
        <f>VLOOKUP(E167,Inventory!A:C,3,FALSE)</f>
        <v>30</v>
      </c>
      <c r="K167" s="554"/>
      <c r="L167" s="460">
        <f t="shared" si="21"/>
        <v>0</v>
      </c>
      <c r="M167" s="443"/>
      <c r="N167" s="258"/>
    </row>
    <row r="168" spans="1:14" ht="12" customHeight="1" x14ac:dyDescent="0.15">
      <c r="A168" s="467" t="s">
        <v>286</v>
      </c>
      <c r="B168" s="467" t="s">
        <v>1108</v>
      </c>
      <c r="C168" s="467" t="s">
        <v>363</v>
      </c>
      <c r="D168" s="565" t="s">
        <v>364</v>
      </c>
      <c r="E168" s="568" t="s">
        <v>1198</v>
      </c>
      <c r="F168" s="562" t="s">
        <v>1199</v>
      </c>
      <c r="G168" s="563">
        <f t="shared" si="23"/>
        <v>143</v>
      </c>
      <c r="H168" s="514">
        <v>260</v>
      </c>
      <c r="I168" s="569">
        <f t="shared" si="20"/>
        <v>259.99</v>
      </c>
      <c r="J168" s="423">
        <f>VLOOKUP(E168,Inventory!A:C,3,FALSE)</f>
        <v>0</v>
      </c>
      <c r="K168" s="570"/>
      <c r="L168" s="569">
        <f t="shared" si="21"/>
        <v>0</v>
      </c>
      <c r="M168" s="443"/>
      <c r="N168" s="537" t="s">
        <v>1159</v>
      </c>
    </row>
    <row r="169" spans="1:14" ht="12" customHeight="1" x14ac:dyDescent="0.15">
      <c r="A169" s="467" t="s">
        <v>286</v>
      </c>
      <c r="B169" s="467" t="s">
        <v>1108</v>
      </c>
      <c r="C169" s="467" t="s">
        <v>367</v>
      </c>
      <c r="D169" s="565" t="s">
        <v>513</v>
      </c>
      <c r="E169" s="568" t="s">
        <v>1200</v>
      </c>
      <c r="F169" s="562" t="s">
        <v>1201</v>
      </c>
      <c r="G169" s="563">
        <f t="shared" si="23"/>
        <v>143</v>
      </c>
      <c r="H169" s="514">
        <v>260</v>
      </c>
      <c r="I169" s="569">
        <f t="shared" si="20"/>
        <v>259.99</v>
      </c>
      <c r="J169" s="423">
        <f>VLOOKUP(E169,Inventory!A:C,3,FALSE)</f>
        <v>0</v>
      </c>
      <c r="K169" s="570"/>
      <c r="L169" s="569">
        <f t="shared" si="21"/>
        <v>0</v>
      </c>
      <c r="M169" s="443"/>
      <c r="N169" s="537" t="s">
        <v>1159</v>
      </c>
    </row>
    <row r="170" spans="1:14" ht="12" customHeight="1" x14ac:dyDescent="0.15">
      <c r="A170" s="260" t="s">
        <v>287</v>
      </c>
      <c r="B170" s="264" t="s">
        <v>1202</v>
      </c>
      <c r="C170" s="260" t="s">
        <v>363</v>
      </c>
      <c r="D170" s="264" t="s">
        <v>505</v>
      </c>
      <c r="E170" s="322" t="s">
        <v>559</v>
      </c>
      <c r="F170" s="323">
        <v>847435033421</v>
      </c>
      <c r="G170" s="315">
        <f t="shared" si="23"/>
        <v>99.000000000000014</v>
      </c>
      <c r="H170" s="262">
        <v>180</v>
      </c>
      <c r="I170" s="263">
        <f t="shared" si="20"/>
        <v>179.99</v>
      </c>
      <c r="J170" s="257">
        <v>50</v>
      </c>
      <c r="K170" s="264"/>
      <c r="L170" s="263">
        <f t="shared" si="21"/>
        <v>0</v>
      </c>
      <c r="M170" s="443"/>
      <c r="N170" s="258"/>
    </row>
    <row r="171" spans="1:14" ht="12" customHeight="1" x14ac:dyDescent="0.15">
      <c r="A171" s="260" t="s">
        <v>287</v>
      </c>
      <c r="B171" s="264" t="s">
        <v>1202</v>
      </c>
      <c r="C171" s="260" t="s">
        <v>367</v>
      </c>
      <c r="D171" s="264" t="s">
        <v>408</v>
      </c>
      <c r="E171" s="322" t="s">
        <v>561</v>
      </c>
      <c r="F171" s="323">
        <v>847435033438</v>
      </c>
      <c r="G171" s="315">
        <f t="shared" si="23"/>
        <v>99.000000000000014</v>
      </c>
      <c r="H171" s="262">
        <v>180</v>
      </c>
      <c r="I171" s="263">
        <f t="shared" si="20"/>
        <v>179.99</v>
      </c>
      <c r="J171" s="257">
        <v>50</v>
      </c>
      <c r="K171" s="264"/>
      <c r="L171" s="263">
        <f t="shared" si="21"/>
        <v>0</v>
      </c>
      <c r="M171" s="443"/>
      <c r="N171" s="258"/>
    </row>
    <row r="172" spans="1:14" ht="12" customHeight="1" x14ac:dyDescent="0.15">
      <c r="A172" s="260" t="s">
        <v>287</v>
      </c>
      <c r="B172" s="264" t="s">
        <v>1203</v>
      </c>
      <c r="C172" s="260" t="s">
        <v>363</v>
      </c>
      <c r="D172" s="264" t="s">
        <v>505</v>
      </c>
      <c r="E172" s="322" t="s">
        <v>563</v>
      </c>
      <c r="F172" s="323">
        <v>847435033445</v>
      </c>
      <c r="G172" s="315">
        <f t="shared" si="23"/>
        <v>99.000000000000014</v>
      </c>
      <c r="H172" s="262">
        <v>180</v>
      </c>
      <c r="I172" s="263">
        <f t="shared" si="20"/>
        <v>179.99</v>
      </c>
      <c r="J172" s="257">
        <v>29</v>
      </c>
      <c r="K172" s="264"/>
      <c r="L172" s="263">
        <f t="shared" si="21"/>
        <v>0</v>
      </c>
      <c r="M172" s="443"/>
      <c r="N172" s="258"/>
    </row>
    <row r="173" spans="1:14" ht="12" customHeight="1" x14ac:dyDescent="0.15">
      <c r="A173" s="260" t="s">
        <v>287</v>
      </c>
      <c r="B173" s="264" t="s">
        <v>1203</v>
      </c>
      <c r="C173" s="260" t="s">
        <v>367</v>
      </c>
      <c r="D173" s="264" t="s">
        <v>408</v>
      </c>
      <c r="E173" s="322" t="s">
        <v>564</v>
      </c>
      <c r="F173" s="323">
        <v>847435033452</v>
      </c>
      <c r="G173" s="315">
        <f t="shared" si="23"/>
        <v>99.000000000000014</v>
      </c>
      <c r="H173" s="262">
        <v>180</v>
      </c>
      <c r="I173" s="263">
        <f t="shared" si="20"/>
        <v>179.99</v>
      </c>
      <c r="J173" s="257">
        <v>49</v>
      </c>
      <c r="K173" s="264"/>
      <c r="L173" s="263">
        <f t="shared" si="21"/>
        <v>0</v>
      </c>
      <c r="M173" s="443"/>
      <c r="N173" s="258"/>
    </row>
    <row r="174" spans="1:14" ht="12" customHeight="1" x14ac:dyDescent="0.15">
      <c r="A174" s="571" t="s">
        <v>287</v>
      </c>
      <c r="B174" s="505" t="s">
        <v>1204</v>
      </c>
      <c r="C174" s="455" t="s">
        <v>363</v>
      </c>
      <c r="D174" s="457" t="s">
        <v>505</v>
      </c>
      <c r="E174" s="507" t="s">
        <v>1205</v>
      </c>
      <c r="F174" s="508" t="s">
        <v>1206</v>
      </c>
      <c r="G174" s="459">
        <f t="shared" si="23"/>
        <v>99.000000000000014</v>
      </c>
      <c r="H174" s="492">
        <v>180</v>
      </c>
      <c r="I174" s="461">
        <f t="shared" si="20"/>
        <v>179.99</v>
      </c>
      <c r="J174" s="257">
        <f>VLOOKUP(E174,Inventory!A:C,3,FALSE)</f>
        <v>9</v>
      </c>
      <c r="K174" s="462"/>
      <c r="L174" s="463">
        <f t="shared" si="21"/>
        <v>0</v>
      </c>
      <c r="M174" s="443"/>
      <c r="N174" s="258"/>
    </row>
    <row r="175" spans="1:14" ht="12" customHeight="1" x14ac:dyDescent="0.15">
      <c r="A175" s="571" t="s">
        <v>287</v>
      </c>
      <c r="B175" s="505" t="s">
        <v>1207</v>
      </c>
      <c r="C175" s="455" t="s">
        <v>367</v>
      </c>
      <c r="D175" s="457" t="s">
        <v>408</v>
      </c>
      <c r="E175" s="507" t="s">
        <v>1208</v>
      </c>
      <c r="F175" s="508" t="s">
        <v>1209</v>
      </c>
      <c r="G175" s="459">
        <f t="shared" si="23"/>
        <v>99.000000000000014</v>
      </c>
      <c r="H175" s="492">
        <v>180</v>
      </c>
      <c r="I175" s="461">
        <f t="shared" si="20"/>
        <v>179.99</v>
      </c>
      <c r="J175" s="257">
        <f>VLOOKUP(E175,Inventory!A:C,3,FALSE)</f>
        <v>6</v>
      </c>
      <c r="K175" s="462"/>
      <c r="L175" s="463">
        <f t="shared" si="21"/>
        <v>0</v>
      </c>
      <c r="M175" s="443"/>
      <c r="N175" s="258"/>
    </row>
    <row r="176" spans="1:14" ht="12" customHeight="1" x14ac:dyDescent="0.15">
      <c r="A176" s="571" t="s">
        <v>287</v>
      </c>
      <c r="B176" s="505" t="s">
        <v>1210</v>
      </c>
      <c r="C176" s="455" t="s">
        <v>363</v>
      </c>
      <c r="D176" s="457" t="s">
        <v>505</v>
      </c>
      <c r="E176" s="507" t="s">
        <v>1211</v>
      </c>
      <c r="F176" s="508" t="s">
        <v>1212</v>
      </c>
      <c r="G176" s="459">
        <f t="shared" si="23"/>
        <v>99.000000000000014</v>
      </c>
      <c r="H176" s="492">
        <v>180</v>
      </c>
      <c r="I176" s="461">
        <f t="shared" si="20"/>
        <v>179.99</v>
      </c>
      <c r="J176" s="257">
        <f>VLOOKUP(E176,Inventory!A:C,3,FALSE)</f>
        <v>0</v>
      </c>
      <c r="K176" s="462"/>
      <c r="L176" s="463">
        <f t="shared" si="21"/>
        <v>0</v>
      </c>
      <c r="M176" s="443"/>
      <c r="N176" s="258"/>
    </row>
    <row r="177" spans="1:14" ht="12" customHeight="1" x14ac:dyDescent="0.15">
      <c r="A177" s="571" t="s">
        <v>287</v>
      </c>
      <c r="B177" s="505" t="s">
        <v>1213</v>
      </c>
      <c r="C177" s="455" t="s">
        <v>367</v>
      </c>
      <c r="D177" s="457" t="s">
        <v>408</v>
      </c>
      <c r="E177" s="507" t="s">
        <v>1214</v>
      </c>
      <c r="F177" s="508" t="s">
        <v>1215</v>
      </c>
      <c r="G177" s="459">
        <f t="shared" si="23"/>
        <v>99.000000000000014</v>
      </c>
      <c r="H177" s="492">
        <v>180</v>
      </c>
      <c r="I177" s="461">
        <f t="shared" si="20"/>
        <v>179.99</v>
      </c>
      <c r="J177" s="257">
        <f>VLOOKUP(E177,Inventory!A:C,3,FALSE)</f>
        <v>2</v>
      </c>
      <c r="K177" s="462"/>
      <c r="L177" s="463">
        <f t="shared" si="21"/>
        <v>0</v>
      </c>
      <c r="M177" s="443"/>
      <c r="N177" s="258"/>
    </row>
    <row r="178" spans="1:14" ht="12" customHeight="1" x14ac:dyDescent="0.15">
      <c r="A178" s="571" t="s">
        <v>287</v>
      </c>
      <c r="B178" s="505" t="s">
        <v>1216</v>
      </c>
      <c r="C178" s="455" t="s">
        <v>363</v>
      </c>
      <c r="D178" s="457" t="s">
        <v>505</v>
      </c>
      <c r="E178" s="507" t="s">
        <v>1217</v>
      </c>
      <c r="F178" s="508">
        <v>847435036057</v>
      </c>
      <c r="G178" s="459">
        <f t="shared" si="23"/>
        <v>99.000000000000014</v>
      </c>
      <c r="H178" s="492">
        <v>180</v>
      </c>
      <c r="I178" s="461">
        <f t="shared" si="20"/>
        <v>179.99</v>
      </c>
      <c r="J178" s="257">
        <f>VLOOKUP(E178,Inventory!A:C,3,FALSE)</f>
        <v>47</v>
      </c>
      <c r="K178" s="462"/>
      <c r="L178" s="463">
        <f t="shared" si="21"/>
        <v>0</v>
      </c>
      <c r="M178" s="443"/>
      <c r="N178" s="258"/>
    </row>
    <row r="179" spans="1:14" ht="12" customHeight="1" x14ac:dyDescent="0.15">
      <c r="A179" s="571" t="s">
        <v>287</v>
      </c>
      <c r="B179" s="505" t="s">
        <v>1216</v>
      </c>
      <c r="C179" s="455" t="s">
        <v>367</v>
      </c>
      <c r="D179" s="457" t="s">
        <v>408</v>
      </c>
      <c r="E179" s="507" t="s">
        <v>1218</v>
      </c>
      <c r="F179" s="508">
        <v>847435036064</v>
      </c>
      <c r="G179" s="459">
        <f t="shared" si="23"/>
        <v>99.000000000000014</v>
      </c>
      <c r="H179" s="492">
        <v>180</v>
      </c>
      <c r="I179" s="461">
        <f t="shared" si="20"/>
        <v>179.99</v>
      </c>
      <c r="J179" s="257">
        <f>VLOOKUP(E179,Inventory!A:C,3,FALSE)</f>
        <v>34</v>
      </c>
      <c r="K179" s="462"/>
      <c r="L179" s="463">
        <f t="shared" si="21"/>
        <v>0</v>
      </c>
      <c r="M179" s="443"/>
      <c r="N179" s="258"/>
    </row>
    <row r="180" spans="1:14" ht="12" customHeight="1" x14ac:dyDescent="0.15">
      <c r="A180" s="467" t="s">
        <v>287</v>
      </c>
      <c r="B180" s="467" t="s">
        <v>1219</v>
      </c>
      <c r="C180" s="467" t="s">
        <v>363</v>
      </c>
      <c r="D180" s="468" t="s">
        <v>505</v>
      </c>
      <c r="E180" s="511" t="s">
        <v>1220</v>
      </c>
      <c r="F180" s="512" t="s">
        <v>1221</v>
      </c>
      <c r="G180" s="513">
        <f t="shared" si="23"/>
        <v>99.000000000000014</v>
      </c>
      <c r="H180" s="514">
        <v>180</v>
      </c>
      <c r="I180" s="473">
        <f t="shared" si="20"/>
        <v>179.99</v>
      </c>
      <c r="J180" s="257">
        <f>VLOOKUP(E180,Inventory!A:C,3,FALSE)</f>
        <v>0</v>
      </c>
      <c r="K180" s="542"/>
      <c r="L180" s="472">
        <f t="shared" si="21"/>
        <v>0</v>
      </c>
      <c r="M180" s="443"/>
      <c r="N180" s="560" t="s">
        <v>1067</v>
      </c>
    </row>
    <row r="181" spans="1:14" ht="12" customHeight="1" x14ac:dyDescent="0.15">
      <c r="A181" s="467" t="s">
        <v>287</v>
      </c>
      <c r="B181" s="467" t="s">
        <v>1219</v>
      </c>
      <c r="C181" s="467" t="s">
        <v>367</v>
      </c>
      <c r="D181" s="468" t="s">
        <v>408</v>
      </c>
      <c r="E181" s="511" t="s">
        <v>1222</v>
      </c>
      <c r="F181" s="512" t="s">
        <v>1223</v>
      </c>
      <c r="G181" s="513">
        <f t="shared" si="23"/>
        <v>99.000000000000014</v>
      </c>
      <c r="H181" s="514">
        <v>180</v>
      </c>
      <c r="I181" s="473">
        <f t="shared" si="20"/>
        <v>179.99</v>
      </c>
      <c r="J181" s="257">
        <f>VLOOKUP(E181,Inventory!A:C,3,FALSE)</f>
        <v>0</v>
      </c>
      <c r="K181" s="542"/>
      <c r="L181" s="472">
        <f t="shared" si="21"/>
        <v>0</v>
      </c>
      <c r="M181" s="443"/>
      <c r="N181" s="560" t="s">
        <v>1067</v>
      </c>
    </row>
    <row r="182" spans="1:14" ht="12" customHeight="1" x14ac:dyDescent="0.15">
      <c r="A182" s="434" t="s">
        <v>291</v>
      </c>
      <c r="B182" s="264" t="s">
        <v>907</v>
      </c>
      <c r="C182" s="260" t="s">
        <v>542</v>
      </c>
      <c r="D182" s="264" t="s">
        <v>543</v>
      </c>
      <c r="E182" s="275" t="s">
        <v>908</v>
      </c>
      <c r="F182" s="275">
        <v>847435028397</v>
      </c>
      <c r="G182" s="262">
        <f t="shared" si="23"/>
        <v>55.000000000000007</v>
      </c>
      <c r="H182" s="262">
        <v>100</v>
      </c>
      <c r="I182" s="263">
        <f t="shared" si="20"/>
        <v>99.99</v>
      </c>
      <c r="J182" s="257">
        <f>VLOOKUP(E182,Inventory!A:C,3,FALSE)</f>
        <v>21</v>
      </c>
      <c r="K182" s="264"/>
      <c r="L182" s="263">
        <f t="shared" si="21"/>
        <v>0</v>
      </c>
      <c r="M182" s="443"/>
      <c r="N182" s="258"/>
    </row>
    <row r="183" spans="1:14" ht="12" customHeight="1" x14ac:dyDescent="0.15">
      <c r="A183" s="260" t="s">
        <v>291</v>
      </c>
      <c r="B183" s="252" t="s">
        <v>907</v>
      </c>
      <c r="C183" s="251" t="s">
        <v>363</v>
      </c>
      <c r="D183" s="252" t="s">
        <v>392</v>
      </c>
      <c r="E183" s="273" t="s">
        <v>909</v>
      </c>
      <c r="F183" s="273">
        <v>847435028403</v>
      </c>
      <c r="G183" s="254">
        <f t="shared" si="23"/>
        <v>55.000000000000007</v>
      </c>
      <c r="H183" s="254">
        <v>100</v>
      </c>
      <c r="I183" s="255">
        <f t="shared" si="20"/>
        <v>99.99</v>
      </c>
      <c r="J183" s="257">
        <f>VLOOKUP(E183,Inventory!A:C,3,FALSE)</f>
        <v>250</v>
      </c>
      <c r="K183" s="264"/>
      <c r="L183" s="263">
        <f t="shared" si="21"/>
        <v>0</v>
      </c>
      <c r="M183" s="443"/>
      <c r="N183" s="258"/>
    </row>
    <row r="184" spans="1:14" ht="12" customHeight="1" x14ac:dyDescent="0.15">
      <c r="A184" s="260" t="s">
        <v>291</v>
      </c>
      <c r="B184" s="264" t="s">
        <v>907</v>
      </c>
      <c r="C184" s="260" t="s">
        <v>367</v>
      </c>
      <c r="D184" s="264" t="s">
        <v>395</v>
      </c>
      <c r="E184" s="275" t="s">
        <v>910</v>
      </c>
      <c r="F184" s="275">
        <v>847435028410</v>
      </c>
      <c r="G184" s="262">
        <f t="shared" si="23"/>
        <v>55.000000000000007</v>
      </c>
      <c r="H184" s="262">
        <v>100</v>
      </c>
      <c r="I184" s="263">
        <f t="shared" si="20"/>
        <v>99.99</v>
      </c>
      <c r="J184" s="257">
        <f>VLOOKUP(E184,Inventory!A:C,3,FALSE)</f>
        <v>250</v>
      </c>
      <c r="K184" s="264"/>
      <c r="L184" s="263">
        <f t="shared" si="21"/>
        <v>0</v>
      </c>
      <c r="M184" s="443"/>
      <c r="N184" s="258"/>
    </row>
    <row r="185" spans="1:14" ht="12" customHeight="1" x14ac:dyDescent="0.15">
      <c r="A185" s="260" t="s">
        <v>291</v>
      </c>
      <c r="B185" s="260" t="s">
        <v>911</v>
      </c>
      <c r="C185" s="260" t="s">
        <v>363</v>
      </c>
      <c r="D185" s="264" t="s">
        <v>392</v>
      </c>
      <c r="E185" s="275" t="s">
        <v>912</v>
      </c>
      <c r="F185" s="275">
        <v>847435028427</v>
      </c>
      <c r="G185" s="328">
        <v>27.5</v>
      </c>
      <c r="H185" s="262">
        <v>100</v>
      </c>
      <c r="I185" s="263">
        <f t="shared" si="20"/>
        <v>99.99</v>
      </c>
      <c r="J185" s="257">
        <f>VLOOKUP(E185,Inventory!A:C,3,FALSE)</f>
        <v>250</v>
      </c>
      <c r="K185" s="264"/>
      <c r="L185" s="263">
        <f t="shared" si="21"/>
        <v>0</v>
      </c>
      <c r="M185" s="443"/>
      <c r="N185" s="258"/>
    </row>
    <row r="186" spans="1:14" ht="12" customHeight="1" x14ac:dyDescent="0.15">
      <c r="A186" s="260" t="s">
        <v>291</v>
      </c>
      <c r="B186" s="260" t="s">
        <v>911</v>
      </c>
      <c r="C186" s="260" t="s">
        <v>367</v>
      </c>
      <c r="D186" s="264" t="s">
        <v>395</v>
      </c>
      <c r="E186" s="275" t="s">
        <v>913</v>
      </c>
      <c r="F186" s="275">
        <v>847435028557</v>
      </c>
      <c r="G186" s="328">
        <v>27.5</v>
      </c>
      <c r="H186" s="262">
        <v>100</v>
      </c>
      <c r="I186" s="263">
        <f t="shared" si="20"/>
        <v>99.99</v>
      </c>
      <c r="J186" s="257">
        <f>VLOOKUP(E186,Inventory!A:C,3,FALSE)</f>
        <v>250</v>
      </c>
      <c r="K186" s="264"/>
      <c r="L186" s="263">
        <f t="shared" si="21"/>
        <v>0</v>
      </c>
      <c r="M186" s="443"/>
      <c r="N186" s="258"/>
    </row>
    <row r="187" spans="1:14" ht="12" customHeight="1" x14ac:dyDescent="0.15">
      <c r="A187" s="260" t="s">
        <v>291</v>
      </c>
      <c r="B187" s="264" t="s">
        <v>914</v>
      </c>
      <c r="C187" s="260" t="s">
        <v>363</v>
      </c>
      <c r="D187" s="264" t="s">
        <v>392</v>
      </c>
      <c r="E187" s="275" t="s">
        <v>915</v>
      </c>
      <c r="F187" s="275">
        <v>847435028564</v>
      </c>
      <c r="G187" s="328">
        <v>27.5</v>
      </c>
      <c r="H187" s="262">
        <v>100</v>
      </c>
      <c r="I187" s="263">
        <f t="shared" si="20"/>
        <v>99.99</v>
      </c>
      <c r="J187" s="257">
        <f>VLOOKUP(E187,Inventory!A:C,3,FALSE)</f>
        <v>46</v>
      </c>
      <c r="K187" s="264"/>
      <c r="L187" s="263">
        <f t="shared" si="21"/>
        <v>0</v>
      </c>
      <c r="M187" s="443"/>
      <c r="N187" s="258"/>
    </row>
    <row r="188" spans="1:14" ht="12" customHeight="1" x14ac:dyDescent="0.15">
      <c r="A188" s="260" t="s">
        <v>291</v>
      </c>
      <c r="B188" s="264" t="s">
        <v>914</v>
      </c>
      <c r="C188" s="260" t="s">
        <v>367</v>
      </c>
      <c r="D188" s="264" t="s">
        <v>395</v>
      </c>
      <c r="E188" s="275" t="s">
        <v>916</v>
      </c>
      <c r="F188" s="275">
        <v>847435028588</v>
      </c>
      <c r="G188" s="328">
        <v>27.5</v>
      </c>
      <c r="H188" s="262">
        <v>100</v>
      </c>
      <c r="I188" s="263">
        <f t="shared" si="20"/>
        <v>99.99</v>
      </c>
      <c r="J188" s="257">
        <f>VLOOKUP(E188,Inventory!A:C,3,FALSE)</f>
        <v>154</v>
      </c>
      <c r="K188" s="264"/>
      <c r="L188" s="263">
        <f t="shared" si="21"/>
        <v>0</v>
      </c>
      <c r="M188" s="443"/>
      <c r="N188" s="258"/>
    </row>
    <row r="189" spans="1:14" ht="12" customHeight="1" x14ac:dyDescent="0.15">
      <c r="A189" s="260" t="s">
        <v>291</v>
      </c>
      <c r="B189" s="260" t="s">
        <v>917</v>
      </c>
      <c r="C189" s="260" t="s">
        <v>542</v>
      </c>
      <c r="D189" s="264" t="s">
        <v>392</v>
      </c>
      <c r="E189" s="275" t="s">
        <v>918</v>
      </c>
      <c r="F189" s="275">
        <v>847435028601</v>
      </c>
      <c r="G189" s="328">
        <v>27.5</v>
      </c>
      <c r="H189" s="262">
        <v>100</v>
      </c>
      <c r="I189" s="263">
        <f t="shared" si="20"/>
        <v>99.99</v>
      </c>
      <c r="J189" s="257">
        <f>VLOOKUP(E189,Inventory!A:C,3,FALSE)</f>
        <v>99</v>
      </c>
      <c r="K189" s="264"/>
      <c r="L189" s="263">
        <f t="shared" si="21"/>
        <v>0</v>
      </c>
      <c r="M189" s="443"/>
      <c r="N189" s="258"/>
    </row>
    <row r="190" spans="1:14" ht="12" customHeight="1" x14ac:dyDescent="0.15">
      <c r="A190" s="260" t="s">
        <v>291</v>
      </c>
      <c r="B190" s="264" t="s">
        <v>919</v>
      </c>
      <c r="C190" s="260" t="s">
        <v>363</v>
      </c>
      <c r="D190" s="264" t="s">
        <v>392</v>
      </c>
      <c r="E190" s="260" t="s">
        <v>920</v>
      </c>
      <c r="F190" s="261" t="s">
        <v>921</v>
      </c>
      <c r="G190" s="262">
        <f t="shared" ref="G190:G195" si="24">H190*0.55</f>
        <v>55.000000000000007</v>
      </c>
      <c r="H190" s="262">
        <v>100</v>
      </c>
      <c r="I190" s="263">
        <f t="shared" si="20"/>
        <v>99.99</v>
      </c>
      <c r="J190" s="257">
        <f>VLOOKUP(E190,Inventory!A:C,3,FALSE)</f>
        <v>115</v>
      </c>
      <c r="K190" s="264"/>
      <c r="L190" s="263">
        <f t="shared" si="21"/>
        <v>0</v>
      </c>
      <c r="M190" s="443"/>
      <c r="N190" s="258"/>
    </row>
    <row r="191" spans="1:14" ht="12" customHeight="1" x14ac:dyDescent="0.15">
      <c r="A191" s="260" t="s">
        <v>291</v>
      </c>
      <c r="B191" s="264" t="s">
        <v>919</v>
      </c>
      <c r="C191" s="260" t="s">
        <v>367</v>
      </c>
      <c r="D191" s="264" t="s">
        <v>395</v>
      </c>
      <c r="E191" s="260" t="s">
        <v>922</v>
      </c>
      <c r="F191" s="261" t="s">
        <v>923</v>
      </c>
      <c r="G191" s="262">
        <f t="shared" si="24"/>
        <v>55.000000000000007</v>
      </c>
      <c r="H191" s="262">
        <v>100</v>
      </c>
      <c r="I191" s="263">
        <f t="shared" si="20"/>
        <v>99.99</v>
      </c>
      <c r="J191" s="257">
        <f>VLOOKUP(E191,Inventory!A:C,3,FALSE)</f>
        <v>110</v>
      </c>
      <c r="K191" s="264"/>
      <c r="L191" s="263">
        <f t="shared" si="21"/>
        <v>0</v>
      </c>
      <c r="M191" s="443"/>
      <c r="N191" s="258"/>
    </row>
    <row r="192" spans="1:14" ht="12" customHeight="1" x14ac:dyDescent="0.15">
      <c r="A192" s="260" t="s">
        <v>291</v>
      </c>
      <c r="B192" s="264" t="s">
        <v>924</v>
      </c>
      <c r="C192" s="260" t="s">
        <v>363</v>
      </c>
      <c r="D192" s="264" t="s">
        <v>392</v>
      </c>
      <c r="E192" s="260" t="s">
        <v>925</v>
      </c>
      <c r="F192" s="261" t="s">
        <v>926</v>
      </c>
      <c r="G192" s="262">
        <f t="shared" si="24"/>
        <v>55.000000000000007</v>
      </c>
      <c r="H192" s="262">
        <v>100</v>
      </c>
      <c r="I192" s="263">
        <f t="shared" si="20"/>
        <v>99.99</v>
      </c>
      <c r="J192" s="257">
        <f>VLOOKUP(E192,Inventory!A:C,3,FALSE)</f>
        <v>129</v>
      </c>
      <c r="K192" s="264"/>
      <c r="L192" s="263">
        <f t="shared" si="21"/>
        <v>0</v>
      </c>
      <c r="M192" s="443"/>
      <c r="N192" s="258"/>
    </row>
    <row r="193" spans="1:14" ht="12" customHeight="1" x14ac:dyDescent="0.15">
      <c r="A193" s="260" t="s">
        <v>291</v>
      </c>
      <c r="B193" s="264" t="s">
        <v>924</v>
      </c>
      <c r="C193" s="260" t="s">
        <v>367</v>
      </c>
      <c r="D193" s="264" t="s">
        <v>395</v>
      </c>
      <c r="E193" s="260" t="s">
        <v>927</v>
      </c>
      <c r="F193" s="261" t="s">
        <v>928</v>
      </c>
      <c r="G193" s="262">
        <f t="shared" si="24"/>
        <v>55.000000000000007</v>
      </c>
      <c r="H193" s="262">
        <v>100</v>
      </c>
      <c r="I193" s="263">
        <f t="shared" si="20"/>
        <v>99.99</v>
      </c>
      <c r="J193" s="257">
        <f>VLOOKUP(E193,Inventory!A:C,3,FALSE)</f>
        <v>135</v>
      </c>
      <c r="K193" s="264"/>
      <c r="L193" s="263">
        <f t="shared" si="21"/>
        <v>0</v>
      </c>
      <c r="M193" s="443"/>
      <c r="N193" s="258"/>
    </row>
    <row r="194" spans="1:14" ht="12" customHeight="1" x14ac:dyDescent="0.15">
      <c r="A194" s="260" t="s">
        <v>291</v>
      </c>
      <c r="B194" s="264" t="s">
        <v>929</v>
      </c>
      <c r="C194" s="260" t="s">
        <v>363</v>
      </c>
      <c r="D194" s="264" t="s">
        <v>392</v>
      </c>
      <c r="E194" s="260" t="s">
        <v>930</v>
      </c>
      <c r="F194" s="261" t="s">
        <v>931</v>
      </c>
      <c r="G194" s="262">
        <f t="shared" si="24"/>
        <v>55.000000000000007</v>
      </c>
      <c r="H194" s="262">
        <v>100</v>
      </c>
      <c r="I194" s="263">
        <f t="shared" si="20"/>
        <v>99.99</v>
      </c>
      <c r="J194" s="257">
        <f>VLOOKUP(E194,Inventory!A:C,3,FALSE)</f>
        <v>54</v>
      </c>
      <c r="K194" s="264"/>
      <c r="L194" s="263">
        <f t="shared" si="21"/>
        <v>0</v>
      </c>
      <c r="M194" s="443"/>
      <c r="N194" s="258"/>
    </row>
    <row r="195" spans="1:14" ht="12" customHeight="1" x14ac:dyDescent="0.15">
      <c r="A195" s="279" t="s">
        <v>291</v>
      </c>
      <c r="B195" s="281" t="s">
        <v>929</v>
      </c>
      <c r="C195" s="279" t="s">
        <v>367</v>
      </c>
      <c r="D195" s="281" t="s">
        <v>395</v>
      </c>
      <c r="E195" s="279" t="s">
        <v>932</v>
      </c>
      <c r="F195" s="303" t="s">
        <v>933</v>
      </c>
      <c r="G195" s="328">
        <f t="shared" si="24"/>
        <v>55.000000000000007</v>
      </c>
      <c r="H195" s="262">
        <v>100</v>
      </c>
      <c r="I195" s="282">
        <f t="shared" si="20"/>
        <v>99.99</v>
      </c>
      <c r="J195" s="257">
        <f>VLOOKUP(E195,Inventory!A:C,3,FALSE)</f>
        <v>49</v>
      </c>
      <c r="K195" s="281"/>
      <c r="L195" s="282">
        <f t="shared" si="21"/>
        <v>0</v>
      </c>
      <c r="M195" s="443"/>
      <c r="N195" s="258"/>
    </row>
    <row r="196" spans="1:14" ht="12" customHeight="1" x14ac:dyDescent="0.15">
      <c r="A196" s="260" t="s">
        <v>934</v>
      </c>
      <c r="B196" s="260" t="s">
        <v>935</v>
      </c>
      <c r="C196" s="260" t="s">
        <v>367</v>
      </c>
      <c r="D196" s="264" t="s">
        <v>395</v>
      </c>
      <c r="E196" s="261" t="s">
        <v>936</v>
      </c>
      <c r="F196" s="275">
        <v>847435030673</v>
      </c>
      <c r="G196" s="328">
        <v>27.5</v>
      </c>
      <c r="H196" s="262">
        <v>100</v>
      </c>
      <c r="I196" s="282">
        <f t="shared" si="20"/>
        <v>99.99</v>
      </c>
      <c r="J196" s="257">
        <f>VLOOKUP(E196,Inventory!A:C,3,FALSE)</f>
        <v>107</v>
      </c>
      <c r="K196" s="264"/>
      <c r="L196" s="282">
        <f t="shared" si="21"/>
        <v>0</v>
      </c>
      <c r="M196" s="443"/>
      <c r="N196" s="258"/>
    </row>
    <row r="197" spans="1:14" ht="12" customHeight="1" x14ac:dyDescent="0.15">
      <c r="A197" s="260" t="s">
        <v>934</v>
      </c>
      <c r="B197" s="260" t="s">
        <v>937</v>
      </c>
      <c r="C197" s="260" t="s">
        <v>542</v>
      </c>
      <c r="D197" s="264" t="s">
        <v>543</v>
      </c>
      <c r="E197" s="261" t="s">
        <v>938</v>
      </c>
      <c r="F197" s="275">
        <v>847435030611</v>
      </c>
      <c r="G197" s="328">
        <v>27.5</v>
      </c>
      <c r="H197" s="262">
        <v>100</v>
      </c>
      <c r="I197" s="282">
        <f t="shared" si="20"/>
        <v>99.99</v>
      </c>
      <c r="J197" s="257">
        <f>VLOOKUP(E197,Inventory!A:C,3,FALSE)</f>
        <v>50</v>
      </c>
      <c r="K197" s="264"/>
      <c r="L197" s="282">
        <f t="shared" si="21"/>
        <v>0</v>
      </c>
      <c r="M197" s="443"/>
      <c r="N197" s="258"/>
    </row>
    <row r="198" spans="1:14" ht="12" customHeight="1" x14ac:dyDescent="0.15">
      <c r="A198" s="260" t="s">
        <v>934</v>
      </c>
      <c r="B198" s="260" t="s">
        <v>937</v>
      </c>
      <c r="C198" s="260" t="s">
        <v>363</v>
      </c>
      <c r="D198" s="264" t="s">
        <v>392</v>
      </c>
      <c r="E198" s="261" t="s">
        <v>939</v>
      </c>
      <c r="F198" s="275">
        <v>847435030604</v>
      </c>
      <c r="G198" s="328">
        <v>55</v>
      </c>
      <c r="H198" s="262">
        <v>100</v>
      </c>
      <c r="I198" s="282">
        <f t="shared" si="20"/>
        <v>99.99</v>
      </c>
      <c r="J198" s="257">
        <f>VLOOKUP(E198,Inventory!A:C,3,FALSE)</f>
        <v>19</v>
      </c>
      <c r="K198" s="264"/>
      <c r="L198" s="282">
        <f t="shared" si="21"/>
        <v>0</v>
      </c>
      <c r="M198" s="443"/>
      <c r="N198" s="258"/>
    </row>
    <row r="199" spans="1:14" ht="12" customHeight="1" x14ac:dyDescent="0.15">
      <c r="A199" s="260" t="s">
        <v>934</v>
      </c>
      <c r="B199" s="260" t="s">
        <v>937</v>
      </c>
      <c r="C199" s="260" t="s">
        <v>367</v>
      </c>
      <c r="D199" s="264" t="s">
        <v>395</v>
      </c>
      <c r="E199" s="261" t="s">
        <v>940</v>
      </c>
      <c r="F199" s="275">
        <v>847435031052</v>
      </c>
      <c r="G199" s="328">
        <v>27.5</v>
      </c>
      <c r="H199" s="262">
        <v>100</v>
      </c>
      <c r="I199" s="263">
        <f t="shared" si="20"/>
        <v>99.99</v>
      </c>
      <c r="J199" s="257">
        <f>VLOOKUP(E199,Inventory!A:C,3,FALSE)</f>
        <v>122</v>
      </c>
      <c r="K199" s="264"/>
      <c r="L199" s="263">
        <f t="shared" si="21"/>
        <v>0</v>
      </c>
      <c r="M199" s="443"/>
      <c r="N199" s="258"/>
    </row>
    <row r="200" spans="1:14" ht="12" customHeight="1" x14ac:dyDescent="0.15">
      <c r="A200" s="264" t="s">
        <v>291</v>
      </c>
      <c r="B200" s="318" t="s">
        <v>941</v>
      </c>
      <c r="C200" s="251" t="s">
        <v>542</v>
      </c>
      <c r="D200" s="260" t="s">
        <v>543</v>
      </c>
      <c r="E200" s="317" t="s">
        <v>544</v>
      </c>
      <c r="F200" s="314">
        <v>847435034084</v>
      </c>
      <c r="G200" s="315">
        <f t="shared" ref="G200:G214" si="25">H200*0.55</f>
        <v>55.000000000000007</v>
      </c>
      <c r="H200" s="262">
        <v>100</v>
      </c>
      <c r="I200" s="302">
        <f t="shared" si="20"/>
        <v>99.99</v>
      </c>
      <c r="J200" s="423">
        <f>VLOOKUP(E200,Inventory!A:C,3,FALSE)</f>
        <v>9</v>
      </c>
      <c r="K200" s="312"/>
      <c r="L200" s="302">
        <f t="shared" si="21"/>
        <v>0</v>
      </c>
      <c r="M200" s="443"/>
      <c r="N200" s="258"/>
    </row>
    <row r="201" spans="1:14" ht="12" customHeight="1" x14ac:dyDescent="0.15">
      <c r="A201" s="264" t="s">
        <v>291</v>
      </c>
      <c r="B201" s="318" t="s">
        <v>942</v>
      </c>
      <c r="C201" s="251" t="s">
        <v>542</v>
      </c>
      <c r="D201" s="260" t="s">
        <v>543</v>
      </c>
      <c r="E201" s="317" t="s">
        <v>548</v>
      </c>
      <c r="F201" s="314">
        <v>847435034060</v>
      </c>
      <c r="G201" s="315">
        <f t="shared" si="25"/>
        <v>55.000000000000007</v>
      </c>
      <c r="H201" s="262">
        <v>100</v>
      </c>
      <c r="I201" s="302">
        <f t="shared" si="20"/>
        <v>99.99</v>
      </c>
      <c r="J201" s="423">
        <f>VLOOKUP(E201,Inventory!A:C,3,FALSE)</f>
        <v>4</v>
      </c>
      <c r="K201" s="312"/>
      <c r="L201" s="302">
        <f t="shared" si="21"/>
        <v>0</v>
      </c>
      <c r="M201" s="443"/>
      <c r="N201" s="258"/>
    </row>
    <row r="202" spans="1:14" ht="12" customHeight="1" x14ac:dyDescent="0.15">
      <c r="A202" s="264" t="s">
        <v>291</v>
      </c>
      <c r="B202" s="318" t="s">
        <v>942</v>
      </c>
      <c r="C202" s="260" t="s">
        <v>363</v>
      </c>
      <c r="D202" s="260" t="s">
        <v>392</v>
      </c>
      <c r="E202" s="317" t="s">
        <v>549</v>
      </c>
      <c r="F202" s="314">
        <v>847435033254</v>
      </c>
      <c r="G202" s="315">
        <f t="shared" si="25"/>
        <v>55.000000000000007</v>
      </c>
      <c r="H202" s="262">
        <v>100</v>
      </c>
      <c r="I202" s="302">
        <f t="shared" si="20"/>
        <v>99.99</v>
      </c>
      <c r="J202" s="423">
        <f>VLOOKUP(E202,Inventory!A:C,3,FALSE)</f>
        <v>6</v>
      </c>
      <c r="K202" s="312"/>
      <c r="L202" s="302">
        <f t="shared" si="21"/>
        <v>0</v>
      </c>
      <c r="M202" s="443"/>
      <c r="N202" s="258"/>
    </row>
    <row r="203" spans="1:14" ht="12" customHeight="1" x14ac:dyDescent="0.2">
      <c r="A203" s="438" t="s">
        <v>291</v>
      </c>
      <c r="B203" s="439" t="s">
        <v>943</v>
      </c>
      <c r="C203" s="343" t="s">
        <v>367</v>
      </c>
      <c r="D203" s="264" t="s">
        <v>395</v>
      </c>
      <c r="E203" s="261" t="s">
        <v>649</v>
      </c>
      <c r="F203" s="301">
        <v>847435033285</v>
      </c>
      <c r="G203" s="330">
        <f t="shared" si="25"/>
        <v>55.000000000000007</v>
      </c>
      <c r="H203" s="262">
        <v>100</v>
      </c>
      <c r="I203" s="263">
        <f t="shared" si="20"/>
        <v>99.99</v>
      </c>
      <c r="J203" s="257">
        <f>VLOOKUP(E203,Inventory!A:C,3,FALSE)</f>
        <v>5</v>
      </c>
      <c r="K203" s="264"/>
      <c r="L203" s="263">
        <f t="shared" si="21"/>
        <v>0</v>
      </c>
      <c r="M203" s="443"/>
      <c r="N203" s="258"/>
    </row>
    <row r="204" spans="1:14" ht="12" customHeight="1" x14ac:dyDescent="0.2">
      <c r="A204" s="438" t="s">
        <v>291</v>
      </c>
      <c r="B204" s="572" t="s">
        <v>944</v>
      </c>
      <c r="C204" s="343" t="s">
        <v>363</v>
      </c>
      <c r="D204" s="264" t="s">
        <v>392</v>
      </c>
      <c r="E204" s="573" t="s">
        <v>945</v>
      </c>
      <c r="F204" s="574" t="s">
        <v>946</v>
      </c>
      <c r="G204" s="330">
        <f t="shared" si="25"/>
        <v>55.000000000000007</v>
      </c>
      <c r="H204" s="262">
        <v>100</v>
      </c>
      <c r="I204" s="263">
        <f t="shared" si="20"/>
        <v>99.99</v>
      </c>
      <c r="J204" s="257">
        <f>VLOOKUP(E204,Inventory!A:C,3,FALSE)</f>
        <v>1</v>
      </c>
      <c r="K204" s="264"/>
      <c r="L204" s="263">
        <f t="shared" si="21"/>
        <v>0</v>
      </c>
      <c r="M204" s="443"/>
      <c r="N204" s="258"/>
    </row>
    <row r="205" spans="1:14" ht="12" customHeight="1" x14ac:dyDescent="0.2">
      <c r="A205" s="438" t="s">
        <v>291</v>
      </c>
      <c r="B205" s="436" t="s">
        <v>944</v>
      </c>
      <c r="C205" s="343" t="s">
        <v>367</v>
      </c>
      <c r="D205" s="264" t="s">
        <v>395</v>
      </c>
      <c r="E205" s="303" t="s">
        <v>947</v>
      </c>
      <c r="F205" s="304" t="s">
        <v>948</v>
      </c>
      <c r="G205" s="330">
        <f t="shared" si="25"/>
        <v>55.000000000000007</v>
      </c>
      <c r="H205" s="262">
        <v>100</v>
      </c>
      <c r="I205" s="263">
        <f t="shared" si="20"/>
        <v>99.99</v>
      </c>
      <c r="J205" s="257">
        <f>VLOOKUP(E205,Inventory!A:C,3,FALSE)</f>
        <v>1</v>
      </c>
      <c r="K205" s="264"/>
      <c r="L205" s="263">
        <f t="shared" si="21"/>
        <v>0</v>
      </c>
      <c r="M205" s="443"/>
      <c r="N205" s="258"/>
    </row>
    <row r="206" spans="1:14" ht="12" customHeight="1" x14ac:dyDescent="0.2">
      <c r="A206" s="438" t="s">
        <v>291</v>
      </c>
      <c r="B206" s="436" t="s">
        <v>1224</v>
      </c>
      <c r="C206" s="343" t="s">
        <v>363</v>
      </c>
      <c r="D206" s="264" t="s">
        <v>392</v>
      </c>
      <c r="E206" s="303" t="s">
        <v>1225</v>
      </c>
      <c r="F206" s="304" t="s">
        <v>1226</v>
      </c>
      <c r="G206" s="330">
        <f t="shared" si="25"/>
        <v>55.000000000000007</v>
      </c>
      <c r="H206" s="262">
        <v>100</v>
      </c>
      <c r="I206" s="263">
        <f t="shared" si="20"/>
        <v>99.99</v>
      </c>
      <c r="J206" s="257">
        <f>VLOOKUP(E206,Inventory!A:C,3,FALSE)</f>
        <v>6</v>
      </c>
      <c r="K206" s="264"/>
      <c r="L206" s="263">
        <f t="shared" si="21"/>
        <v>0</v>
      </c>
      <c r="M206" s="443"/>
      <c r="N206" s="258"/>
    </row>
    <row r="207" spans="1:14" ht="12" customHeight="1" x14ac:dyDescent="0.2">
      <c r="A207" s="438" t="s">
        <v>291</v>
      </c>
      <c r="B207" s="436" t="s">
        <v>1224</v>
      </c>
      <c r="C207" s="343" t="s">
        <v>367</v>
      </c>
      <c r="D207" s="264" t="s">
        <v>395</v>
      </c>
      <c r="E207" s="303" t="s">
        <v>1227</v>
      </c>
      <c r="F207" s="304" t="s">
        <v>1228</v>
      </c>
      <c r="G207" s="330">
        <f t="shared" si="25"/>
        <v>55.000000000000007</v>
      </c>
      <c r="H207" s="262">
        <v>100</v>
      </c>
      <c r="I207" s="263">
        <f t="shared" si="20"/>
        <v>99.99</v>
      </c>
      <c r="J207" s="257">
        <f>VLOOKUP(E207,Inventory!A:C,3,FALSE)</f>
        <v>16</v>
      </c>
      <c r="K207" s="264"/>
      <c r="L207" s="263">
        <f t="shared" si="21"/>
        <v>0</v>
      </c>
      <c r="M207" s="443"/>
      <c r="N207" s="258"/>
    </row>
    <row r="208" spans="1:14" ht="12" customHeight="1" x14ac:dyDescent="0.2">
      <c r="A208" s="438" t="s">
        <v>291</v>
      </c>
      <c r="B208" s="436" t="s">
        <v>1229</v>
      </c>
      <c r="C208" s="343" t="s">
        <v>363</v>
      </c>
      <c r="D208" s="264" t="s">
        <v>392</v>
      </c>
      <c r="E208" s="303" t="s">
        <v>1230</v>
      </c>
      <c r="F208" s="304" t="s">
        <v>1231</v>
      </c>
      <c r="G208" s="330">
        <f t="shared" si="25"/>
        <v>55.000000000000007</v>
      </c>
      <c r="H208" s="262">
        <v>100</v>
      </c>
      <c r="I208" s="263">
        <f t="shared" si="20"/>
        <v>99.99</v>
      </c>
      <c r="J208" s="257">
        <f>VLOOKUP(E208,Inventory!A:C,3,FALSE)</f>
        <v>20</v>
      </c>
      <c r="K208" s="264"/>
      <c r="L208" s="263">
        <f t="shared" si="21"/>
        <v>0</v>
      </c>
      <c r="M208" s="443"/>
      <c r="N208" s="258"/>
    </row>
    <row r="209" spans="1:14" ht="12" customHeight="1" x14ac:dyDescent="0.2">
      <c r="A209" s="435" t="s">
        <v>291</v>
      </c>
      <c r="B209" s="436" t="s">
        <v>1229</v>
      </c>
      <c r="C209" s="437" t="s">
        <v>367</v>
      </c>
      <c r="D209" s="281" t="s">
        <v>395</v>
      </c>
      <c r="E209" s="303" t="s">
        <v>1232</v>
      </c>
      <c r="F209" s="304" t="s">
        <v>1233</v>
      </c>
      <c r="G209" s="331">
        <f t="shared" si="25"/>
        <v>55.000000000000007</v>
      </c>
      <c r="H209" s="328">
        <v>100</v>
      </c>
      <c r="I209" s="282">
        <f t="shared" si="20"/>
        <v>99.99</v>
      </c>
      <c r="J209" s="257">
        <f>VLOOKUP(E209,Inventory!A:C,3,FALSE)</f>
        <v>32</v>
      </c>
      <c r="K209" s="281"/>
      <c r="L209" s="282">
        <f t="shared" si="21"/>
        <v>0</v>
      </c>
      <c r="M209" s="443"/>
      <c r="N209" s="258"/>
    </row>
    <row r="210" spans="1:14" ht="12" customHeight="1" x14ac:dyDescent="0.2">
      <c r="A210" s="577" t="s">
        <v>291</v>
      </c>
      <c r="B210" s="578" t="s">
        <v>1234</v>
      </c>
      <c r="C210" s="510" t="s">
        <v>542</v>
      </c>
      <c r="D210" s="468" t="s">
        <v>392</v>
      </c>
      <c r="E210" s="511" t="s">
        <v>1235</v>
      </c>
      <c r="F210" s="512" t="s">
        <v>1236</v>
      </c>
      <c r="G210" s="579">
        <f t="shared" si="25"/>
        <v>55.000000000000007</v>
      </c>
      <c r="H210" s="580">
        <v>100</v>
      </c>
      <c r="I210" s="472">
        <f t="shared" si="20"/>
        <v>99.99</v>
      </c>
      <c r="J210" s="257">
        <f>VLOOKUP(E210,Inventory!A:C,3,FALSE)</f>
        <v>0</v>
      </c>
      <c r="K210" s="542"/>
      <c r="L210" s="472">
        <f t="shared" si="21"/>
        <v>0</v>
      </c>
      <c r="M210" s="443"/>
      <c r="N210" s="537" t="s">
        <v>1237</v>
      </c>
    </row>
    <row r="211" spans="1:14" ht="12" customHeight="1" x14ac:dyDescent="0.2">
      <c r="A211" s="577" t="s">
        <v>291</v>
      </c>
      <c r="B211" s="578" t="s">
        <v>1234</v>
      </c>
      <c r="C211" s="510" t="s">
        <v>363</v>
      </c>
      <c r="D211" s="468" t="s">
        <v>395</v>
      </c>
      <c r="E211" s="511" t="s">
        <v>1238</v>
      </c>
      <c r="F211" s="512" t="s">
        <v>1239</v>
      </c>
      <c r="G211" s="579">
        <f t="shared" si="25"/>
        <v>55.000000000000007</v>
      </c>
      <c r="H211" s="580">
        <v>100</v>
      </c>
      <c r="I211" s="472">
        <f t="shared" si="20"/>
        <v>99.99</v>
      </c>
      <c r="J211" s="257">
        <f>VLOOKUP(E211,Inventory!A:C,3,FALSE)</f>
        <v>0</v>
      </c>
      <c r="K211" s="542"/>
      <c r="L211" s="472">
        <f t="shared" si="21"/>
        <v>0</v>
      </c>
      <c r="M211" s="443"/>
      <c r="N211" s="537" t="s">
        <v>1237</v>
      </c>
    </row>
    <row r="212" spans="1:14" ht="12" customHeight="1" x14ac:dyDescent="0.2">
      <c r="A212" s="577" t="s">
        <v>291</v>
      </c>
      <c r="B212" s="578" t="s">
        <v>1234</v>
      </c>
      <c r="C212" s="510" t="s">
        <v>367</v>
      </c>
      <c r="D212" s="468" t="s">
        <v>392</v>
      </c>
      <c r="E212" s="511" t="s">
        <v>1240</v>
      </c>
      <c r="F212" s="512" t="s">
        <v>1241</v>
      </c>
      <c r="G212" s="579">
        <f t="shared" si="25"/>
        <v>55.000000000000007</v>
      </c>
      <c r="H212" s="580">
        <v>100</v>
      </c>
      <c r="I212" s="472">
        <f t="shared" si="20"/>
        <v>99.99</v>
      </c>
      <c r="J212" s="257">
        <f>VLOOKUP(E212,Inventory!A:C,3,FALSE)</f>
        <v>0</v>
      </c>
      <c r="K212" s="542"/>
      <c r="L212" s="472">
        <f t="shared" si="21"/>
        <v>0</v>
      </c>
      <c r="M212" s="443"/>
      <c r="N212" s="537" t="s">
        <v>1237</v>
      </c>
    </row>
    <row r="213" spans="1:14" ht="12" customHeight="1" x14ac:dyDescent="0.2">
      <c r="A213" s="577" t="s">
        <v>291</v>
      </c>
      <c r="B213" s="578" t="s">
        <v>1242</v>
      </c>
      <c r="C213" s="510" t="s">
        <v>363</v>
      </c>
      <c r="D213" s="468" t="s">
        <v>395</v>
      </c>
      <c r="E213" s="511" t="s">
        <v>1243</v>
      </c>
      <c r="F213" s="512" t="s">
        <v>1244</v>
      </c>
      <c r="G213" s="579">
        <f t="shared" si="25"/>
        <v>55.000000000000007</v>
      </c>
      <c r="H213" s="580">
        <v>100</v>
      </c>
      <c r="I213" s="472">
        <f t="shared" si="20"/>
        <v>99.99</v>
      </c>
      <c r="J213" s="257">
        <f>VLOOKUP(E213,Inventory!A:C,3,FALSE)</f>
        <v>0</v>
      </c>
      <c r="K213" s="542"/>
      <c r="L213" s="472">
        <f t="shared" si="21"/>
        <v>0</v>
      </c>
      <c r="M213" s="443"/>
      <c r="N213" s="258" t="s">
        <v>1245</v>
      </c>
    </row>
    <row r="214" spans="1:14" ht="12" customHeight="1" x14ac:dyDescent="0.2">
      <c r="A214" s="577" t="s">
        <v>291</v>
      </c>
      <c r="B214" s="578" t="s">
        <v>1242</v>
      </c>
      <c r="C214" s="510" t="s">
        <v>367</v>
      </c>
      <c r="D214" s="468" t="s">
        <v>392</v>
      </c>
      <c r="E214" s="511" t="s">
        <v>1246</v>
      </c>
      <c r="F214" s="512" t="s">
        <v>1247</v>
      </c>
      <c r="G214" s="579">
        <f t="shared" si="25"/>
        <v>55.000000000000007</v>
      </c>
      <c r="H214" s="580">
        <v>100</v>
      </c>
      <c r="I214" s="472">
        <f t="shared" si="20"/>
        <v>99.99</v>
      </c>
      <c r="J214" s="257">
        <f>VLOOKUP(E214,Inventory!A:C,3,FALSE)</f>
        <v>0</v>
      </c>
      <c r="K214" s="542"/>
      <c r="L214" s="472">
        <f t="shared" si="21"/>
        <v>0</v>
      </c>
      <c r="M214" s="443"/>
      <c r="N214" s="258" t="s">
        <v>1245</v>
      </c>
    </row>
    <row r="215" spans="1:14" ht="12" customHeight="1" x14ac:dyDescent="0.15">
      <c r="A215" s="294" t="s">
        <v>1194</v>
      </c>
      <c r="B215" s="294" t="s">
        <v>1195</v>
      </c>
      <c r="C215" s="294" t="s">
        <v>552</v>
      </c>
      <c r="D215" s="294" t="s">
        <v>395</v>
      </c>
      <c r="E215" s="475" t="s">
        <v>1196</v>
      </c>
      <c r="F215" s="581">
        <v>847435030475</v>
      </c>
      <c r="G215" s="295">
        <v>3</v>
      </c>
      <c r="H215" s="295">
        <v>6</v>
      </c>
      <c r="I215" s="296">
        <f t="shared" si="20"/>
        <v>5.99</v>
      </c>
      <c r="J215" s="257">
        <f>VLOOKUP(E215,Inventory!A:C,3,FALSE)</f>
        <v>30</v>
      </c>
      <c r="K215" s="474"/>
      <c r="L215" s="296">
        <f t="shared" si="21"/>
        <v>0</v>
      </c>
      <c r="M215" s="443"/>
      <c r="N215" s="258"/>
    </row>
    <row r="216" spans="1:14" ht="12" customHeight="1" x14ac:dyDescent="0.15">
      <c r="A216" s="251" t="s">
        <v>292</v>
      </c>
      <c r="B216" s="252" t="s">
        <v>1248</v>
      </c>
      <c r="C216" s="251" t="s">
        <v>363</v>
      </c>
      <c r="D216" s="252" t="s">
        <v>1036</v>
      </c>
      <c r="E216" s="253" t="s">
        <v>1249</v>
      </c>
      <c r="F216" s="253" t="s">
        <v>1250</v>
      </c>
      <c r="G216" s="254">
        <f t="shared" ref="G216:G227" si="26">H216*0.55</f>
        <v>55.000000000000007</v>
      </c>
      <c r="H216" s="254">
        <v>100</v>
      </c>
      <c r="I216" s="255">
        <f t="shared" si="20"/>
        <v>99.99</v>
      </c>
      <c r="J216" s="257">
        <f>VLOOKUP(E216,Inventory!A:C,3,FALSE)</f>
        <v>206</v>
      </c>
      <c r="K216" s="252"/>
      <c r="L216" s="255">
        <f t="shared" si="21"/>
        <v>0</v>
      </c>
      <c r="M216" s="443"/>
      <c r="N216" s="258"/>
    </row>
    <row r="217" spans="1:14" ht="12" customHeight="1" x14ac:dyDescent="0.15">
      <c r="A217" s="260" t="s">
        <v>292</v>
      </c>
      <c r="B217" s="264" t="s">
        <v>1248</v>
      </c>
      <c r="C217" s="260" t="s">
        <v>367</v>
      </c>
      <c r="D217" s="264" t="s">
        <v>368</v>
      </c>
      <c r="E217" s="261" t="s">
        <v>1251</v>
      </c>
      <c r="F217" s="261" t="s">
        <v>1252</v>
      </c>
      <c r="G217" s="262">
        <f t="shared" si="26"/>
        <v>55.000000000000007</v>
      </c>
      <c r="H217" s="254">
        <v>100</v>
      </c>
      <c r="I217" s="263">
        <f t="shared" si="20"/>
        <v>99.99</v>
      </c>
      <c r="J217" s="257">
        <f>VLOOKUP(E217,Inventory!A:C,3,FALSE)</f>
        <v>250</v>
      </c>
      <c r="K217" s="264"/>
      <c r="L217" s="263">
        <f t="shared" si="21"/>
        <v>0</v>
      </c>
      <c r="M217" s="443"/>
      <c r="N217" s="258"/>
    </row>
    <row r="218" spans="1:14" ht="12" customHeight="1" x14ac:dyDescent="0.15">
      <c r="A218" s="260" t="s">
        <v>292</v>
      </c>
      <c r="B218" s="264" t="s">
        <v>1253</v>
      </c>
      <c r="C218" s="260" t="s">
        <v>363</v>
      </c>
      <c r="D218" s="252" t="s">
        <v>1036</v>
      </c>
      <c r="E218" s="261" t="s">
        <v>1254</v>
      </c>
      <c r="F218" s="261" t="s">
        <v>1255</v>
      </c>
      <c r="G218" s="262">
        <f t="shared" si="26"/>
        <v>55.000000000000007</v>
      </c>
      <c r="H218" s="254">
        <v>100</v>
      </c>
      <c r="I218" s="263">
        <f t="shared" si="20"/>
        <v>99.99</v>
      </c>
      <c r="J218" s="257">
        <f>VLOOKUP(E218,Inventory!A:C,3,FALSE)</f>
        <v>91</v>
      </c>
      <c r="K218" s="264"/>
      <c r="L218" s="263">
        <f t="shared" si="21"/>
        <v>0</v>
      </c>
      <c r="M218" s="443"/>
      <c r="N218" s="258"/>
    </row>
    <row r="219" spans="1:14" ht="12" customHeight="1" x14ac:dyDescent="0.15">
      <c r="A219" s="260" t="s">
        <v>292</v>
      </c>
      <c r="B219" s="264" t="s">
        <v>1253</v>
      </c>
      <c r="C219" s="260" t="s">
        <v>367</v>
      </c>
      <c r="D219" s="264" t="s">
        <v>368</v>
      </c>
      <c r="E219" s="261" t="s">
        <v>1256</v>
      </c>
      <c r="F219" s="261" t="s">
        <v>1257</v>
      </c>
      <c r="G219" s="262">
        <f t="shared" si="26"/>
        <v>55.000000000000007</v>
      </c>
      <c r="H219" s="254">
        <v>100</v>
      </c>
      <c r="I219" s="263">
        <f t="shared" si="20"/>
        <v>99.99</v>
      </c>
      <c r="J219" s="257">
        <f>VLOOKUP(E219,Inventory!A:C,3,FALSE)</f>
        <v>48</v>
      </c>
      <c r="K219" s="264"/>
      <c r="L219" s="263">
        <f t="shared" si="21"/>
        <v>0</v>
      </c>
      <c r="M219" s="443"/>
      <c r="N219" s="258"/>
    </row>
    <row r="220" spans="1:14" ht="12" customHeight="1" x14ac:dyDescent="0.15">
      <c r="A220" s="260" t="s">
        <v>292</v>
      </c>
      <c r="B220" s="264" t="s">
        <v>1258</v>
      </c>
      <c r="C220" s="260" t="s">
        <v>363</v>
      </c>
      <c r="D220" s="252" t="s">
        <v>1036</v>
      </c>
      <c r="E220" s="261" t="s">
        <v>1259</v>
      </c>
      <c r="F220" s="261" t="s">
        <v>1260</v>
      </c>
      <c r="G220" s="262">
        <f t="shared" si="26"/>
        <v>55.000000000000007</v>
      </c>
      <c r="H220" s="254">
        <v>100</v>
      </c>
      <c r="I220" s="263">
        <f t="shared" si="20"/>
        <v>99.99</v>
      </c>
      <c r="J220" s="257">
        <f>VLOOKUP(E220,Inventory!A:C,3,FALSE)</f>
        <v>69</v>
      </c>
      <c r="K220" s="264"/>
      <c r="L220" s="263">
        <f t="shared" si="21"/>
        <v>0</v>
      </c>
      <c r="M220" s="443"/>
      <c r="N220" s="258"/>
    </row>
    <row r="221" spans="1:14" ht="12" customHeight="1" x14ac:dyDescent="0.15">
      <c r="A221" s="260" t="s">
        <v>292</v>
      </c>
      <c r="B221" s="264" t="s">
        <v>1258</v>
      </c>
      <c r="C221" s="260" t="s">
        <v>367</v>
      </c>
      <c r="D221" s="264" t="s">
        <v>368</v>
      </c>
      <c r="E221" s="261" t="s">
        <v>1261</v>
      </c>
      <c r="F221" s="261" t="s">
        <v>1262</v>
      </c>
      <c r="G221" s="262">
        <f t="shared" si="26"/>
        <v>55.000000000000007</v>
      </c>
      <c r="H221" s="254">
        <v>100</v>
      </c>
      <c r="I221" s="263">
        <f t="shared" si="20"/>
        <v>99.99</v>
      </c>
      <c r="J221" s="257">
        <f>VLOOKUP(E221,Inventory!A:C,3,FALSE)</f>
        <v>48</v>
      </c>
      <c r="K221" s="264"/>
      <c r="L221" s="263">
        <f t="shared" si="21"/>
        <v>0</v>
      </c>
      <c r="M221" s="443"/>
      <c r="N221" s="258"/>
    </row>
    <row r="222" spans="1:14" ht="12" customHeight="1" x14ac:dyDescent="0.15">
      <c r="A222" s="260" t="s">
        <v>292</v>
      </c>
      <c r="B222" s="264" t="s">
        <v>1263</v>
      </c>
      <c r="C222" s="260" t="s">
        <v>363</v>
      </c>
      <c r="D222" s="252" t="s">
        <v>1036</v>
      </c>
      <c r="E222" s="261" t="s">
        <v>1264</v>
      </c>
      <c r="F222" s="261" t="s">
        <v>1265</v>
      </c>
      <c r="G222" s="262">
        <f t="shared" si="26"/>
        <v>55.000000000000007</v>
      </c>
      <c r="H222" s="254">
        <v>100</v>
      </c>
      <c r="I222" s="263">
        <f t="shared" si="20"/>
        <v>99.99</v>
      </c>
      <c r="J222" s="257">
        <f>VLOOKUP(E222,Inventory!A:C,3,FALSE)</f>
        <v>250</v>
      </c>
      <c r="K222" s="264"/>
      <c r="L222" s="263">
        <f t="shared" si="21"/>
        <v>0</v>
      </c>
      <c r="M222" s="443"/>
      <c r="N222" s="258"/>
    </row>
    <row r="223" spans="1:14" ht="12" customHeight="1" x14ac:dyDescent="0.15">
      <c r="A223" s="260" t="s">
        <v>292</v>
      </c>
      <c r="B223" s="264" t="s">
        <v>1263</v>
      </c>
      <c r="C223" s="260" t="s">
        <v>367</v>
      </c>
      <c r="D223" s="264" t="s">
        <v>368</v>
      </c>
      <c r="E223" s="261" t="s">
        <v>1266</v>
      </c>
      <c r="F223" s="261" t="s">
        <v>1267</v>
      </c>
      <c r="G223" s="262">
        <f t="shared" si="26"/>
        <v>55.000000000000007</v>
      </c>
      <c r="H223" s="254">
        <v>100</v>
      </c>
      <c r="I223" s="263">
        <f t="shared" si="20"/>
        <v>99.99</v>
      </c>
      <c r="J223" s="257">
        <f>VLOOKUP(E223,Inventory!A:C,3,FALSE)</f>
        <v>234</v>
      </c>
      <c r="K223" s="281"/>
      <c r="L223" s="282">
        <f t="shared" si="21"/>
        <v>0</v>
      </c>
      <c r="M223" s="443"/>
      <c r="N223" s="258"/>
    </row>
    <row r="224" spans="1:14" ht="12" customHeight="1" x14ac:dyDescent="0.2">
      <c r="A224" s="582" t="s">
        <v>292</v>
      </c>
      <c r="B224" s="321" t="s">
        <v>1268</v>
      </c>
      <c r="C224" s="583" t="s">
        <v>363</v>
      </c>
      <c r="D224" s="252" t="s">
        <v>392</v>
      </c>
      <c r="E224" s="253" t="s">
        <v>675</v>
      </c>
      <c r="F224" s="298">
        <v>847435033384</v>
      </c>
      <c r="G224" s="477">
        <f t="shared" si="26"/>
        <v>55.000000000000007</v>
      </c>
      <c r="H224" s="254">
        <v>100</v>
      </c>
      <c r="I224" s="255">
        <f t="shared" si="20"/>
        <v>99.99</v>
      </c>
      <c r="J224" s="257">
        <f>VLOOKUP(E224,Inventory!A:C,3,FALSE)</f>
        <v>28</v>
      </c>
      <c r="K224" s="264"/>
      <c r="L224" s="263">
        <f t="shared" si="21"/>
        <v>0</v>
      </c>
      <c r="M224" s="443"/>
      <c r="N224" s="258"/>
    </row>
    <row r="225" spans="1:14" ht="12" customHeight="1" x14ac:dyDescent="0.2">
      <c r="A225" s="584" t="s">
        <v>292</v>
      </c>
      <c r="B225" s="439" t="s">
        <v>1268</v>
      </c>
      <c r="C225" s="343" t="s">
        <v>367</v>
      </c>
      <c r="D225" s="264" t="s">
        <v>395</v>
      </c>
      <c r="E225" s="261" t="s">
        <v>677</v>
      </c>
      <c r="F225" s="301">
        <v>847435033391</v>
      </c>
      <c r="G225" s="330">
        <f t="shared" si="26"/>
        <v>55.000000000000007</v>
      </c>
      <c r="H225" s="262">
        <v>100</v>
      </c>
      <c r="I225" s="263">
        <f t="shared" si="20"/>
        <v>99.99</v>
      </c>
      <c r="J225" s="257">
        <f>VLOOKUP(E225,Inventory!A:C,3,FALSE)</f>
        <v>32</v>
      </c>
      <c r="K225" s="264"/>
      <c r="L225" s="263">
        <f t="shared" si="21"/>
        <v>0</v>
      </c>
      <c r="M225" s="443"/>
      <c r="N225" s="258"/>
    </row>
    <row r="226" spans="1:14" ht="12" customHeight="1" x14ac:dyDescent="0.2">
      <c r="A226" s="585" t="s">
        <v>292</v>
      </c>
      <c r="B226" s="505" t="s">
        <v>896</v>
      </c>
      <c r="C226" s="586" t="s">
        <v>363</v>
      </c>
      <c r="D226" s="489" t="s">
        <v>392</v>
      </c>
      <c r="E226" s="507" t="s">
        <v>1269</v>
      </c>
      <c r="F226" s="508" t="s">
        <v>1270</v>
      </c>
      <c r="G226" s="459">
        <f t="shared" si="26"/>
        <v>55.000000000000007</v>
      </c>
      <c r="H226" s="492">
        <v>100</v>
      </c>
      <c r="I226" s="461">
        <f t="shared" si="20"/>
        <v>99.99</v>
      </c>
      <c r="J226" s="257">
        <f>VLOOKUP(E226,Inventory!A:C,3,FALSE)</f>
        <v>0</v>
      </c>
      <c r="K226" s="457"/>
      <c r="L226" s="461">
        <f t="shared" si="21"/>
        <v>0</v>
      </c>
      <c r="M226" s="443"/>
      <c r="N226" s="258"/>
    </row>
    <row r="227" spans="1:14" ht="12" customHeight="1" x14ac:dyDescent="0.2">
      <c r="A227" s="585" t="s">
        <v>292</v>
      </c>
      <c r="B227" s="505" t="s">
        <v>899</v>
      </c>
      <c r="C227" s="506" t="s">
        <v>367</v>
      </c>
      <c r="D227" s="457" t="s">
        <v>395</v>
      </c>
      <c r="E227" s="507" t="s">
        <v>1271</v>
      </c>
      <c r="F227" s="508" t="s">
        <v>1272</v>
      </c>
      <c r="G227" s="459">
        <f t="shared" si="26"/>
        <v>55.000000000000007</v>
      </c>
      <c r="H227" s="492">
        <v>100</v>
      </c>
      <c r="I227" s="461">
        <f t="shared" si="20"/>
        <v>99.99</v>
      </c>
      <c r="J227" s="257">
        <f>VLOOKUP(E227,Inventory!A:C,3,FALSE)</f>
        <v>4</v>
      </c>
      <c r="K227" s="457"/>
      <c r="L227" s="461">
        <f t="shared" si="21"/>
        <v>0</v>
      </c>
      <c r="M227" s="443"/>
      <c r="N227" s="258"/>
    </row>
    <row r="228" spans="1:14" ht="12" customHeight="1" x14ac:dyDescent="0.15">
      <c r="A228" s="241" t="s">
        <v>1273</v>
      </c>
      <c r="B228" s="587"/>
      <c r="C228" s="587"/>
      <c r="D228" s="587"/>
      <c r="E228" s="587"/>
      <c r="F228" s="587"/>
      <c r="G228" s="588"/>
      <c r="H228" s="588"/>
      <c r="I228" s="587"/>
      <c r="J228" s="257"/>
      <c r="K228" s="587"/>
      <c r="L228" s="587"/>
      <c r="M228" s="446"/>
      <c r="N228" s="237"/>
    </row>
    <row r="229" spans="1:14" ht="24.75" customHeight="1" x14ac:dyDescent="0.15">
      <c r="A229" s="246" t="s">
        <v>351</v>
      </c>
      <c r="B229" s="246" t="s">
        <v>352</v>
      </c>
      <c r="C229" s="246" t="s">
        <v>353</v>
      </c>
      <c r="D229" s="246" t="str">
        <f>D6</f>
        <v>Measurement</v>
      </c>
      <c r="E229" s="246" t="s">
        <v>355</v>
      </c>
      <c r="F229" s="246" t="s">
        <v>356</v>
      </c>
      <c r="G229" s="247" t="s">
        <v>257</v>
      </c>
      <c r="H229" s="247" t="s">
        <v>262</v>
      </c>
      <c r="I229" s="246" t="s">
        <v>263</v>
      </c>
      <c r="J229" s="248"/>
      <c r="K229" s="246" t="s">
        <v>357</v>
      </c>
      <c r="L229" s="246" t="s">
        <v>359</v>
      </c>
      <c r="M229" s="420"/>
      <c r="N229" s="249"/>
    </row>
    <row r="230" spans="1:14" ht="12" customHeight="1" x14ac:dyDescent="0.15">
      <c r="A230" s="251" t="s">
        <v>294</v>
      </c>
      <c r="B230" s="251" t="s">
        <v>1274</v>
      </c>
      <c r="C230" s="251" t="s">
        <v>363</v>
      </c>
      <c r="D230" s="252" t="s">
        <v>1036</v>
      </c>
      <c r="E230" s="273" t="s">
        <v>1275</v>
      </c>
      <c r="F230" s="273">
        <v>847435028700</v>
      </c>
      <c r="G230" s="254">
        <f t="shared" ref="G230:G256" si="27">H230*0.55</f>
        <v>44</v>
      </c>
      <c r="H230" s="254">
        <v>80</v>
      </c>
      <c r="I230" s="255">
        <f t="shared" ref="I230:I271" si="28">H230-0.01</f>
        <v>79.989999999999995</v>
      </c>
      <c r="J230" s="257">
        <f>VLOOKUP(E230,Inventory!A:C,3,FALSE)</f>
        <v>78</v>
      </c>
      <c r="K230" s="252"/>
      <c r="L230" s="255">
        <f t="shared" ref="L230:L271" si="29">G230*K230</f>
        <v>0</v>
      </c>
      <c r="M230" s="443"/>
      <c r="N230" s="258"/>
    </row>
    <row r="231" spans="1:14" ht="12" customHeight="1" x14ac:dyDescent="0.15">
      <c r="A231" s="260" t="s">
        <v>294</v>
      </c>
      <c r="B231" s="260" t="s">
        <v>1274</v>
      </c>
      <c r="C231" s="260" t="s">
        <v>367</v>
      </c>
      <c r="D231" s="264" t="s">
        <v>1038</v>
      </c>
      <c r="E231" s="275" t="s">
        <v>1276</v>
      </c>
      <c r="F231" s="275">
        <v>847435028717</v>
      </c>
      <c r="G231" s="262">
        <f t="shared" si="27"/>
        <v>44</v>
      </c>
      <c r="H231" s="262">
        <v>80</v>
      </c>
      <c r="I231" s="263">
        <f t="shared" si="28"/>
        <v>79.989999999999995</v>
      </c>
      <c r="J231" s="257">
        <f>VLOOKUP(E231,Inventory!A:C,3,FALSE)</f>
        <v>57</v>
      </c>
      <c r="K231" s="264"/>
      <c r="L231" s="263">
        <f t="shared" si="29"/>
        <v>0</v>
      </c>
      <c r="M231" s="443"/>
      <c r="N231" s="258"/>
    </row>
    <row r="232" spans="1:14" ht="12" customHeight="1" x14ac:dyDescent="0.15">
      <c r="A232" s="251" t="s">
        <v>294</v>
      </c>
      <c r="B232" s="252" t="s">
        <v>1248</v>
      </c>
      <c r="C232" s="251" t="s">
        <v>363</v>
      </c>
      <c r="D232" s="264" t="s">
        <v>1036</v>
      </c>
      <c r="E232" s="251" t="s">
        <v>1277</v>
      </c>
      <c r="F232" s="253" t="s">
        <v>1278</v>
      </c>
      <c r="G232" s="254">
        <f t="shared" si="27"/>
        <v>44</v>
      </c>
      <c r="H232" s="254">
        <v>80</v>
      </c>
      <c r="I232" s="255">
        <f t="shared" si="28"/>
        <v>79.989999999999995</v>
      </c>
      <c r="J232" s="257">
        <f>VLOOKUP(E232,Inventory!A:C,3,FALSE)</f>
        <v>3</v>
      </c>
      <c r="K232" s="252"/>
      <c r="L232" s="255">
        <f t="shared" si="29"/>
        <v>0</v>
      </c>
      <c r="M232" s="443"/>
      <c r="N232" s="258"/>
    </row>
    <row r="233" spans="1:14" ht="14.25" customHeight="1" x14ac:dyDescent="0.15">
      <c r="A233" s="252" t="s">
        <v>295</v>
      </c>
      <c r="B233" s="252" t="s">
        <v>1279</v>
      </c>
      <c r="C233" s="260" t="s">
        <v>542</v>
      </c>
      <c r="D233" s="252" t="s">
        <v>543</v>
      </c>
      <c r="E233" s="589" t="s">
        <v>1280</v>
      </c>
      <c r="F233" s="253" t="s">
        <v>1281</v>
      </c>
      <c r="G233" s="254">
        <f t="shared" si="27"/>
        <v>33</v>
      </c>
      <c r="H233" s="254">
        <v>60</v>
      </c>
      <c r="I233" s="255">
        <f t="shared" si="28"/>
        <v>59.99</v>
      </c>
      <c r="J233" s="257">
        <f>VLOOKUP(E233,Inventory!A:C,3,FALSE)</f>
        <v>10</v>
      </c>
      <c r="K233" s="252"/>
      <c r="L233" s="255">
        <f t="shared" si="29"/>
        <v>0</v>
      </c>
      <c r="M233" s="443"/>
      <c r="N233" s="258"/>
    </row>
    <row r="234" spans="1:14" ht="12" customHeight="1" x14ac:dyDescent="0.15">
      <c r="A234" s="252" t="s">
        <v>295</v>
      </c>
      <c r="B234" s="252" t="s">
        <v>1279</v>
      </c>
      <c r="C234" s="251" t="s">
        <v>363</v>
      </c>
      <c r="D234" s="252" t="s">
        <v>505</v>
      </c>
      <c r="E234" s="251" t="s">
        <v>1282</v>
      </c>
      <c r="F234" s="273">
        <v>847435028748</v>
      </c>
      <c r="G234" s="254">
        <f t="shared" si="27"/>
        <v>33</v>
      </c>
      <c r="H234" s="254">
        <v>60</v>
      </c>
      <c r="I234" s="255">
        <f t="shared" si="28"/>
        <v>59.99</v>
      </c>
      <c r="J234" s="257">
        <f>VLOOKUP(E234,Inventory!A:C,3,FALSE)</f>
        <v>250</v>
      </c>
      <c r="K234" s="252"/>
      <c r="L234" s="255">
        <f t="shared" si="29"/>
        <v>0</v>
      </c>
      <c r="M234" s="443"/>
      <c r="N234" s="258"/>
    </row>
    <row r="235" spans="1:14" ht="12" customHeight="1" x14ac:dyDescent="0.15">
      <c r="A235" s="252" t="s">
        <v>295</v>
      </c>
      <c r="B235" s="264" t="s">
        <v>1279</v>
      </c>
      <c r="C235" s="260" t="s">
        <v>367</v>
      </c>
      <c r="D235" s="264" t="s">
        <v>408</v>
      </c>
      <c r="E235" s="260" t="s">
        <v>1283</v>
      </c>
      <c r="F235" s="275">
        <v>847435028755</v>
      </c>
      <c r="G235" s="254">
        <f t="shared" si="27"/>
        <v>33</v>
      </c>
      <c r="H235" s="254">
        <v>60</v>
      </c>
      <c r="I235" s="255">
        <f t="shared" si="28"/>
        <v>59.99</v>
      </c>
      <c r="J235" s="257">
        <f>VLOOKUP(E235,Inventory!A:C,3,FALSE)</f>
        <v>250</v>
      </c>
      <c r="K235" s="252"/>
      <c r="L235" s="255">
        <f t="shared" si="29"/>
        <v>0</v>
      </c>
      <c r="M235" s="443"/>
      <c r="N235" s="258"/>
    </row>
    <row r="236" spans="1:14" ht="12" customHeight="1" x14ac:dyDescent="0.15">
      <c r="A236" s="252" t="s">
        <v>295</v>
      </c>
      <c r="B236" s="264" t="s">
        <v>1279</v>
      </c>
      <c r="C236" s="260" t="s">
        <v>508</v>
      </c>
      <c r="D236" s="264" t="s">
        <v>509</v>
      </c>
      <c r="E236" s="261" t="s">
        <v>1284</v>
      </c>
      <c r="F236" s="275">
        <v>847435032295</v>
      </c>
      <c r="G236" s="254">
        <f t="shared" si="27"/>
        <v>33</v>
      </c>
      <c r="H236" s="254">
        <v>60</v>
      </c>
      <c r="I236" s="255">
        <f t="shared" si="28"/>
        <v>59.99</v>
      </c>
      <c r="J236" s="257">
        <f>VLOOKUP(E236,Inventory!A:C,3,FALSE)</f>
        <v>42</v>
      </c>
      <c r="K236" s="252"/>
      <c r="L236" s="255">
        <f t="shared" si="29"/>
        <v>0</v>
      </c>
      <c r="M236" s="443"/>
      <c r="N236" s="258"/>
    </row>
    <row r="237" spans="1:14" ht="12" customHeight="1" x14ac:dyDescent="0.15">
      <c r="A237" s="252" t="s">
        <v>295</v>
      </c>
      <c r="B237" s="260" t="s">
        <v>1285</v>
      </c>
      <c r="C237" s="251" t="s">
        <v>363</v>
      </c>
      <c r="D237" s="252" t="s">
        <v>505</v>
      </c>
      <c r="E237" s="275" t="s">
        <v>1286</v>
      </c>
      <c r="F237" s="275">
        <v>847435028762</v>
      </c>
      <c r="G237" s="254">
        <f t="shared" si="27"/>
        <v>33</v>
      </c>
      <c r="H237" s="254">
        <v>60</v>
      </c>
      <c r="I237" s="255">
        <f t="shared" si="28"/>
        <v>59.99</v>
      </c>
      <c r="J237" s="257">
        <f>VLOOKUP(E237,Inventory!A:C,3,FALSE)</f>
        <v>56</v>
      </c>
      <c r="K237" s="252"/>
      <c r="L237" s="255">
        <f t="shared" si="29"/>
        <v>0</v>
      </c>
      <c r="M237" s="443"/>
      <c r="N237" s="258"/>
    </row>
    <row r="238" spans="1:14" ht="12" customHeight="1" x14ac:dyDescent="0.15">
      <c r="A238" s="252" t="s">
        <v>295</v>
      </c>
      <c r="B238" s="260" t="s">
        <v>1285</v>
      </c>
      <c r="C238" s="260" t="s">
        <v>367</v>
      </c>
      <c r="D238" s="264" t="s">
        <v>408</v>
      </c>
      <c r="E238" s="275" t="s">
        <v>1287</v>
      </c>
      <c r="F238" s="275">
        <v>847435028779</v>
      </c>
      <c r="G238" s="254">
        <f t="shared" si="27"/>
        <v>33</v>
      </c>
      <c r="H238" s="254">
        <v>60</v>
      </c>
      <c r="I238" s="255">
        <f t="shared" si="28"/>
        <v>59.99</v>
      </c>
      <c r="J238" s="257">
        <f>VLOOKUP(E238,Inventory!A:C,3,FALSE)</f>
        <v>49</v>
      </c>
      <c r="K238" s="252"/>
      <c r="L238" s="255">
        <f t="shared" si="29"/>
        <v>0</v>
      </c>
      <c r="M238" s="443"/>
      <c r="N238" s="258"/>
    </row>
    <row r="239" spans="1:14" ht="12" customHeight="1" x14ac:dyDescent="0.15">
      <c r="A239" s="252" t="s">
        <v>295</v>
      </c>
      <c r="B239" s="260" t="s">
        <v>1288</v>
      </c>
      <c r="C239" s="260" t="s">
        <v>363</v>
      </c>
      <c r="D239" s="252" t="s">
        <v>505</v>
      </c>
      <c r="E239" s="275" t="s">
        <v>1289</v>
      </c>
      <c r="F239" s="275">
        <v>847435028786</v>
      </c>
      <c r="G239" s="254">
        <f t="shared" si="27"/>
        <v>33</v>
      </c>
      <c r="H239" s="254">
        <v>60</v>
      </c>
      <c r="I239" s="255">
        <f t="shared" si="28"/>
        <v>59.99</v>
      </c>
      <c r="J239" s="257">
        <f>VLOOKUP(E239,Inventory!A:C,3,FALSE)</f>
        <v>67</v>
      </c>
      <c r="K239" s="252"/>
      <c r="L239" s="255">
        <f t="shared" si="29"/>
        <v>0</v>
      </c>
      <c r="M239" s="443"/>
      <c r="N239" s="258"/>
    </row>
    <row r="240" spans="1:14" ht="12" customHeight="1" x14ac:dyDescent="0.15">
      <c r="A240" s="252" t="s">
        <v>295</v>
      </c>
      <c r="B240" s="260" t="s">
        <v>1288</v>
      </c>
      <c r="C240" s="260" t="s">
        <v>367</v>
      </c>
      <c r="D240" s="264" t="s">
        <v>408</v>
      </c>
      <c r="E240" s="275" t="s">
        <v>1290</v>
      </c>
      <c r="F240" s="275">
        <v>847435028793</v>
      </c>
      <c r="G240" s="254">
        <f t="shared" si="27"/>
        <v>33</v>
      </c>
      <c r="H240" s="254">
        <v>60</v>
      </c>
      <c r="I240" s="255">
        <f t="shared" si="28"/>
        <v>59.99</v>
      </c>
      <c r="J240" s="257">
        <f>VLOOKUP(E240,Inventory!A:C,3,FALSE)</f>
        <v>91</v>
      </c>
      <c r="K240" s="252"/>
      <c r="L240" s="255">
        <f t="shared" si="29"/>
        <v>0</v>
      </c>
      <c r="M240" s="443"/>
      <c r="N240" s="258"/>
    </row>
    <row r="241" spans="1:14" ht="12" customHeight="1" x14ac:dyDescent="0.15">
      <c r="A241" s="252" t="s">
        <v>295</v>
      </c>
      <c r="B241" s="264" t="s">
        <v>871</v>
      </c>
      <c r="C241" s="260" t="s">
        <v>542</v>
      </c>
      <c r="D241" s="252" t="s">
        <v>543</v>
      </c>
      <c r="E241" s="261" t="s">
        <v>872</v>
      </c>
      <c r="F241" s="275">
        <v>847435034619</v>
      </c>
      <c r="G241" s="254">
        <f t="shared" si="27"/>
        <v>33</v>
      </c>
      <c r="H241" s="254">
        <v>60</v>
      </c>
      <c r="I241" s="255">
        <f t="shared" si="28"/>
        <v>59.99</v>
      </c>
      <c r="J241" s="257">
        <f>VLOOKUP(E241,Inventory!A:C,3,FALSE)</f>
        <v>74</v>
      </c>
      <c r="K241" s="252"/>
      <c r="L241" s="255">
        <f t="shared" si="29"/>
        <v>0</v>
      </c>
      <c r="M241" s="443"/>
      <c r="N241" s="258"/>
    </row>
    <row r="242" spans="1:14" ht="12" customHeight="1" x14ac:dyDescent="0.15">
      <c r="A242" s="252" t="s">
        <v>295</v>
      </c>
      <c r="B242" s="264" t="s">
        <v>871</v>
      </c>
      <c r="C242" s="260" t="s">
        <v>363</v>
      </c>
      <c r="D242" s="252" t="s">
        <v>505</v>
      </c>
      <c r="E242" s="260" t="s">
        <v>873</v>
      </c>
      <c r="F242" s="275">
        <v>847435028809</v>
      </c>
      <c r="G242" s="254">
        <f t="shared" si="27"/>
        <v>33</v>
      </c>
      <c r="H242" s="254">
        <v>60</v>
      </c>
      <c r="I242" s="255">
        <f t="shared" si="28"/>
        <v>59.99</v>
      </c>
      <c r="J242" s="257">
        <f>VLOOKUP(E242,Inventory!A:C,3,FALSE)</f>
        <v>250</v>
      </c>
      <c r="K242" s="252"/>
      <c r="L242" s="255">
        <f t="shared" si="29"/>
        <v>0</v>
      </c>
      <c r="M242" s="443"/>
      <c r="N242" s="258"/>
    </row>
    <row r="243" spans="1:14" ht="12" customHeight="1" x14ac:dyDescent="0.15">
      <c r="A243" s="252" t="s">
        <v>295</v>
      </c>
      <c r="B243" s="264" t="s">
        <v>871</v>
      </c>
      <c r="C243" s="260" t="s">
        <v>367</v>
      </c>
      <c r="D243" s="264" t="s">
        <v>408</v>
      </c>
      <c r="E243" s="260" t="s">
        <v>874</v>
      </c>
      <c r="F243" s="275">
        <v>847435028816</v>
      </c>
      <c r="G243" s="254">
        <f t="shared" si="27"/>
        <v>33</v>
      </c>
      <c r="H243" s="254">
        <v>60</v>
      </c>
      <c r="I243" s="255">
        <f t="shared" si="28"/>
        <v>59.99</v>
      </c>
      <c r="J243" s="257">
        <f>VLOOKUP(E243,Inventory!A:C,3,FALSE)</f>
        <v>250</v>
      </c>
      <c r="K243" s="252"/>
      <c r="L243" s="255">
        <f t="shared" si="29"/>
        <v>0</v>
      </c>
      <c r="M243" s="443"/>
      <c r="N243" s="258"/>
    </row>
    <row r="244" spans="1:14" ht="12" customHeight="1" x14ac:dyDescent="0.15">
      <c r="A244" s="252" t="s">
        <v>295</v>
      </c>
      <c r="B244" s="264" t="s">
        <v>871</v>
      </c>
      <c r="C244" s="260" t="s">
        <v>508</v>
      </c>
      <c r="D244" s="264" t="s">
        <v>509</v>
      </c>
      <c r="E244" s="261" t="s">
        <v>875</v>
      </c>
      <c r="F244" s="275">
        <v>847435032325</v>
      </c>
      <c r="G244" s="254">
        <f t="shared" si="27"/>
        <v>33</v>
      </c>
      <c r="H244" s="254">
        <v>60</v>
      </c>
      <c r="I244" s="255">
        <f t="shared" si="28"/>
        <v>59.99</v>
      </c>
      <c r="J244" s="257">
        <f>VLOOKUP(E244,Inventory!A:C,3,FALSE)</f>
        <v>3</v>
      </c>
      <c r="K244" s="252"/>
      <c r="L244" s="255">
        <f t="shared" si="29"/>
        <v>0</v>
      </c>
      <c r="M244" s="443"/>
      <c r="N244" s="258"/>
    </row>
    <row r="245" spans="1:14" ht="12" customHeight="1" x14ac:dyDescent="0.15">
      <c r="A245" s="252" t="s">
        <v>295</v>
      </c>
      <c r="B245" s="260" t="s">
        <v>876</v>
      </c>
      <c r="C245" s="260" t="s">
        <v>542</v>
      </c>
      <c r="D245" s="252" t="s">
        <v>543</v>
      </c>
      <c r="E245" s="261" t="s">
        <v>877</v>
      </c>
      <c r="F245" s="275">
        <v>847435034626</v>
      </c>
      <c r="G245" s="254">
        <f t="shared" si="27"/>
        <v>33</v>
      </c>
      <c r="H245" s="254">
        <v>60</v>
      </c>
      <c r="I245" s="255">
        <f t="shared" si="28"/>
        <v>59.99</v>
      </c>
      <c r="J245" s="257">
        <f>VLOOKUP(E245,Inventory!A:C,3,FALSE)</f>
        <v>20</v>
      </c>
      <c r="K245" s="252"/>
      <c r="L245" s="255">
        <f t="shared" si="29"/>
        <v>0</v>
      </c>
      <c r="M245" s="443"/>
      <c r="N245" s="258"/>
    </row>
    <row r="246" spans="1:14" ht="12" customHeight="1" x14ac:dyDescent="0.15">
      <c r="A246" s="252" t="s">
        <v>295</v>
      </c>
      <c r="B246" s="260" t="s">
        <v>876</v>
      </c>
      <c r="C246" s="260" t="s">
        <v>363</v>
      </c>
      <c r="D246" s="252" t="s">
        <v>505</v>
      </c>
      <c r="E246" s="260" t="s">
        <v>878</v>
      </c>
      <c r="F246" s="275">
        <v>847435028823</v>
      </c>
      <c r="G246" s="254">
        <f t="shared" si="27"/>
        <v>33</v>
      </c>
      <c r="H246" s="254">
        <v>60</v>
      </c>
      <c r="I246" s="255">
        <f t="shared" si="28"/>
        <v>59.99</v>
      </c>
      <c r="J246" s="257">
        <f>VLOOKUP(E246,Inventory!A:C,3,FALSE)</f>
        <v>250</v>
      </c>
      <c r="K246" s="252"/>
      <c r="L246" s="255">
        <f t="shared" si="29"/>
        <v>0</v>
      </c>
      <c r="M246" s="443"/>
      <c r="N246" s="258"/>
    </row>
    <row r="247" spans="1:14" ht="12" customHeight="1" x14ac:dyDescent="0.15">
      <c r="A247" s="252" t="s">
        <v>295</v>
      </c>
      <c r="B247" s="260" t="s">
        <v>876</v>
      </c>
      <c r="C247" s="260" t="s">
        <v>367</v>
      </c>
      <c r="D247" s="264" t="s">
        <v>408</v>
      </c>
      <c r="E247" s="260" t="s">
        <v>879</v>
      </c>
      <c r="F247" s="275">
        <v>847435028830</v>
      </c>
      <c r="G247" s="254">
        <f t="shared" si="27"/>
        <v>33</v>
      </c>
      <c r="H247" s="254">
        <v>60</v>
      </c>
      <c r="I247" s="255">
        <f t="shared" si="28"/>
        <v>59.99</v>
      </c>
      <c r="J247" s="257">
        <f>VLOOKUP(E247,Inventory!A:C,3,FALSE)</f>
        <v>250</v>
      </c>
      <c r="K247" s="252"/>
      <c r="L247" s="255">
        <f t="shared" si="29"/>
        <v>0</v>
      </c>
      <c r="M247" s="443"/>
      <c r="N247" s="258"/>
    </row>
    <row r="248" spans="1:14" ht="12" customHeight="1" x14ac:dyDescent="0.15">
      <c r="A248" s="252" t="s">
        <v>295</v>
      </c>
      <c r="B248" s="260" t="s">
        <v>876</v>
      </c>
      <c r="C248" s="260" t="s">
        <v>508</v>
      </c>
      <c r="D248" s="264" t="s">
        <v>509</v>
      </c>
      <c r="E248" s="261" t="s">
        <v>880</v>
      </c>
      <c r="F248" s="275">
        <v>847435032301</v>
      </c>
      <c r="G248" s="254">
        <f t="shared" si="27"/>
        <v>33</v>
      </c>
      <c r="H248" s="254">
        <v>60</v>
      </c>
      <c r="I248" s="255">
        <f t="shared" si="28"/>
        <v>59.99</v>
      </c>
      <c r="J248" s="257">
        <f>VLOOKUP(E248,Inventory!A:C,3,FALSE)</f>
        <v>4</v>
      </c>
      <c r="K248" s="252"/>
      <c r="L248" s="255">
        <f t="shared" si="29"/>
        <v>0</v>
      </c>
      <c r="M248" s="443"/>
      <c r="N248" s="258"/>
    </row>
    <row r="249" spans="1:14" ht="12" customHeight="1" x14ac:dyDescent="0.15">
      <c r="A249" s="252" t="s">
        <v>295</v>
      </c>
      <c r="B249" s="264" t="s">
        <v>1291</v>
      </c>
      <c r="C249" s="260" t="s">
        <v>542</v>
      </c>
      <c r="D249" s="252" t="s">
        <v>543</v>
      </c>
      <c r="E249" s="261" t="s">
        <v>1292</v>
      </c>
      <c r="F249" s="275">
        <v>847435034633</v>
      </c>
      <c r="G249" s="254">
        <f t="shared" si="27"/>
        <v>33</v>
      </c>
      <c r="H249" s="254">
        <v>60</v>
      </c>
      <c r="I249" s="255">
        <f t="shared" si="28"/>
        <v>59.99</v>
      </c>
      <c r="J249" s="257">
        <f>VLOOKUP(E249,Inventory!A:C,3,FALSE)</f>
        <v>36</v>
      </c>
      <c r="K249" s="252"/>
      <c r="L249" s="255">
        <f t="shared" si="29"/>
        <v>0</v>
      </c>
      <c r="M249" s="443"/>
      <c r="N249" s="258"/>
    </row>
    <row r="250" spans="1:14" ht="12" customHeight="1" x14ac:dyDescent="0.15">
      <c r="A250" s="252" t="s">
        <v>295</v>
      </c>
      <c r="B250" s="264" t="s">
        <v>1291</v>
      </c>
      <c r="C250" s="260" t="s">
        <v>363</v>
      </c>
      <c r="D250" s="252" t="s">
        <v>505</v>
      </c>
      <c r="E250" s="260" t="s">
        <v>1293</v>
      </c>
      <c r="F250" s="261" t="s">
        <v>1294</v>
      </c>
      <c r="G250" s="254">
        <f t="shared" si="27"/>
        <v>33</v>
      </c>
      <c r="H250" s="254">
        <v>60</v>
      </c>
      <c r="I250" s="255">
        <f t="shared" si="28"/>
        <v>59.99</v>
      </c>
      <c r="J250" s="257">
        <f>VLOOKUP(E250,Inventory!A:C,3,FALSE)</f>
        <v>205</v>
      </c>
      <c r="K250" s="252"/>
      <c r="L250" s="255">
        <f t="shared" si="29"/>
        <v>0</v>
      </c>
      <c r="M250" s="443"/>
      <c r="N250" s="258"/>
    </row>
    <row r="251" spans="1:14" ht="12" customHeight="1" x14ac:dyDescent="0.15">
      <c r="A251" s="252" t="s">
        <v>295</v>
      </c>
      <c r="B251" s="264" t="s">
        <v>1291</v>
      </c>
      <c r="C251" s="260" t="s">
        <v>367</v>
      </c>
      <c r="D251" s="264" t="s">
        <v>408</v>
      </c>
      <c r="E251" s="260" t="s">
        <v>1295</v>
      </c>
      <c r="F251" s="261" t="s">
        <v>1296</v>
      </c>
      <c r="G251" s="254">
        <f t="shared" si="27"/>
        <v>33</v>
      </c>
      <c r="H251" s="254">
        <v>60</v>
      </c>
      <c r="I251" s="255">
        <f t="shared" si="28"/>
        <v>59.99</v>
      </c>
      <c r="J251" s="257">
        <f>VLOOKUP(E251,Inventory!A:C,3,FALSE)</f>
        <v>18</v>
      </c>
      <c r="K251" s="252"/>
      <c r="L251" s="255">
        <f t="shared" si="29"/>
        <v>0</v>
      </c>
      <c r="M251" s="443"/>
      <c r="N251" s="258"/>
    </row>
    <row r="252" spans="1:14" ht="12" customHeight="1" x14ac:dyDescent="0.15">
      <c r="A252" s="252" t="s">
        <v>295</v>
      </c>
      <c r="B252" s="264" t="s">
        <v>1291</v>
      </c>
      <c r="C252" s="260" t="s">
        <v>508</v>
      </c>
      <c r="D252" s="264" t="s">
        <v>509</v>
      </c>
      <c r="E252" s="261" t="s">
        <v>1297</v>
      </c>
      <c r="F252" s="261" t="s">
        <v>1298</v>
      </c>
      <c r="G252" s="254">
        <f t="shared" si="27"/>
        <v>33</v>
      </c>
      <c r="H252" s="254">
        <v>60</v>
      </c>
      <c r="I252" s="255">
        <f t="shared" si="28"/>
        <v>59.99</v>
      </c>
      <c r="J252" s="257">
        <f>VLOOKUP(E252,Inventory!A:C,3,FALSE)</f>
        <v>52</v>
      </c>
      <c r="K252" s="252"/>
      <c r="L252" s="255">
        <f t="shared" si="29"/>
        <v>0</v>
      </c>
      <c r="M252" s="443"/>
      <c r="N252" s="258"/>
    </row>
    <row r="253" spans="1:14" ht="12" customHeight="1" x14ac:dyDescent="0.15">
      <c r="A253" s="264" t="s">
        <v>295</v>
      </c>
      <c r="B253" s="264" t="s">
        <v>1299</v>
      </c>
      <c r="C253" s="260" t="s">
        <v>363</v>
      </c>
      <c r="D253" s="264" t="s">
        <v>505</v>
      </c>
      <c r="E253" s="261" t="s">
        <v>1300</v>
      </c>
      <c r="F253" s="261" t="s">
        <v>1301</v>
      </c>
      <c r="G253" s="262">
        <f t="shared" si="27"/>
        <v>33</v>
      </c>
      <c r="H253" s="590">
        <v>60</v>
      </c>
      <c r="I253" s="263">
        <f t="shared" si="28"/>
        <v>59.99</v>
      </c>
      <c r="J253" s="257">
        <f>VLOOKUP(E253,Inventory!A:C,3,FALSE)</f>
        <v>250</v>
      </c>
      <c r="K253" s="264"/>
      <c r="L253" s="263">
        <f t="shared" si="29"/>
        <v>0</v>
      </c>
      <c r="M253" s="443"/>
      <c r="N253" s="258"/>
    </row>
    <row r="254" spans="1:14" ht="12" customHeight="1" x14ac:dyDescent="0.15">
      <c r="A254" s="281" t="s">
        <v>295</v>
      </c>
      <c r="B254" s="281" t="s">
        <v>1299</v>
      </c>
      <c r="C254" s="279" t="s">
        <v>367</v>
      </c>
      <c r="D254" s="281" t="s">
        <v>408</v>
      </c>
      <c r="E254" s="303" t="s">
        <v>1302</v>
      </c>
      <c r="F254" s="303" t="s">
        <v>1303</v>
      </c>
      <c r="G254" s="327">
        <f t="shared" si="27"/>
        <v>33</v>
      </c>
      <c r="H254" s="328">
        <v>60</v>
      </c>
      <c r="I254" s="329">
        <f t="shared" si="28"/>
        <v>59.99</v>
      </c>
      <c r="J254" s="257">
        <f>VLOOKUP(E254,Inventory!A:C,3,FALSE)</f>
        <v>250</v>
      </c>
      <c r="K254" s="281"/>
      <c r="L254" s="282">
        <f t="shared" si="29"/>
        <v>0</v>
      </c>
      <c r="M254" s="443"/>
      <c r="N254" s="258"/>
    </row>
    <row r="255" spans="1:14" ht="12" customHeight="1" x14ac:dyDescent="0.15">
      <c r="A255" s="467" t="s">
        <v>295</v>
      </c>
      <c r="B255" s="467" t="s">
        <v>1304</v>
      </c>
      <c r="C255" s="467" t="s">
        <v>363</v>
      </c>
      <c r="D255" s="468" t="s">
        <v>505</v>
      </c>
      <c r="E255" s="511" t="s">
        <v>1305</v>
      </c>
      <c r="F255" s="511" t="s">
        <v>1306</v>
      </c>
      <c r="G255" s="591">
        <f t="shared" si="27"/>
        <v>33</v>
      </c>
      <c r="H255" s="580">
        <v>60</v>
      </c>
      <c r="I255" s="592">
        <f t="shared" si="28"/>
        <v>59.99</v>
      </c>
      <c r="J255" s="257">
        <f>VLOOKUP(E255,Inventory!A:C,3,FALSE)</f>
        <v>0</v>
      </c>
      <c r="K255" s="542"/>
      <c r="L255" s="472">
        <f t="shared" si="29"/>
        <v>0</v>
      </c>
      <c r="M255" s="443"/>
      <c r="N255" s="258" t="s">
        <v>1307</v>
      </c>
    </row>
    <row r="256" spans="1:14" ht="12" customHeight="1" x14ac:dyDescent="0.15">
      <c r="A256" s="467" t="s">
        <v>295</v>
      </c>
      <c r="B256" s="467" t="s">
        <v>1304</v>
      </c>
      <c r="C256" s="593" t="s">
        <v>367</v>
      </c>
      <c r="D256" s="542" t="s">
        <v>408</v>
      </c>
      <c r="E256" s="511" t="s">
        <v>1308</v>
      </c>
      <c r="F256" s="511" t="s">
        <v>1309</v>
      </c>
      <c r="G256" s="591">
        <f t="shared" si="27"/>
        <v>33</v>
      </c>
      <c r="H256" s="580">
        <v>60</v>
      </c>
      <c r="I256" s="592">
        <f t="shared" si="28"/>
        <v>59.99</v>
      </c>
      <c r="J256" s="257">
        <f>VLOOKUP(E256,Inventory!A:C,3,FALSE)</f>
        <v>0</v>
      </c>
      <c r="K256" s="544"/>
      <c r="L256" s="549">
        <f t="shared" si="29"/>
        <v>0</v>
      </c>
      <c r="M256" s="443"/>
      <c r="N256" s="258"/>
    </row>
    <row r="257" spans="1:14" ht="12" customHeight="1" x14ac:dyDescent="0.15">
      <c r="A257" s="594" t="s">
        <v>1194</v>
      </c>
      <c r="B257" s="595" t="s">
        <v>1195</v>
      </c>
      <c r="C257" s="595" t="s">
        <v>552</v>
      </c>
      <c r="D257" s="595" t="s">
        <v>552</v>
      </c>
      <c r="E257" s="596" t="s">
        <v>1196</v>
      </c>
      <c r="F257" s="597">
        <v>847435030475</v>
      </c>
      <c r="G257" s="598">
        <v>3</v>
      </c>
      <c r="H257" s="598">
        <v>6</v>
      </c>
      <c r="I257" s="599">
        <f t="shared" si="28"/>
        <v>5.99</v>
      </c>
      <c r="J257" s="257">
        <f>VLOOKUP(E257,Inventory!A:C,3,FALSE)</f>
        <v>30</v>
      </c>
      <c r="K257" s="474"/>
      <c r="L257" s="600">
        <f t="shared" si="29"/>
        <v>0</v>
      </c>
      <c r="M257" s="443"/>
      <c r="N257" s="258"/>
    </row>
    <row r="258" spans="1:14" ht="12" customHeight="1" x14ac:dyDescent="0.15">
      <c r="A258" s="251" t="s">
        <v>296</v>
      </c>
      <c r="B258" s="252" t="s">
        <v>404</v>
      </c>
      <c r="C258" s="251" t="s">
        <v>363</v>
      </c>
      <c r="D258" s="252" t="s">
        <v>405</v>
      </c>
      <c r="E258" s="251" t="s">
        <v>406</v>
      </c>
      <c r="F258" s="273" t="s">
        <v>407</v>
      </c>
      <c r="G258" s="254">
        <v>18</v>
      </c>
      <c r="H258" s="254">
        <v>40</v>
      </c>
      <c r="I258" s="255">
        <f t="shared" si="28"/>
        <v>39.99</v>
      </c>
      <c r="J258" s="257">
        <f>VLOOKUP(E258,Inventory!A:C,3,FALSE)</f>
        <v>250</v>
      </c>
      <c r="K258" s="252"/>
      <c r="L258" s="255">
        <f t="shared" si="29"/>
        <v>0</v>
      </c>
      <c r="M258" s="443"/>
      <c r="N258" s="258"/>
    </row>
    <row r="259" spans="1:14" ht="12" customHeight="1" x14ac:dyDescent="0.15">
      <c r="A259" s="260" t="s">
        <v>296</v>
      </c>
      <c r="B259" s="264" t="s">
        <v>404</v>
      </c>
      <c r="C259" s="260" t="s">
        <v>367</v>
      </c>
      <c r="D259" s="264" t="s">
        <v>408</v>
      </c>
      <c r="E259" s="260" t="s">
        <v>409</v>
      </c>
      <c r="F259" s="275" t="s">
        <v>410</v>
      </c>
      <c r="G259" s="262">
        <v>18</v>
      </c>
      <c r="H259" s="254">
        <v>40</v>
      </c>
      <c r="I259" s="263">
        <f t="shared" si="28"/>
        <v>39.99</v>
      </c>
      <c r="J259" s="257">
        <f>VLOOKUP(E259,Inventory!A:C,3,FALSE)</f>
        <v>0</v>
      </c>
      <c r="K259" s="264"/>
      <c r="L259" s="263">
        <f t="shared" si="29"/>
        <v>0</v>
      </c>
      <c r="M259" s="443"/>
      <c r="N259" s="258"/>
    </row>
    <row r="260" spans="1:14" ht="12" customHeight="1" x14ac:dyDescent="0.15">
      <c r="A260" s="260" t="s">
        <v>296</v>
      </c>
      <c r="B260" s="264" t="s">
        <v>411</v>
      </c>
      <c r="C260" s="260" t="s">
        <v>363</v>
      </c>
      <c r="D260" s="264" t="s">
        <v>405</v>
      </c>
      <c r="E260" s="260" t="s">
        <v>412</v>
      </c>
      <c r="F260" s="275" t="s">
        <v>413</v>
      </c>
      <c r="G260" s="262">
        <v>18</v>
      </c>
      <c r="H260" s="254">
        <v>40</v>
      </c>
      <c r="I260" s="263">
        <f t="shared" si="28"/>
        <v>39.99</v>
      </c>
      <c r="J260" s="257">
        <f>VLOOKUP(E260,Inventory!A:C,3,FALSE)</f>
        <v>250</v>
      </c>
      <c r="K260" s="264"/>
      <c r="L260" s="263">
        <f t="shared" si="29"/>
        <v>0</v>
      </c>
      <c r="M260" s="443"/>
      <c r="N260" s="258"/>
    </row>
    <row r="261" spans="1:14" ht="12" customHeight="1" x14ac:dyDescent="0.15">
      <c r="A261" s="260" t="s">
        <v>296</v>
      </c>
      <c r="B261" s="264" t="s">
        <v>411</v>
      </c>
      <c r="C261" s="260" t="s">
        <v>367</v>
      </c>
      <c r="D261" s="264" t="s">
        <v>408</v>
      </c>
      <c r="E261" s="260" t="s">
        <v>414</v>
      </c>
      <c r="F261" s="275" t="s">
        <v>415</v>
      </c>
      <c r="G261" s="262">
        <v>18</v>
      </c>
      <c r="H261" s="254">
        <v>40</v>
      </c>
      <c r="I261" s="263">
        <f t="shared" si="28"/>
        <v>39.99</v>
      </c>
      <c r="J261" s="257">
        <f>VLOOKUP(E261,Inventory!A:C,3,FALSE)</f>
        <v>250</v>
      </c>
      <c r="K261" s="264"/>
      <c r="L261" s="263">
        <f t="shared" si="29"/>
        <v>0</v>
      </c>
      <c r="M261" s="443"/>
      <c r="N261" s="258"/>
    </row>
    <row r="262" spans="1:14" ht="12" customHeight="1" x14ac:dyDescent="0.15">
      <c r="A262" s="260" t="s">
        <v>296</v>
      </c>
      <c r="B262" s="264" t="s">
        <v>416</v>
      </c>
      <c r="C262" s="260" t="s">
        <v>363</v>
      </c>
      <c r="D262" s="264" t="s">
        <v>405</v>
      </c>
      <c r="E262" s="260" t="s">
        <v>417</v>
      </c>
      <c r="F262" s="275" t="s">
        <v>418</v>
      </c>
      <c r="G262" s="262">
        <v>18</v>
      </c>
      <c r="H262" s="254">
        <v>40</v>
      </c>
      <c r="I262" s="263">
        <f t="shared" si="28"/>
        <v>39.99</v>
      </c>
      <c r="J262" s="257">
        <f>VLOOKUP(E262,Inventory!A:C,3,FALSE)</f>
        <v>0</v>
      </c>
      <c r="K262" s="264"/>
      <c r="L262" s="263">
        <f t="shared" si="29"/>
        <v>0</v>
      </c>
      <c r="M262" s="443"/>
      <c r="N262" s="258"/>
    </row>
    <row r="263" spans="1:14" ht="12" customHeight="1" x14ac:dyDescent="0.15">
      <c r="A263" s="260" t="s">
        <v>296</v>
      </c>
      <c r="B263" s="264" t="s">
        <v>416</v>
      </c>
      <c r="C263" s="260" t="s">
        <v>367</v>
      </c>
      <c r="D263" s="264" t="s">
        <v>408</v>
      </c>
      <c r="E263" s="260" t="s">
        <v>419</v>
      </c>
      <c r="F263" s="275" t="s">
        <v>420</v>
      </c>
      <c r="G263" s="262">
        <v>18</v>
      </c>
      <c r="H263" s="254">
        <v>40</v>
      </c>
      <c r="I263" s="263">
        <f t="shared" si="28"/>
        <v>39.99</v>
      </c>
      <c r="J263" s="257">
        <f>VLOOKUP(E263,Inventory!A:C,3,FALSE)</f>
        <v>250</v>
      </c>
      <c r="K263" s="264"/>
      <c r="L263" s="263">
        <f t="shared" si="29"/>
        <v>0</v>
      </c>
      <c r="M263" s="443"/>
      <c r="N263" s="258"/>
    </row>
    <row r="264" spans="1:14" ht="12" customHeight="1" x14ac:dyDescent="0.15">
      <c r="A264" s="260" t="s">
        <v>296</v>
      </c>
      <c r="B264" s="264" t="s">
        <v>421</v>
      </c>
      <c r="C264" s="260" t="s">
        <v>363</v>
      </c>
      <c r="D264" s="264" t="s">
        <v>405</v>
      </c>
      <c r="E264" s="260" t="s">
        <v>422</v>
      </c>
      <c r="F264" s="275">
        <v>847435028847</v>
      </c>
      <c r="G264" s="262">
        <v>18</v>
      </c>
      <c r="H264" s="254">
        <v>40</v>
      </c>
      <c r="I264" s="263">
        <f t="shared" si="28"/>
        <v>39.99</v>
      </c>
      <c r="J264" s="257">
        <f>VLOOKUP(E264,Inventory!A:C,3,FALSE)</f>
        <v>250</v>
      </c>
      <c r="K264" s="264"/>
      <c r="L264" s="263">
        <f t="shared" si="29"/>
        <v>0</v>
      </c>
      <c r="M264" s="443"/>
      <c r="N264" s="258"/>
    </row>
    <row r="265" spans="1:14" ht="12" customHeight="1" x14ac:dyDescent="0.15">
      <c r="A265" s="260" t="s">
        <v>296</v>
      </c>
      <c r="B265" s="264" t="s">
        <v>421</v>
      </c>
      <c r="C265" s="260" t="s">
        <v>367</v>
      </c>
      <c r="D265" s="264" t="s">
        <v>408</v>
      </c>
      <c r="E265" s="260" t="s">
        <v>423</v>
      </c>
      <c r="F265" s="275">
        <v>847435028854</v>
      </c>
      <c r="G265" s="262">
        <v>18</v>
      </c>
      <c r="H265" s="254">
        <v>40</v>
      </c>
      <c r="I265" s="263">
        <f t="shared" si="28"/>
        <v>39.99</v>
      </c>
      <c r="J265" s="257">
        <f>VLOOKUP(E265,Inventory!A:C,3,FALSE)</f>
        <v>250</v>
      </c>
      <c r="K265" s="264"/>
      <c r="L265" s="263">
        <f t="shared" si="29"/>
        <v>0</v>
      </c>
      <c r="M265" s="443"/>
      <c r="N265" s="258"/>
    </row>
    <row r="266" spans="1:14" ht="12" customHeight="1" x14ac:dyDescent="0.15">
      <c r="A266" s="251" t="s">
        <v>296</v>
      </c>
      <c r="B266" s="260" t="s">
        <v>424</v>
      </c>
      <c r="C266" s="260" t="s">
        <v>363</v>
      </c>
      <c r="D266" s="264" t="s">
        <v>405</v>
      </c>
      <c r="E266" s="275" t="s">
        <v>425</v>
      </c>
      <c r="F266" s="275">
        <v>847435028861</v>
      </c>
      <c r="G266" s="262">
        <v>18</v>
      </c>
      <c r="H266" s="254">
        <v>40</v>
      </c>
      <c r="I266" s="263">
        <f t="shared" si="28"/>
        <v>39.99</v>
      </c>
      <c r="J266" s="257">
        <f>VLOOKUP(E266,Inventory!A:C,3,FALSE)</f>
        <v>250</v>
      </c>
      <c r="K266" s="264"/>
      <c r="L266" s="263">
        <f t="shared" si="29"/>
        <v>0</v>
      </c>
      <c r="M266" s="443"/>
      <c r="N266" s="258"/>
    </row>
    <row r="267" spans="1:14" ht="12" customHeight="1" x14ac:dyDescent="0.15">
      <c r="A267" s="251" t="s">
        <v>296</v>
      </c>
      <c r="B267" s="260" t="s">
        <v>424</v>
      </c>
      <c r="C267" s="260" t="s">
        <v>367</v>
      </c>
      <c r="D267" s="264" t="s">
        <v>408</v>
      </c>
      <c r="E267" s="275" t="s">
        <v>426</v>
      </c>
      <c r="F267" s="275">
        <v>847435028878</v>
      </c>
      <c r="G267" s="262">
        <v>18</v>
      </c>
      <c r="H267" s="254">
        <v>40</v>
      </c>
      <c r="I267" s="263">
        <f t="shared" si="28"/>
        <v>39.99</v>
      </c>
      <c r="J267" s="257">
        <f>VLOOKUP(E267,Inventory!A:C,3,FALSE)</f>
        <v>250</v>
      </c>
      <c r="K267" s="264"/>
      <c r="L267" s="263">
        <f t="shared" si="29"/>
        <v>0</v>
      </c>
      <c r="M267" s="443"/>
      <c r="N267" s="258"/>
    </row>
    <row r="268" spans="1:14" ht="12" customHeight="1" x14ac:dyDescent="0.15">
      <c r="A268" s="260" t="s">
        <v>296</v>
      </c>
      <c r="B268" s="264" t="s">
        <v>949</v>
      </c>
      <c r="C268" s="260" t="s">
        <v>363</v>
      </c>
      <c r="D268" s="264" t="s">
        <v>405</v>
      </c>
      <c r="E268" s="260" t="s">
        <v>950</v>
      </c>
      <c r="F268" s="261" t="s">
        <v>951</v>
      </c>
      <c r="G268" s="262">
        <v>18</v>
      </c>
      <c r="H268" s="254">
        <v>40</v>
      </c>
      <c r="I268" s="263">
        <f t="shared" si="28"/>
        <v>39.99</v>
      </c>
      <c r="J268" s="257">
        <f>VLOOKUP(E268,Inventory!A:C,3,FALSE)</f>
        <v>16</v>
      </c>
      <c r="K268" s="264"/>
      <c r="L268" s="263">
        <f t="shared" si="29"/>
        <v>0</v>
      </c>
      <c r="M268" s="443"/>
      <c r="N268" s="258"/>
    </row>
    <row r="269" spans="1:14" ht="12" customHeight="1" x14ac:dyDescent="0.15">
      <c r="A269" s="260" t="s">
        <v>296</v>
      </c>
      <c r="B269" s="264" t="s">
        <v>949</v>
      </c>
      <c r="C269" s="260" t="s">
        <v>367</v>
      </c>
      <c r="D269" s="264" t="s">
        <v>408</v>
      </c>
      <c r="E269" s="260" t="s">
        <v>952</v>
      </c>
      <c r="F269" s="261" t="s">
        <v>953</v>
      </c>
      <c r="G269" s="262">
        <v>18</v>
      </c>
      <c r="H269" s="254">
        <v>40</v>
      </c>
      <c r="I269" s="263">
        <f t="shared" si="28"/>
        <v>39.99</v>
      </c>
      <c r="J269" s="257">
        <f>VLOOKUP(E269,Inventory!A:C,3,FALSE)</f>
        <v>0</v>
      </c>
      <c r="K269" s="264"/>
      <c r="L269" s="263">
        <f t="shared" si="29"/>
        <v>0</v>
      </c>
      <c r="M269" s="443"/>
      <c r="N269" s="258"/>
    </row>
    <row r="270" spans="1:14" ht="12" customHeight="1" x14ac:dyDescent="0.15">
      <c r="A270" s="260" t="s">
        <v>296</v>
      </c>
      <c r="B270" s="264" t="s">
        <v>954</v>
      </c>
      <c r="C270" s="260" t="s">
        <v>363</v>
      </c>
      <c r="D270" s="264" t="s">
        <v>405</v>
      </c>
      <c r="E270" s="260" t="s">
        <v>955</v>
      </c>
      <c r="F270" s="261" t="s">
        <v>956</v>
      </c>
      <c r="G270" s="262">
        <v>18</v>
      </c>
      <c r="H270" s="254">
        <v>40</v>
      </c>
      <c r="I270" s="263">
        <f t="shared" si="28"/>
        <v>39.99</v>
      </c>
      <c r="J270" s="257">
        <f>VLOOKUP(E270,Inventory!A:C,3,FALSE)</f>
        <v>45</v>
      </c>
      <c r="K270" s="264"/>
      <c r="L270" s="263">
        <f t="shared" si="29"/>
        <v>0</v>
      </c>
      <c r="M270" s="443"/>
      <c r="N270" s="258"/>
    </row>
    <row r="271" spans="1:14" ht="12" customHeight="1" x14ac:dyDescent="0.15">
      <c r="A271" s="260" t="s">
        <v>296</v>
      </c>
      <c r="B271" s="264" t="s">
        <v>954</v>
      </c>
      <c r="C271" s="260" t="s">
        <v>367</v>
      </c>
      <c r="D271" s="264" t="s">
        <v>408</v>
      </c>
      <c r="E271" s="260" t="s">
        <v>957</v>
      </c>
      <c r="F271" s="261" t="s">
        <v>958</v>
      </c>
      <c r="G271" s="262">
        <v>18</v>
      </c>
      <c r="H271" s="254">
        <v>40</v>
      </c>
      <c r="I271" s="263">
        <f t="shared" si="28"/>
        <v>39.99</v>
      </c>
      <c r="J271" s="257">
        <f>VLOOKUP(E271,Inventory!A:C,3,FALSE)</f>
        <v>31</v>
      </c>
      <c r="K271" s="264"/>
      <c r="L271" s="263">
        <f t="shared" si="29"/>
        <v>0</v>
      </c>
      <c r="M271" s="443"/>
      <c r="N271" s="258"/>
    </row>
    <row r="272" spans="1:14" ht="12" customHeight="1" x14ac:dyDescent="0.15">
      <c r="A272" s="601" t="s">
        <v>1310</v>
      </c>
      <c r="B272" s="602"/>
      <c r="C272" s="602"/>
      <c r="D272" s="602"/>
      <c r="E272" s="602"/>
      <c r="F272" s="602"/>
      <c r="G272" s="603"/>
      <c r="H272" s="603"/>
      <c r="I272" s="602"/>
      <c r="J272" s="257"/>
      <c r="K272" s="602"/>
      <c r="L272" s="602"/>
      <c r="M272" s="604"/>
      <c r="N272" s="245"/>
    </row>
    <row r="273" spans="1:14" ht="24.75" customHeight="1" x14ac:dyDescent="0.15">
      <c r="A273" s="605" t="s">
        <v>351</v>
      </c>
      <c r="B273" s="606" t="s">
        <v>352</v>
      </c>
      <c r="C273" s="606" t="s">
        <v>353</v>
      </c>
      <c r="D273" s="606" t="str">
        <f>D6</f>
        <v>Measurement</v>
      </c>
      <c r="E273" s="606" t="s">
        <v>355</v>
      </c>
      <c r="F273" s="606" t="s">
        <v>356</v>
      </c>
      <c r="G273" s="607" t="s">
        <v>257</v>
      </c>
      <c r="H273" s="607" t="s">
        <v>262</v>
      </c>
      <c r="I273" s="605" t="s">
        <v>263</v>
      </c>
      <c r="J273" s="248"/>
      <c r="K273" s="605" t="s">
        <v>357</v>
      </c>
      <c r="L273" s="605" t="s">
        <v>359</v>
      </c>
      <c r="M273" s="608"/>
      <c r="N273" s="249"/>
    </row>
    <row r="274" spans="1:14" ht="12.75" customHeight="1" x14ac:dyDescent="0.15">
      <c r="A274" s="264" t="s">
        <v>298</v>
      </c>
      <c r="B274" s="609" t="s">
        <v>1311</v>
      </c>
      <c r="C274" s="610" t="s">
        <v>552</v>
      </c>
      <c r="D274" s="611" t="s">
        <v>1312</v>
      </c>
      <c r="E274" s="610" t="s">
        <v>1313</v>
      </c>
      <c r="F274" s="612" t="s">
        <v>1314</v>
      </c>
      <c r="G274" s="262">
        <v>77</v>
      </c>
      <c r="H274" s="262">
        <v>140</v>
      </c>
      <c r="I274" s="263">
        <f t="shared" ref="I274:I316" si="30">H274-0.01</f>
        <v>139.99</v>
      </c>
      <c r="J274" s="257">
        <f>VLOOKUP(E274,Inventory!A:C,3,FALSE)</f>
        <v>1</v>
      </c>
      <c r="K274" s="264"/>
      <c r="L274" s="263">
        <f t="shared" ref="L274:L316" si="31">G274*K274</f>
        <v>0</v>
      </c>
      <c r="M274" s="443"/>
      <c r="N274" s="258"/>
    </row>
    <row r="275" spans="1:14" ht="12.75" customHeight="1" x14ac:dyDescent="0.15">
      <c r="A275" s="457" t="s">
        <v>298</v>
      </c>
      <c r="B275" s="613" t="s">
        <v>1315</v>
      </c>
      <c r="C275" s="455" t="s">
        <v>552</v>
      </c>
      <c r="D275" s="554" t="s">
        <v>1312</v>
      </c>
      <c r="E275" s="455" t="s">
        <v>1316</v>
      </c>
      <c r="F275" s="614" t="s">
        <v>1317</v>
      </c>
      <c r="G275" s="492">
        <v>77</v>
      </c>
      <c r="H275" s="492">
        <v>140</v>
      </c>
      <c r="I275" s="461">
        <f t="shared" si="30"/>
        <v>139.99</v>
      </c>
      <c r="J275" s="257">
        <f>VLOOKUP(E275,Inventory!A:C,3,FALSE)</f>
        <v>0</v>
      </c>
      <c r="K275" s="457"/>
      <c r="L275" s="461">
        <f t="shared" si="31"/>
        <v>0</v>
      </c>
      <c r="M275" s="443"/>
      <c r="N275" s="258"/>
    </row>
    <row r="276" spans="1:14" ht="12.75" customHeight="1" x14ac:dyDescent="0.15">
      <c r="A276" s="457" t="s">
        <v>298</v>
      </c>
      <c r="B276" s="613" t="s">
        <v>1318</v>
      </c>
      <c r="C276" s="455" t="s">
        <v>552</v>
      </c>
      <c r="D276" s="554" t="s">
        <v>1312</v>
      </c>
      <c r="E276" s="455" t="s">
        <v>1319</v>
      </c>
      <c r="F276" s="614" t="s">
        <v>1320</v>
      </c>
      <c r="G276" s="492">
        <v>77</v>
      </c>
      <c r="H276" s="492">
        <v>140</v>
      </c>
      <c r="I276" s="461">
        <f t="shared" si="30"/>
        <v>139.99</v>
      </c>
      <c r="J276" s="257">
        <f>VLOOKUP(E276,Inventory!A:C,3,FALSE)</f>
        <v>39</v>
      </c>
      <c r="K276" s="457"/>
      <c r="L276" s="461">
        <f t="shared" si="31"/>
        <v>0</v>
      </c>
      <c r="M276" s="443"/>
      <c r="N276" s="258"/>
    </row>
    <row r="277" spans="1:14" ht="12.75" customHeight="1" x14ac:dyDescent="0.15">
      <c r="A277" s="457" t="s">
        <v>298</v>
      </c>
      <c r="B277" s="613" t="s">
        <v>1321</v>
      </c>
      <c r="C277" s="455" t="s">
        <v>552</v>
      </c>
      <c r="D277" s="554" t="s">
        <v>1312</v>
      </c>
      <c r="E277" s="455" t="s">
        <v>1322</v>
      </c>
      <c r="F277" s="614" t="s">
        <v>1323</v>
      </c>
      <c r="G277" s="492">
        <v>77</v>
      </c>
      <c r="H277" s="492">
        <v>140</v>
      </c>
      <c r="I277" s="461">
        <f t="shared" si="30"/>
        <v>139.99</v>
      </c>
      <c r="J277" s="257">
        <f>VLOOKUP(E277,Inventory!A:C,3,FALSE)</f>
        <v>0</v>
      </c>
      <c r="K277" s="457"/>
      <c r="L277" s="461">
        <f t="shared" si="31"/>
        <v>0</v>
      </c>
      <c r="M277" s="443"/>
      <c r="N277" s="258"/>
    </row>
    <row r="278" spans="1:14" ht="12.75" customHeight="1" x14ac:dyDescent="0.15">
      <c r="A278" s="467" t="s">
        <v>298</v>
      </c>
      <c r="B278" s="467" t="s">
        <v>1234</v>
      </c>
      <c r="C278" s="467" t="s">
        <v>552</v>
      </c>
      <c r="D278" s="570" t="s">
        <v>1312</v>
      </c>
      <c r="E278" s="467" t="s">
        <v>1327</v>
      </c>
      <c r="F278" s="615" t="s">
        <v>1328</v>
      </c>
      <c r="G278" s="514">
        <v>77</v>
      </c>
      <c r="H278" s="514">
        <v>140</v>
      </c>
      <c r="I278" s="473">
        <f t="shared" si="30"/>
        <v>139.99</v>
      </c>
      <c r="J278" s="257">
        <f>VLOOKUP(E278,Inventory!A:C,3,FALSE)</f>
        <v>0</v>
      </c>
      <c r="K278" s="468"/>
      <c r="L278" s="473">
        <f t="shared" si="31"/>
        <v>0</v>
      </c>
      <c r="M278" s="443"/>
      <c r="N278" s="258" t="s">
        <v>1111</v>
      </c>
    </row>
    <row r="279" spans="1:14" ht="12.75" customHeight="1" x14ac:dyDescent="0.15">
      <c r="A279" s="467" t="s">
        <v>298</v>
      </c>
      <c r="B279" s="467" t="s">
        <v>1329</v>
      </c>
      <c r="C279" s="467" t="s">
        <v>552</v>
      </c>
      <c r="D279" s="570" t="s">
        <v>1312</v>
      </c>
      <c r="E279" s="467" t="s">
        <v>1330</v>
      </c>
      <c r="F279" s="615" t="s">
        <v>1331</v>
      </c>
      <c r="G279" s="514">
        <v>77</v>
      </c>
      <c r="H279" s="514">
        <v>140</v>
      </c>
      <c r="I279" s="473">
        <f t="shared" si="30"/>
        <v>139.99</v>
      </c>
      <c r="J279" s="257">
        <f>VLOOKUP(E279,Inventory!A:C,3,FALSE)</f>
        <v>0</v>
      </c>
      <c r="K279" s="468"/>
      <c r="L279" s="473">
        <f t="shared" si="31"/>
        <v>0</v>
      </c>
      <c r="M279" s="443"/>
      <c r="N279" s="258"/>
    </row>
    <row r="280" spans="1:14" ht="12.75" customHeight="1" x14ac:dyDescent="0.15">
      <c r="A280" s="467" t="s">
        <v>298</v>
      </c>
      <c r="B280" s="467" t="s">
        <v>1332</v>
      </c>
      <c r="C280" s="467" t="s">
        <v>552</v>
      </c>
      <c r="D280" s="570" t="s">
        <v>1312</v>
      </c>
      <c r="E280" s="467" t="s">
        <v>1333</v>
      </c>
      <c r="F280" s="615" t="s">
        <v>1334</v>
      </c>
      <c r="G280" s="514">
        <v>77</v>
      </c>
      <c r="H280" s="514">
        <v>140</v>
      </c>
      <c r="I280" s="473">
        <f t="shared" si="30"/>
        <v>139.99</v>
      </c>
      <c r="J280" s="257">
        <f>VLOOKUP(E280,Inventory!A:C,3,FALSE)</f>
        <v>0</v>
      </c>
      <c r="K280" s="468"/>
      <c r="L280" s="473">
        <f t="shared" si="31"/>
        <v>0</v>
      </c>
      <c r="M280" s="443"/>
      <c r="N280" s="258"/>
    </row>
    <row r="281" spans="1:14" ht="13.5" customHeight="1" x14ac:dyDescent="0.2">
      <c r="A281" s="616" t="s">
        <v>298</v>
      </c>
      <c r="B281" s="617" t="s">
        <v>654</v>
      </c>
      <c r="C281" s="618" t="s">
        <v>552</v>
      </c>
      <c r="D281" s="474" t="s">
        <v>543</v>
      </c>
      <c r="E281" s="475" t="s">
        <v>655</v>
      </c>
      <c r="F281" s="619">
        <v>847435035630</v>
      </c>
      <c r="G281" s="493">
        <f>H281*0.55</f>
        <v>77</v>
      </c>
      <c r="H281" s="295">
        <v>140</v>
      </c>
      <c r="I281" s="296">
        <f t="shared" si="30"/>
        <v>139.99</v>
      </c>
      <c r="J281" s="454">
        <f>VLOOKUP(E281,Inventory!A:C,3,FALSE)</f>
        <v>9</v>
      </c>
      <c r="K281" s="474"/>
      <c r="L281" s="296">
        <f t="shared" si="31"/>
        <v>0</v>
      </c>
      <c r="M281" s="443"/>
      <c r="N281" s="258"/>
    </row>
    <row r="282" spans="1:14" ht="12" customHeight="1" x14ac:dyDescent="0.15">
      <c r="A282" s="284" t="s">
        <v>299</v>
      </c>
      <c r="B282" s="284" t="s">
        <v>1335</v>
      </c>
      <c r="C282" s="284" t="s">
        <v>552</v>
      </c>
      <c r="D282" s="284" t="s">
        <v>405</v>
      </c>
      <c r="E282" s="620" t="s">
        <v>1336</v>
      </c>
      <c r="F282" s="620">
        <v>847435028885</v>
      </c>
      <c r="G282" s="287">
        <v>18</v>
      </c>
      <c r="H282" s="287">
        <v>40</v>
      </c>
      <c r="I282" s="621">
        <f t="shared" si="30"/>
        <v>39.99</v>
      </c>
      <c r="J282" s="257">
        <f>VLOOKUP(E282,Inventory!A:C,3,FALSE)</f>
        <v>250</v>
      </c>
      <c r="K282" s="622"/>
      <c r="L282" s="621">
        <f t="shared" si="31"/>
        <v>0</v>
      </c>
      <c r="M282" s="443"/>
      <c r="N282" s="258"/>
    </row>
    <row r="283" spans="1:14" ht="12" customHeight="1" x14ac:dyDescent="0.15">
      <c r="A283" s="623" t="s">
        <v>299</v>
      </c>
      <c r="B283" s="623" t="s">
        <v>1337</v>
      </c>
      <c r="C283" s="623" t="s">
        <v>552</v>
      </c>
      <c r="D283" s="623" t="s">
        <v>405</v>
      </c>
      <c r="E283" s="624" t="s">
        <v>1338</v>
      </c>
      <c r="F283" s="624">
        <v>847435028892</v>
      </c>
      <c r="G283" s="625">
        <v>18</v>
      </c>
      <c r="H283" s="625">
        <v>40</v>
      </c>
      <c r="I283" s="485">
        <f t="shared" si="30"/>
        <v>39.99</v>
      </c>
      <c r="J283" s="257">
        <f>VLOOKUP(E283,Inventory!A:C,3,FALSE)</f>
        <v>154</v>
      </c>
      <c r="K283" s="289"/>
      <c r="L283" s="485">
        <f t="shared" si="31"/>
        <v>0</v>
      </c>
      <c r="M283" s="443"/>
      <c r="N283" s="258"/>
    </row>
    <row r="284" spans="1:14" ht="12" customHeight="1" x14ac:dyDescent="0.15">
      <c r="A284" s="478" t="s">
        <v>299</v>
      </c>
      <c r="B284" s="478" t="s">
        <v>1339</v>
      </c>
      <c r="C284" s="478" t="s">
        <v>552</v>
      </c>
      <c r="D284" s="478" t="s">
        <v>405</v>
      </c>
      <c r="E284" s="480" t="s">
        <v>1340</v>
      </c>
      <c r="F284" s="480">
        <v>847435028915</v>
      </c>
      <c r="G284" s="626">
        <v>18</v>
      </c>
      <c r="H284" s="626">
        <v>40</v>
      </c>
      <c r="I284" s="290">
        <f t="shared" si="30"/>
        <v>39.99</v>
      </c>
      <c r="J284" s="257">
        <f>VLOOKUP(E284,Inventory!A:C,3,FALSE)</f>
        <v>250</v>
      </c>
      <c r="K284" s="289"/>
      <c r="L284" s="290">
        <f t="shared" si="31"/>
        <v>0</v>
      </c>
      <c r="M284" s="443"/>
      <c r="N284" s="258"/>
    </row>
    <row r="285" spans="1:14" ht="12" customHeight="1" x14ac:dyDescent="0.15">
      <c r="A285" s="467" t="s">
        <v>299</v>
      </c>
      <c r="B285" s="467" t="s">
        <v>1341</v>
      </c>
      <c r="C285" s="467" t="s">
        <v>552</v>
      </c>
      <c r="D285" s="467" t="s">
        <v>405</v>
      </c>
      <c r="E285" s="627" t="s">
        <v>1342</v>
      </c>
      <c r="F285" s="627" t="s">
        <v>1343</v>
      </c>
      <c r="G285" s="514">
        <f t="shared" ref="G285:G303" si="32">H285*0.55</f>
        <v>27.500000000000004</v>
      </c>
      <c r="H285" s="514">
        <v>50</v>
      </c>
      <c r="I285" s="473">
        <f t="shared" si="30"/>
        <v>49.99</v>
      </c>
      <c r="J285" s="257">
        <f>VLOOKUP(E285,Inventory!A:C,3,FALSE)</f>
        <v>0</v>
      </c>
      <c r="K285" s="468"/>
      <c r="L285" s="473">
        <f t="shared" si="31"/>
        <v>0</v>
      </c>
      <c r="M285" s="443"/>
      <c r="N285" s="258"/>
    </row>
    <row r="286" spans="1:14" ht="12" customHeight="1" x14ac:dyDescent="0.15">
      <c r="A286" s="467" t="s">
        <v>299</v>
      </c>
      <c r="B286" s="467" t="s">
        <v>1344</v>
      </c>
      <c r="C286" s="628" t="s">
        <v>552</v>
      </c>
      <c r="D286" s="628" t="s">
        <v>405</v>
      </c>
      <c r="E286" s="629" t="s">
        <v>1345</v>
      </c>
      <c r="F286" s="629" t="s">
        <v>1346</v>
      </c>
      <c r="G286" s="630">
        <f t="shared" si="32"/>
        <v>27.500000000000004</v>
      </c>
      <c r="H286" s="630">
        <v>50</v>
      </c>
      <c r="I286" s="631">
        <f t="shared" si="30"/>
        <v>49.99</v>
      </c>
      <c r="J286" s="257">
        <f>VLOOKUP(E286,Inventory!A:C,3,FALSE)</f>
        <v>0</v>
      </c>
      <c r="K286" s="632"/>
      <c r="L286" s="631">
        <f t="shared" si="31"/>
        <v>0</v>
      </c>
      <c r="M286" s="443"/>
      <c r="N286" s="258"/>
    </row>
    <row r="287" spans="1:14" ht="12" customHeight="1" x14ac:dyDescent="0.15">
      <c r="A287" s="260" t="s">
        <v>1347</v>
      </c>
      <c r="B287" s="260" t="s">
        <v>1348</v>
      </c>
      <c r="C287" s="434" t="s">
        <v>552</v>
      </c>
      <c r="D287" s="251" t="s">
        <v>405</v>
      </c>
      <c r="E287" s="633" t="s">
        <v>1349</v>
      </c>
      <c r="F287" s="273">
        <v>847435031076</v>
      </c>
      <c r="G287" s="254">
        <f t="shared" si="32"/>
        <v>22</v>
      </c>
      <c r="H287" s="254">
        <v>40</v>
      </c>
      <c r="I287" s="263">
        <f t="shared" si="30"/>
        <v>39.99</v>
      </c>
      <c r="J287" s="257">
        <f>VLOOKUP(E287,Inventory!A:C,3,FALSE)</f>
        <v>40</v>
      </c>
      <c r="K287" s="264"/>
      <c r="L287" s="263">
        <f t="shared" si="31"/>
        <v>0</v>
      </c>
      <c r="M287" s="443"/>
      <c r="N287" s="258"/>
    </row>
    <row r="288" spans="1:14" ht="12" customHeight="1" x14ac:dyDescent="0.15">
      <c r="A288" s="251" t="s">
        <v>300</v>
      </c>
      <c r="B288" s="252" t="s">
        <v>1350</v>
      </c>
      <c r="C288" s="251" t="s">
        <v>552</v>
      </c>
      <c r="D288" s="251" t="s">
        <v>405</v>
      </c>
      <c r="E288" s="253" t="s">
        <v>1351</v>
      </c>
      <c r="F288" s="273">
        <v>847435031588</v>
      </c>
      <c r="G288" s="254">
        <f t="shared" si="32"/>
        <v>22</v>
      </c>
      <c r="H288" s="254">
        <v>40</v>
      </c>
      <c r="I288" s="255">
        <f t="shared" si="30"/>
        <v>39.99</v>
      </c>
      <c r="J288" s="257">
        <f>VLOOKUP(E288,Inventory!A:C,3,FALSE)</f>
        <v>149</v>
      </c>
      <c r="K288" s="252"/>
      <c r="L288" s="255">
        <f t="shared" si="31"/>
        <v>0</v>
      </c>
      <c r="M288" s="443"/>
      <c r="N288" s="258"/>
    </row>
    <row r="289" spans="1:14" ht="12" customHeight="1" x14ac:dyDescent="0.15">
      <c r="A289" s="260" t="s">
        <v>300</v>
      </c>
      <c r="B289" s="264" t="s">
        <v>1352</v>
      </c>
      <c r="C289" s="260" t="s">
        <v>552</v>
      </c>
      <c r="D289" s="264" t="s">
        <v>405</v>
      </c>
      <c r="E289" s="261" t="s">
        <v>1353</v>
      </c>
      <c r="F289" s="275">
        <v>847435031595</v>
      </c>
      <c r="G289" s="254">
        <f t="shared" si="32"/>
        <v>22</v>
      </c>
      <c r="H289" s="634">
        <v>40</v>
      </c>
      <c r="I289" s="263">
        <f t="shared" si="30"/>
        <v>39.99</v>
      </c>
      <c r="J289" s="257">
        <f>VLOOKUP(E289,Inventory!A:C,3,FALSE)</f>
        <v>200</v>
      </c>
      <c r="K289" s="264"/>
      <c r="L289" s="263">
        <f t="shared" si="31"/>
        <v>0</v>
      </c>
      <c r="M289" s="443"/>
      <c r="N289" s="258"/>
    </row>
    <row r="290" spans="1:14" ht="12" customHeight="1" x14ac:dyDescent="0.15">
      <c r="A290" s="260" t="s">
        <v>300</v>
      </c>
      <c r="B290" s="264" t="s">
        <v>1354</v>
      </c>
      <c r="C290" s="260" t="s">
        <v>552</v>
      </c>
      <c r="D290" s="264" t="s">
        <v>405</v>
      </c>
      <c r="E290" s="261" t="s">
        <v>1355</v>
      </c>
      <c r="F290" s="275">
        <v>847435031601</v>
      </c>
      <c r="G290" s="254">
        <f t="shared" si="32"/>
        <v>22</v>
      </c>
      <c r="H290" s="634">
        <v>40</v>
      </c>
      <c r="I290" s="263">
        <f t="shared" si="30"/>
        <v>39.99</v>
      </c>
      <c r="J290" s="257">
        <f>VLOOKUP(E290,Inventory!A:C,3,FALSE)</f>
        <v>250</v>
      </c>
      <c r="K290" s="264"/>
      <c r="L290" s="263">
        <f t="shared" si="31"/>
        <v>0</v>
      </c>
      <c r="M290" s="443"/>
      <c r="N290" s="258"/>
    </row>
    <row r="291" spans="1:14" ht="12" customHeight="1" x14ac:dyDescent="0.15">
      <c r="A291" s="260" t="s">
        <v>300</v>
      </c>
      <c r="B291" s="264" t="s">
        <v>1356</v>
      </c>
      <c r="C291" s="260" t="s">
        <v>552</v>
      </c>
      <c r="D291" s="264" t="s">
        <v>405</v>
      </c>
      <c r="E291" s="261" t="s">
        <v>1357</v>
      </c>
      <c r="F291" s="275">
        <v>847435031618</v>
      </c>
      <c r="G291" s="254">
        <f t="shared" si="32"/>
        <v>22</v>
      </c>
      <c r="H291" s="634">
        <v>40</v>
      </c>
      <c r="I291" s="263">
        <f t="shared" si="30"/>
        <v>39.99</v>
      </c>
      <c r="J291" s="257">
        <f>VLOOKUP(E291,Inventory!A:C,3,FALSE)</f>
        <v>200</v>
      </c>
      <c r="K291" s="264"/>
      <c r="L291" s="263">
        <f t="shared" si="31"/>
        <v>0</v>
      </c>
      <c r="M291" s="443"/>
      <c r="N291" s="258"/>
    </row>
    <row r="292" spans="1:14" ht="12" customHeight="1" x14ac:dyDescent="0.15">
      <c r="A292" s="266" t="s">
        <v>300</v>
      </c>
      <c r="B292" s="267" t="s">
        <v>1358</v>
      </c>
      <c r="C292" s="266" t="s">
        <v>552</v>
      </c>
      <c r="D292" s="266" t="s">
        <v>405</v>
      </c>
      <c r="E292" s="268" t="s">
        <v>1359</v>
      </c>
      <c r="F292" s="280">
        <v>847435031625</v>
      </c>
      <c r="G292" s="270">
        <f t="shared" si="32"/>
        <v>22</v>
      </c>
      <c r="H292" s="635">
        <v>40</v>
      </c>
      <c r="I292" s="271">
        <f t="shared" si="30"/>
        <v>39.99</v>
      </c>
      <c r="J292" s="257">
        <f>VLOOKUP(E292,Inventory!A:C,3,FALSE)</f>
        <v>200</v>
      </c>
      <c r="K292" s="267"/>
      <c r="L292" s="271">
        <f t="shared" si="31"/>
        <v>0</v>
      </c>
      <c r="M292" s="443"/>
      <c r="N292" s="258"/>
    </row>
    <row r="293" spans="1:14" ht="12" customHeight="1" x14ac:dyDescent="0.15">
      <c r="A293" s="251" t="s">
        <v>1825</v>
      </c>
      <c r="B293" s="251" t="s">
        <v>1348</v>
      </c>
      <c r="C293" s="251" t="s">
        <v>363</v>
      </c>
      <c r="D293" s="251" t="s">
        <v>836</v>
      </c>
      <c r="E293" s="253" t="s">
        <v>1826</v>
      </c>
      <c r="F293" s="273">
        <v>847435030567</v>
      </c>
      <c r="G293" s="254">
        <f t="shared" si="32"/>
        <v>22</v>
      </c>
      <c r="H293" s="254">
        <v>40</v>
      </c>
      <c r="I293" s="255">
        <f t="shared" si="30"/>
        <v>39.99</v>
      </c>
      <c r="J293" s="257">
        <f>VLOOKUP(E293,Inventory!A:C,3,FALSE)</f>
        <v>0</v>
      </c>
      <c r="K293" s="252"/>
      <c r="L293" s="255">
        <f t="shared" si="31"/>
        <v>0</v>
      </c>
      <c r="M293" s="443"/>
      <c r="N293" s="258"/>
    </row>
    <row r="294" spans="1:14" ht="12" customHeight="1" x14ac:dyDescent="0.15">
      <c r="A294" s="251" t="s">
        <v>301</v>
      </c>
      <c r="B294" s="252" t="s">
        <v>1360</v>
      </c>
      <c r="C294" s="251" t="s">
        <v>463</v>
      </c>
      <c r="D294" s="251" t="s">
        <v>836</v>
      </c>
      <c r="E294" s="253" t="s">
        <v>1361</v>
      </c>
      <c r="F294" s="253" t="s">
        <v>1362</v>
      </c>
      <c r="G294" s="254">
        <f t="shared" si="32"/>
        <v>22</v>
      </c>
      <c r="H294" s="254">
        <v>40</v>
      </c>
      <c r="I294" s="255">
        <f t="shared" si="30"/>
        <v>39.99</v>
      </c>
      <c r="J294" s="257">
        <f>VLOOKUP(E294,Inventory!A:C,3,FALSE)</f>
        <v>250</v>
      </c>
      <c r="K294" s="252"/>
      <c r="L294" s="255">
        <f t="shared" si="31"/>
        <v>0</v>
      </c>
      <c r="M294" s="443"/>
      <c r="N294" s="258"/>
    </row>
    <row r="295" spans="1:14" ht="12" customHeight="1" x14ac:dyDescent="0.15">
      <c r="A295" s="251" t="s">
        <v>301</v>
      </c>
      <c r="B295" s="264" t="s">
        <v>1360</v>
      </c>
      <c r="C295" s="260" t="s">
        <v>466</v>
      </c>
      <c r="D295" s="260" t="s">
        <v>839</v>
      </c>
      <c r="E295" s="261" t="s">
        <v>1363</v>
      </c>
      <c r="F295" s="261" t="s">
        <v>1364</v>
      </c>
      <c r="G295" s="262">
        <f t="shared" si="32"/>
        <v>22</v>
      </c>
      <c r="H295" s="254">
        <v>40</v>
      </c>
      <c r="I295" s="263">
        <f t="shared" si="30"/>
        <v>39.99</v>
      </c>
      <c r="J295" s="257">
        <f>VLOOKUP(E295,Inventory!A:C,3,FALSE)</f>
        <v>250</v>
      </c>
      <c r="K295" s="264"/>
      <c r="L295" s="263">
        <f t="shared" si="31"/>
        <v>0</v>
      </c>
      <c r="M295" s="443"/>
      <c r="N295" s="258"/>
    </row>
    <row r="296" spans="1:14" ht="12" customHeight="1" x14ac:dyDescent="0.15">
      <c r="A296" s="251" t="s">
        <v>301</v>
      </c>
      <c r="B296" s="264" t="s">
        <v>1365</v>
      </c>
      <c r="C296" s="260" t="s">
        <v>463</v>
      </c>
      <c r="D296" s="251" t="s">
        <v>836</v>
      </c>
      <c r="E296" s="261" t="s">
        <v>1366</v>
      </c>
      <c r="F296" s="261" t="s">
        <v>1367</v>
      </c>
      <c r="G296" s="262">
        <f t="shared" si="32"/>
        <v>22</v>
      </c>
      <c r="H296" s="254">
        <v>40</v>
      </c>
      <c r="I296" s="263">
        <f t="shared" si="30"/>
        <v>39.99</v>
      </c>
      <c r="J296" s="257">
        <f>VLOOKUP(E296,Inventory!A:C,3,FALSE)</f>
        <v>20</v>
      </c>
      <c r="K296" s="264"/>
      <c r="L296" s="263">
        <f t="shared" si="31"/>
        <v>0</v>
      </c>
      <c r="M296" s="443"/>
      <c r="N296" s="258"/>
    </row>
    <row r="297" spans="1:14" ht="12" customHeight="1" x14ac:dyDescent="0.15">
      <c r="A297" s="251" t="s">
        <v>301</v>
      </c>
      <c r="B297" s="264" t="s">
        <v>1365</v>
      </c>
      <c r="C297" s="260" t="s">
        <v>466</v>
      </c>
      <c r="D297" s="260" t="s">
        <v>839</v>
      </c>
      <c r="E297" s="261" t="s">
        <v>1368</v>
      </c>
      <c r="F297" s="261" t="s">
        <v>1369</v>
      </c>
      <c r="G297" s="262">
        <f t="shared" si="32"/>
        <v>22</v>
      </c>
      <c r="H297" s="254">
        <v>40</v>
      </c>
      <c r="I297" s="263">
        <f t="shared" si="30"/>
        <v>39.99</v>
      </c>
      <c r="J297" s="257">
        <f>VLOOKUP(E297,Inventory!A:C,3,FALSE)</f>
        <v>214</v>
      </c>
      <c r="K297" s="264"/>
      <c r="L297" s="263">
        <f t="shared" si="31"/>
        <v>0</v>
      </c>
      <c r="M297" s="443"/>
      <c r="N297" s="258"/>
    </row>
    <row r="298" spans="1:14" ht="12" customHeight="1" x14ac:dyDescent="0.15">
      <c r="A298" s="251" t="s">
        <v>301</v>
      </c>
      <c r="B298" s="264" t="s">
        <v>1370</v>
      </c>
      <c r="C298" s="260" t="s">
        <v>463</v>
      </c>
      <c r="D298" s="251" t="s">
        <v>836</v>
      </c>
      <c r="E298" s="261" t="s">
        <v>1371</v>
      </c>
      <c r="F298" s="261" t="s">
        <v>1372</v>
      </c>
      <c r="G298" s="262">
        <f t="shared" si="32"/>
        <v>22</v>
      </c>
      <c r="H298" s="254">
        <v>40</v>
      </c>
      <c r="I298" s="263">
        <f t="shared" si="30"/>
        <v>39.99</v>
      </c>
      <c r="J298" s="257">
        <f>VLOOKUP(E298,Inventory!A:C,3,FALSE)</f>
        <v>22</v>
      </c>
      <c r="K298" s="264"/>
      <c r="L298" s="263">
        <f t="shared" si="31"/>
        <v>0</v>
      </c>
      <c r="M298" s="443"/>
      <c r="N298" s="258"/>
    </row>
    <row r="299" spans="1:14" ht="12" customHeight="1" x14ac:dyDescent="0.15">
      <c r="A299" s="251" t="s">
        <v>301</v>
      </c>
      <c r="B299" s="264" t="s">
        <v>1370</v>
      </c>
      <c r="C299" s="260" t="s">
        <v>466</v>
      </c>
      <c r="D299" s="260" t="s">
        <v>839</v>
      </c>
      <c r="E299" s="261" t="s">
        <v>1373</v>
      </c>
      <c r="F299" s="261" t="s">
        <v>1374</v>
      </c>
      <c r="G299" s="262">
        <f t="shared" si="32"/>
        <v>22</v>
      </c>
      <c r="H299" s="254">
        <v>40</v>
      </c>
      <c r="I299" s="263">
        <f t="shared" si="30"/>
        <v>39.99</v>
      </c>
      <c r="J299" s="257">
        <f>VLOOKUP(E299,Inventory!A:C,3,FALSE)</f>
        <v>154</v>
      </c>
      <c r="K299" s="264"/>
      <c r="L299" s="263">
        <f t="shared" si="31"/>
        <v>0</v>
      </c>
      <c r="M299" s="443"/>
      <c r="N299" s="258"/>
    </row>
    <row r="300" spans="1:14" ht="12" customHeight="1" x14ac:dyDescent="0.15">
      <c r="A300" s="251" t="s">
        <v>301</v>
      </c>
      <c r="B300" s="264" t="s">
        <v>1375</v>
      </c>
      <c r="C300" s="260" t="s">
        <v>463</v>
      </c>
      <c r="D300" s="251" t="s">
        <v>836</v>
      </c>
      <c r="E300" s="261" t="s">
        <v>1376</v>
      </c>
      <c r="F300" s="261" t="s">
        <v>1377</v>
      </c>
      <c r="G300" s="262">
        <f t="shared" si="32"/>
        <v>22</v>
      </c>
      <c r="H300" s="254">
        <v>40</v>
      </c>
      <c r="I300" s="263">
        <f t="shared" si="30"/>
        <v>39.99</v>
      </c>
      <c r="J300" s="257">
        <f>VLOOKUP(E300,Inventory!A:C,3,FALSE)</f>
        <v>103</v>
      </c>
      <c r="K300" s="264"/>
      <c r="L300" s="263">
        <f t="shared" si="31"/>
        <v>0</v>
      </c>
      <c r="M300" s="443"/>
      <c r="N300" s="258"/>
    </row>
    <row r="301" spans="1:14" ht="12" customHeight="1" x14ac:dyDescent="0.15">
      <c r="A301" s="251" t="s">
        <v>301</v>
      </c>
      <c r="B301" s="264" t="s">
        <v>1375</v>
      </c>
      <c r="C301" s="260" t="s">
        <v>466</v>
      </c>
      <c r="D301" s="260" t="s">
        <v>839</v>
      </c>
      <c r="E301" s="261" t="s">
        <v>1378</v>
      </c>
      <c r="F301" s="261" t="s">
        <v>1379</v>
      </c>
      <c r="G301" s="262">
        <f t="shared" si="32"/>
        <v>22</v>
      </c>
      <c r="H301" s="254">
        <v>40</v>
      </c>
      <c r="I301" s="263">
        <f t="shared" si="30"/>
        <v>39.99</v>
      </c>
      <c r="J301" s="257">
        <f>VLOOKUP(E301,Inventory!A:C,3,FALSE)</f>
        <v>250</v>
      </c>
      <c r="K301" s="264"/>
      <c r="L301" s="263">
        <f t="shared" si="31"/>
        <v>0</v>
      </c>
      <c r="M301" s="443"/>
      <c r="N301" s="258"/>
    </row>
    <row r="302" spans="1:14" ht="12" customHeight="1" x14ac:dyDescent="0.15">
      <c r="A302" s="251" t="s">
        <v>301</v>
      </c>
      <c r="B302" s="264" t="s">
        <v>1380</v>
      </c>
      <c r="C302" s="260" t="s">
        <v>463</v>
      </c>
      <c r="D302" s="251" t="s">
        <v>836</v>
      </c>
      <c r="E302" s="261" t="s">
        <v>1381</v>
      </c>
      <c r="F302" s="261" t="s">
        <v>1382</v>
      </c>
      <c r="G302" s="262">
        <f t="shared" si="32"/>
        <v>22</v>
      </c>
      <c r="H302" s="254">
        <v>40</v>
      </c>
      <c r="I302" s="263">
        <f t="shared" si="30"/>
        <v>39.99</v>
      </c>
      <c r="J302" s="257">
        <f>VLOOKUP(E302,Inventory!A:C,3,FALSE)</f>
        <v>74</v>
      </c>
      <c r="K302" s="264"/>
      <c r="L302" s="263">
        <f t="shared" si="31"/>
        <v>0</v>
      </c>
      <c r="M302" s="443"/>
      <c r="N302" s="258"/>
    </row>
    <row r="303" spans="1:14" ht="12" customHeight="1" x14ac:dyDescent="0.15">
      <c r="A303" s="251" t="s">
        <v>301</v>
      </c>
      <c r="B303" s="264" t="s">
        <v>1380</v>
      </c>
      <c r="C303" s="260" t="s">
        <v>466</v>
      </c>
      <c r="D303" s="260" t="s">
        <v>839</v>
      </c>
      <c r="E303" s="261" t="s">
        <v>1383</v>
      </c>
      <c r="F303" s="261" t="s">
        <v>1384</v>
      </c>
      <c r="G303" s="262">
        <f t="shared" si="32"/>
        <v>22</v>
      </c>
      <c r="H303" s="254">
        <v>40</v>
      </c>
      <c r="I303" s="263">
        <f t="shared" si="30"/>
        <v>39.99</v>
      </c>
      <c r="J303" s="257">
        <f>VLOOKUP(E303,Inventory!A:C,3,FALSE)</f>
        <v>0</v>
      </c>
      <c r="K303" s="264"/>
      <c r="L303" s="263">
        <f t="shared" si="31"/>
        <v>0</v>
      </c>
      <c r="M303" s="443"/>
      <c r="N303" s="258"/>
    </row>
    <row r="304" spans="1:14" ht="12" customHeight="1" x14ac:dyDescent="0.15">
      <c r="A304" s="251" t="s">
        <v>302</v>
      </c>
      <c r="B304" s="412" t="s">
        <v>835</v>
      </c>
      <c r="C304" s="412" t="s">
        <v>463</v>
      </c>
      <c r="D304" s="251" t="s">
        <v>836</v>
      </c>
      <c r="E304" s="413" t="s">
        <v>837</v>
      </c>
      <c r="F304" s="414" t="s">
        <v>838</v>
      </c>
      <c r="G304" s="262">
        <v>18</v>
      </c>
      <c r="H304" s="262">
        <v>35</v>
      </c>
      <c r="I304" s="255">
        <f t="shared" si="30"/>
        <v>34.99</v>
      </c>
      <c r="J304" s="257">
        <f>VLOOKUP(E304,Inventory!A:C,3,FALSE)</f>
        <v>197</v>
      </c>
      <c r="K304" s="252"/>
      <c r="L304" s="255">
        <f t="shared" si="31"/>
        <v>0</v>
      </c>
      <c r="M304" s="443"/>
      <c r="N304" s="258"/>
    </row>
    <row r="305" spans="1:14" ht="12" customHeight="1" x14ac:dyDescent="0.15">
      <c r="A305" s="251" t="s">
        <v>302</v>
      </c>
      <c r="B305" s="415" t="s">
        <v>835</v>
      </c>
      <c r="C305" s="415" t="s">
        <v>466</v>
      </c>
      <c r="D305" s="260" t="s">
        <v>839</v>
      </c>
      <c r="E305" s="416" t="s">
        <v>840</v>
      </c>
      <c r="F305" s="417" t="s">
        <v>841</v>
      </c>
      <c r="G305" s="262">
        <v>18</v>
      </c>
      <c r="H305" s="262">
        <v>35</v>
      </c>
      <c r="I305" s="263">
        <f t="shared" si="30"/>
        <v>34.99</v>
      </c>
      <c r="J305" s="257">
        <f>VLOOKUP(E305,Inventory!A:C,3,FALSE)</f>
        <v>0</v>
      </c>
      <c r="K305" s="264"/>
      <c r="L305" s="263">
        <f t="shared" si="31"/>
        <v>0</v>
      </c>
      <c r="M305" s="443"/>
      <c r="N305" s="258"/>
    </row>
    <row r="306" spans="1:14" ht="12" customHeight="1" x14ac:dyDescent="0.15">
      <c r="A306" s="251" t="s">
        <v>302</v>
      </c>
      <c r="B306" s="415" t="s">
        <v>842</v>
      </c>
      <c r="C306" s="415" t="s">
        <v>463</v>
      </c>
      <c r="D306" s="251" t="s">
        <v>836</v>
      </c>
      <c r="E306" s="416" t="s">
        <v>843</v>
      </c>
      <c r="F306" s="417" t="s">
        <v>844</v>
      </c>
      <c r="G306" s="262">
        <v>18</v>
      </c>
      <c r="H306" s="262">
        <v>35</v>
      </c>
      <c r="I306" s="263">
        <f t="shared" si="30"/>
        <v>34.99</v>
      </c>
      <c r="J306" s="257">
        <f>VLOOKUP(E306,Inventory!A:C,3,FALSE)</f>
        <v>108</v>
      </c>
      <c r="K306" s="264"/>
      <c r="L306" s="263">
        <f t="shared" si="31"/>
        <v>0</v>
      </c>
      <c r="M306" s="443"/>
      <c r="N306" s="258"/>
    </row>
    <row r="307" spans="1:14" ht="12" customHeight="1" x14ac:dyDescent="0.15">
      <c r="A307" s="251" t="s">
        <v>302</v>
      </c>
      <c r="B307" s="415" t="s">
        <v>842</v>
      </c>
      <c r="C307" s="415" t="s">
        <v>466</v>
      </c>
      <c r="D307" s="260" t="s">
        <v>839</v>
      </c>
      <c r="E307" s="416" t="s">
        <v>845</v>
      </c>
      <c r="F307" s="417" t="s">
        <v>846</v>
      </c>
      <c r="G307" s="262">
        <v>18</v>
      </c>
      <c r="H307" s="262">
        <v>35</v>
      </c>
      <c r="I307" s="263">
        <f t="shared" si="30"/>
        <v>34.99</v>
      </c>
      <c r="J307" s="257">
        <f>VLOOKUP(E307,Inventory!A:C,3,FALSE)</f>
        <v>208</v>
      </c>
      <c r="K307" s="264"/>
      <c r="L307" s="263">
        <f t="shared" si="31"/>
        <v>0</v>
      </c>
      <c r="M307" s="443"/>
      <c r="N307" s="258"/>
    </row>
    <row r="308" spans="1:14" ht="12" customHeight="1" x14ac:dyDescent="0.15">
      <c r="A308" s="251" t="s">
        <v>302</v>
      </c>
      <c r="B308" s="415" t="s">
        <v>847</v>
      </c>
      <c r="C308" s="415" t="s">
        <v>466</v>
      </c>
      <c r="D308" s="415" t="s">
        <v>839</v>
      </c>
      <c r="E308" s="416" t="s">
        <v>848</v>
      </c>
      <c r="F308" s="417" t="s">
        <v>849</v>
      </c>
      <c r="G308" s="262">
        <v>18</v>
      </c>
      <c r="H308" s="262">
        <v>35</v>
      </c>
      <c r="I308" s="263">
        <f t="shared" si="30"/>
        <v>34.99</v>
      </c>
      <c r="J308" s="257">
        <f>VLOOKUP(E308,Inventory!A:C,3,FALSE)</f>
        <v>154</v>
      </c>
      <c r="K308" s="264"/>
      <c r="L308" s="263">
        <f t="shared" si="31"/>
        <v>0</v>
      </c>
      <c r="M308" s="443"/>
      <c r="N308" s="258"/>
    </row>
    <row r="309" spans="1:14" ht="12" customHeight="1" x14ac:dyDescent="0.15">
      <c r="A309" s="251" t="s">
        <v>302</v>
      </c>
      <c r="B309" s="415" t="s">
        <v>850</v>
      </c>
      <c r="C309" s="415" t="s">
        <v>463</v>
      </c>
      <c r="D309" s="251" t="s">
        <v>836</v>
      </c>
      <c r="E309" s="416" t="s">
        <v>851</v>
      </c>
      <c r="F309" s="417" t="s">
        <v>852</v>
      </c>
      <c r="G309" s="262">
        <v>18</v>
      </c>
      <c r="H309" s="262">
        <v>35</v>
      </c>
      <c r="I309" s="263">
        <f t="shared" si="30"/>
        <v>34.99</v>
      </c>
      <c r="J309" s="257">
        <f>VLOOKUP(E309,Inventory!A:C,3,FALSE)</f>
        <v>112</v>
      </c>
      <c r="K309" s="264"/>
      <c r="L309" s="263">
        <f t="shared" si="31"/>
        <v>0</v>
      </c>
      <c r="M309" s="443"/>
      <c r="N309" s="258"/>
    </row>
    <row r="310" spans="1:14" ht="12" customHeight="1" x14ac:dyDescent="0.15">
      <c r="A310" s="251" t="s">
        <v>302</v>
      </c>
      <c r="B310" s="415" t="s">
        <v>853</v>
      </c>
      <c r="C310" s="415" t="s">
        <v>466</v>
      </c>
      <c r="D310" s="415" t="s">
        <v>839</v>
      </c>
      <c r="E310" s="416" t="s">
        <v>854</v>
      </c>
      <c r="F310" s="417" t="s">
        <v>855</v>
      </c>
      <c r="G310" s="262">
        <v>18</v>
      </c>
      <c r="H310" s="262">
        <v>35</v>
      </c>
      <c r="I310" s="263">
        <f t="shared" si="30"/>
        <v>34.99</v>
      </c>
      <c r="J310" s="257">
        <f>VLOOKUP(E310,Inventory!A:C,3,FALSE)</f>
        <v>250</v>
      </c>
      <c r="K310" s="264"/>
      <c r="L310" s="263">
        <f t="shared" si="31"/>
        <v>0</v>
      </c>
      <c r="M310" s="443"/>
      <c r="N310" s="258"/>
    </row>
    <row r="311" spans="1:14" ht="12" customHeight="1" x14ac:dyDescent="0.15">
      <c r="A311" s="251" t="s">
        <v>302</v>
      </c>
      <c r="B311" s="415" t="s">
        <v>856</v>
      </c>
      <c r="C311" s="415" t="s">
        <v>463</v>
      </c>
      <c r="D311" s="251" t="s">
        <v>836</v>
      </c>
      <c r="E311" s="416" t="s">
        <v>857</v>
      </c>
      <c r="F311" s="417" t="s">
        <v>858</v>
      </c>
      <c r="G311" s="262">
        <v>18</v>
      </c>
      <c r="H311" s="262">
        <v>35</v>
      </c>
      <c r="I311" s="263">
        <f t="shared" si="30"/>
        <v>34.99</v>
      </c>
      <c r="J311" s="257">
        <f>VLOOKUP(E311,Inventory!A:C,3,FALSE)</f>
        <v>250</v>
      </c>
      <c r="K311" s="264"/>
      <c r="L311" s="263">
        <f t="shared" si="31"/>
        <v>0</v>
      </c>
      <c r="M311" s="443"/>
      <c r="N311" s="258"/>
    </row>
    <row r="312" spans="1:14" ht="12" customHeight="1" x14ac:dyDescent="0.15">
      <c r="A312" s="251" t="s">
        <v>302</v>
      </c>
      <c r="B312" s="415" t="s">
        <v>856</v>
      </c>
      <c r="C312" s="415" t="s">
        <v>466</v>
      </c>
      <c r="D312" s="260" t="s">
        <v>839</v>
      </c>
      <c r="E312" s="416" t="s">
        <v>859</v>
      </c>
      <c r="F312" s="417" t="s">
        <v>860</v>
      </c>
      <c r="G312" s="262">
        <v>18</v>
      </c>
      <c r="H312" s="262">
        <v>35</v>
      </c>
      <c r="I312" s="263">
        <f t="shared" si="30"/>
        <v>34.99</v>
      </c>
      <c r="J312" s="257">
        <f>VLOOKUP(E312,Inventory!A:C,3,FALSE)</f>
        <v>250</v>
      </c>
      <c r="K312" s="264"/>
      <c r="L312" s="263">
        <f t="shared" si="31"/>
        <v>0</v>
      </c>
      <c r="M312" s="443"/>
      <c r="N312" s="258"/>
    </row>
    <row r="313" spans="1:14" ht="12" customHeight="1" x14ac:dyDescent="0.15">
      <c r="A313" s="251" t="s">
        <v>302</v>
      </c>
      <c r="B313" s="415" t="s">
        <v>861</v>
      </c>
      <c r="C313" s="415" t="s">
        <v>463</v>
      </c>
      <c r="D313" s="251" t="s">
        <v>836</v>
      </c>
      <c r="E313" s="263" t="s">
        <v>862</v>
      </c>
      <c r="F313" s="251" t="s">
        <v>863</v>
      </c>
      <c r="G313" s="262">
        <v>18</v>
      </c>
      <c r="H313" s="262">
        <v>35</v>
      </c>
      <c r="I313" s="263">
        <f t="shared" si="30"/>
        <v>34.99</v>
      </c>
      <c r="J313" s="257">
        <f>VLOOKUP(E313,Inventory!A:C,3,FALSE)</f>
        <v>250</v>
      </c>
      <c r="K313" s="264"/>
      <c r="L313" s="263">
        <f t="shared" si="31"/>
        <v>0</v>
      </c>
      <c r="M313" s="443"/>
      <c r="N313" s="258"/>
    </row>
    <row r="314" spans="1:14" ht="12" customHeight="1" x14ac:dyDescent="0.15">
      <c r="A314" s="251" t="s">
        <v>302</v>
      </c>
      <c r="B314" s="415" t="s">
        <v>861</v>
      </c>
      <c r="C314" s="415" t="s">
        <v>466</v>
      </c>
      <c r="D314" s="260" t="s">
        <v>839</v>
      </c>
      <c r="E314" s="263" t="s">
        <v>864</v>
      </c>
      <c r="F314" s="251" t="s">
        <v>865</v>
      </c>
      <c r="G314" s="262">
        <v>18</v>
      </c>
      <c r="H314" s="262">
        <v>35</v>
      </c>
      <c r="I314" s="263">
        <f t="shared" si="30"/>
        <v>34.99</v>
      </c>
      <c r="J314" s="257">
        <f>VLOOKUP(E314,Inventory!A:C,3,FALSE)</f>
        <v>250</v>
      </c>
      <c r="K314" s="264"/>
      <c r="L314" s="263">
        <f t="shared" si="31"/>
        <v>0</v>
      </c>
      <c r="M314" s="443"/>
      <c r="N314" s="258"/>
    </row>
    <row r="315" spans="1:14" ht="12" customHeight="1" x14ac:dyDescent="0.15">
      <c r="A315" s="251" t="s">
        <v>302</v>
      </c>
      <c r="B315" s="415" t="s">
        <v>866</v>
      </c>
      <c r="C315" s="415" t="s">
        <v>463</v>
      </c>
      <c r="D315" s="251" t="s">
        <v>836</v>
      </c>
      <c r="E315" s="263" t="s">
        <v>867</v>
      </c>
      <c r="F315" s="251" t="s">
        <v>868</v>
      </c>
      <c r="G315" s="262">
        <v>18</v>
      </c>
      <c r="H315" s="262">
        <v>35</v>
      </c>
      <c r="I315" s="263">
        <f t="shared" si="30"/>
        <v>34.99</v>
      </c>
      <c r="J315" s="257">
        <f>VLOOKUP(E315,Inventory!A:C,3,FALSE)</f>
        <v>250</v>
      </c>
      <c r="K315" s="264"/>
      <c r="L315" s="263">
        <f t="shared" si="31"/>
        <v>0</v>
      </c>
      <c r="M315" s="443"/>
      <c r="N315" s="258"/>
    </row>
    <row r="316" spans="1:14" ht="12" customHeight="1" x14ac:dyDescent="0.15">
      <c r="A316" s="251" t="s">
        <v>302</v>
      </c>
      <c r="B316" s="415" t="s">
        <v>866</v>
      </c>
      <c r="C316" s="415" t="s">
        <v>466</v>
      </c>
      <c r="D316" s="260" t="s">
        <v>839</v>
      </c>
      <c r="E316" s="263" t="s">
        <v>869</v>
      </c>
      <c r="F316" s="260" t="s">
        <v>870</v>
      </c>
      <c r="G316" s="262">
        <v>18</v>
      </c>
      <c r="H316" s="262">
        <v>35</v>
      </c>
      <c r="I316" s="263">
        <f t="shared" si="30"/>
        <v>34.99</v>
      </c>
      <c r="J316" s="257">
        <f>VLOOKUP(E316,Inventory!A:C,3,FALSE)</f>
        <v>250</v>
      </c>
      <c r="K316" s="264"/>
      <c r="L316" s="263">
        <f t="shared" si="31"/>
        <v>0</v>
      </c>
      <c r="M316" s="443"/>
      <c r="N316" s="258"/>
    </row>
    <row r="317" spans="1:14" ht="12" customHeight="1" x14ac:dyDescent="0.15">
      <c r="A317" s="636" t="s">
        <v>1385</v>
      </c>
      <c r="B317" s="637"/>
      <c r="C317" s="637"/>
      <c r="D317" s="637" t="s">
        <v>1386</v>
      </c>
      <c r="E317" s="637"/>
      <c r="F317" s="637"/>
      <c r="G317" s="638"/>
      <c r="H317" s="638"/>
      <c r="I317" s="637"/>
      <c r="J317" s="257"/>
      <c r="K317" s="637"/>
      <c r="L317" s="637"/>
      <c r="M317" s="639"/>
      <c r="N317" s="245"/>
    </row>
    <row r="318" spans="1:14" ht="12" customHeight="1" x14ac:dyDescent="0.15">
      <c r="A318" s="640" t="s">
        <v>351</v>
      </c>
      <c r="B318" s="640" t="s">
        <v>352</v>
      </c>
      <c r="C318" s="640" t="s">
        <v>353</v>
      </c>
      <c r="D318" s="640" t="str">
        <f>D6</f>
        <v>Measurement</v>
      </c>
      <c r="E318" s="640" t="s">
        <v>355</v>
      </c>
      <c r="F318" s="640" t="s">
        <v>356</v>
      </c>
      <c r="G318" s="641" t="s">
        <v>257</v>
      </c>
      <c r="H318" s="641" t="s">
        <v>262</v>
      </c>
      <c r="I318" s="640" t="s">
        <v>263</v>
      </c>
      <c r="J318" s="248"/>
      <c r="K318" s="640" t="s">
        <v>357</v>
      </c>
      <c r="L318" s="640" t="s">
        <v>359</v>
      </c>
      <c r="M318" s="642"/>
      <c r="N318" s="249"/>
    </row>
    <row r="319" spans="1:14" ht="12" customHeight="1" x14ac:dyDescent="0.15">
      <c r="A319" s="251" t="s">
        <v>306</v>
      </c>
      <c r="B319" s="251" t="s">
        <v>381</v>
      </c>
      <c r="C319" s="251" t="s">
        <v>363</v>
      </c>
      <c r="D319" s="251" t="s">
        <v>364</v>
      </c>
      <c r="E319" s="251" t="s">
        <v>1387</v>
      </c>
      <c r="F319" s="253" t="s">
        <v>1388</v>
      </c>
      <c r="G319" s="254">
        <f t="shared" ref="G319:G320" si="33">H319*0.55</f>
        <v>38.5</v>
      </c>
      <c r="H319" s="254">
        <v>70</v>
      </c>
      <c r="I319" s="255">
        <f t="shared" ref="I319:I320" si="34">H319-0.01</f>
        <v>69.989999999999995</v>
      </c>
      <c r="J319" s="257">
        <f>VLOOKUP(E319,Inventory!A:C,3,FALSE)</f>
        <v>100</v>
      </c>
      <c r="K319" s="252"/>
      <c r="L319" s="255">
        <f t="shared" ref="L319:L320" si="35">G319*K319</f>
        <v>0</v>
      </c>
      <c r="M319" s="443"/>
      <c r="N319" s="258"/>
    </row>
    <row r="320" spans="1:14" ht="12" customHeight="1" x14ac:dyDescent="0.15">
      <c r="A320" s="279" t="s">
        <v>306</v>
      </c>
      <c r="B320" s="279" t="s">
        <v>381</v>
      </c>
      <c r="C320" s="279" t="s">
        <v>367</v>
      </c>
      <c r="D320" s="610" t="s">
        <v>368</v>
      </c>
      <c r="E320" s="279" t="s">
        <v>1389</v>
      </c>
      <c r="F320" s="303" t="s">
        <v>1390</v>
      </c>
      <c r="G320" s="328">
        <f t="shared" si="33"/>
        <v>38.5</v>
      </c>
      <c r="H320" s="328">
        <v>70</v>
      </c>
      <c r="I320" s="282">
        <f t="shared" si="34"/>
        <v>69.989999999999995</v>
      </c>
      <c r="J320" s="257">
        <f>VLOOKUP(E320,Inventory!A:C,3,FALSE)</f>
        <v>70</v>
      </c>
      <c r="K320" s="281"/>
      <c r="L320" s="282">
        <f t="shared" si="35"/>
        <v>0</v>
      </c>
      <c r="M320" s="443"/>
      <c r="N320" s="258"/>
    </row>
    <row r="321" spans="1:14" ht="12" customHeight="1" x14ac:dyDescent="0.15">
      <c r="A321" s="594" t="s">
        <v>1391</v>
      </c>
      <c r="B321" s="595" t="s">
        <v>1000</v>
      </c>
      <c r="C321" s="595"/>
      <c r="D321" s="595"/>
      <c r="E321" s="595"/>
      <c r="F321" s="596"/>
      <c r="G321" s="598"/>
      <c r="H321" s="598"/>
      <c r="I321" s="599"/>
      <c r="J321" s="257"/>
      <c r="K321" s="643"/>
      <c r="L321" s="644"/>
      <c r="M321" s="443"/>
      <c r="N321" s="258"/>
    </row>
    <row r="322" spans="1:14" ht="12" customHeight="1" x14ac:dyDescent="0.15">
      <c r="A322" s="645" t="s">
        <v>307</v>
      </c>
      <c r="B322" s="321" t="s">
        <v>381</v>
      </c>
      <c r="C322" s="646" t="s">
        <v>363</v>
      </c>
      <c r="D322" s="251" t="s">
        <v>364</v>
      </c>
      <c r="E322" s="251" t="s">
        <v>1392</v>
      </c>
      <c r="F322" s="253" t="s">
        <v>1393</v>
      </c>
      <c r="G322" s="254">
        <f t="shared" ref="G322:G329" si="36">H322*0.55</f>
        <v>27.500000000000004</v>
      </c>
      <c r="H322" s="254">
        <v>50</v>
      </c>
      <c r="I322" s="255">
        <f t="shared" ref="I322:I329" si="37">H322-0.01</f>
        <v>49.99</v>
      </c>
      <c r="J322" s="257">
        <f>VLOOKUP(E322,Inventory!A:C,3,FALSE)</f>
        <v>247</v>
      </c>
      <c r="K322" s="252"/>
      <c r="L322" s="255">
        <f t="shared" ref="L322:L329" si="38">G322*K322</f>
        <v>0</v>
      </c>
      <c r="M322" s="443"/>
      <c r="N322" s="258"/>
    </row>
    <row r="323" spans="1:14" ht="12" customHeight="1" x14ac:dyDescent="0.15">
      <c r="A323" s="434" t="s">
        <v>307</v>
      </c>
      <c r="B323" s="439" t="s">
        <v>381</v>
      </c>
      <c r="C323" s="647" t="s">
        <v>367</v>
      </c>
      <c r="D323" s="251" t="s">
        <v>368</v>
      </c>
      <c r="E323" s="260" t="s">
        <v>1394</v>
      </c>
      <c r="F323" s="261" t="s">
        <v>1395</v>
      </c>
      <c r="G323" s="262">
        <f t="shared" si="36"/>
        <v>27.500000000000004</v>
      </c>
      <c r="H323" s="262">
        <v>50</v>
      </c>
      <c r="I323" s="263">
        <f t="shared" si="37"/>
        <v>49.99</v>
      </c>
      <c r="J323" s="257">
        <f>VLOOKUP(E323,Inventory!A:C,3,FALSE)</f>
        <v>134</v>
      </c>
      <c r="K323" s="264"/>
      <c r="L323" s="263">
        <f t="shared" si="38"/>
        <v>0</v>
      </c>
      <c r="M323" s="443"/>
      <c r="N323" s="258"/>
    </row>
    <row r="324" spans="1:14" ht="12" customHeight="1" x14ac:dyDescent="0.15">
      <c r="A324" s="434" t="s">
        <v>307</v>
      </c>
      <c r="B324" s="439" t="s">
        <v>1396</v>
      </c>
      <c r="C324" s="647" t="s">
        <v>363</v>
      </c>
      <c r="D324" s="260" t="s">
        <v>364</v>
      </c>
      <c r="E324" s="260" t="s">
        <v>1397</v>
      </c>
      <c r="F324" s="261" t="s">
        <v>1398</v>
      </c>
      <c r="G324" s="262">
        <f t="shared" si="36"/>
        <v>27.500000000000004</v>
      </c>
      <c r="H324" s="262">
        <v>50</v>
      </c>
      <c r="I324" s="263">
        <f t="shared" si="37"/>
        <v>49.99</v>
      </c>
      <c r="J324" s="257">
        <f>VLOOKUP(E324,Inventory!A:C,3,FALSE)</f>
        <v>56</v>
      </c>
      <c r="K324" s="264"/>
      <c r="L324" s="263">
        <f t="shared" si="38"/>
        <v>0</v>
      </c>
      <c r="M324" s="443"/>
      <c r="N324" s="258"/>
    </row>
    <row r="325" spans="1:14" ht="12" customHeight="1" x14ac:dyDescent="0.15">
      <c r="A325" s="434" t="s">
        <v>307</v>
      </c>
      <c r="B325" s="439" t="s">
        <v>1396</v>
      </c>
      <c r="C325" s="647" t="s">
        <v>367</v>
      </c>
      <c r="D325" s="251" t="s">
        <v>368</v>
      </c>
      <c r="E325" s="260" t="s">
        <v>1399</v>
      </c>
      <c r="F325" s="261" t="s">
        <v>1400</v>
      </c>
      <c r="G325" s="262">
        <f t="shared" si="36"/>
        <v>27.500000000000004</v>
      </c>
      <c r="H325" s="262">
        <v>50</v>
      </c>
      <c r="I325" s="263">
        <f t="shared" si="37"/>
        <v>49.99</v>
      </c>
      <c r="J325" s="257">
        <f>VLOOKUP(E325,Inventory!A:C,3,FALSE)</f>
        <v>50</v>
      </c>
      <c r="K325" s="264"/>
      <c r="L325" s="263">
        <f t="shared" si="38"/>
        <v>0</v>
      </c>
      <c r="M325" s="443"/>
      <c r="N325" s="258"/>
    </row>
    <row r="326" spans="1:14" ht="12" customHeight="1" x14ac:dyDescent="0.15">
      <c r="A326" s="434" t="s">
        <v>307</v>
      </c>
      <c r="B326" s="439" t="s">
        <v>384</v>
      </c>
      <c r="C326" s="647" t="s">
        <v>363</v>
      </c>
      <c r="D326" s="260" t="s">
        <v>364</v>
      </c>
      <c r="E326" s="261" t="s">
        <v>1401</v>
      </c>
      <c r="F326" s="261" t="s">
        <v>1402</v>
      </c>
      <c r="G326" s="262">
        <f t="shared" si="36"/>
        <v>27.500000000000004</v>
      </c>
      <c r="H326" s="262">
        <v>50</v>
      </c>
      <c r="I326" s="263">
        <f t="shared" si="37"/>
        <v>49.99</v>
      </c>
      <c r="J326" s="257">
        <f>VLOOKUP(E326,Inventory!A:C,3,FALSE)</f>
        <v>92</v>
      </c>
      <c r="K326" s="264"/>
      <c r="L326" s="263">
        <f t="shared" si="38"/>
        <v>0</v>
      </c>
      <c r="M326" s="443"/>
      <c r="N326" s="258"/>
    </row>
    <row r="327" spans="1:14" ht="12" customHeight="1" x14ac:dyDescent="0.15">
      <c r="A327" s="434" t="s">
        <v>307</v>
      </c>
      <c r="B327" s="439" t="s">
        <v>384</v>
      </c>
      <c r="C327" s="647" t="s">
        <v>367</v>
      </c>
      <c r="D327" s="251" t="s">
        <v>368</v>
      </c>
      <c r="E327" s="261" t="s">
        <v>1403</v>
      </c>
      <c r="F327" s="261" t="s">
        <v>1404</v>
      </c>
      <c r="G327" s="262">
        <f t="shared" si="36"/>
        <v>27.500000000000004</v>
      </c>
      <c r="H327" s="262">
        <v>50</v>
      </c>
      <c r="I327" s="263">
        <f t="shared" si="37"/>
        <v>49.99</v>
      </c>
      <c r="J327" s="257">
        <f>VLOOKUP(E327,Inventory!A:C,3,FALSE)</f>
        <v>158</v>
      </c>
      <c r="K327" s="264"/>
      <c r="L327" s="263">
        <f t="shared" si="38"/>
        <v>0</v>
      </c>
      <c r="M327" s="443"/>
      <c r="N327" s="258"/>
    </row>
    <row r="328" spans="1:14" ht="12" customHeight="1" x14ac:dyDescent="0.15">
      <c r="A328" s="434" t="s">
        <v>307</v>
      </c>
      <c r="B328" s="439" t="s">
        <v>861</v>
      </c>
      <c r="C328" s="647" t="s">
        <v>363</v>
      </c>
      <c r="D328" s="260" t="s">
        <v>364</v>
      </c>
      <c r="E328" s="261" t="s">
        <v>1405</v>
      </c>
      <c r="F328" s="261" t="s">
        <v>1406</v>
      </c>
      <c r="G328" s="262">
        <f t="shared" si="36"/>
        <v>27.500000000000004</v>
      </c>
      <c r="H328" s="262">
        <v>50</v>
      </c>
      <c r="I328" s="263">
        <f t="shared" si="37"/>
        <v>49.99</v>
      </c>
      <c r="J328" s="257">
        <f>VLOOKUP(E328,Inventory!A:C,3,FALSE)</f>
        <v>40</v>
      </c>
      <c r="K328" s="264"/>
      <c r="L328" s="263">
        <f t="shared" si="38"/>
        <v>0</v>
      </c>
      <c r="M328" s="443"/>
      <c r="N328" s="258"/>
    </row>
    <row r="329" spans="1:14" ht="12" customHeight="1" x14ac:dyDescent="0.15">
      <c r="A329" s="648" t="s">
        <v>307</v>
      </c>
      <c r="B329" s="436" t="s">
        <v>861</v>
      </c>
      <c r="C329" s="649" t="s">
        <v>367</v>
      </c>
      <c r="D329" s="279" t="s">
        <v>368</v>
      </c>
      <c r="E329" s="303" t="s">
        <v>1407</v>
      </c>
      <c r="F329" s="303" t="s">
        <v>1408</v>
      </c>
      <c r="G329" s="328">
        <f t="shared" si="36"/>
        <v>27.500000000000004</v>
      </c>
      <c r="H329" s="328">
        <v>50</v>
      </c>
      <c r="I329" s="282">
        <f t="shared" si="37"/>
        <v>49.99</v>
      </c>
      <c r="J329" s="257">
        <f>VLOOKUP(E329,Inventory!A:C,3,FALSE)</f>
        <v>64</v>
      </c>
      <c r="K329" s="281"/>
      <c r="L329" s="282">
        <f t="shared" si="38"/>
        <v>0</v>
      </c>
      <c r="M329" s="443"/>
      <c r="N329" s="258"/>
    </row>
    <row r="330" spans="1:14" ht="12" customHeight="1" x14ac:dyDescent="0.15">
      <c r="A330" s="594" t="s">
        <v>1409</v>
      </c>
      <c r="B330" s="595" t="s">
        <v>1000</v>
      </c>
      <c r="C330" s="595"/>
      <c r="D330" s="595"/>
      <c r="E330" s="596"/>
      <c r="F330" s="596"/>
      <c r="G330" s="598"/>
      <c r="H330" s="598"/>
      <c r="I330" s="599"/>
      <c r="J330" s="257"/>
      <c r="K330" s="643"/>
      <c r="L330" s="644"/>
      <c r="M330" s="443"/>
      <c r="N330" s="258"/>
    </row>
    <row r="331" spans="1:14" ht="12" customHeight="1" x14ac:dyDescent="0.15">
      <c r="A331" s="650" t="s">
        <v>1410</v>
      </c>
      <c r="B331" s="651"/>
      <c r="C331" s="651"/>
      <c r="D331" s="651"/>
      <c r="E331" s="651"/>
      <c r="F331" s="651"/>
      <c r="G331" s="652"/>
      <c r="H331" s="652"/>
      <c r="I331" s="651"/>
      <c r="J331" s="257"/>
      <c r="K331" s="651"/>
      <c r="L331" s="651"/>
      <c r="M331" s="653"/>
      <c r="N331" s="245"/>
    </row>
    <row r="332" spans="1:14" ht="12" customHeight="1" x14ac:dyDescent="0.15">
      <c r="A332" s="654" t="s">
        <v>351</v>
      </c>
      <c r="B332" s="654" t="s">
        <v>352</v>
      </c>
      <c r="C332" s="654" t="s">
        <v>353</v>
      </c>
      <c r="D332" s="654" t="str">
        <f>D6</f>
        <v>Measurement</v>
      </c>
      <c r="E332" s="654" t="s">
        <v>355</v>
      </c>
      <c r="F332" s="654" t="s">
        <v>356</v>
      </c>
      <c r="G332" s="655" t="s">
        <v>257</v>
      </c>
      <c r="H332" s="655" t="s">
        <v>262</v>
      </c>
      <c r="I332" s="654" t="s">
        <v>263</v>
      </c>
      <c r="J332" s="248"/>
      <c r="K332" s="654" t="s">
        <v>357</v>
      </c>
      <c r="L332" s="654" t="s">
        <v>359</v>
      </c>
      <c r="M332" s="656"/>
      <c r="N332" s="249"/>
    </row>
    <row r="333" spans="1:14" ht="12" customHeight="1" x14ac:dyDescent="0.15">
      <c r="A333" s="467" t="s">
        <v>1411</v>
      </c>
      <c r="B333" s="467" t="s">
        <v>1412</v>
      </c>
      <c r="C333" s="657" t="s">
        <v>363</v>
      </c>
      <c r="D333" s="657" t="s">
        <v>392</v>
      </c>
      <c r="E333" s="657" t="s">
        <v>1413</v>
      </c>
      <c r="F333" s="658" t="s">
        <v>1414</v>
      </c>
      <c r="G333" s="659">
        <f t="shared" ref="G333:G348" si="39">H333*0.55</f>
        <v>66</v>
      </c>
      <c r="H333" s="659">
        <v>120</v>
      </c>
      <c r="I333" s="660">
        <f t="shared" ref="I333:I349" si="40">H333-0.01</f>
        <v>119.99</v>
      </c>
      <c r="J333" s="257">
        <f>VLOOKUP(E333,Inventory!A:C,3,FALSE)</f>
        <v>0</v>
      </c>
      <c r="K333" s="661"/>
      <c r="L333" s="660">
        <f t="shared" ref="L333:L349" si="41">G333*K333</f>
        <v>0</v>
      </c>
      <c r="M333" s="443"/>
      <c r="N333" s="258" t="s">
        <v>1415</v>
      </c>
    </row>
    <row r="334" spans="1:14" ht="12" customHeight="1" x14ac:dyDescent="0.15">
      <c r="A334" s="467" t="s">
        <v>1411</v>
      </c>
      <c r="B334" s="467" t="s">
        <v>1412</v>
      </c>
      <c r="C334" s="467" t="s">
        <v>367</v>
      </c>
      <c r="D334" s="467" t="s">
        <v>395</v>
      </c>
      <c r="E334" s="467" t="s">
        <v>1416</v>
      </c>
      <c r="F334" s="511" t="s">
        <v>1417</v>
      </c>
      <c r="G334" s="514">
        <f t="shared" si="39"/>
        <v>66</v>
      </c>
      <c r="H334" s="514">
        <v>120</v>
      </c>
      <c r="I334" s="473">
        <f t="shared" si="40"/>
        <v>119.99</v>
      </c>
      <c r="J334" s="257">
        <f>VLOOKUP(E334,Inventory!A:C,3,FALSE)</f>
        <v>0</v>
      </c>
      <c r="K334" s="468"/>
      <c r="L334" s="473">
        <f t="shared" si="41"/>
        <v>0</v>
      </c>
      <c r="M334" s="443"/>
      <c r="N334" s="258" t="s">
        <v>1415</v>
      </c>
    </row>
    <row r="335" spans="1:14" ht="12" customHeight="1" x14ac:dyDescent="0.15">
      <c r="A335" s="467" t="s">
        <v>1411</v>
      </c>
      <c r="B335" s="467" t="s">
        <v>1418</v>
      </c>
      <c r="C335" s="467" t="s">
        <v>363</v>
      </c>
      <c r="D335" s="467" t="s">
        <v>392</v>
      </c>
      <c r="E335" s="467" t="s">
        <v>1419</v>
      </c>
      <c r="F335" s="511" t="s">
        <v>1420</v>
      </c>
      <c r="G335" s="514">
        <f t="shared" si="39"/>
        <v>66</v>
      </c>
      <c r="H335" s="514">
        <v>120</v>
      </c>
      <c r="I335" s="473">
        <f t="shared" si="40"/>
        <v>119.99</v>
      </c>
      <c r="J335" s="257">
        <f>VLOOKUP(E335,Inventory!A:C,3,FALSE)</f>
        <v>0</v>
      </c>
      <c r="K335" s="468"/>
      <c r="L335" s="473">
        <f t="shared" si="41"/>
        <v>0</v>
      </c>
      <c r="M335" s="443"/>
      <c r="N335" s="258" t="s">
        <v>1415</v>
      </c>
    </row>
    <row r="336" spans="1:14" ht="12" customHeight="1" x14ac:dyDescent="0.15">
      <c r="A336" s="467" t="s">
        <v>1411</v>
      </c>
      <c r="B336" s="467" t="s">
        <v>1418</v>
      </c>
      <c r="C336" s="467" t="s">
        <v>367</v>
      </c>
      <c r="D336" s="467" t="s">
        <v>395</v>
      </c>
      <c r="E336" s="467" t="s">
        <v>1421</v>
      </c>
      <c r="F336" s="511" t="s">
        <v>1422</v>
      </c>
      <c r="G336" s="514">
        <f t="shared" si="39"/>
        <v>66</v>
      </c>
      <c r="H336" s="514">
        <v>120</v>
      </c>
      <c r="I336" s="473">
        <f t="shared" si="40"/>
        <v>119.99</v>
      </c>
      <c r="J336" s="257">
        <f>VLOOKUP(E336,Inventory!A:C,3,FALSE)</f>
        <v>0</v>
      </c>
      <c r="K336" s="468"/>
      <c r="L336" s="473">
        <f t="shared" si="41"/>
        <v>0</v>
      </c>
      <c r="M336" s="443"/>
      <c r="N336" s="258" t="s">
        <v>1415</v>
      </c>
    </row>
    <row r="337" spans="1:14" ht="12" customHeight="1" x14ac:dyDescent="0.15">
      <c r="A337" s="467" t="s">
        <v>1411</v>
      </c>
      <c r="B337" s="467" t="s">
        <v>1423</v>
      </c>
      <c r="C337" s="657" t="s">
        <v>363</v>
      </c>
      <c r="D337" s="657" t="s">
        <v>392</v>
      </c>
      <c r="E337" s="657" t="s">
        <v>1424</v>
      </c>
      <c r="F337" s="658" t="s">
        <v>1425</v>
      </c>
      <c r="G337" s="659">
        <f t="shared" si="39"/>
        <v>66</v>
      </c>
      <c r="H337" s="659">
        <v>120</v>
      </c>
      <c r="I337" s="660">
        <f t="shared" si="40"/>
        <v>119.99</v>
      </c>
      <c r="J337" s="257">
        <f>VLOOKUP(E337,Inventory!A:C,3,FALSE)</f>
        <v>0</v>
      </c>
      <c r="K337" s="661"/>
      <c r="L337" s="660">
        <f t="shared" si="41"/>
        <v>0</v>
      </c>
      <c r="M337" s="443"/>
      <c r="N337" s="258" t="s">
        <v>1415</v>
      </c>
    </row>
    <row r="338" spans="1:14" ht="12" customHeight="1" x14ac:dyDescent="0.15">
      <c r="A338" s="467" t="s">
        <v>1411</v>
      </c>
      <c r="B338" s="467" t="s">
        <v>1423</v>
      </c>
      <c r="C338" s="467" t="s">
        <v>367</v>
      </c>
      <c r="D338" s="467" t="s">
        <v>395</v>
      </c>
      <c r="E338" s="467" t="s">
        <v>1426</v>
      </c>
      <c r="F338" s="511" t="s">
        <v>1427</v>
      </c>
      <c r="G338" s="514">
        <f t="shared" si="39"/>
        <v>66</v>
      </c>
      <c r="H338" s="514">
        <v>120</v>
      </c>
      <c r="I338" s="473">
        <f t="shared" si="40"/>
        <v>119.99</v>
      </c>
      <c r="J338" s="257">
        <f>VLOOKUP(E338,Inventory!A:C,3,FALSE)</f>
        <v>0</v>
      </c>
      <c r="K338" s="468"/>
      <c r="L338" s="473">
        <f t="shared" si="41"/>
        <v>0</v>
      </c>
      <c r="M338" s="443"/>
      <c r="N338" s="258" t="s">
        <v>1415</v>
      </c>
    </row>
    <row r="339" spans="1:14" ht="12" customHeight="1" x14ac:dyDescent="0.15">
      <c r="A339" s="251" t="s">
        <v>390</v>
      </c>
      <c r="B339" s="252" t="s">
        <v>391</v>
      </c>
      <c r="C339" s="251" t="s">
        <v>363</v>
      </c>
      <c r="D339" s="251" t="s">
        <v>392</v>
      </c>
      <c r="E339" s="251" t="s">
        <v>393</v>
      </c>
      <c r="F339" s="253" t="s">
        <v>394</v>
      </c>
      <c r="G339" s="254">
        <f t="shared" si="39"/>
        <v>55.000000000000007</v>
      </c>
      <c r="H339" s="254">
        <v>100</v>
      </c>
      <c r="I339" s="255">
        <f t="shared" si="40"/>
        <v>99.99</v>
      </c>
      <c r="J339" s="257">
        <f>VLOOKUP(E339,Inventory!A:C,3,FALSE)</f>
        <v>71</v>
      </c>
      <c r="K339" s="252"/>
      <c r="L339" s="255">
        <f t="shared" si="41"/>
        <v>0</v>
      </c>
      <c r="M339" s="443"/>
      <c r="N339" s="258"/>
    </row>
    <row r="340" spans="1:14" ht="12" customHeight="1" x14ac:dyDescent="0.15">
      <c r="A340" s="260" t="s">
        <v>390</v>
      </c>
      <c r="B340" s="264" t="s">
        <v>391</v>
      </c>
      <c r="C340" s="260" t="s">
        <v>367</v>
      </c>
      <c r="D340" s="260" t="s">
        <v>395</v>
      </c>
      <c r="E340" s="260" t="s">
        <v>396</v>
      </c>
      <c r="F340" s="261" t="s">
        <v>397</v>
      </c>
      <c r="G340" s="262">
        <f t="shared" si="39"/>
        <v>55.000000000000007</v>
      </c>
      <c r="H340" s="262">
        <v>100</v>
      </c>
      <c r="I340" s="263">
        <f t="shared" si="40"/>
        <v>99.99</v>
      </c>
      <c r="J340" s="257">
        <f>VLOOKUP(E340,Inventory!A:C,3,FALSE)</f>
        <v>72</v>
      </c>
      <c r="K340" s="264"/>
      <c r="L340" s="263">
        <f t="shared" si="41"/>
        <v>0</v>
      </c>
      <c r="M340" s="443"/>
      <c r="N340" s="258"/>
    </row>
    <row r="341" spans="1:14" ht="12" customHeight="1" x14ac:dyDescent="0.15">
      <c r="A341" s="260" t="s">
        <v>390</v>
      </c>
      <c r="B341" s="264" t="s">
        <v>398</v>
      </c>
      <c r="C341" s="260" t="s">
        <v>363</v>
      </c>
      <c r="D341" s="260" t="s">
        <v>392</v>
      </c>
      <c r="E341" s="260" t="s">
        <v>399</v>
      </c>
      <c r="F341" s="261" t="s">
        <v>400</v>
      </c>
      <c r="G341" s="262">
        <f t="shared" si="39"/>
        <v>55.000000000000007</v>
      </c>
      <c r="H341" s="262">
        <v>100</v>
      </c>
      <c r="I341" s="263">
        <f t="shared" si="40"/>
        <v>99.99</v>
      </c>
      <c r="J341" s="257">
        <f>VLOOKUP(E341,Inventory!A:C,3,FALSE)</f>
        <v>62</v>
      </c>
      <c r="K341" s="264"/>
      <c r="L341" s="263">
        <f t="shared" si="41"/>
        <v>0</v>
      </c>
      <c r="M341" s="443"/>
      <c r="N341" s="258"/>
    </row>
    <row r="342" spans="1:14" ht="12" customHeight="1" x14ac:dyDescent="0.15">
      <c r="A342" s="260" t="s">
        <v>390</v>
      </c>
      <c r="B342" s="264" t="s">
        <v>398</v>
      </c>
      <c r="C342" s="260" t="s">
        <v>367</v>
      </c>
      <c r="D342" s="260" t="s">
        <v>395</v>
      </c>
      <c r="E342" s="260" t="s">
        <v>401</v>
      </c>
      <c r="F342" s="261" t="s">
        <v>402</v>
      </c>
      <c r="G342" s="262">
        <f t="shared" si="39"/>
        <v>55.000000000000007</v>
      </c>
      <c r="H342" s="262">
        <v>100</v>
      </c>
      <c r="I342" s="263">
        <f t="shared" si="40"/>
        <v>99.99</v>
      </c>
      <c r="J342" s="257">
        <f>VLOOKUP(E342,Inventory!A:C,3,FALSE)</f>
        <v>5</v>
      </c>
      <c r="K342" s="264"/>
      <c r="L342" s="263">
        <f t="shared" si="41"/>
        <v>0</v>
      </c>
      <c r="M342" s="443"/>
      <c r="N342" s="258"/>
    </row>
    <row r="343" spans="1:14" ht="12" customHeight="1" x14ac:dyDescent="0.15">
      <c r="A343" s="455" t="s">
        <v>390</v>
      </c>
      <c r="B343" s="489" t="s">
        <v>1428</v>
      </c>
      <c r="C343" s="455" t="s">
        <v>363</v>
      </c>
      <c r="D343" s="455" t="s">
        <v>392</v>
      </c>
      <c r="E343" s="490" t="s">
        <v>1429</v>
      </c>
      <c r="F343" s="491" t="s">
        <v>1430</v>
      </c>
      <c r="G343" s="492">
        <f t="shared" si="39"/>
        <v>55.000000000000007</v>
      </c>
      <c r="H343" s="492">
        <v>100</v>
      </c>
      <c r="I343" s="461">
        <f t="shared" si="40"/>
        <v>99.99</v>
      </c>
      <c r="J343" s="257">
        <f>VLOOKUP(E343,Inventory!A:C,3,FALSE)</f>
        <v>22</v>
      </c>
      <c r="K343" s="457"/>
      <c r="L343" s="461">
        <f t="shared" si="41"/>
        <v>0</v>
      </c>
      <c r="M343" s="443"/>
      <c r="N343" s="258"/>
    </row>
    <row r="344" spans="1:14" ht="12" customHeight="1" x14ac:dyDescent="0.15">
      <c r="A344" s="455" t="s">
        <v>390</v>
      </c>
      <c r="B344" s="489" t="s">
        <v>1431</v>
      </c>
      <c r="C344" s="455" t="s">
        <v>367</v>
      </c>
      <c r="D344" s="455" t="s">
        <v>395</v>
      </c>
      <c r="E344" s="490" t="s">
        <v>1432</v>
      </c>
      <c r="F344" s="491" t="s">
        <v>1433</v>
      </c>
      <c r="G344" s="492">
        <f t="shared" si="39"/>
        <v>55.000000000000007</v>
      </c>
      <c r="H344" s="492">
        <v>100</v>
      </c>
      <c r="I344" s="461">
        <f t="shared" si="40"/>
        <v>99.99</v>
      </c>
      <c r="J344" s="257">
        <f>VLOOKUP(E344,Inventory!A:C,3,FALSE)</f>
        <v>12</v>
      </c>
      <c r="K344" s="457"/>
      <c r="L344" s="461">
        <f t="shared" si="41"/>
        <v>0</v>
      </c>
      <c r="M344" s="443"/>
      <c r="N344" s="258"/>
    </row>
    <row r="345" spans="1:14" ht="12" customHeight="1" x14ac:dyDescent="0.15">
      <c r="A345" s="467" t="s">
        <v>1434</v>
      </c>
      <c r="B345" s="467" t="s">
        <v>1435</v>
      </c>
      <c r="C345" s="467" t="s">
        <v>363</v>
      </c>
      <c r="D345" s="467" t="s">
        <v>392</v>
      </c>
      <c r="E345" s="657" t="s">
        <v>1436</v>
      </c>
      <c r="F345" s="658" t="s">
        <v>1437</v>
      </c>
      <c r="G345" s="514">
        <f t="shared" si="39"/>
        <v>44</v>
      </c>
      <c r="H345" s="514">
        <v>80</v>
      </c>
      <c r="I345" s="473">
        <f t="shared" si="40"/>
        <v>79.989999999999995</v>
      </c>
      <c r="J345" s="257">
        <f>VLOOKUP(E345,Inventory!A:C,3,FALSE)</f>
        <v>0</v>
      </c>
      <c r="K345" s="468"/>
      <c r="L345" s="473">
        <f t="shared" si="41"/>
        <v>0</v>
      </c>
      <c r="M345" s="443"/>
      <c r="N345" s="258" t="s">
        <v>1415</v>
      </c>
    </row>
    <row r="346" spans="1:14" ht="12" customHeight="1" x14ac:dyDescent="0.15">
      <c r="A346" s="467" t="s">
        <v>1434</v>
      </c>
      <c r="B346" s="467" t="s">
        <v>1435</v>
      </c>
      <c r="C346" s="467" t="s">
        <v>367</v>
      </c>
      <c r="D346" s="467" t="s">
        <v>395</v>
      </c>
      <c r="E346" s="657" t="s">
        <v>1438</v>
      </c>
      <c r="F346" s="658" t="s">
        <v>1439</v>
      </c>
      <c r="G346" s="514">
        <f t="shared" si="39"/>
        <v>44</v>
      </c>
      <c r="H346" s="514">
        <v>80</v>
      </c>
      <c r="I346" s="473">
        <f t="shared" si="40"/>
        <v>79.989999999999995</v>
      </c>
      <c r="J346" s="257">
        <f>VLOOKUP(E346,Inventory!A:C,3,FALSE)</f>
        <v>0</v>
      </c>
      <c r="K346" s="468"/>
      <c r="L346" s="473">
        <f t="shared" si="41"/>
        <v>0</v>
      </c>
      <c r="M346" s="443"/>
      <c r="N346" s="258" t="s">
        <v>1415</v>
      </c>
    </row>
    <row r="347" spans="1:14" ht="12" customHeight="1" x14ac:dyDescent="0.15">
      <c r="A347" s="467" t="s">
        <v>1434</v>
      </c>
      <c r="B347" s="467" t="s">
        <v>1440</v>
      </c>
      <c r="C347" s="467" t="s">
        <v>363</v>
      </c>
      <c r="D347" s="467" t="s">
        <v>392</v>
      </c>
      <c r="E347" s="657" t="s">
        <v>1441</v>
      </c>
      <c r="F347" s="658" t="s">
        <v>1442</v>
      </c>
      <c r="G347" s="514">
        <f t="shared" si="39"/>
        <v>44</v>
      </c>
      <c r="H347" s="514">
        <v>80</v>
      </c>
      <c r="I347" s="473">
        <f t="shared" si="40"/>
        <v>79.989999999999995</v>
      </c>
      <c r="J347" s="257">
        <f>VLOOKUP(E347,Inventory!A:C,3,FALSE)</f>
        <v>0</v>
      </c>
      <c r="K347" s="468"/>
      <c r="L347" s="473">
        <f t="shared" si="41"/>
        <v>0</v>
      </c>
      <c r="M347" s="443"/>
      <c r="N347" s="258" t="s">
        <v>1415</v>
      </c>
    </row>
    <row r="348" spans="1:14" ht="12" customHeight="1" x14ac:dyDescent="0.15">
      <c r="A348" s="467" t="s">
        <v>1434</v>
      </c>
      <c r="B348" s="467" t="s">
        <v>1440</v>
      </c>
      <c r="C348" s="467" t="s">
        <v>367</v>
      </c>
      <c r="D348" s="467" t="s">
        <v>395</v>
      </c>
      <c r="E348" s="657" t="s">
        <v>1443</v>
      </c>
      <c r="F348" s="658" t="s">
        <v>1444</v>
      </c>
      <c r="G348" s="514">
        <f t="shared" si="39"/>
        <v>44</v>
      </c>
      <c r="H348" s="514">
        <v>80</v>
      </c>
      <c r="I348" s="473">
        <f t="shared" si="40"/>
        <v>79.989999999999995</v>
      </c>
      <c r="J348" s="257">
        <f>VLOOKUP(E348,Inventory!A:C,3,FALSE)</f>
        <v>0</v>
      </c>
      <c r="K348" s="468"/>
      <c r="L348" s="473">
        <f t="shared" si="41"/>
        <v>0</v>
      </c>
      <c r="M348" s="443"/>
      <c r="N348" s="258" t="s">
        <v>1415</v>
      </c>
    </row>
    <row r="349" spans="1:14" ht="12" customHeight="1" x14ac:dyDescent="0.15">
      <c r="A349" s="284" t="s">
        <v>315</v>
      </c>
      <c r="B349" s="285" t="s">
        <v>362</v>
      </c>
      <c r="C349" s="285" t="s">
        <v>363</v>
      </c>
      <c r="D349" s="285" t="s">
        <v>392</v>
      </c>
      <c r="E349" s="286" t="s">
        <v>403</v>
      </c>
      <c r="F349" s="286">
        <v>847435029370</v>
      </c>
      <c r="G349" s="287">
        <f>(H349*0.55)</f>
        <v>30.250000000000004</v>
      </c>
      <c r="H349" s="287">
        <v>55</v>
      </c>
      <c r="I349" s="621">
        <f t="shared" si="40"/>
        <v>54.99</v>
      </c>
      <c r="J349" s="257">
        <f>VLOOKUP(E349,Inventory!A:C,3,FALSE)</f>
        <v>77</v>
      </c>
      <c r="K349" s="252"/>
      <c r="L349" s="255">
        <f t="shared" si="41"/>
        <v>0</v>
      </c>
      <c r="M349" s="443"/>
      <c r="N349" s="258"/>
    </row>
    <row r="350" spans="1:14" ht="12" customHeight="1" x14ac:dyDescent="0.15">
      <c r="A350" s="662" t="s">
        <v>308</v>
      </c>
      <c r="B350" s="663"/>
      <c r="C350" s="663"/>
      <c r="D350" s="663"/>
      <c r="E350" s="663"/>
      <c r="F350" s="663"/>
      <c r="G350" s="664"/>
      <c r="H350" s="664"/>
      <c r="I350" s="663"/>
      <c r="J350" s="257"/>
      <c r="K350" s="663"/>
      <c r="L350" s="663"/>
      <c r="M350" s="653"/>
      <c r="N350" s="245"/>
    </row>
    <row r="351" spans="1:14" ht="12" customHeight="1" x14ac:dyDescent="0.15">
      <c r="A351" s="654" t="s">
        <v>351</v>
      </c>
      <c r="B351" s="654" t="s">
        <v>352</v>
      </c>
      <c r="C351" s="654" t="s">
        <v>353</v>
      </c>
      <c r="D351" s="654" t="str">
        <f>D6</f>
        <v>Measurement</v>
      </c>
      <c r="E351" s="654" t="s">
        <v>355</v>
      </c>
      <c r="F351" s="654" t="s">
        <v>356</v>
      </c>
      <c r="G351" s="655" t="s">
        <v>257</v>
      </c>
      <c r="H351" s="655" t="s">
        <v>262</v>
      </c>
      <c r="I351" s="654" t="s">
        <v>263</v>
      </c>
      <c r="J351" s="248"/>
      <c r="K351" s="654" t="s">
        <v>357</v>
      </c>
      <c r="L351" s="654" t="s">
        <v>359</v>
      </c>
      <c r="M351" s="656"/>
      <c r="N351" s="249"/>
    </row>
    <row r="352" spans="1:14" ht="12" customHeight="1" x14ac:dyDescent="0.15">
      <c r="A352" s="252" t="s">
        <v>309</v>
      </c>
      <c r="B352" s="252" t="s">
        <v>391</v>
      </c>
      <c r="C352" s="251" t="s">
        <v>363</v>
      </c>
      <c r="D352" s="251" t="s">
        <v>1036</v>
      </c>
      <c r="E352" s="253" t="s">
        <v>1445</v>
      </c>
      <c r="F352" s="253" t="s">
        <v>1446</v>
      </c>
      <c r="G352" s="254">
        <f t="shared" ref="G352:G412" si="42">H352*0.55</f>
        <v>77</v>
      </c>
      <c r="H352" s="254">
        <v>140</v>
      </c>
      <c r="I352" s="255">
        <f t="shared" ref="I352:I412" si="43">H352-0.01</f>
        <v>139.99</v>
      </c>
      <c r="J352" s="257">
        <f>VLOOKUP(E352,Inventory!A:C,3,FALSE)</f>
        <v>192</v>
      </c>
      <c r="K352" s="252"/>
      <c r="L352" s="255">
        <f t="shared" ref="L352:L412" si="44">G352*K352</f>
        <v>0</v>
      </c>
      <c r="M352" s="443"/>
      <c r="N352" s="258"/>
    </row>
    <row r="353" spans="1:14" ht="12" customHeight="1" x14ac:dyDescent="0.15">
      <c r="A353" s="264" t="s">
        <v>309</v>
      </c>
      <c r="B353" s="264" t="s">
        <v>391</v>
      </c>
      <c r="C353" s="260" t="s">
        <v>367</v>
      </c>
      <c r="D353" s="260" t="s">
        <v>1038</v>
      </c>
      <c r="E353" s="261" t="s">
        <v>1447</v>
      </c>
      <c r="F353" s="261" t="s">
        <v>1448</v>
      </c>
      <c r="G353" s="262">
        <f t="shared" si="42"/>
        <v>77</v>
      </c>
      <c r="H353" s="262">
        <v>140</v>
      </c>
      <c r="I353" s="263">
        <f t="shared" si="43"/>
        <v>139.99</v>
      </c>
      <c r="J353" s="257">
        <f>VLOOKUP(E353,Inventory!A:C,3,FALSE)</f>
        <v>222</v>
      </c>
      <c r="K353" s="264"/>
      <c r="L353" s="263">
        <f t="shared" si="44"/>
        <v>0</v>
      </c>
      <c r="M353" s="443"/>
      <c r="N353" s="258"/>
    </row>
    <row r="354" spans="1:14" ht="12" customHeight="1" x14ac:dyDescent="0.15">
      <c r="A354" s="264" t="s">
        <v>309</v>
      </c>
      <c r="B354" s="264" t="s">
        <v>1449</v>
      </c>
      <c r="C354" s="260" t="s">
        <v>363</v>
      </c>
      <c r="D354" s="260" t="s">
        <v>1036</v>
      </c>
      <c r="E354" s="261" t="s">
        <v>1450</v>
      </c>
      <c r="F354" s="261" t="s">
        <v>1451</v>
      </c>
      <c r="G354" s="262">
        <f t="shared" si="42"/>
        <v>77</v>
      </c>
      <c r="H354" s="262">
        <v>140</v>
      </c>
      <c r="I354" s="263">
        <f t="shared" si="43"/>
        <v>139.99</v>
      </c>
      <c r="J354" s="257">
        <f>VLOOKUP(E354,Inventory!A:C,3,FALSE)</f>
        <v>194</v>
      </c>
      <c r="K354" s="264"/>
      <c r="L354" s="263">
        <f t="shared" si="44"/>
        <v>0</v>
      </c>
      <c r="M354" s="443"/>
      <c r="N354" s="258"/>
    </row>
    <row r="355" spans="1:14" ht="12" customHeight="1" x14ac:dyDescent="0.15">
      <c r="A355" s="267" t="s">
        <v>309</v>
      </c>
      <c r="B355" s="267" t="s">
        <v>1449</v>
      </c>
      <c r="C355" s="266" t="s">
        <v>367</v>
      </c>
      <c r="D355" s="266" t="s">
        <v>1038</v>
      </c>
      <c r="E355" s="268" t="s">
        <v>1452</v>
      </c>
      <c r="F355" s="268" t="s">
        <v>1453</v>
      </c>
      <c r="G355" s="270">
        <f t="shared" si="42"/>
        <v>77</v>
      </c>
      <c r="H355" s="270">
        <v>140</v>
      </c>
      <c r="I355" s="271">
        <f t="shared" si="43"/>
        <v>139.99</v>
      </c>
      <c r="J355" s="257">
        <f>VLOOKUP(E355,Inventory!A:C,3,FALSE)</f>
        <v>200</v>
      </c>
      <c r="K355" s="267"/>
      <c r="L355" s="271">
        <f t="shared" si="44"/>
        <v>0</v>
      </c>
      <c r="M355" s="443"/>
      <c r="N355" s="258"/>
    </row>
    <row r="356" spans="1:14" ht="12" customHeight="1" x14ac:dyDescent="0.15">
      <c r="A356" s="252" t="s">
        <v>310</v>
      </c>
      <c r="B356" s="264" t="s">
        <v>1454</v>
      </c>
      <c r="C356" s="260" t="s">
        <v>363</v>
      </c>
      <c r="D356" s="251" t="s">
        <v>505</v>
      </c>
      <c r="E356" s="260" t="s">
        <v>1455</v>
      </c>
      <c r="F356" s="261" t="s">
        <v>1456</v>
      </c>
      <c r="G356" s="262">
        <f t="shared" si="42"/>
        <v>66</v>
      </c>
      <c r="H356" s="262">
        <v>120</v>
      </c>
      <c r="I356" s="263">
        <f t="shared" si="43"/>
        <v>119.99</v>
      </c>
      <c r="J356" s="257">
        <f>VLOOKUP(E356,Inventory!A:C,3,FALSE)</f>
        <v>78</v>
      </c>
      <c r="K356" s="264"/>
      <c r="L356" s="263">
        <f t="shared" si="44"/>
        <v>0</v>
      </c>
      <c r="M356" s="443"/>
      <c r="N356" s="258"/>
    </row>
    <row r="357" spans="1:14" ht="12" customHeight="1" x14ac:dyDescent="0.15">
      <c r="A357" s="252" t="s">
        <v>310</v>
      </c>
      <c r="B357" s="264" t="s">
        <v>1457</v>
      </c>
      <c r="C357" s="260" t="s">
        <v>367</v>
      </c>
      <c r="D357" s="260" t="s">
        <v>1038</v>
      </c>
      <c r="E357" s="260" t="s">
        <v>1458</v>
      </c>
      <c r="F357" s="261" t="s">
        <v>1459</v>
      </c>
      <c r="G357" s="262">
        <f t="shared" si="42"/>
        <v>66</v>
      </c>
      <c r="H357" s="262">
        <v>120</v>
      </c>
      <c r="I357" s="263">
        <f t="shared" si="43"/>
        <v>119.99</v>
      </c>
      <c r="J357" s="257">
        <f>VLOOKUP(E357,Inventory!A:C,3,FALSE)</f>
        <v>101</v>
      </c>
      <c r="K357" s="264"/>
      <c r="L357" s="263">
        <f t="shared" si="44"/>
        <v>0</v>
      </c>
      <c r="M357" s="443"/>
      <c r="N357" s="258"/>
    </row>
    <row r="358" spans="1:14" ht="12" customHeight="1" x14ac:dyDescent="0.15">
      <c r="A358" s="252" t="s">
        <v>310</v>
      </c>
      <c r="B358" s="264" t="s">
        <v>1460</v>
      </c>
      <c r="C358" s="260" t="s">
        <v>363</v>
      </c>
      <c r="D358" s="251" t="s">
        <v>505</v>
      </c>
      <c r="E358" s="260" t="s">
        <v>1461</v>
      </c>
      <c r="F358" s="261" t="s">
        <v>1462</v>
      </c>
      <c r="G358" s="262">
        <f t="shared" si="42"/>
        <v>66</v>
      </c>
      <c r="H358" s="262">
        <v>120</v>
      </c>
      <c r="I358" s="263">
        <f t="shared" si="43"/>
        <v>119.99</v>
      </c>
      <c r="J358" s="257">
        <f>VLOOKUP(E358,Inventory!A:C,3,FALSE)</f>
        <v>76</v>
      </c>
      <c r="K358" s="264"/>
      <c r="L358" s="263">
        <f t="shared" si="44"/>
        <v>0</v>
      </c>
      <c r="M358" s="443"/>
      <c r="N358" s="258"/>
    </row>
    <row r="359" spans="1:14" ht="12" customHeight="1" x14ac:dyDescent="0.15">
      <c r="A359" s="267" t="s">
        <v>310</v>
      </c>
      <c r="B359" s="267" t="s">
        <v>1463</v>
      </c>
      <c r="C359" s="266" t="s">
        <v>367</v>
      </c>
      <c r="D359" s="266" t="s">
        <v>1038</v>
      </c>
      <c r="E359" s="266" t="s">
        <v>1464</v>
      </c>
      <c r="F359" s="268" t="s">
        <v>1465</v>
      </c>
      <c r="G359" s="270">
        <f t="shared" si="42"/>
        <v>66</v>
      </c>
      <c r="H359" s="270">
        <v>120</v>
      </c>
      <c r="I359" s="271">
        <f t="shared" si="43"/>
        <v>119.99</v>
      </c>
      <c r="J359" s="257">
        <f>VLOOKUP(E359,Inventory!A:C,3,FALSE)</f>
        <v>52</v>
      </c>
      <c r="K359" s="267"/>
      <c r="L359" s="271">
        <f t="shared" si="44"/>
        <v>0</v>
      </c>
      <c r="M359" s="443"/>
      <c r="N359" s="258"/>
    </row>
    <row r="360" spans="1:14" ht="12" customHeight="1" x14ac:dyDescent="0.15">
      <c r="A360" s="251" t="s">
        <v>316</v>
      </c>
      <c r="B360" s="252" t="s">
        <v>391</v>
      </c>
      <c r="C360" s="251" t="s">
        <v>363</v>
      </c>
      <c r="D360" s="251" t="s">
        <v>1036</v>
      </c>
      <c r="E360" s="253" t="s">
        <v>1466</v>
      </c>
      <c r="F360" s="273" t="s">
        <v>1467</v>
      </c>
      <c r="G360" s="254">
        <f t="shared" si="42"/>
        <v>44</v>
      </c>
      <c r="H360" s="254">
        <v>80</v>
      </c>
      <c r="I360" s="255">
        <f t="shared" si="43"/>
        <v>79.989999999999995</v>
      </c>
      <c r="J360" s="257">
        <f>VLOOKUP(E360,Inventory!A:C,3,FALSE)</f>
        <v>250</v>
      </c>
      <c r="K360" s="252"/>
      <c r="L360" s="255">
        <f t="shared" si="44"/>
        <v>0</v>
      </c>
      <c r="M360" s="443"/>
      <c r="N360" s="258"/>
    </row>
    <row r="361" spans="1:14" ht="12" customHeight="1" x14ac:dyDescent="0.15">
      <c r="A361" s="260" t="s">
        <v>316</v>
      </c>
      <c r="B361" s="264" t="s">
        <v>391</v>
      </c>
      <c r="C361" s="260" t="s">
        <v>367</v>
      </c>
      <c r="D361" s="260" t="s">
        <v>1038</v>
      </c>
      <c r="E361" s="261" t="s">
        <v>1468</v>
      </c>
      <c r="F361" s="275" t="s">
        <v>1469</v>
      </c>
      <c r="G361" s="262">
        <f t="shared" si="42"/>
        <v>44</v>
      </c>
      <c r="H361" s="262">
        <v>80</v>
      </c>
      <c r="I361" s="263">
        <f t="shared" si="43"/>
        <v>79.989999999999995</v>
      </c>
      <c r="J361" s="257">
        <f>VLOOKUP(E361,Inventory!A:C,3,FALSE)</f>
        <v>250</v>
      </c>
      <c r="K361" s="264"/>
      <c r="L361" s="263">
        <f t="shared" si="44"/>
        <v>0</v>
      </c>
      <c r="M361" s="443"/>
      <c r="N361" s="258"/>
    </row>
    <row r="362" spans="1:14" ht="12" customHeight="1" x14ac:dyDescent="0.15">
      <c r="A362" s="260" t="s">
        <v>316</v>
      </c>
      <c r="B362" s="264" t="s">
        <v>1253</v>
      </c>
      <c r="C362" s="260" t="s">
        <v>363</v>
      </c>
      <c r="D362" s="251" t="s">
        <v>392</v>
      </c>
      <c r="E362" s="261" t="s">
        <v>1470</v>
      </c>
      <c r="F362" s="261" t="s">
        <v>1471</v>
      </c>
      <c r="G362" s="262">
        <f t="shared" si="42"/>
        <v>44</v>
      </c>
      <c r="H362" s="262">
        <v>80</v>
      </c>
      <c r="I362" s="263">
        <f t="shared" si="43"/>
        <v>79.989999999999995</v>
      </c>
      <c r="J362" s="257">
        <f>VLOOKUP(E362,Inventory!A:C,3,FALSE)</f>
        <v>250</v>
      </c>
      <c r="K362" s="264"/>
      <c r="L362" s="263">
        <f t="shared" si="44"/>
        <v>0</v>
      </c>
      <c r="M362" s="443"/>
      <c r="N362" s="258"/>
    </row>
    <row r="363" spans="1:14" ht="12" customHeight="1" x14ac:dyDescent="0.15">
      <c r="A363" s="260" t="s">
        <v>316</v>
      </c>
      <c r="B363" s="264" t="s">
        <v>1253</v>
      </c>
      <c r="C363" s="260" t="s">
        <v>367</v>
      </c>
      <c r="D363" s="260" t="s">
        <v>395</v>
      </c>
      <c r="E363" s="261" t="s">
        <v>1472</v>
      </c>
      <c r="F363" s="261" t="s">
        <v>1473</v>
      </c>
      <c r="G363" s="262">
        <f t="shared" si="42"/>
        <v>44</v>
      </c>
      <c r="H363" s="262">
        <v>80</v>
      </c>
      <c r="I363" s="263">
        <f t="shared" si="43"/>
        <v>79.989999999999995</v>
      </c>
      <c r="J363" s="257">
        <f>VLOOKUP(E363,Inventory!A:C,3,FALSE)</f>
        <v>224</v>
      </c>
      <c r="K363" s="264"/>
      <c r="L363" s="263">
        <f t="shared" si="44"/>
        <v>0</v>
      </c>
      <c r="M363" s="443"/>
      <c r="N363" s="258"/>
    </row>
    <row r="364" spans="1:14" ht="12" customHeight="1" x14ac:dyDescent="0.15">
      <c r="A364" s="260" t="s">
        <v>316</v>
      </c>
      <c r="B364" s="264" t="s">
        <v>398</v>
      </c>
      <c r="C364" s="260" t="s">
        <v>363</v>
      </c>
      <c r="D364" s="260" t="s">
        <v>392</v>
      </c>
      <c r="E364" s="261" t="s">
        <v>1474</v>
      </c>
      <c r="F364" s="261" t="s">
        <v>1475</v>
      </c>
      <c r="G364" s="262">
        <f t="shared" si="42"/>
        <v>44</v>
      </c>
      <c r="H364" s="262">
        <v>80</v>
      </c>
      <c r="I364" s="263">
        <f t="shared" si="43"/>
        <v>79.989999999999995</v>
      </c>
      <c r="J364" s="257">
        <f>VLOOKUP(E364,Inventory!A:C,3,FALSE)</f>
        <v>250</v>
      </c>
      <c r="K364" s="264"/>
      <c r="L364" s="263">
        <f t="shared" si="44"/>
        <v>0</v>
      </c>
      <c r="M364" s="443"/>
      <c r="N364" s="258"/>
    </row>
    <row r="365" spans="1:14" ht="12" customHeight="1" x14ac:dyDescent="0.15">
      <c r="A365" s="279" t="s">
        <v>316</v>
      </c>
      <c r="B365" s="281" t="s">
        <v>398</v>
      </c>
      <c r="C365" s="279" t="s">
        <v>367</v>
      </c>
      <c r="D365" s="279" t="s">
        <v>395</v>
      </c>
      <c r="E365" s="303" t="s">
        <v>1476</v>
      </c>
      <c r="F365" s="303" t="s">
        <v>1477</v>
      </c>
      <c r="G365" s="328">
        <f t="shared" si="42"/>
        <v>44</v>
      </c>
      <c r="H365" s="328">
        <v>80</v>
      </c>
      <c r="I365" s="282">
        <f t="shared" si="43"/>
        <v>79.989999999999995</v>
      </c>
      <c r="J365" s="257">
        <f>VLOOKUP(E365,Inventory!A:C,3,FALSE)</f>
        <v>249</v>
      </c>
      <c r="K365" s="281"/>
      <c r="L365" s="282">
        <f t="shared" si="44"/>
        <v>0</v>
      </c>
      <c r="M365" s="443"/>
      <c r="N365" s="258"/>
    </row>
    <row r="366" spans="1:14" ht="12" customHeight="1" x14ac:dyDescent="0.15">
      <c r="A366" s="279" t="s">
        <v>316</v>
      </c>
      <c r="B366" s="264" t="s">
        <v>1478</v>
      </c>
      <c r="C366" s="279" t="s">
        <v>367</v>
      </c>
      <c r="D366" s="279" t="s">
        <v>395</v>
      </c>
      <c r="E366" s="261" t="s">
        <v>1479</v>
      </c>
      <c r="F366" s="303"/>
      <c r="G366" s="328">
        <f t="shared" si="42"/>
        <v>44</v>
      </c>
      <c r="H366" s="328">
        <v>80</v>
      </c>
      <c r="I366" s="282">
        <f t="shared" si="43"/>
        <v>79.989999999999995</v>
      </c>
      <c r="J366" s="257">
        <f>VLOOKUP(E366,Inventory!A:C,3,FALSE)</f>
        <v>0</v>
      </c>
      <c r="K366" s="281"/>
      <c r="L366" s="282">
        <f t="shared" si="44"/>
        <v>0</v>
      </c>
      <c r="M366" s="443"/>
      <c r="N366" s="258"/>
    </row>
    <row r="367" spans="1:14" ht="12" customHeight="1" x14ac:dyDescent="0.15">
      <c r="A367" s="279" t="s">
        <v>316</v>
      </c>
      <c r="B367" s="264" t="s">
        <v>1478</v>
      </c>
      <c r="C367" s="279" t="s">
        <v>367</v>
      </c>
      <c r="D367" s="279" t="s">
        <v>395</v>
      </c>
      <c r="E367" s="261" t="s">
        <v>1480</v>
      </c>
      <c r="F367" s="303" t="s">
        <v>1481</v>
      </c>
      <c r="G367" s="328">
        <f t="shared" si="42"/>
        <v>44</v>
      </c>
      <c r="H367" s="328">
        <v>80</v>
      </c>
      <c r="I367" s="282">
        <f t="shared" si="43"/>
        <v>79.989999999999995</v>
      </c>
      <c r="J367" s="257">
        <f>VLOOKUP(E367,Inventory!A:C,3,FALSE)</f>
        <v>0</v>
      </c>
      <c r="K367" s="281"/>
      <c r="L367" s="282">
        <f t="shared" si="44"/>
        <v>0</v>
      </c>
      <c r="M367" s="443"/>
      <c r="N367" s="258"/>
    </row>
    <row r="368" spans="1:14" ht="12" customHeight="1" x14ac:dyDescent="0.15">
      <c r="A368" s="455" t="s">
        <v>316</v>
      </c>
      <c r="B368" s="457" t="s">
        <v>1482</v>
      </c>
      <c r="C368" s="455" t="s">
        <v>363</v>
      </c>
      <c r="D368" s="455" t="s">
        <v>392</v>
      </c>
      <c r="E368" s="464" t="s">
        <v>1483</v>
      </c>
      <c r="F368" s="464" t="s">
        <v>1484</v>
      </c>
      <c r="G368" s="576">
        <f t="shared" si="42"/>
        <v>44</v>
      </c>
      <c r="H368" s="576">
        <v>80</v>
      </c>
      <c r="I368" s="463">
        <f t="shared" si="43"/>
        <v>79.989999999999995</v>
      </c>
      <c r="J368" s="257">
        <f>VLOOKUP(E368,Inventory!A:C,3,FALSE)</f>
        <v>16</v>
      </c>
      <c r="K368" s="462"/>
      <c r="L368" s="463">
        <f t="shared" si="44"/>
        <v>0</v>
      </c>
      <c r="M368" s="443"/>
      <c r="N368" s="258"/>
    </row>
    <row r="369" spans="1:14" ht="12" customHeight="1" x14ac:dyDescent="0.15">
      <c r="A369" s="465" t="s">
        <v>316</v>
      </c>
      <c r="B369" s="457" t="s">
        <v>1485</v>
      </c>
      <c r="C369" s="465" t="s">
        <v>367</v>
      </c>
      <c r="D369" s="465" t="s">
        <v>395</v>
      </c>
      <c r="E369" s="464" t="s">
        <v>1486</v>
      </c>
      <c r="F369" s="464" t="s">
        <v>1487</v>
      </c>
      <c r="G369" s="576">
        <f t="shared" si="42"/>
        <v>44</v>
      </c>
      <c r="H369" s="576">
        <v>80</v>
      </c>
      <c r="I369" s="463">
        <f t="shared" si="43"/>
        <v>79.989999999999995</v>
      </c>
      <c r="J369" s="257">
        <f>VLOOKUP(E369,Inventory!A:C,3,FALSE)</f>
        <v>13</v>
      </c>
      <c r="K369" s="462"/>
      <c r="L369" s="463">
        <f t="shared" si="44"/>
        <v>0</v>
      </c>
      <c r="M369" s="443"/>
      <c r="N369" s="258"/>
    </row>
    <row r="370" spans="1:14" ht="12" customHeight="1" x14ac:dyDescent="0.15">
      <c r="A370" s="467" t="s">
        <v>316</v>
      </c>
      <c r="B370" s="467" t="s">
        <v>1488</v>
      </c>
      <c r="C370" s="467" t="s">
        <v>363</v>
      </c>
      <c r="D370" s="467" t="s">
        <v>392</v>
      </c>
      <c r="E370" s="517" t="s">
        <v>1489</v>
      </c>
      <c r="F370" s="517" t="s">
        <v>1490</v>
      </c>
      <c r="G370" s="580">
        <f t="shared" si="42"/>
        <v>44</v>
      </c>
      <c r="H370" s="580">
        <v>80</v>
      </c>
      <c r="I370" s="472">
        <f t="shared" si="43"/>
        <v>79.989999999999995</v>
      </c>
      <c r="J370" s="257">
        <f>VLOOKUP(E370,Inventory!A:C,3,FALSE)</f>
        <v>0</v>
      </c>
      <c r="K370" s="542"/>
      <c r="L370" s="472">
        <f t="shared" si="44"/>
        <v>0</v>
      </c>
      <c r="M370" s="443"/>
      <c r="N370" s="258" t="s">
        <v>312</v>
      </c>
    </row>
    <row r="371" spans="1:14" ht="12" customHeight="1" x14ac:dyDescent="0.15">
      <c r="A371" s="467" t="s">
        <v>316</v>
      </c>
      <c r="B371" s="467" t="s">
        <v>1488</v>
      </c>
      <c r="C371" s="593" t="s">
        <v>367</v>
      </c>
      <c r="D371" s="593" t="s">
        <v>395</v>
      </c>
      <c r="E371" s="517" t="s">
        <v>1491</v>
      </c>
      <c r="F371" s="517" t="s">
        <v>1492</v>
      </c>
      <c r="G371" s="580">
        <f t="shared" si="42"/>
        <v>44</v>
      </c>
      <c r="H371" s="580">
        <v>80</v>
      </c>
      <c r="I371" s="472">
        <f t="shared" si="43"/>
        <v>79.989999999999995</v>
      </c>
      <c r="J371" s="257">
        <f>VLOOKUP(E371,Inventory!A:C,3,FALSE)</f>
        <v>0</v>
      </c>
      <c r="K371" s="542"/>
      <c r="L371" s="472">
        <f t="shared" si="44"/>
        <v>0</v>
      </c>
      <c r="M371" s="443"/>
      <c r="N371" s="258" t="s">
        <v>312</v>
      </c>
    </row>
    <row r="372" spans="1:14" ht="12" customHeight="1" x14ac:dyDescent="0.15">
      <c r="A372" s="260" t="s">
        <v>319</v>
      </c>
      <c r="B372" s="264" t="s">
        <v>362</v>
      </c>
      <c r="C372" s="260" t="s">
        <v>363</v>
      </c>
      <c r="D372" s="260" t="s">
        <v>364</v>
      </c>
      <c r="E372" s="261" t="s">
        <v>365</v>
      </c>
      <c r="F372" s="261" t="s">
        <v>366</v>
      </c>
      <c r="G372" s="262">
        <f t="shared" si="42"/>
        <v>33</v>
      </c>
      <c r="H372" s="262">
        <v>60</v>
      </c>
      <c r="I372" s="263">
        <f t="shared" si="43"/>
        <v>59.99</v>
      </c>
      <c r="J372" s="257">
        <f>VLOOKUP(E372,Inventory!A:C,3,FALSE)</f>
        <v>128</v>
      </c>
      <c r="K372" s="264"/>
      <c r="L372" s="263">
        <f t="shared" si="44"/>
        <v>0</v>
      </c>
      <c r="M372" s="443"/>
      <c r="N372" s="258"/>
    </row>
    <row r="373" spans="1:14" ht="12" customHeight="1" x14ac:dyDescent="0.15">
      <c r="A373" s="251" t="s">
        <v>319</v>
      </c>
      <c r="B373" s="252" t="s">
        <v>362</v>
      </c>
      <c r="C373" s="251" t="s">
        <v>367</v>
      </c>
      <c r="D373" s="251" t="s">
        <v>368</v>
      </c>
      <c r="E373" s="253" t="s">
        <v>369</v>
      </c>
      <c r="F373" s="253" t="s">
        <v>370</v>
      </c>
      <c r="G373" s="254">
        <f t="shared" si="42"/>
        <v>33</v>
      </c>
      <c r="H373" s="254">
        <v>60</v>
      </c>
      <c r="I373" s="255">
        <f t="shared" si="43"/>
        <v>59.99</v>
      </c>
      <c r="J373" s="257">
        <f>VLOOKUP(E373,Inventory!A:C,3,FALSE)</f>
        <v>157</v>
      </c>
      <c r="K373" s="252"/>
      <c r="L373" s="255">
        <f t="shared" si="44"/>
        <v>0</v>
      </c>
      <c r="M373" s="443"/>
      <c r="N373" s="258"/>
    </row>
    <row r="374" spans="1:14" ht="12" customHeight="1" x14ac:dyDescent="0.15">
      <c r="A374" s="260" t="s">
        <v>319</v>
      </c>
      <c r="B374" s="264" t="s">
        <v>371</v>
      </c>
      <c r="C374" s="260" t="s">
        <v>363</v>
      </c>
      <c r="D374" s="251" t="s">
        <v>364</v>
      </c>
      <c r="E374" s="261" t="s">
        <v>372</v>
      </c>
      <c r="F374" s="265" t="s">
        <v>373</v>
      </c>
      <c r="G374" s="262">
        <f t="shared" si="42"/>
        <v>33</v>
      </c>
      <c r="H374" s="254">
        <v>60</v>
      </c>
      <c r="I374" s="263">
        <f t="shared" si="43"/>
        <v>59.99</v>
      </c>
      <c r="J374" s="257">
        <f>VLOOKUP(E374,Inventory!A:C,3,FALSE)</f>
        <v>57</v>
      </c>
      <c r="K374" s="264"/>
      <c r="L374" s="263">
        <f t="shared" si="44"/>
        <v>0</v>
      </c>
      <c r="M374" s="443"/>
      <c r="N374" s="258"/>
    </row>
    <row r="375" spans="1:14" ht="12" customHeight="1" x14ac:dyDescent="0.15">
      <c r="A375" s="260" t="s">
        <v>319</v>
      </c>
      <c r="B375" s="264" t="s">
        <v>371</v>
      </c>
      <c r="C375" s="260" t="s">
        <v>367</v>
      </c>
      <c r="D375" s="260" t="s">
        <v>368</v>
      </c>
      <c r="E375" s="261" t="s">
        <v>374</v>
      </c>
      <c r="F375" s="265" t="s">
        <v>375</v>
      </c>
      <c r="G375" s="262">
        <f t="shared" si="42"/>
        <v>33</v>
      </c>
      <c r="H375" s="254">
        <v>60</v>
      </c>
      <c r="I375" s="263">
        <f t="shared" si="43"/>
        <v>59.99</v>
      </c>
      <c r="J375" s="257">
        <f>VLOOKUP(E375,Inventory!A:C,3,FALSE)</f>
        <v>67</v>
      </c>
      <c r="K375" s="264"/>
      <c r="L375" s="263">
        <f t="shared" si="44"/>
        <v>0</v>
      </c>
      <c r="M375" s="443"/>
      <c r="N375" s="258"/>
    </row>
    <row r="376" spans="1:14" ht="12" customHeight="1" x14ac:dyDescent="0.15">
      <c r="A376" s="260" t="s">
        <v>319</v>
      </c>
      <c r="B376" s="264" t="s">
        <v>376</v>
      </c>
      <c r="C376" s="260" t="s">
        <v>363</v>
      </c>
      <c r="D376" s="260" t="s">
        <v>364</v>
      </c>
      <c r="E376" s="261" t="s">
        <v>377</v>
      </c>
      <c r="F376" s="265" t="s">
        <v>378</v>
      </c>
      <c r="G376" s="262">
        <f t="shared" si="42"/>
        <v>33</v>
      </c>
      <c r="H376" s="254">
        <v>60</v>
      </c>
      <c r="I376" s="263">
        <f t="shared" si="43"/>
        <v>59.99</v>
      </c>
      <c r="J376" s="257">
        <f>VLOOKUP(E376,Inventory!A:C,3,FALSE)</f>
        <v>111</v>
      </c>
      <c r="K376" s="264"/>
      <c r="L376" s="263">
        <f t="shared" si="44"/>
        <v>0</v>
      </c>
      <c r="M376" s="443"/>
      <c r="N376" s="258"/>
    </row>
    <row r="377" spans="1:14" ht="12" customHeight="1" x14ac:dyDescent="0.15">
      <c r="A377" s="279" t="s">
        <v>319</v>
      </c>
      <c r="B377" s="281" t="s">
        <v>376</v>
      </c>
      <c r="C377" s="279" t="s">
        <v>367</v>
      </c>
      <c r="D377" s="279" t="s">
        <v>368</v>
      </c>
      <c r="E377" s="303" t="s">
        <v>379</v>
      </c>
      <c r="F377" s="665" t="s">
        <v>380</v>
      </c>
      <c r="G377" s="328">
        <f t="shared" si="42"/>
        <v>33</v>
      </c>
      <c r="H377" s="328">
        <v>60</v>
      </c>
      <c r="I377" s="282">
        <f t="shared" si="43"/>
        <v>59.99</v>
      </c>
      <c r="J377" s="257">
        <f>VLOOKUP(E377,Inventory!A:C,3,FALSE)</f>
        <v>136</v>
      </c>
      <c r="K377" s="281"/>
      <c r="L377" s="282">
        <f t="shared" si="44"/>
        <v>0</v>
      </c>
      <c r="M377" s="443"/>
      <c r="N377" s="258"/>
    </row>
    <row r="378" spans="1:14" ht="12" customHeight="1" x14ac:dyDescent="0.15">
      <c r="A378" s="467" t="s">
        <v>317</v>
      </c>
      <c r="B378" s="467" t="s">
        <v>1493</v>
      </c>
      <c r="C378" s="467" t="s">
        <v>363</v>
      </c>
      <c r="D378" s="467" t="s">
        <v>364</v>
      </c>
      <c r="E378" s="517" t="s">
        <v>1494</v>
      </c>
      <c r="F378" s="666" t="s">
        <v>1495</v>
      </c>
      <c r="G378" s="580">
        <f t="shared" si="42"/>
        <v>71.5</v>
      </c>
      <c r="H378" s="580">
        <v>130</v>
      </c>
      <c r="I378" s="472">
        <f t="shared" si="43"/>
        <v>129.99</v>
      </c>
      <c r="J378" s="257">
        <f>VLOOKUP(E378,Inventory!A:C,3,FALSE)</f>
        <v>0</v>
      </c>
      <c r="K378" s="542"/>
      <c r="L378" s="472">
        <f t="shared" si="44"/>
        <v>0</v>
      </c>
      <c r="M378" s="443"/>
      <c r="N378" s="258" t="s">
        <v>997</v>
      </c>
    </row>
    <row r="379" spans="1:14" ht="12" customHeight="1" x14ac:dyDescent="0.15">
      <c r="A379" s="467" t="s">
        <v>317</v>
      </c>
      <c r="B379" s="467" t="s">
        <v>1493</v>
      </c>
      <c r="C379" s="593" t="s">
        <v>367</v>
      </c>
      <c r="D379" s="593" t="s">
        <v>368</v>
      </c>
      <c r="E379" s="517" t="s">
        <v>1496</v>
      </c>
      <c r="F379" s="666" t="s">
        <v>1497</v>
      </c>
      <c r="G379" s="580">
        <f t="shared" si="42"/>
        <v>71.5</v>
      </c>
      <c r="H379" s="580">
        <v>130</v>
      </c>
      <c r="I379" s="472">
        <f t="shared" si="43"/>
        <v>129.99</v>
      </c>
      <c r="J379" s="257">
        <f>VLOOKUP(E379,Inventory!A:C,3,FALSE)</f>
        <v>0</v>
      </c>
      <c r="K379" s="542"/>
      <c r="L379" s="472">
        <f t="shared" si="44"/>
        <v>0</v>
      </c>
      <c r="M379" s="443"/>
      <c r="N379" s="258" t="s">
        <v>997</v>
      </c>
    </row>
    <row r="380" spans="1:14" ht="12" customHeight="1" x14ac:dyDescent="0.15">
      <c r="A380" s="467" t="s">
        <v>317</v>
      </c>
      <c r="B380" s="467" t="s">
        <v>1498</v>
      </c>
      <c r="C380" s="467" t="s">
        <v>363</v>
      </c>
      <c r="D380" s="467" t="s">
        <v>364</v>
      </c>
      <c r="E380" s="517" t="s">
        <v>1499</v>
      </c>
      <c r="F380" s="666" t="s">
        <v>1500</v>
      </c>
      <c r="G380" s="580">
        <f t="shared" si="42"/>
        <v>71.5</v>
      </c>
      <c r="H380" s="580">
        <v>130</v>
      </c>
      <c r="I380" s="472">
        <f t="shared" si="43"/>
        <v>129.99</v>
      </c>
      <c r="J380" s="257">
        <f>VLOOKUP(E380,Inventory!A:C,3,FALSE)</f>
        <v>0</v>
      </c>
      <c r="K380" s="542"/>
      <c r="L380" s="472">
        <f t="shared" si="44"/>
        <v>0</v>
      </c>
      <c r="M380" s="443"/>
      <c r="N380" s="258" t="s">
        <v>997</v>
      </c>
    </row>
    <row r="381" spans="1:14" ht="12" customHeight="1" x14ac:dyDescent="0.15">
      <c r="A381" s="467" t="s">
        <v>317</v>
      </c>
      <c r="B381" s="467" t="s">
        <v>1498</v>
      </c>
      <c r="C381" s="593" t="s">
        <v>367</v>
      </c>
      <c r="D381" s="593" t="s">
        <v>368</v>
      </c>
      <c r="E381" s="517" t="s">
        <v>1501</v>
      </c>
      <c r="F381" s="666" t="s">
        <v>1502</v>
      </c>
      <c r="G381" s="580">
        <f t="shared" si="42"/>
        <v>71.5</v>
      </c>
      <c r="H381" s="580">
        <v>130</v>
      </c>
      <c r="I381" s="472">
        <f t="shared" si="43"/>
        <v>129.99</v>
      </c>
      <c r="J381" s="257">
        <f>VLOOKUP(E381,Inventory!A:C,3,FALSE)</f>
        <v>0</v>
      </c>
      <c r="K381" s="542"/>
      <c r="L381" s="472">
        <f t="shared" si="44"/>
        <v>0</v>
      </c>
      <c r="M381" s="443"/>
      <c r="N381" s="258" t="s">
        <v>997</v>
      </c>
    </row>
    <row r="382" spans="1:14" ht="12" customHeight="1" x14ac:dyDescent="0.15">
      <c r="A382" s="467" t="s">
        <v>317</v>
      </c>
      <c r="B382" s="467" t="s">
        <v>1503</v>
      </c>
      <c r="C382" s="467" t="s">
        <v>363</v>
      </c>
      <c r="D382" s="467" t="s">
        <v>364</v>
      </c>
      <c r="E382" s="517" t="s">
        <v>1504</v>
      </c>
      <c r="F382" s="666" t="s">
        <v>1505</v>
      </c>
      <c r="G382" s="580">
        <f t="shared" si="42"/>
        <v>71.5</v>
      </c>
      <c r="H382" s="580">
        <v>130</v>
      </c>
      <c r="I382" s="472">
        <f t="shared" si="43"/>
        <v>129.99</v>
      </c>
      <c r="J382" s="257">
        <f>VLOOKUP(E382,Inventory!A:C,3,FALSE)</f>
        <v>0</v>
      </c>
      <c r="K382" s="542"/>
      <c r="L382" s="472">
        <f t="shared" si="44"/>
        <v>0</v>
      </c>
      <c r="M382" s="443"/>
      <c r="N382" s="258" t="s">
        <v>997</v>
      </c>
    </row>
    <row r="383" spans="1:14" ht="12" customHeight="1" x14ac:dyDescent="0.15">
      <c r="A383" s="467" t="s">
        <v>317</v>
      </c>
      <c r="B383" s="467" t="s">
        <v>1503</v>
      </c>
      <c r="C383" s="593" t="s">
        <v>367</v>
      </c>
      <c r="D383" s="593" t="s">
        <v>368</v>
      </c>
      <c r="E383" s="517" t="s">
        <v>1506</v>
      </c>
      <c r="F383" s="666" t="s">
        <v>1507</v>
      </c>
      <c r="G383" s="580">
        <f t="shared" si="42"/>
        <v>71.5</v>
      </c>
      <c r="H383" s="580">
        <v>130</v>
      </c>
      <c r="I383" s="472">
        <f t="shared" si="43"/>
        <v>129.99</v>
      </c>
      <c r="J383" s="257">
        <f>VLOOKUP(E383,Inventory!A:C,3,FALSE)</f>
        <v>0</v>
      </c>
      <c r="K383" s="542"/>
      <c r="L383" s="472">
        <f t="shared" si="44"/>
        <v>0</v>
      </c>
      <c r="M383" s="443"/>
      <c r="N383" s="258" t="s">
        <v>997</v>
      </c>
    </row>
    <row r="384" spans="1:14" ht="12" customHeight="1" x14ac:dyDescent="0.15">
      <c r="A384" s="455" t="s">
        <v>318</v>
      </c>
      <c r="B384" s="457" t="s">
        <v>1202</v>
      </c>
      <c r="C384" s="455" t="s">
        <v>363</v>
      </c>
      <c r="D384" s="455" t="s">
        <v>364</v>
      </c>
      <c r="E384" s="507" t="s">
        <v>1508</v>
      </c>
      <c r="F384" s="667" t="s">
        <v>1509</v>
      </c>
      <c r="G384" s="576">
        <f t="shared" si="42"/>
        <v>38.5</v>
      </c>
      <c r="H384" s="576">
        <v>70</v>
      </c>
      <c r="I384" s="463">
        <f t="shared" si="43"/>
        <v>69.989999999999995</v>
      </c>
      <c r="J384" s="257">
        <f>VLOOKUP(E384,Inventory!A:C,3,FALSE)</f>
        <v>176</v>
      </c>
      <c r="K384" s="462"/>
      <c r="L384" s="463">
        <f t="shared" si="44"/>
        <v>0</v>
      </c>
      <c r="M384" s="443"/>
      <c r="N384" s="258"/>
    </row>
    <row r="385" spans="1:14" ht="12" customHeight="1" x14ac:dyDescent="0.15">
      <c r="A385" s="455" t="s">
        <v>318</v>
      </c>
      <c r="B385" s="457" t="s">
        <v>1202</v>
      </c>
      <c r="C385" s="465" t="s">
        <v>367</v>
      </c>
      <c r="D385" s="465" t="s">
        <v>368</v>
      </c>
      <c r="E385" s="507" t="s">
        <v>1510</v>
      </c>
      <c r="F385" s="667" t="s">
        <v>1511</v>
      </c>
      <c r="G385" s="576">
        <f t="shared" si="42"/>
        <v>38.5</v>
      </c>
      <c r="H385" s="576">
        <v>70</v>
      </c>
      <c r="I385" s="463">
        <f t="shared" si="43"/>
        <v>69.989999999999995</v>
      </c>
      <c r="J385" s="257">
        <f>VLOOKUP(E385,Inventory!A:C,3,FALSE)</f>
        <v>132</v>
      </c>
      <c r="K385" s="462"/>
      <c r="L385" s="463">
        <f t="shared" si="44"/>
        <v>0</v>
      </c>
      <c r="M385" s="443"/>
      <c r="N385" s="258"/>
    </row>
    <row r="386" spans="1:14" ht="12" customHeight="1" x14ac:dyDescent="0.15">
      <c r="A386" s="455" t="s">
        <v>318</v>
      </c>
      <c r="B386" s="457" t="s">
        <v>1512</v>
      </c>
      <c r="C386" s="465" t="s">
        <v>367</v>
      </c>
      <c r="D386" s="465" t="s">
        <v>368</v>
      </c>
      <c r="E386" s="507" t="s">
        <v>1513</v>
      </c>
      <c r="F386" s="667" t="s">
        <v>1514</v>
      </c>
      <c r="G386" s="576">
        <f t="shared" si="42"/>
        <v>38.5</v>
      </c>
      <c r="H386" s="576">
        <v>70</v>
      </c>
      <c r="I386" s="463">
        <f t="shared" si="43"/>
        <v>69.989999999999995</v>
      </c>
      <c r="J386" s="257">
        <f>VLOOKUP(E386,Inventory!A:C,3,FALSE)</f>
        <v>5</v>
      </c>
      <c r="K386" s="462"/>
      <c r="L386" s="463">
        <f t="shared" si="44"/>
        <v>0</v>
      </c>
      <c r="M386" s="443"/>
      <c r="N386" s="258"/>
    </row>
    <row r="387" spans="1:14" ht="12" customHeight="1" x14ac:dyDescent="0.15">
      <c r="A387" s="455" t="s">
        <v>318</v>
      </c>
      <c r="B387" s="457" t="s">
        <v>1827</v>
      </c>
      <c r="C387" s="455" t="s">
        <v>363</v>
      </c>
      <c r="D387" s="455" t="s">
        <v>364</v>
      </c>
      <c r="E387" s="507" t="s">
        <v>1828</v>
      </c>
      <c r="F387" s="667" t="s">
        <v>1829</v>
      </c>
      <c r="G387" s="576">
        <f t="shared" si="42"/>
        <v>38.5</v>
      </c>
      <c r="H387" s="576">
        <v>70</v>
      </c>
      <c r="I387" s="463">
        <f t="shared" si="43"/>
        <v>69.989999999999995</v>
      </c>
      <c r="J387" s="257">
        <f>VLOOKUP(E387,Inventory!A:C,3,FALSE)</f>
        <v>0</v>
      </c>
      <c r="K387" s="462"/>
      <c r="L387" s="463">
        <f t="shared" si="44"/>
        <v>0</v>
      </c>
      <c r="M387" s="443"/>
      <c r="N387" s="258"/>
    </row>
    <row r="388" spans="1:14" ht="12" customHeight="1" x14ac:dyDescent="0.15">
      <c r="A388" s="455" t="s">
        <v>318</v>
      </c>
      <c r="B388" s="457" t="s">
        <v>1515</v>
      </c>
      <c r="C388" s="465" t="s">
        <v>367</v>
      </c>
      <c r="D388" s="465" t="s">
        <v>368</v>
      </c>
      <c r="E388" s="507" t="s">
        <v>1516</v>
      </c>
      <c r="F388" s="667" t="s">
        <v>1517</v>
      </c>
      <c r="G388" s="576">
        <f t="shared" si="42"/>
        <v>38.5</v>
      </c>
      <c r="H388" s="576">
        <v>70</v>
      </c>
      <c r="I388" s="463">
        <f t="shared" si="43"/>
        <v>69.989999999999995</v>
      </c>
      <c r="J388" s="257">
        <f>VLOOKUP(E388,Inventory!A:C,3,FALSE)</f>
        <v>0</v>
      </c>
      <c r="K388" s="462"/>
      <c r="L388" s="463">
        <f t="shared" si="44"/>
        <v>0</v>
      </c>
      <c r="M388" s="443"/>
      <c r="N388" s="258"/>
    </row>
    <row r="389" spans="1:14" ht="12" customHeight="1" x14ac:dyDescent="0.15">
      <c r="A389" s="467" t="s">
        <v>318</v>
      </c>
      <c r="B389" s="467" t="s">
        <v>1518</v>
      </c>
      <c r="C389" s="467" t="s">
        <v>363</v>
      </c>
      <c r="D389" s="467" t="s">
        <v>364</v>
      </c>
      <c r="E389" s="511" t="s">
        <v>1519</v>
      </c>
      <c r="F389" s="668" t="s">
        <v>1520</v>
      </c>
      <c r="G389" s="580">
        <f t="shared" si="42"/>
        <v>38.5</v>
      </c>
      <c r="H389" s="580">
        <v>70</v>
      </c>
      <c r="I389" s="472">
        <f t="shared" si="43"/>
        <v>69.989999999999995</v>
      </c>
      <c r="J389" s="257">
        <f>VLOOKUP(E389,Inventory!A:C,3,FALSE)</f>
        <v>0</v>
      </c>
      <c r="K389" s="542"/>
      <c r="L389" s="472">
        <f t="shared" si="44"/>
        <v>0</v>
      </c>
      <c r="M389" s="443"/>
      <c r="N389" s="258" t="s">
        <v>997</v>
      </c>
    </row>
    <row r="390" spans="1:14" ht="12" customHeight="1" x14ac:dyDescent="0.15">
      <c r="A390" s="467" t="s">
        <v>318</v>
      </c>
      <c r="B390" s="467" t="s">
        <v>1518</v>
      </c>
      <c r="C390" s="593" t="s">
        <v>367</v>
      </c>
      <c r="D390" s="593" t="s">
        <v>368</v>
      </c>
      <c r="E390" s="511" t="s">
        <v>1521</v>
      </c>
      <c r="F390" s="668" t="s">
        <v>1522</v>
      </c>
      <c r="G390" s="580">
        <f t="shared" si="42"/>
        <v>38.5</v>
      </c>
      <c r="H390" s="580">
        <v>70</v>
      </c>
      <c r="I390" s="472">
        <f t="shared" si="43"/>
        <v>69.989999999999995</v>
      </c>
      <c r="J390" s="257">
        <f>VLOOKUP(E390,Inventory!A:C,3,FALSE)</f>
        <v>0</v>
      </c>
      <c r="K390" s="542"/>
      <c r="L390" s="472">
        <f t="shared" si="44"/>
        <v>0</v>
      </c>
      <c r="M390" s="443"/>
      <c r="N390" s="258" t="s">
        <v>997</v>
      </c>
    </row>
    <row r="391" spans="1:14" ht="12" customHeight="1" x14ac:dyDescent="0.15">
      <c r="A391" s="467" t="s">
        <v>318</v>
      </c>
      <c r="B391" s="467" t="s">
        <v>1523</v>
      </c>
      <c r="C391" s="467" t="s">
        <v>363</v>
      </c>
      <c r="D391" s="467" t="s">
        <v>364</v>
      </c>
      <c r="E391" s="511" t="s">
        <v>1524</v>
      </c>
      <c r="F391" s="668" t="s">
        <v>1525</v>
      </c>
      <c r="G391" s="580">
        <f t="shared" si="42"/>
        <v>38.5</v>
      </c>
      <c r="H391" s="580">
        <v>70</v>
      </c>
      <c r="I391" s="472">
        <f t="shared" si="43"/>
        <v>69.989999999999995</v>
      </c>
      <c r="J391" s="257">
        <f>VLOOKUP(E391,Inventory!A:C,3,FALSE)</f>
        <v>0</v>
      </c>
      <c r="K391" s="542"/>
      <c r="L391" s="472">
        <f t="shared" si="44"/>
        <v>0</v>
      </c>
      <c r="M391" s="443"/>
      <c r="N391" s="258" t="s">
        <v>997</v>
      </c>
    </row>
    <row r="392" spans="1:14" ht="12" customHeight="1" x14ac:dyDescent="0.15">
      <c r="A392" s="467" t="s">
        <v>318</v>
      </c>
      <c r="B392" s="467" t="s">
        <v>1523</v>
      </c>
      <c r="C392" s="593" t="s">
        <v>367</v>
      </c>
      <c r="D392" s="593" t="s">
        <v>368</v>
      </c>
      <c r="E392" s="511" t="s">
        <v>1526</v>
      </c>
      <c r="F392" s="668" t="s">
        <v>1527</v>
      </c>
      <c r="G392" s="580">
        <f t="shared" si="42"/>
        <v>38.5</v>
      </c>
      <c r="H392" s="580">
        <v>70</v>
      </c>
      <c r="I392" s="472">
        <f t="shared" si="43"/>
        <v>69.989999999999995</v>
      </c>
      <c r="J392" s="257">
        <f>VLOOKUP(E392,Inventory!A:C,3,FALSE)</f>
        <v>0</v>
      </c>
      <c r="K392" s="542"/>
      <c r="L392" s="472">
        <f t="shared" si="44"/>
        <v>0</v>
      </c>
      <c r="M392" s="443"/>
      <c r="N392" s="258" t="s">
        <v>997</v>
      </c>
    </row>
    <row r="393" spans="1:14" ht="12" customHeight="1" x14ac:dyDescent="0.15">
      <c r="A393" s="260" t="s">
        <v>320</v>
      </c>
      <c r="B393" s="260" t="s">
        <v>381</v>
      </c>
      <c r="C393" s="260" t="s">
        <v>363</v>
      </c>
      <c r="D393" s="260" t="s">
        <v>364</v>
      </c>
      <c r="E393" s="275" t="s">
        <v>382</v>
      </c>
      <c r="F393" s="275">
        <v>847435029431</v>
      </c>
      <c r="G393" s="262">
        <f t="shared" si="42"/>
        <v>27.500000000000004</v>
      </c>
      <c r="H393" s="262">
        <v>50</v>
      </c>
      <c r="I393" s="263">
        <f t="shared" si="43"/>
        <v>49.99</v>
      </c>
      <c r="J393" s="257">
        <f>VLOOKUP(E393,Inventory!A:C,3,FALSE)</f>
        <v>250</v>
      </c>
      <c r="K393" s="252"/>
      <c r="L393" s="255">
        <f t="shared" si="44"/>
        <v>0</v>
      </c>
      <c r="M393" s="443"/>
      <c r="N393" s="258"/>
    </row>
    <row r="394" spans="1:14" ht="12" customHeight="1" x14ac:dyDescent="0.15">
      <c r="A394" s="251" t="s">
        <v>320</v>
      </c>
      <c r="B394" s="251" t="s">
        <v>381</v>
      </c>
      <c r="C394" s="251" t="s">
        <v>367</v>
      </c>
      <c r="D394" s="251" t="s">
        <v>368</v>
      </c>
      <c r="E394" s="273" t="s">
        <v>383</v>
      </c>
      <c r="F394" s="273">
        <v>847435029448</v>
      </c>
      <c r="G394" s="254">
        <f t="shared" si="42"/>
        <v>27.500000000000004</v>
      </c>
      <c r="H394" s="254">
        <v>50</v>
      </c>
      <c r="I394" s="255">
        <f t="shared" si="43"/>
        <v>49.99</v>
      </c>
      <c r="J394" s="257">
        <f>VLOOKUP(E394,Inventory!A:C,3,FALSE)</f>
        <v>0</v>
      </c>
      <c r="K394" s="264"/>
      <c r="L394" s="263">
        <f t="shared" si="44"/>
        <v>0</v>
      </c>
      <c r="M394" s="443"/>
      <c r="N394" s="258"/>
    </row>
    <row r="395" spans="1:14" ht="12" customHeight="1" x14ac:dyDescent="0.15">
      <c r="A395" s="260" t="s">
        <v>320</v>
      </c>
      <c r="B395" s="260" t="s">
        <v>384</v>
      </c>
      <c r="C395" s="260" t="s">
        <v>363</v>
      </c>
      <c r="D395" s="251" t="s">
        <v>364</v>
      </c>
      <c r="E395" s="275" t="s">
        <v>385</v>
      </c>
      <c r="F395" s="275">
        <v>847435029455</v>
      </c>
      <c r="G395" s="262">
        <f t="shared" si="42"/>
        <v>27.500000000000004</v>
      </c>
      <c r="H395" s="262">
        <v>50</v>
      </c>
      <c r="I395" s="263">
        <f t="shared" si="43"/>
        <v>49.99</v>
      </c>
      <c r="J395" s="257">
        <f>VLOOKUP(E395,Inventory!A:C,3,FALSE)</f>
        <v>0</v>
      </c>
      <c r="K395" s="264"/>
      <c r="L395" s="263">
        <f t="shared" si="44"/>
        <v>0</v>
      </c>
      <c r="M395" s="443"/>
      <c r="N395" s="258"/>
    </row>
    <row r="396" spans="1:14" ht="12" customHeight="1" x14ac:dyDescent="0.15">
      <c r="A396" s="279" t="s">
        <v>320</v>
      </c>
      <c r="B396" s="260" t="s">
        <v>387</v>
      </c>
      <c r="C396" s="260" t="s">
        <v>363</v>
      </c>
      <c r="D396" s="251" t="s">
        <v>364</v>
      </c>
      <c r="E396" s="275" t="s">
        <v>388</v>
      </c>
      <c r="F396" s="275">
        <v>847435029479</v>
      </c>
      <c r="G396" s="262">
        <f t="shared" si="42"/>
        <v>27.500000000000004</v>
      </c>
      <c r="H396" s="262">
        <v>50</v>
      </c>
      <c r="I396" s="263">
        <f t="shared" si="43"/>
        <v>49.99</v>
      </c>
      <c r="J396" s="257">
        <f>VLOOKUP(E396,Inventory!A:C,3,FALSE)</f>
        <v>56</v>
      </c>
      <c r="K396" s="264"/>
      <c r="L396" s="263">
        <f t="shared" si="44"/>
        <v>0</v>
      </c>
      <c r="M396" s="443"/>
      <c r="N396" s="258"/>
    </row>
    <row r="397" spans="1:14" ht="12" customHeight="1" x14ac:dyDescent="0.15">
      <c r="A397" s="266" t="s">
        <v>320</v>
      </c>
      <c r="B397" s="266" t="s">
        <v>387</v>
      </c>
      <c r="C397" s="266" t="s">
        <v>367</v>
      </c>
      <c r="D397" s="266" t="s">
        <v>368</v>
      </c>
      <c r="E397" s="280" t="s">
        <v>389</v>
      </c>
      <c r="F397" s="280">
        <v>847435029486</v>
      </c>
      <c r="G397" s="270">
        <f t="shared" si="42"/>
        <v>27.500000000000004</v>
      </c>
      <c r="H397" s="270">
        <v>50</v>
      </c>
      <c r="I397" s="271">
        <f t="shared" si="43"/>
        <v>49.99</v>
      </c>
      <c r="J397" s="257">
        <f>VLOOKUP(E397,Inventory!A:C,3,FALSE)</f>
        <v>48</v>
      </c>
      <c r="K397" s="267"/>
      <c r="L397" s="271">
        <f t="shared" si="44"/>
        <v>0</v>
      </c>
      <c r="M397" s="443"/>
      <c r="N397" s="258"/>
    </row>
    <row r="398" spans="1:14" ht="12" customHeight="1" x14ac:dyDescent="0.15">
      <c r="A398" s="251" t="s">
        <v>1528</v>
      </c>
      <c r="B398" s="412" t="s">
        <v>1529</v>
      </c>
      <c r="C398" s="412" t="s">
        <v>363</v>
      </c>
      <c r="D398" s="251" t="s">
        <v>364</v>
      </c>
      <c r="E398" s="413" t="s">
        <v>1530</v>
      </c>
      <c r="F398" s="413" t="s">
        <v>1531</v>
      </c>
      <c r="G398" s="254">
        <f t="shared" si="42"/>
        <v>21.037500000000001</v>
      </c>
      <c r="H398" s="254">
        <f t="shared" ref="H398:H399" si="45">45*0.85</f>
        <v>38.25</v>
      </c>
      <c r="I398" s="255">
        <f t="shared" si="43"/>
        <v>38.24</v>
      </c>
      <c r="J398" s="257">
        <f>VLOOKUP(E398,Inventory!A:C,3,FALSE)</f>
        <v>24</v>
      </c>
      <c r="K398" s="252"/>
      <c r="L398" s="255">
        <f t="shared" si="44"/>
        <v>0</v>
      </c>
      <c r="M398" s="443"/>
      <c r="N398" s="258"/>
    </row>
    <row r="399" spans="1:14" ht="12" customHeight="1" x14ac:dyDescent="0.15">
      <c r="A399" s="294" t="s">
        <v>1528</v>
      </c>
      <c r="B399" s="669" t="s">
        <v>1529</v>
      </c>
      <c r="C399" s="669" t="s">
        <v>367</v>
      </c>
      <c r="D399" s="266" t="s">
        <v>368</v>
      </c>
      <c r="E399" s="670" t="s">
        <v>1532</v>
      </c>
      <c r="F399" s="670" t="s">
        <v>1533</v>
      </c>
      <c r="G399" s="270">
        <f t="shared" si="42"/>
        <v>21.037500000000001</v>
      </c>
      <c r="H399" s="270">
        <f t="shared" si="45"/>
        <v>38.25</v>
      </c>
      <c r="I399" s="271">
        <f t="shared" si="43"/>
        <v>38.24</v>
      </c>
      <c r="J399" s="257">
        <f>VLOOKUP(E399,Inventory!A:C,3,FALSE)</f>
        <v>41</v>
      </c>
      <c r="K399" s="267"/>
      <c r="L399" s="271">
        <f t="shared" si="44"/>
        <v>0</v>
      </c>
      <c r="M399" s="443"/>
      <c r="N399" s="258"/>
    </row>
    <row r="400" spans="1:14" ht="12" customHeight="1" x14ac:dyDescent="0.15">
      <c r="A400" s="251" t="s">
        <v>321</v>
      </c>
      <c r="B400" s="252" t="s">
        <v>1534</v>
      </c>
      <c r="C400" s="251" t="s">
        <v>363</v>
      </c>
      <c r="D400" s="251" t="s">
        <v>364</v>
      </c>
      <c r="E400" s="273" t="s">
        <v>1535</v>
      </c>
      <c r="F400" s="273">
        <v>847435029189</v>
      </c>
      <c r="G400" s="254">
        <f t="shared" si="42"/>
        <v>24.750000000000004</v>
      </c>
      <c r="H400" s="254">
        <v>45</v>
      </c>
      <c r="I400" s="255">
        <f t="shared" si="43"/>
        <v>44.99</v>
      </c>
      <c r="J400" s="257">
        <f>VLOOKUP(E400,Inventory!A:C,3,FALSE)</f>
        <v>250</v>
      </c>
      <c r="K400" s="252"/>
      <c r="L400" s="255">
        <f t="shared" si="44"/>
        <v>0</v>
      </c>
      <c r="M400" s="443"/>
      <c r="N400" s="258"/>
    </row>
    <row r="401" spans="1:14" ht="12" customHeight="1" x14ac:dyDescent="0.15">
      <c r="A401" s="260" t="s">
        <v>321</v>
      </c>
      <c r="B401" s="264" t="s">
        <v>1534</v>
      </c>
      <c r="C401" s="260" t="s">
        <v>367</v>
      </c>
      <c r="D401" s="260" t="s">
        <v>368</v>
      </c>
      <c r="E401" s="275" t="s">
        <v>1536</v>
      </c>
      <c r="F401" s="275">
        <v>847435029196</v>
      </c>
      <c r="G401" s="262">
        <f t="shared" si="42"/>
        <v>24.750000000000004</v>
      </c>
      <c r="H401" s="262">
        <v>45</v>
      </c>
      <c r="I401" s="263">
        <f t="shared" si="43"/>
        <v>44.99</v>
      </c>
      <c r="J401" s="257">
        <f>VLOOKUP(E401,Inventory!A:C,3,FALSE)</f>
        <v>250</v>
      </c>
      <c r="K401" s="264"/>
      <c r="L401" s="263">
        <f t="shared" si="44"/>
        <v>0</v>
      </c>
      <c r="M401" s="443"/>
      <c r="N401" s="258"/>
    </row>
    <row r="402" spans="1:14" ht="12" customHeight="1" x14ac:dyDescent="0.15">
      <c r="A402" s="260" t="s">
        <v>321</v>
      </c>
      <c r="B402" s="264" t="s">
        <v>1537</v>
      </c>
      <c r="C402" s="260" t="s">
        <v>363</v>
      </c>
      <c r="D402" s="251" t="s">
        <v>364</v>
      </c>
      <c r="E402" s="275" t="s">
        <v>1538</v>
      </c>
      <c r="F402" s="275">
        <v>847435029202</v>
      </c>
      <c r="G402" s="262">
        <f t="shared" si="42"/>
        <v>24.750000000000004</v>
      </c>
      <c r="H402" s="262">
        <v>45</v>
      </c>
      <c r="I402" s="263">
        <f t="shared" si="43"/>
        <v>44.99</v>
      </c>
      <c r="J402" s="257">
        <f>VLOOKUP(E402,Inventory!A:C,3,FALSE)</f>
        <v>172</v>
      </c>
      <c r="K402" s="264"/>
      <c r="L402" s="263">
        <f t="shared" si="44"/>
        <v>0</v>
      </c>
      <c r="M402" s="443"/>
      <c r="N402" s="258"/>
    </row>
    <row r="403" spans="1:14" ht="12" customHeight="1" x14ac:dyDescent="0.15">
      <c r="A403" s="260" t="s">
        <v>321</v>
      </c>
      <c r="B403" s="264" t="s">
        <v>1537</v>
      </c>
      <c r="C403" s="260" t="s">
        <v>367</v>
      </c>
      <c r="D403" s="260" t="s">
        <v>368</v>
      </c>
      <c r="E403" s="275" t="s">
        <v>1539</v>
      </c>
      <c r="F403" s="275">
        <v>847435029219</v>
      </c>
      <c r="G403" s="262">
        <f t="shared" si="42"/>
        <v>24.750000000000004</v>
      </c>
      <c r="H403" s="262">
        <v>45</v>
      </c>
      <c r="I403" s="263">
        <f t="shared" si="43"/>
        <v>44.99</v>
      </c>
      <c r="J403" s="257">
        <f>VLOOKUP(E403,Inventory!A:C,3,FALSE)</f>
        <v>220</v>
      </c>
      <c r="K403" s="264"/>
      <c r="L403" s="263">
        <f t="shared" si="44"/>
        <v>0</v>
      </c>
      <c r="M403" s="443"/>
      <c r="N403" s="258"/>
    </row>
    <row r="404" spans="1:14" ht="12" customHeight="1" x14ac:dyDescent="0.15">
      <c r="A404" s="260" t="s">
        <v>321</v>
      </c>
      <c r="B404" s="264" t="s">
        <v>1540</v>
      </c>
      <c r="C404" s="260" t="s">
        <v>363</v>
      </c>
      <c r="D404" s="251" t="s">
        <v>364</v>
      </c>
      <c r="E404" s="275" t="s">
        <v>1541</v>
      </c>
      <c r="F404" s="261" t="s">
        <v>1542</v>
      </c>
      <c r="G404" s="262">
        <f t="shared" si="42"/>
        <v>24.750000000000004</v>
      </c>
      <c r="H404" s="262">
        <v>45</v>
      </c>
      <c r="I404" s="263">
        <f t="shared" si="43"/>
        <v>44.99</v>
      </c>
      <c r="J404" s="257">
        <f>VLOOKUP(E404,Inventory!A:C,3,FALSE)</f>
        <v>55</v>
      </c>
      <c r="K404" s="264"/>
      <c r="L404" s="263">
        <f t="shared" si="44"/>
        <v>0</v>
      </c>
      <c r="M404" s="443"/>
      <c r="N404" s="258"/>
    </row>
    <row r="405" spans="1:14" ht="12" customHeight="1" x14ac:dyDescent="0.15">
      <c r="A405" s="260" t="s">
        <v>321</v>
      </c>
      <c r="B405" s="264" t="s">
        <v>1540</v>
      </c>
      <c r="C405" s="260" t="s">
        <v>367</v>
      </c>
      <c r="D405" s="260" t="s">
        <v>368</v>
      </c>
      <c r="E405" s="275" t="s">
        <v>1543</v>
      </c>
      <c r="F405" s="261" t="s">
        <v>1544</v>
      </c>
      <c r="G405" s="262">
        <f t="shared" si="42"/>
        <v>24.750000000000004</v>
      </c>
      <c r="H405" s="262">
        <v>45</v>
      </c>
      <c r="I405" s="263">
        <f t="shared" si="43"/>
        <v>44.99</v>
      </c>
      <c r="J405" s="257">
        <f>VLOOKUP(E405,Inventory!A:C,3,FALSE)</f>
        <v>59</v>
      </c>
      <c r="K405" s="264"/>
      <c r="L405" s="263">
        <f t="shared" si="44"/>
        <v>0</v>
      </c>
      <c r="M405" s="443"/>
      <c r="N405" s="258"/>
    </row>
    <row r="406" spans="1:14" ht="12" customHeight="1" x14ac:dyDescent="0.15">
      <c r="A406" s="455" t="s">
        <v>321</v>
      </c>
      <c r="B406" s="457" t="s">
        <v>1545</v>
      </c>
      <c r="C406" s="455" t="s">
        <v>363</v>
      </c>
      <c r="D406" s="490" t="s">
        <v>364</v>
      </c>
      <c r="E406" s="507" t="s">
        <v>1546</v>
      </c>
      <c r="F406" s="507" t="s">
        <v>1547</v>
      </c>
      <c r="G406" s="492">
        <f t="shared" si="42"/>
        <v>24.750000000000004</v>
      </c>
      <c r="H406" s="492">
        <v>45</v>
      </c>
      <c r="I406" s="461">
        <f t="shared" si="43"/>
        <v>44.99</v>
      </c>
      <c r="J406" s="257">
        <f>VLOOKUP(E406,Inventory!A:C,3,FALSE)</f>
        <v>24</v>
      </c>
      <c r="K406" s="457"/>
      <c r="L406" s="461">
        <f t="shared" si="44"/>
        <v>0</v>
      </c>
      <c r="M406" s="443"/>
      <c r="N406" s="258"/>
    </row>
    <row r="407" spans="1:14" ht="12" customHeight="1" x14ac:dyDescent="0.15">
      <c r="A407" s="455" t="s">
        <v>321</v>
      </c>
      <c r="B407" s="457" t="s">
        <v>1545</v>
      </c>
      <c r="C407" s="455" t="s">
        <v>367</v>
      </c>
      <c r="D407" s="455" t="s">
        <v>368</v>
      </c>
      <c r="E407" s="507" t="s">
        <v>1548</v>
      </c>
      <c r="F407" s="507" t="s">
        <v>1549</v>
      </c>
      <c r="G407" s="492">
        <f t="shared" si="42"/>
        <v>24.750000000000004</v>
      </c>
      <c r="H407" s="492">
        <v>45</v>
      </c>
      <c r="I407" s="461">
        <f t="shared" si="43"/>
        <v>44.99</v>
      </c>
      <c r="J407" s="257">
        <f>VLOOKUP(E407,Inventory!A:C,3,FALSE)</f>
        <v>25</v>
      </c>
      <c r="K407" s="457"/>
      <c r="L407" s="461">
        <f t="shared" si="44"/>
        <v>0</v>
      </c>
      <c r="M407" s="443"/>
      <c r="N407" s="258"/>
    </row>
    <row r="408" spans="1:14" ht="12" customHeight="1" x14ac:dyDescent="0.15">
      <c r="A408" s="467" t="s">
        <v>321</v>
      </c>
      <c r="B408" s="468" t="s">
        <v>1550</v>
      </c>
      <c r="C408" s="467" t="s">
        <v>363</v>
      </c>
      <c r="D408" s="467" t="s">
        <v>364</v>
      </c>
      <c r="E408" s="511" t="s">
        <v>1551</v>
      </c>
      <c r="F408" s="511" t="s">
        <v>1552</v>
      </c>
      <c r="G408" s="514">
        <f t="shared" si="42"/>
        <v>24.750000000000004</v>
      </c>
      <c r="H408" s="514">
        <v>45</v>
      </c>
      <c r="I408" s="473">
        <f t="shared" si="43"/>
        <v>44.99</v>
      </c>
      <c r="J408" s="257">
        <f>VLOOKUP(E408,Inventory!A:C,3,FALSE)</f>
        <v>0</v>
      </c>
      <c r="K408" s="468"/>
      <c r="L408" s="473">
        <f t="shared" si="44"/>
        <v>0</v>
      </c>
      <c r="M408" s="443"/>
      <c r="N408" s="258" t="s">
        <v>1553</v>
      </c>
    </row>
    <row r="409" spans="1:14" ht="12" customHeight="1" x14ac:dyDescent="0.15">
      <c r="A409" s="467" t="s">
        <v>321</v>
      </c>
      <c r="B409" s="468" t="s">
        <v>1550</v>
      </c>
      <c r="C409" s="467" t="s">
        <v>367</v>
      </c>
      <c r="D409" s="467" t="s">
        <v>368</v>
      </c>
      <c r="E409" s="511" t="s">
        <v>1554</v>
      </c>
      <c r="F409" s="511" t="s">
        <v>1555</v>
      </c>
      <c r="G409" s="514">
        <f t="shared" si="42"/>
        <v>24.750000000000004</v>
      </c>
      <c r="H409" s="514">
        <v>45</v>
      </c>
      <c r="I409" s="473">
        <f t="shared" si="43"/>
        <v>44.99</v>
      </c>
      <c r="J409" s="257">
        <f>VLOOKUP(E409,Inventory!A:C,3,FALSE)</f>
        <v>0</v>
      </c>
      <c r="K409" s="468"/>
      <c r="L409" s="473">
        <f t="shared" si="44"/>
        <v>0</v>
      </c>
      <c r="M409" s="443"/>
      <c r="N409" s="258" t="s">
        <v>1553</v>
      </c>
    </row>
    <row r="410" spans="1:14" ht="12" customHeight="1" x14ac:dyDescent="0.15">
      <c r="A410" s="467" t="s">
        <v>321</v>
      </c>
      <c r="B410" s="467" t="s">
        <v>1556</v>
      </c>
      <c r="C410" s="467" t="s">
        <v>363</v>
      </c>
      <c r="D410" s="467" t="s">
        <v>364</v>
      </c>
      <c r="E410" s="511" t="s">
        <v>1557</v>
      </c>
      <c r="F410" s="511" t="s">
        <v>1558</v>
      </c>
      <c r="G410" s="514">
        <f t="shared" si="42"/>
        <v>24.750000000000004</v>
      </c>
      <c r="H410" s="514">
        <v>45</v>
      </c>
      <c r="I410" s="473">
        <f t="shared" si="43"/>
        <v>44.99</v>
      </c>
      <c r="J410" s="257">
        <f>VLOOKUP(E410,Inventory!A:C,3,FALSE)</f>
        <v>0</v>
      </c>
      <c r="K410" s="468"/>
      <c r="L410" s="473">
        <f t="shared" si="44"/>
        <v>0</v>
      </c>
      <c r="M410" s="443"/>
      <c r="N410" s="258" t="s">
        <v>1067</v>
      </c>
    </row>
    <row r="411" spans="1:14" ht="12" customHeight="1" x14ac:dyDescent="0.15">
      <c r="A411" s="467" t="s">
        <v>321</v>
      </c>
      <c r="B411" s="467" t="s">
        <v>1556</v>
      </c>
      <c r="C411" s="467" t="s">
        <v>367</v>
      </c>
      <c r="D411" s="467" t="s">
        <v>368</v>
      </c>
      <c r="E411" s="511" t="s">
        <v>1559</v>
      </c>
      <c r="F411" s="511" t="s">
        <v>1560</v>
      </c>
      <c r="G411" s="514">
        <f t="shared" si="42"/>
        <v>24.750000000000004</v>
      </c>
      <c r="H411" s="514">
        <v>45</v>
      </c>
      <c r="I411" s="473">
        <f t="shared" si="43"/>
        <v>44.99</v>
      </c>
      <c r="J411" s="257">
        <f>VLOOKUP(E411,Inventory!A:C,3,FALSE)</f>
        <v>0</v>
      </c>
      <c r="K411" s="468"/>
      <c r="L411" s="473">
        <f t="shared" si="44"/>
        <v>0</v>
      </c>
      <c r="M411" s="443"/>
      <c r="N411" s="258" t="s">
        <v>1067</v>
      </c>
    </row>
    <row r="412" spans="1:14" ht="12" customHeight="1" x14ac:dyDescent="0.15">
      <c r="A412" s="260" t="s">
        <v>1561</v>
      </c>
      <c r="B412" s="264" t="s">
        <v>1562</v>
      </c>
      <c r="C412" s="260" t="s">
        <v>552</v>
      </c>
      <c r="D412" s="260" t="s">
        <v>552</v>
      </c>
      <c r="E412" s="261" t="s">
        <v>1563</v>
      </c>
      <c r="F412" s="261" t="s">
        <v>1564</v>
      </c>
      <c r="G412" s="262">
        <f t="shared" si="42"/>
        <v>11</v>
      </c>
      <c r="H412" s="262">
        <v>20</v>
      </c>
      <c r="I412" s="263">
        <f t="shared" si="43"/>
        <v>19.989999999999998</v>
      </c>
      <c r="J412" s="257">
        <f>VLOOKUP(E412,Inventory!A:C,3,FALSE)</f>
        <v>204</v>
      </c>
      <c r="K412" s="264"/>
      <c r="L412" s="263">
        <f t="shared" si="44"/>
        <v>0</v>
      </c>
      <c r="M412" s="443"/>
      <c r="N412" s="258"/>
    </row>
    <row r="413" spans="1:14" ht="12" customHeight="1" x14ac:dyDescent="0.15">
      <c r="A413" s="671" t="s">
        <v>1565</v>
      </c>
      <c r="B413" s="672"/>
      <c r="C413" s="672"/>
      <c r="D413" s="672"/>
      <c r="E413" s="672"/>
      <c r="F413" s="672"/>
      <c r="G413" s="673"/>
      <c r="H413" s="673"/>
      <c r="I413" s="672"/>
      <c r="J413" s="257"/>
      <c r="K413" s="672"/>
      <c r="L413" s="672"/>
      <c r="M413" s="674"/>
      <c r="N413" s="245"/>
    </row>
    <row r="414" spans="1:14" ht="12" customHeight="1" x14ac:dyDescent="0.15">
      <c r="A414" s="675" t="s">
        <v>351</v>
      </c>
      <c r="B414" s="675" t="s">
        <v>352</v>
      </c>
      <c r="C414" s="675" t="s">
        <v>353</v>
      </c>
      <c r="D414" s="675" t="str">
        <f>D6</f>
        <v>Measurement</v>
      </c>
      <c r="E414" s="675" t="s">
        <v>355</v>
      </c>
      <c r="F414" s="675" t="s">
        <v>356</v>
      </c>
      <c r="G414" s="676" t="s">
        <v>257</v>
      </c>
      <c r="H414" s="676" t="s">
        <v>262</v>
      </c>
      <c r="I414" s="675" t="s">
        <v>263</v>
      </c>
      <c r="J414" s="248"/>
      <c r="K414" s="675" t="s">
        <v>357</v>
      </c>
      <c r="L414" s="675" t="s">
        <v>359</v>
      </c>
      <c r="M414" s="677"/>
      <c r="N414" s="249"/>
    </row>
    <row r="415" spans="1:14" ht="12" customHeight="1" x14ac:dyDescent="0.15">
      <c r="A415" s="467" t="s">
        <v>326</v>
      </c>
      <c r="B415" s="467" t="s">
        <v>1108</v>
      </c>
      <c r="C415" s="467" t="s">
        <v>1566</v>
      </c>
      <c r="D415" s="678" t="s">
        <v>1567</v>
      </c>
      <c r="E415" s="679" t="s">
        <v>1568</v>
      </c>
      <c r="F415" s="679" t="s">
        <v>1569</v>
      </c>
      <c r="G415" s="514">
        <f t="shared" ref="G415:G457" si="46">H415*0.55</f>
        <v>71.5</v>
      </c>
      <c r="H415" s="514">
        <v>130</v>
      </c>
      <c r="I415" s="569">
        <f t="shared" ref="I415:I457" si="47">H415-0.01</f>
        <v>129.99</v>
      </c>
      <c r="J415" s="423">
        <f>VLOOKUP(E415,Inventory!A:C,3,FALSE)</f>
        <v>0</v>
      </c>
      <c r="K415" s="570"/>
      <c r="L415" s="569">
        <f t="shared" ref="L415:L457" si="48">G415*K415</f>
        <v>0</v>
      </c>
      <c r="M415" s="745"/>
      <c r="N415" s="258" t="s">
        <v>1111</v>
      </c>
    </row>
    <row r="416" spans="1:14" ht="12" customHeight="1" x14ac:dyDescent="0.15">
      <c r="A416" s="467" t="s">
        <v>326</v>
      </c>
      <c r="B416" s="467" t="s">
        <v>1108</v>
      </c>
      <c r="C416" s="467" t="s">
        <v>661</v>
      </c>
      <c r="D416" s="678" t="s">
        <v>1570</v>
      </c>
      <c r="E416" s="679" t="s">
        <v>1571</v>
      </c>
      <c r="F416" s="679" t="s">
        <v>1572</v>
      </c>
      <c r="G416" s="514">
        <f t="shared" si="46"/>
        <v>71.5</v>
      </c>
      <c r="H416" s="514">
        <v>130</v>
      </c>
      <c r="I416" s="569">
        <f t="shared" si="47"/>
        <v>129.99</v>
      </c>
      <c r="J416" s="423">
        <f>VLOOKUP(E416,Inventory!A:C,3,FALSE)</f>
        <v>0</v>
      </c>
      <c r="K416" s="570"/>
      <c r="L416" s="569">
        <f t="shared" si="48"/>
        <v>0</v>
      </c>
      <c r="M416" s="745"/>
      <c r="N416" s="258" t="s">
        <v>1111</v>
      </c>
    </row>
    <row r="417" spans="1:14" ht="12" customHeight="1" x14ac:dyDescent="0.15">
      <c r="A417" s="467" t="s">
        <v>326</v>
      </c>
      <c r="B417" s="467" t="s">
        <v>1108</v>
      </c>
      <c r="C417" s="467" t="s">
        <v>466</v>
      </c>
      <c r="D417" s="678" t="s">
        <v>1573</v>
      </c>
      <c r="E417" s="679" t="s">
        <v>1574</v>
      </c>
      <c r="F417" s="679" t="s">
        <v>1575</v>
      </c>
      <c r="G417" s="514">
        <f t="shared" si="46"/>
        <v>71.5</v>
      </c>
      <c r="H417" s="514">
        <v>130</v>
      </c>
      <c r="I417" s="569">
        <f t="shared" si="47"/>
        <v>129.99</v>
      </c>
      <c r="J417" s="423">
        <f>VLOOKUP(E417,Inventory!A:C,3,FALSE)</f>
        <v>0</v>
      </c>
      <c r="K417" s="570"/>
      <c r="L417" s="569">
        <f t="shared" si="48"/>
        <v>0</v>
      </c>
      <c r="M417" s="745"/>
      <c r="N417" s="258" t="s">
        <v>1111</v>
      </c>
    </row>
    <row r="418" spans="1:14" ht="12" customHeight="1" x14ac:dyDescent="0.15">
      <c r="A418" s="467" t="s">
        <v>326</v>
      </c>
      <c r="B418" s="467" t="s">
        <v>1108</v>
      </c>
      <c r="C418" s="467" t="s">
        <v>469</v>
      </c>
      <c r="D418" s="678" t="s">
        <v>1576</v>
      </c>
      <c r="E418" s="679" t="s">
        <v>1577</v>
      </c>
      <c r="F418" s="679" t="s">
        <v>1578</v>
      </c>
      <c r="G418" s="514">
        <f t="shared" si="46"/>
        <v>71.5</v>
      </c>
      <c r="H418" s="514">
        <v>130</v>
      </c>
      <c r="I418" s="569">
        <f t="shared" si="47"/>
        <v>129.99</v>
      </c>
      <c r="J418" s="423">
        <f>VLOOKUP(E418,Inventory!A:C,3,FALSE)</f>
        <v>0</v>
      </c>
      <c r="K418" s="570"/>
      <c r="L418" s="569">
        <f t="shared" si="48"/>
        <v>0</v>
      </c>
      <c r="M418" s="745"/>
      <c r="N418" s="258" t="s">
        <v>1111</v>
      </c>
    </row>
    <row r="419" spans="1:14" ht="12" customHeight="1" x14ac:dyDescent="0.15">
      <c r="A419" s="467" t="s">
        <v>326</v>
      </c>
      <c r="B419" s="467" t="s">
        <v>1108</v>
      </c>
      <c r="C419" s="467" t="s">
        <v>472</v>
      </c>
      <c r="D419" s="678" t="s">
        <v>1579</v>
      </c>
      <c r="E419" s="679" t="s">
        <v>1580</v>
      </c>
      <c r="F419" s="679" t="s">
        <v>1581</v>
      </c>
      <c r="G419" s="514">
        <f t="shared" si="46"/>
        <v>71.5</v>
      </c>
      <c r="H419" s="514">
        <v>130</v>
      </c>
      <c r="I419" s="569">
        <f t="shared" si="47"/>
        <v>129.99</v>
      </c>
      <c r="J419" s="423">
        <f>VLOOKUP(E419,Inventory!A:C,3,FALSE)</f>
        <v>0</v>
      </c>
      <c r="K419" s="570"/>
      <c r="L419" s="569">
        <f t="shared" si="48"/>
        <v>0</v>
      </c>
      <c r="M419" s="745"/>
      <c r="N419" s="258" t="s">
        <v>1111</v>
      </c>
    </row>
    <row r="420" spans="1:14" ht="12" customHeight="1" x14ac:dyDescent="0.15">
      <c r="A420" s="467" t="s">
        <v>326</v>
      </c>
      <c r="B420" s="467" t="s">
        <v>1108</v>
      </c>
      <c r="C420" s="467" t="s">
        <v>475</v>
      </c>
      <c r="D420" s="678" t="s">
        <v>1582</v>
      </c>
      <c r="E420" s="679" t="s">
        <v>1583</v>
      </c>
      <c r="F420" s="679" t="s">
        <v>1584</v>
      </c>
      <c r="G420" s="514">
        <f t="shared" si="46"/>
        <v>71.5</v>
      </c>
      <c r="H420" s="514">
        <v>130</v>
      </c>
      <c r="I420" s="569">
        <f t="shared" si="47"/>
        <v>129.99</v>
      </c>
      <c r="J420" s="423">
        <f>VLOOKUP(E420,Inventory!A:C,3,FALSE)</f>
        <v>0</v>
      </c>
      <c r="K420" s="570"/>
      <c r="L420" s="569">
        <f t="shared" si="48"/>
        <v>0</v>
      </c>
      <c r="M420" s="745"/>
      <c r="N420" s="258" t="s">
        <v>1111</v>
      </c>
    </row>
    <row r="421" spans="1:14" ht="12" customHeight="1" x14ac:dyDescent="0.15">
      <c r="A421" s="467" t="s">
        <v>326</v>
      </c>
      <c r="B421" s="467" t="s">
        <v>1423</v>
      </c>
      <c r="C421" s="467" t="s">
        <v>1566</v>
      </c>
      <c r="D421" s="678" t="s">
        <v>1567</v>
      </c>
      <c r="E421" s="679" t="s">
        <v>1585</v>
      </c>
      <c r="F421" s="679" t="s">
        <v>1586</v>
      </c>
      <c r="G421" s="514">
        <f t="shared" si="46"/>
        <v>71.5</v>
      </c>
      <c r="H421" s="514">
        <v>130</v>
      </c>
      <c r="I421" s="569">
        <f t="shared" si="47"/>
        <v>129.99</v>
      </c>
      <c r="J421" s="423">
        <f>VLOOKUP(E421,Inventory!A:C,3,FALSE)</f>
        <v>0</v>
      </c>
      <c r="K421" s="312"/>
      <c r="L421" s="302">
        <f t="shared" si="48"/>
        <v>0</v>
      </c>
      <c r="M421" s="745"/>
      <c r="N421" s="258" t="s">
        <v>1111</v>
      </c>
    </row>
    <row r="422" spans="1:14" ht="12" customHeight="1" x14ac:dyDescent="0.15">
      <c r="A422" s="467" t="s">
        <v>326</v>
      </c>
      <c r="B422" s="467" t="s">
        <v>1423</v>
      </c>
      <c r="C422" s="467" t="s">
        <v>661</v>
      </c>
      <c r="D422" s="678" t="s">
        <v>1570</v>
      </c>
      <c r="E422" s="679" t="s">
        <v>1587</v>
      </c>
      <c r="F422" s="679" t="s">
        <v>1588</v>
      </c>
      <c r="G422" s="514">
        <f t="shared" si="46"/>
        <v>71.5</v>
      </c>
      <c r="H422" s="514">
        <v>130</v>
      </c>
      <c r="I422" s="569">
        <f t="shared" si="47"/>
        <v>129.99</v>
      </c>
      <c r="J422" s="423">
        <f>VLOOKUP(E422,Inventory!A:C,3,FALSE)</f>
        <v>0</v>
      </c>
      <c r="K422" s="312"/>
      <c r="L422" s="302">
        <f t="shared" si="48"/>
        <v>0</v>
      </c>
      <c r="M422" s="745"/>
      <c r="N422" s="258" t="s">
        <v>1111</v>
      </c>
    </row>
    <row r="423" spans="1:14" ht="12" customHeight="1" x14ac:dyDescent="0.15">
      <c r="A423" s="467" t="s">
        <v>326</v>
      </c>
      <c r="B423" s="467" t="s">
        <v>1423</v>
      </c>
      <c r="C423" s="467" t="s">
        <v>466</v>
      </c>
      <c r="D423" s="678" t="s">
        <v>1573</v>
      </c>
      <c r="E423" s="679" t="s">
        <v>1589</v>
      </c>
      <c r="F423" s="679" t="s">
        <v>1590</v>
      </c>
      <c r="G423" s="514">
        <f t="shared" si="46"/>
        <v>71.5</v>
      </c>
      <c r="H423" s="514">
        <v>130</v>
      </c>
      <c r="I423" s="569">
        <f t="shared" si="47"/>
        <v>129.99</v>
      </c>
      <c r="J423" s="423">
        <f>VLOOKUP(E423,Inventory!A:C,3,FALSE)</f>
        <v>0</v>
      </c>
      <c r="K423" s="312"/>
      <c r="L423" s="302">
        <f t="shared" si="48"/>
        <v>0</v>
      </c>
      <c r="M423" s="745"/>
      <c r="N423" s="258" t="s">
        <v>1111</v>
      </c>
    </row>
    <row r="424" spans="1:14" ht="12" customHeight="1" x14ac:dyDescent="0.15">
      <c r="A424" s="467" t="s">
        <v>326</v>
      </c>
      <c r="B424" s="467" t="s">
        <v>1423</v>
      </c>
      <c r="C424" s="467" t="s">
        <v>469</v>
      </c>
      <c r="D424" s="678" t="s">
        <v>1576</v>
      </c>
      <c r="E424" s="679" t="s">
        <v>1591</v>
      </c>
      <c r="F424" s="679" t="s">
        <v>1592</v>
      </c>
      <c r="G424" s="514">
        <f t="shared" si="46"/>
        <v>71.5</v>
      </c>
      <c r="H424" s="514">
        <v>130</v>
      </c>
      <c r="I424" s="569">
        <f t="shared" si="47"/>
        <v>129.99</v>
      </c>
      <c r="J424" s="423">
        <f>VLOOKUP(E424,Inventory!A:C,3,FALSE)</f>
        <v>0</v>
      </c>
      <c r="K424" s="312"/>
      <c r="L424" s="302">
        <f t="shared" si="48"/>
        <v>0</v>
      </c>
      <c r="M424" s="745"/>
      <c r="N424" s="258" t="s">
        <v>1111</v>
      </c>
    </row>
    <row r="425" spans="1:14" ht="12" customHeight="1" x14ac:dyDescent="0.15">
      <c r="A425" s="467" t="s">
        <v>326</v>
      </c>
      <c r="B425" s="467" t="s">
        <v>1423</v>
      </c>
      <c r="C425" s="467" t="s">
        <v>472</v>
      </c>
      <c r="D425" s="678" t="s">
        <v>1579</v>
      </c>
      <c r="E425" s="679" t="s">
        <v>1593</v>
      </c>
      <c r="F425" s="679" t="s">
        <v>1594</v>
      </c>
      <c r="G425" s="514">
        <f t="shared" si="46"/>
        <v>71.5</v>
      </c>
      <c r="H425" s="514">
        <v>130</v>
      </c>
      <c r="I425" s="569">
        <f t="shared" si="47"/>
        <v>129.99</v>
      </c>
      <c r="J425" s="423">
        <f>VLOOKUP(E425,Inventory!A:C,3,FALSE)</f>
        <v>0</v>
      </c>
      <c r="K425" s="312"/>
      <c r="L425" s="302">
        <f t="shared" si="48"/>
        <v>0</v>
      </c>
      <c r="M425" s="745"/>
      <c r="N425" s="258" t="s">
        <v>1111</v>
      </c>
    </row>
    <row r="426" spans="1:14" ht="12" customHeight="1" x14ac:dyDescent="0.15">
      <c r="A426" s="467" t="s">
        <v>326</v>
      </c>
      <c r="B426" s="467" t="s">
        <v>1423</v>
      </c>
      <c r="C426" s="467" t="s">
        <v>475</v>
      </c>
      <c r="D426" s="678" t="s">
        <v>1582</v>
      </c>
      <c r="E426" s="679" t="s">
        <v>1595</v>
      </c>
      <c r="F426" s="679" t="s">
        <v>1596</v>
      </c>
      <c r="G426" s="514">
        <f t="shared" si="46"/>
        <v>71.5</v>
      </c>
      <c r="H426" s="514">
        <v>130</v>
      </c>
      <c r="I426" s="569">
        <f t="shared" si="47"/>
        <v>129.99</v>
      </c>
      <c r="J426" s="423">
        <f>VLOOKUP(E426,Inventory!A:C,3,FALSE)</f>
        <v>0</v>
      </c>
      <c r="K426" s="312"/>
      <c r="L426" s="302">
        <f t="shared" si="48"/>
        <v>0</v>
      </c>
      <c r="M426" s="745"/>
      <c r="N426" s="258" t="s">
        <v>1111</v>
      </c>
    </row>
    <row r="427" spans="1:14" ht="12" customHeight="1" x14ac:dyDescent="0.15">
      <c r="A427" s="467" t="s">
        <v>326</v>
      </c>
      <c r="B427" s="467" t="s">
        <v>1597</v>
      </c>
      <c r="C427" s="467" t="s">
        <v>1566</v>
      </c>
      <c r="D427" s="678" t="s">
        <v>1567</v>
      </c>
      <c r="E427" s="679" t="s">
        <v>1598</v>
      </c>
      <c r="F427" s="679" t="s">
        <v>1599</v>
      </c>
      <c r="G427" s="514">
        <f t="shared" si="46"/>
        <v>71.5</v>
      </c>
      <c r="H427" s="514">
        <v>130</v>
      </c>
      <c r="I427" s="569">
        <f t="shared" si="47"/>
        <v>129.99</v>
      </c>
      <c r="J427" s="423">
        <f>VLOOKUP(E427,Inventory!A:C,3,FALSE)</f>
        <v>0</v>
      </c>
      <c r="K427" s="312"/>
      <c r="L427" s="302">
        <f t="shared" si="48"/>
        <v>0</v>
      </c>
      <c r="M427" s="745"/>
      <c r="N427" s="258" t="s">
        <v>1111</v>
      </c>
    </row>
    <row r="428" spans="1:14" ht="12" customHeight="1" x14ac:dyDescent="0.15">
      <c r="A428" s="467" t="s">
        <v>326</v>
      </c>
      <c r="B428" s="467" t="s">
        <v>1597</v>
      </c>
      <c r="C428" s="467" t="s">
        <v>661</v>
      </c>
      <c r="D428" s="678" t="s">
        <v>1570</v>
      </c>
      <c r="E428" s="679" t="s">
        <v>1600</v>
      </c>
      <c r="F428" s="679" t="s">
        <v>1601</v>
      </c>
      <c r="G428" s="514">
        <f t="shared" si="46"/>
        <v>71.5</v>
      </c>
      <c r="H428" s="514">
        <v>130</v>
      </c>
      <c r="I428" s="569">
        <f t="shared" si="47"/>
        <v>129.99</v>
      </c>
      <c r="J428" s="423">
        <f>VLOOKUP(E428,Inventory!A:C,3,FALSE)</f>
        <v>0</v>
      </c>
      <c r="K428" s="312"/>
      <c r="L428" s="302">
        <f t="shared" si="48"/>
        <v>0</v>
      </c>
      <c r="M428" s="745"/>
      <c r="N428" s="258" t="s">
        <v>1111</v>
      </c>
    </row>
    <row r="429" spans="1:14" ht="12" customHeight="1" x14ac:dyDescent="0.15">
      <c r="A429" s="467" t="s">
        <v>326</v>
      </c>
      <c r="B429" s="467" t="s">
        <v>1597</v>
      </c>
      <c r="C429" s="467" t="s">
        <v>466</v>
      </c>
      <c r="D429" s="678" t="s">
        <v>1573</v>
      </c>
      <c r="E429" s="679" t="s">
        <v>1602</v>
      </c>
      <c r="F429" s="679" t="s">
        <v>1603</v>
      </c>
      <c r="G429" s="514">
        <f t="shared" si="46"/>
        <v>71.5</v>
      </c>
      <c r="H429" s="514">
        <v>130</v>
      </c>
      <c r="I429" s="569">
        <f t="shared" si="47"/>
        <v>129.99</v>
      </c>
      <c r="J429" s="423">
        <f>VLOOKUP(E429,Inventory!A:C,3,FALSE)</f>
        <v>0</v>
      </c>
      <c r="K429" s="312"/>
      <c r="L429" s="302">
        <f t="shared" si="48"/>
        <v>0</v>
      </c>
      <c r="M429" s="745"/>
      <c r="N429" s="258" t="s">
        <v>1111</v>
      </c>
    </row>
    <row r="430" spans="1:14" ht="12" customHeight="1" x14ac:dyDescent="0.15">
      <c r="A430" s="467" t="s">
        <v>326</v>
      </c>
      <c r="B430" s="467" t="s">
        <v>1597</v>
      </c>
      <c r="C430" s="467" t="s">
        <v>469</v>
      </c>
      <c r="D430" s="678" t="s">
        <v>1576</v>
      </c>
      <c r="E430" s="679" t="s">
        <v>1604</v>
      </c>
      <c r="F430" s="679" t="s">
        <v>1605</v>
      </c>
      <c r="G430" s="514">
        <f t="shared" si="46"/>
        <v>71.5</v>
      </c>
      <c r="H430" s="514">
        <v>130</v>
      </c>
      <c r="I430" s="569">
        <f t="shared" si="47"/>
        <v>129.99</v>
      </c>
      <c r="J430" s="423">
        <f>VLOOKUP(E430,Inventory!A:C,3,FALSE)</f>
        <v>0</v>
      </c>
      <c r="K430" s="312"/>
      <c r="L430" s="302">
        <f t="shared" si="48"/>
        <v>0</v>
      </c>
      <c r="M430" s="745"/>
      <c r="N430" s="258" t="s">
        <v>1111</v>
      </c>
    </row>
    <row r="431" spans="1:14" ht="12" customHeight="1" x14ac:dyDescent="0.15">
      <c r="A431" s="467" t="s">
        <v>326</v>
      </c>
      <c r="B431" s="467" t="s">
        <v>1597</v>
      </c>
      <c r="C431" s="467" t="s">
        <v>472</v>
      </c>
      <c r="D431" s="678" t="s">
        <v>1579</v>
      </c>
      <c r="E431" s="679" t="s">
        <v>1606</v>
      </c>
      <c r="F431" s="679" t="s">
        <v>1607</v>
      </c>
      <c r="G431" s="514">
        <f t="shared" si="46"/>
        <v>71.5</v>
      </c>
      <c r="H431" s="514">
        <v>130</v>
      </c>
      <c r="I431" s="569">
        <f t="shared" si="47"/>
        <v>129.99</v>
      </c>
      <c r="J431" s="423">
        <f>VLOOKUP(E431,Inventory!A:C,3,FALSE)</f>
        <v>0</v>
      </c>
      <c r="K431" s="312"/>
      <c r="L431" s="302">
        <f t="shared" si="48"/>
        <v>0</v>
      </c>
      <c r="M431" s="745"/>
      <c r="N431" s="258" t="s">
        <v>1111</v>
      </c>
    </row>
    <row r="432" spans="1:14" ht="12" customHeight="1" x14ac:dyDescent="0.15">
      <c r="A432" s="467" t="s">
        <v>326</v>
      </c>
      <c r="B432" s="467" t="s">
        <v>1597</v>
      </c>
      <c r="C432" s="467" t="s">
        <v>475</v>
      </c>
      <c r="D432" s="678" t="s">
        <v>1582</v>
      </c>
      <c r="E432" s="679" t="s">
        <v>1608</v>
      </c>
      <c r="F432" s="679" t="s">
        <v>1609</v>
      </c>
      <c r="G432" s="514">
        <f t="shared" si="46"/>
        <v>71.5</v>
      </c>
      <c r="H432" s="514">
        <v>130</v>
      </c>
      <c r="I432" s="569">
        <f t="shared" si="47"/>
        <v>129.99</v>
      </c>
      <c r="J432" s="423">
        <f>VLOOKUP(E432,Inventory!A:C,3,FALSE)</f>
        <v>0</v>
      </c>
      <c r="K432" s="312"/>
      <c r="L432" s="302">
        <f t="shared" si="48"/>
        <v>0</v>
      </c>
      <c r="M432" s="745"/>
      <c r="N432" s="258" t="s">
        <v>1111</v>
      </c>
    </row>
    <row r="433" spans="1:14" ht="12" customHeight="1" x14ac:dyDescent="0.15">
      <c r="A433" s="264" t="s">
        <v>326</v>
      </c>
      <c r="B433" s="318" t="s">
        <v>1610</v>
      </c>
      <c r="C433" s="251" t="s">
        <v>475</v>
      </c>
      <c r="D433" s="252" t="s">
        <v>531</v>
      </c>
      <c r="E433" s="317" t="s">
        <v>540</v>
      </c>
      <c r="F433" s="314">
        <v>847435033957</v>
      </c>
      <c r="G433" s="626">
        <f t="shared" si="46"/>
        <v>49.500000000000007</v>
      </c>
      <c r="H433" s="626">
        <v>90</v>
      </c>
      <c r="I433" s="680">
        <f t="shared" si="47"/>
        <v>89.99</v>
      </c>
      <c r="J433" s="423">
        <f>VLOOKUP(E433,Inventory!A:C,3,FALSE)</f>
        <v>2</v>
      </c>
      <c r="K433" s="312"/>
      <c r="L433" s="302">
        <f t="shared" si="48"/>
        <v>0</v>
      </c>
      <c r="M433" s="443"/>
      <c r="N433" s="258"/>
    </row>
    <row r="434" spans="1:14" ht="12" customHeight="1" x14ac:dyDescent="0.15">
      <c r="A434" s="251" t="s">
        <v>326</v>
      </c>
      <c r="B434" s="251" t="s">
        <v>1611</v>
      </c>
      <c r="C434" s="251" t="s">
        <v>1566</v>
      </c>
      <c r="D434" s="412" t="s">
        <v>520</v>
      </c>
      <c r="E434" s="273" t="s">
        <v>1612</v>
      </c>
      <c r="F434" s="273">
        <v>847435028090</v>
      </c>
      <c r="G434" s="626">
        <f t="shared" si="46"/>
        <v>49.500000000000007</v>
      </c>
      <c r="H434" s="626">
        <v>90</v>
      </c>
      <c r="I434" s="621">
        <f t="shared" si="47"/>
        <v>89.99</v>
      </c>
      <c r="J434" s="257">
        <f>VLOOKUP(E434,Inventory!A:C,3,FALSE)</f>
        <v>91</v>
      </c>
      <c r="K434" s="252"/>
      <c r="L434" s="255">
        <f t="shared" si="48"/>
        <v>0</v>
      </c>
      <c r="M434" s="443"/>
      <c r="N434" s="258"/>
    </row>
    <row r="435" spans="1:14" ht="12" customHeight="1" x14ac:dyDescent="0.15">
      <c r="A435" s="260" t="s">
        <v>326</v>
      </c>
      <c r="B435" s="260" t="s">
        <v>1611</v>
      </c>
      <c r="C435" s="260" t="s">
        <v>661</v>
      </c>
      <c r="D435" s="260" t="s">
        <v>523</v>
      </c>
      <c r="E435" s="275" t="s">
        <v>1613</v>
      </c>
      <c r="F435" s="275">
        <v>847435028106</v>
      </c>
      <c r="G435" s="626">
        <f t="shared" si="46"/>
        <v>49.500000000000007</v>
      </c>
      <c r="H435" s="626">
        <v>90</v>
      </c>
      <c r="I435" s="290">
        <f t="shared" si="47"/>
        <v>89.99</v>
      </c>
      <c r="J435" s="257">
        <f>VLOOKUP(E435,Inventory!A:C,3,FALSE)</f>
        <v>100</v>
      </c>
      <c r="K435" s="264"/>
      <c r="L435" s="263">
        <f t="shared" si="48"/>
        <v>0</v>
      </c>
      <c r="M435" s="443"/>
      <c r="N435" s="258"/>
    </row>
    <row r="436" spans="1:14" ht="12" customHeight="1" x14ac:dyDescent="0.15">
      <c r="A436" s="260" t="s">
        <v>326</v>
      </c>
      <c r="B436" s="260" t="s">
        <v>1611</v>
      </c>
      <c r="C436" s="260" t="s">
        <v>466</v>
      </c>
      <c r="D436" s="264" t="s">
        <v>526</v>
      </c>
      <c r="E436" s="275" t="s">
        <v>1614</v>
      </c>
      <c r="F436" s="275">
        <v>847435028113</v>
      </c>
      <c r="G436" s="626">
        <f t="shared" si="46"/>
        <v>49.500000000000007</v>
      </c>
      <c r="H436" s="626">
        <v>90</v>
      </c>
      <c r="I436" s="290">
        <f t="shared" si="47"/>
        <v>89.99</v>
      </c>
      <c r="J436" s="257">
        <f>VLOOKUP(E436,Inventory!A:C,3,FALSE)</f>
        <v>77</v>
      </c>
      <c r="K436" s="264"/>
      <c r="L436" s="263">
        <f t="shared" si="48"/>
        <v>0</v>
      </c>
      <c r="M436" s="443"/>
      <c r="N436" s="258"/>
    </row>
    <row r="437" spans="1:14" ht="12" customHeight="1" x14ac:dyDescent="0.15">
      <c r="A437" s="260" t="s">
        <v>326</v>
      </c>
      <c r="B437" s="260" t="s">
        <v>1611</v>
      </c>
      <c r="C437" s="260" t="s">
        <v>469</v>
      </c>
      <c r="D437" s="264" t="s">
        <v>528</v>
      </c>
      <c r="E437" s="275" t="s">
        <v>1615</v>
      </c>
      <c r="F437" s="275">
        <v>847435028120</v>
      </c>
      <c r="G437" s="626">
        <f t="shared" si="46"/>
        <v>49.500000000000007</v>
      </c>
      <c r="H437" s="626">
        <v>90</v>
      </c>
      <c r="I437" s="290">
        <f t="shared" si="47"/>
        <v>89.99</v>
      </c>
      <c r="J437" s="257">
        <f>VLOOKUP(E437,Inventory!A:C,3,FALSE)</f>
        <v>72</v>
      </c>
      <c r="K437" s="264"/>
      <c r="L437" s="263">
        <f t="shared" si="48"/>
        <v>0</v>
      </c>
      <c r="M437" s="443"/>
      <c r="N437" s="258"/>
    </row>
    <row r="438" spans="1:14" ht="12" customHeight="1" x14ac:dyDescent="0.15">
      <c r="A438" s="260" t="s">
        <v>326</v>
      </c>
      <c r="B438" s="260" t="s">
        <v>1611</v>
      </c>
      <c r="C438" s="260" t="s">
        <v>472</v>
      </c>
      <c r="D438" s="264" t="s">
        <v>368</v>
      </c>
      <c r="E438" s="275" t="s">
        <v>1616</v>
      </c>
      <c r="F438" s="275">
        <v>847435028137</v>
      </c>
      <c r="G438" s="626">
        <f t="shared" si="46"/>
        <v>49.500000000000007</v>
      </c>
      <c r="H438" s="626">
        <v>90</v>
      </c>
      <c r="I438" s="290">
        <f t="shared" si="47"/>
        <v>89.99</v>
      </c>
      <c r="J438" s="257">
        <f>VLOOKUP(E438,Inventory!A:C,3,FALSE)</f>
        <v>94</v>
      </c>
      <c r="K438" s="264"/>
      <c r="L438" s="263">
        <f t="shared" si="48"/>
        <v>0</v>
      </c>
      <c r="M438" s="443"/>
      <c r="N438" s="258"/>
    </row>
    <row r="439" spans="1:14" ht="12" customHeight="1" x14ac:dyDescent="0.15">
      <c r="A439" s="260" t="s">
        <v>326</v>
      </c>
      <c r="B439" s="260" t="s">
        <v>1611</v>
      </c>
      <c r="C439" s="260" t="s">
        <v>475</v>
      </c>
      <c r="D439" s="264" t="s">
        <v>531</v>
      </c>
      <c r="E439" s="275" t="s">
        <v>1617</v>
      </c>
      <c r="F439" s="275">
        <v>847435028144</v>
      </c>
      <c r="G439" s="626">
        <f t="shared" si="46"/>
        <v>49.500000000000007</v>
      </c>
      <c r="H439" s="626">
        <v>90</v>
      </c>
      <c r="I439" s="290">
        <f t="shared" si="47"/>
        <v>89.99</v>
      </c>
      <c r="J439" s="257">
        <f>VLOOKUP(E439,Inventory!A:C,3,FALSE)</f>
        <v>17</v>
      </c>
      <c r="K439" s="264"/>
      <c r="L439" s="263">
        <f t="shared" si="48"/>
        <v>0</v>
      </c>
      <c r="M439" s="443"/>
      <c r="N439" s="258"/>
    </row>
    <row r="440" spans="1:14" ht="12" customHeight="1" x14ac:dyDescent="0.15">
      <c r="A440" s="260" t="s">
        <v>326</v>
      </c>
      <c r="B440" s="260" t="s">
        <v>1618</v>
      </c>
      <c r="C440" s="260" t="s">
        <v>1566</v>
      </c>
      <c r="D440" s="412" t="s">
        <v>520</v>
      </c>
      <c r="E440" s="275" t="s">
        <v>1619</v>
      </c>
      <c r="F440" s="275">
        <v>847435028151</v>
      </c>
      <c r="G440" s="626">
        <f t="shared" si="46"/>
        <v>49.500000000000007</v>
      </c>
      <c r="H440" s="626">
        <v>90</v>
      </c>
      <c r="I440" s="290">
        <f t="shared" si="47"/>
        <v>89.99</v>
      </c>
      <c r="J440" s="257">
        <f>VLOOKUP(E440,Inventory!A:C,3,FALSE)</f>
        <v>62</v>
      </c>
      <c r="K440" s="264"/>
      <c r="L440" s="263">
        <f t="shared" si="48"/>
        <v>0</v>
      </c>
      <c r="M440" s="443"/>
      <c r="N440" s="258"/>
    </row>
    <row r="441" spans="1:14" ht="12" customHeight="1" x14ac:dyDescent="0.15">
      <c r="A441" s="260" t="s">
        <v>326</v>
      </c>
      <c r="B441" s="260" t="s">
        <v>1618</v>
      </c>
      <c r="C441" s="260" t="s">
        <v>661</v>
      </c>
      <c r="D441" s="260" t="s">
        <v>523</v>
      </c>
      <c r="E441" s="275" t="s">
        <v>1620</v>
      </c>
      <c r="F441" s="275">
        <v>847435028168</v>
      </c>
      <c r="G441" s="626">
        <f t="shared" si="46"/>
        <v>49.500000000000007</v>
      </c>
      <c r="H441" s="626">
        <v>90</v>
      </c>
      <c r="I441" s="290">
        <f t="shared" si="47"/>
        <v>89.99</v>
      </c>
      <c r="J441" s="257">
        <f>VLOOKUP(E441,Inventory!A:C,3,FALSE)</f>
        <v>66</v>
      </c>
      <c r="K441" s="264"/>
      <c r="L441" s="263">
        <f t="shared" si="48"/>
        <v>0</v>
      </c>
      <c r="M441" s="443"/>
      <c r="N441" s="258"/>
    </row>
    <row r="442" spans="1:14" ht="12" customHeight="1" x14ac:dyDescent="0.15">
      <c r="A442" s="260" t="s">
        <v>326</v>
      </c>
      <c r="B442" s="260" t="s">
        <v>1618</v>
      </c>
      <c r="C442" s="260" t="s">
        <v>466</v>
      </c>
      <c r="D442" s="264" t="s">
        <v>526</v>
      </c>
      <c r="E442" s="275" t="s">
        <v>1621</v>
      </c>
      <c r="F442" s="275">
        <v>847435028175</v>
      </c>
      <c r="G442" s="626">
        <f t="shared" si="46"/>
        <v>49.500000000000007</v>
      </c>
      <c r="H442" s="626">
        <v>90</v>
      </c>
      <c r="I442" s="290">
        <f t="shared" si="47"/>
        <v>89.99</v>
      </c>
      <c r="J442" s="257">
        <f>VLOOKUP(E442,Inventory!A:C,3,FALSE)</f>
        <v>53</v>
      </c>
      <c r="K442" s="264"/>
      <c r="L442" s="263">
        <f t="shared" si="48"/>
        <v>0</v>
      </c>
      <c r="M442" s="443"/>
      <c r="N442" s="258"/>
    </row>
    <row r="443" spans="1:14" ht="12" customHeight="1" x14ac:dyDescent="0.15">
      <c r="A443" s="260" t="s">
        <v>326</v>
      </c>
      <c r="B443" s="260" t="s">
        <v>1618</v>
      </c>
      <c r="C443" s="260" t="s">
        <v>469</v>
      </c>
      <c r="D443" s="264" t="s">
        <v>528</v>
      </c>
      <c r="E443" s="275" t="s">
        <v>1622</v>
      </c>
      <c r="F443" s="275">
        <v>847435028182</v>
      </c>
      <c r="G443" s="626">
        <f t="shared" si="46"/>
        <v>49.500000000000007</v>
      </c>
      <c r="H443" s="626">
        <v>90</v>
      </c>
      <c r="I443" s="290">
        <f t="shared" si="47"/>
        <v>89.99</v>
      </c>
      <c r="J443" s="257">
        <f>VLOOKUP(E443,Inventory!A:C,3,FALSE)</f>
        <v>51</v>
      </c>
      <c r="K443" s="264"/>
      <c r="L443" s="263">
        <f t="shared" si="48"/>
        <v>0</v>
      </c>
      <c r="M443" s="443"/>
      <c r="N443" s="258"/>
    </row>
    <row r="444" spans="1:14" ht="12" customHeight="1" x14ac:dyDescent="0.15">
      <c r="A444" s="260" t="s">
        <v>326</v>
      </c>
      <c r="B444" s="260" t="s">
        <v>1618</v>
      </c>
      <c r="C444" s="260" t="s">
        <v>472</v>
      </c>
      <c r="D444" s="264" t="s">
        <v>368</v>
      </c>
      <c r="E444" s="275" t="s">
        <v>1623</v>
      </c>
      <c r="F444" s="275">
        <v>847435028199</v>
      </c>
      <c r="G444" s="626">
        <f t="shared" si="46"/>
        <v>49.500000000000007</v>
      </c>
      <c r="H444" s="626">
        <v>90</v>
      </c>
      <c r="I444" s="290">
        <f t="shared" si="47"/>
        <v>89.99</v>
      </c>
      <c r="J444" s="257">
        <f>VLOOKUP(E444,Inventory!A:C,3,FALSE)</f>
        <v>11</v>
      </c>
      <c r="K444" s="264"/>
      <c r="L444" s="263">
        <f t="shared" si="48"/>
        <v>0</v>
      </c>
      <c r="M444" s="443"/>
      <c r="N444" s="258"/>
    </row>
    <row r="445" spans="1:14" ht="12" customHeight="1" x14ac:dyDescent="0.15">
      <c r="A445" s="260" t="s">
        <v>326</v>
      </c>
      <c r="B445" s="260" t="s">
        <v>1618</v>
      </c>
      <c r="C445" s="260" t="s">
        <v>475</v>
      </c>
      <c r="D445" s="264" t="s">
        <v>531</v>
      </c>
      <c r="E445" s="275" t="s">
        <v>1624</v>
      </c>
      <c r="F445" s="275">
        <v>847435028205</v>
      </c>
      <c r="G445" s="626">
        <f t="shared" si="46"/>
        <v>49.500000000000007</v>
      </c>
      <c r="H445" s="626">
        <v>90</v>
      </c>
      <c r="I445" s="290">
        <f t="shared" si="47"/>
        <v>89.99</v>
      </c>
      <c r="J445" s="257">
        <f>VLOOKUP(E445,Inventory!A:C,3,FALSE)</f>
        <v>10</v>
      </c>
      <c r="K445" s="264"/>
      <c r="L445" s="263">
        <f t="shared" si="48"/>
        <v>0</v>
      </c>
      <c r="M445" s="443"/>
      <c r="N445" s="258"/>
    </row>
    <row r="446" spans="1:14" ht="12" customHeight="1" x14ac:dyDescent="0.15">
      <c r="A446" s="260" t="s">
        <v>326</v>
      </c>
      <c r="B446" s="260" t="s">
        <v>1625</v>
      </c>
      <c r="C446" s="260" t="s">
        <v>1566</v>
      </c>
      <c r="D446" s="412" t="s">
        <v>520</v>
      </c>
      <c r="E446" s="275" t="s">
        <v>1626</v>
      </c>
      <c r="F446" s="275">
        <v>847435028212</v>
      </c>
      <c r="G446" s="626">
        <f t="shared" si="46"/>
        <v>49.500000000000007</v>
      </c>
      <c r="H446" s="626">
        <v>90</v>
      </c>
      <c r="I446" s="290">
        <f t="shared" si="47"/>
        <v>89.99</v>
      </c>
      <c r="J446" s="257">
        <f>VLOOKUP(E446,Inventory!A:C,3,FALSE)</f>
        <v>98</v>
      </c>
      <c r="K446" s="264"/>
      <c r="L446" s="263">
        <f t="shared" si="48"/>
        <v>0</v>
      </c>
      <c r="M446" s="443"/>
      <c r="N446" s="258"/>
    </row>
    <row r="447" spans="1:14" ht="12" customHeight="1" x14ac:dyDescent="0.15">
      <c r="A447" s="260" t="s">
        <v>326</v>
      </c>
      <c r="B447" s="260" t="s">
        <v>1625</v>
      </c>
      <c r="C447" s="260" t="s">
        <v>661</v>
      </c>
      <c r="D447" s="260" t="s">
        <v>523</v>
      </c>
      <c r="E447" s="275" t="s">
        <v>1627</v>
      </c>
      <c r="F447" s="275">
        <v>847435028229</v>
      </c>
      <c r="G447" s="626">
        <f t="shared" si="46"/>
        <v>49.500000000000007</v>
      </c>
      <c r="H447" s="626">
        <v>90</v>
      </c>
      <c r="I447" s="290">
        <f t="shared" si="47"/>
        <v>89.99</v>
      </c>
      <c r="J447" s="257">
        <f>VLOOKUP(E447,Inventory!A:C,3,FALSE)</f>
        <v>79</v>
      </c>
      <c r="K447" s="264"/>
      <c r="L447" s="263">
        <f t="shared" si="48"/>
        <v>0</v>
      </c>
      <c r="M447" s="443"/>
      <c r="N447" s="258"/>
    </row>
    <row r="448" spans="1:14" ht="12" customHeight="1" x14ac:dyDescent="0.15">
      <c r="A448" s="260" t="s">
        <v>326</v>
      </c>
      <c r="B448" s="260" t="s">
        <v>1625</v>
      </c>
      <c r="C448" s="260" t="s">
        <v>466</v>
      </c>
      <c r="D448" s="264" t="s">
        <v>526</v>
      </c>
      <c r="E448" s="275" t="s">
        <v>1628</v>
      </c>
      <c r="F448" s="275">
        <v>847435028236</v>
      </c>
      <c r="G448" s="626">
        <f t="shared" si="46"/>
        <v>49.500000000000007</v>
      </c>
      <c r="H448" s="626">
        <v>90</v>
      </c>
      <c r="I448" s="290">
        <f t="shared" si="47"/>
        <v>89.99</v>
      </c>
      <c r="J448" s="257">
        <f>VLOOKUP(E448,Inventory!A:C,3,FALSE)</f>
        <v>58</v>
      </c>
      <c r="K448" s="264"/>
      <c r="L448" s="263">
        <f t="shared" si="48"/>
        <v>0</v>
      </c>
      <c r="M448" s="443"/>
      <c r="N448" s="258"/>
    </row>
    <row r="449" spans="1:14" ht="12" customHeight="1" x14ac:dyDescent="0.15">
      <c r="A449" s="260" t="s">
        <v>326</v>
      </c>
      <c r="B449" s="260" t="s">
        <v>1625</v>
      </c>
      <c r="C449" s="260" t="s">
        <v>469</v>
      </c>
      <c r="D449" s="264" t="s">
        <v>528</v>
      </c>
      <c r="E449" s="275" t="s">
        <v>1629</v>
      </c>
      <c r="F449" s="275">
        <v>847435028243</v>
      </c>
      <c r="G449" s="626">
        <f t="shared" si="46"/>
        <v>49.500000000000007</v>
      </c>
      <c r="H449" s="626">
        <v>90</v>
      </c>
      <c r="I449" s="290">
        <f t="shared" si="47"/>
        <v>89.99</v>
      </c>
      <c r="J449" s="257">
        <f>VLOOKUP(E449,Inventory!A:C,3,FALSE)</f>
        <v>35</v>
      </c>
      <c r="K449" s="264"/>
      <c r="L449" s="263">
        <f t="shared" si="48"/>
        <v>0</v>
      </c>
      <c r="M449" s="443"/>
      <c r="N449" s="258"/>
    </row>
    <row r="450" spans="1:14" ht="12" customHeight="1" x14ac:dyDescent="0.15">
      <c r="A450" s="260" t="s">
        <v>326</v>
      </c>
      <c r="B450" s="260" t="s">
        <v>1625</v>
      </c>
      <c r="C450" s="260" t="s">
        <v>472</v>
      </c>
      <c r="D450" s="264" t="s">
        <v>368</v>
      </c>
      <c r="E450" s="275" t="s">
        <v>1630</v>
      </c>
      <c r="F450" s="275">
        <v>847435028250</v>
      </c>
      <c r="G450" s="626">
        <f t="shared" si="46"/>
        <v>49.500000000000007</v>
      </c>
      <c r="H450" s="626">
        <v>90</v>
      </c>
      <c r="I450" s="290">
        <f t="shared" si="47"/>
        <v>89.99</v>
      </c>
      <c r="J450" s="257">
        <f>VLOOKUP(E450,Inventory!A:C,3,FALSE)</f>
        <v>54</v>
      </c>
      <c r="K450" s="264"/>
      <c r="L450" s="263">
        <f t="shared" si="48"/>
        <v>0</v>
      </c>
      <c r="M450" s="443"/>
      <c r="N450" s="258"/>
    </row>
    <row r="451" spans="1:14" ht="12" customHeight="1" x14ac:dyDescent="0.15">
      <c r="A451" s="260" t="s">
        <v>326</v>
      </c>
      <c r="B451" s="260" t="s">
        <v>1625</v>
      </c>
      <c r="C451" s="260" t="s">
        <v>475</v>
      </c>
      <c r="D451" s="264" t="s">
        <v>531</v>
      </c>
      <c r="E451" s="275" t="s">
        <v>1631</v>
      </c>
      <c r="F451" s="275">
        <v>847435028267</v>
      </c>
      <c r="G451" s="626">
        <f t="shared" si="46"/>
        <v>49.500000000000007</v>
      </c>
      <c r="H451" s="626">
        <v>90</v>
      </c>
      <c r="I451" s="290">
        <f t="shared" si="47"/>
        <v>89.99</v>
      </c>
      <c r="J451" s="257">
        <f>VLOOKUP(E451,Inventory!A:C,3,FALSE)</f>
        <v>23</v>
      </c>
      <c r="K451" s="264"/>
      <c r="L451" s="263">
        <f t="shared" si="48"/>
        <v>0</v>
      </c>
      <c r="M451" s="443"/>
      <c r="N451" s="258"/>
    </row>
    <row r="452" spans="1:14" ht="12" customHeight="1" x14ac:dyDescent="0.15">
      <c r="A452" s="260" t="s">
        <v>326</v>
      </c>
      <c r="B452" s="260" t="s">
        <v>1632</v>
      </c>
      <c r="C452" s="260" t="s">
        <v>1566</v>
      </c>
      <c r="D452" s="412" t="s">
        <v>520</v>
      </c>
      <c r="E452" s="275" t="s">
        <v>1633</v>
      </c>
      <c r="F452" s="275">
        <v>847435028274</v>
      </c>
      <c r="G452" s="626">
        <f t="shared" si="46"/>
        <v>49.500000000000007</v>
      </c>
      <c r="H452" s="626">
        <v>90</v>
      </c>
      <c r="I452" s="290">
        <f t="shared" si="47"/>
        <v>89.99</v>
      </c>
      <c r="J452" s="257">
        <f>VLOOKUP(E452,Inventory!A:C,3,FALSE)</f>
        <v>43</v>
      </c>
      <c r="K452" s="264"/>
      <c r="L452" s="263">
        <f t="shared" si="48"/>
        <v>0</v>
      </c>
      <c r="M452" s="443"/>
      <c r="N452" s="258"/>
    </row>
    <row r="453" spans="1:14" ht="12" customHeight="1" x14ac:dyDescent="0.15">
      <c r="A453" s="260" t="s">
        <v>326</v>
      </c>
      <c r="B453" s="260" t="s">
        <v>1632</v>
      </c>
      <c r="C453" s="260" t="s">
        <v>661</v>
      </c>
      <c r="D453" s="260" t="s">
        <v>523</v>
      </c>
      <c r="E453" s="275" t="s">
        <v>1634</v>
      </c>
      <c r="F453" s="275">
        <v>847435028281</v>
      </c>
      <c r="G453" s="626">
        <f t="shared" si="46"/>
        <v>49.500000000000007</v>
      </c>
      <c r="H453" s="626">
        <v>90</v>
      </c>
      <c r="I453" s="290">
        <f t="shared" si="47"/>
        <v>89.99</v>
      </c>
      <c r="J453" s="257">
        <f>VLOOKUP(E453,Inventory!A:C,3,FALSE)</f>
        <v>32</v>
      </c>
      <c r="K453" s="264"/>
      <c r="L453" s="263">
        <f t="shared" si="48"/>
        <v>0</v>
      </c>
      <c r="M453" s="443"/>
      <c r="N453" s="258"/>
    </row>
    <row r="454" spans="1:14" ht="12.75" customHeight="1" x14ac:dyDescent="0.15">
      <c r="A454" s="260" t="s">
        <v>326</v>
      </c>
      <c r="B454" s="260" t="s">
        <v>1632</v>
      </c>
      <c r="C454" s="260" t="s">
        <v>466</v>
      </c>
      <c r="D454" s="264" t="s">
        <v>526</v>
      </c>
      <c r="E454" s="275" t="s">
        <v>1635</v>
      </c>
      <c r="F454" s="275">
        <v>847435028298</v>
      </c>
      <c r="G454" s="626">
        <f t="shared" si="46"/>
        <v>49.500000000000007</v>
      </c>
      <c r="H454" s="626">
        <v>90</v>
      </c>
      <c r="I454" s="290">
        <f t="shared" si="47"/>
        <v>89.99</v>
      </c>
      <c r="J454" s="257">
        <f>VLOOKUP(E454,Inventory!A:C,3,FALSE)</f>
        <v>76</v>
      </c>
      <c r="K454" s="264"/>
      <c r="L454" s="263">
        <f t="shared" si="48"/>
        <v>0</v>
      </c>
      <c r="M454" s="443"/>
      <c r="N454" s="258"/>
    </row>
    <row r="455" spans="1:14" ht="12" customHeight="1" x14ac:dyDescent="0.15">
      <c r="A455" s="260" t="s">
        <v>326</v>
      </c>
      <c r="B455" s="260" t="s">
        <v>1632</v>
      </c>
      <c r="C455" s="260" t="s">
        <v>469</v>
      </c>
      <c r="D455" s="264" t="s">
        <v>528</v>
      </c>
      <c r="E455" s="275" t="s">
        <v>1636</v>
      </c>
      <c r="F455" s="275">
        <v>847435028304</v>
      </c>
      <c r="G455" s="626">
        <f t="shared" si="46"/>
        <v>49.500000000000007</v>
      </c>
      <c r="H455" s="626">
        <v>90</v>
      </c>
      <c r="I455" s="290">
        <f t="shared" si="47"/>
        <v>89.99</v>
      </c>
      <c r="J455" s="257">
        <f>VLOOKUP(E455,Inventory!A:C,3,FALSE)</f>
        <v>68</v>
      </c>
      <c r="K455" s="264"/>
      <c r="L455" s="263">
        <f t="shared" si="48"/>
        <v>0</v>
      </c>
      <c r="M455" s="443"/>
      <c r="N455" s="258"/>
    </row>
    <row r="456" spans="1:14" ht="12" customHeight="1" x14ac:dyDescent="0.15">
      <c r="A456" s="260" t="s">
        <v>326</v>
      </c>
      <c r="B456" s="260" t="s">
        <v>1632</v>
      </c>
      <c r="C456" s="260" t="s">
        <v>472</v>
      </c>
      <c r="D456" s="264" t="s">
        <v>368</v>
      </c>
      <c r="E456" s="275" t="s">
        <v>1637</v>
      </c>
      <c r="F456" s="275">
        <v>847435028311</v>
      </c>
      <c r="G456" s="626">
        <f t="shared" si="46"/>
        <v>49.500000000000007</v>
      </c>
      <c r="H456" s="626">
        <v>90</v>
      </c>
      <c r="I456" s="290">
        <f t="shared" si="47"/>
        <v>89.99</v>
      </c>
      <c r="J456" s="257">
        <f>VLOOKUP(E456,Inventory!A:C,3,FALSE)</f>
        <v>48</v>
      </c>
      <c r="K456" s="264"/>
      <c r="L456" s="263">
        <f t="shared" si="48"/>
        <v>0</v>
      </c>
      <c r="M456" s="443"/>
      <c r="N456" s="258"/>
    </row>
    <row r="457" spans="1:14" ht="12" customHeight="1" x14ac:dyDescent="0.15">
      <c r="A457" s="260" t="s">
        <v>326</v>
      </c>
      <c r="B457" s="260" t="s">
        <v>1632</v>
      </c>
      <c r="C457" s="260" t="s">
        <v>475</v>
      </c>
      <c r="D457" s="264" t="s">
        <v>531</v>
      </c>
      <c r="E457" s="275" t="s">
        <v>1638</v>
      </c>
      <c r="F457" s="275">
        <v>847435028328</v>
      </c>
      <c r="G457" s="626">
        <f t="shared" si="46"/>
        <v>49.500000000000007</v>
      </c>
      <c r="H457" s="626">
        <v>90</v>
      </c>
      <c r="I457" s="290">
        <f t="shared" si="47"/>
        <v>89.99</v>
      </c>
      <c r="J457" s="257">
        <f>VLOOKUP(E457,Inventory!A:C,3,FALSE)</f>
        <v>29</v>
      </c>
      <c r="K457" s="264"/>
      <c r="L457" s="263">
        <f t="shared" si="48"/>
        <v>0</v>
      </c>
      <c r="M457" s="443"/>
      <c r="N457" s="258"/>
    </row>
    <row r="458" spans="1:14" ht="15.75" customHeight="1" x14ac:dyDescent="0.15">
      <c r="A458" s="681" t="s">
        <v>351</v>
      </c>
      <c r="B458" s="681" t="s">
        <v>352</v>
      </c>
      <c r="C458" s="681" t="s">
        <v>353</v>
      </c>
      <c r="D458" s="681" t="str">
        <f>D456</f>
        <v>59-61CM</v>
      </c>
      <c r="E458" s="681" t="s">
        <v>355</v>
      </c>
      <c r="F458" s="681" t="s">
        <v>356</v>
      </c>
      <c r="G458" s="682" t="s">
        <v>257</v>
      </c>
      <c r="H458" s="682" t="s">
        <v>262</v>
      </c>
      <c r="I458" s="681" t="s">
        <v>263</v>
      </c>
      <c r="J458" s="248"/>
      <c r="K458" s="681" t="s">
        <v>357</v>
      </c>
      <c r="L458" s="681" t="s">
        <v>359</v>
      </c>
      <c r="M458" s="442"/>
    </row>
    <row r="459" spans="1:14" ht="15.75" customHeight="1" x14ac:dyDescent="0.15">
      <c r="A459" s="251" t="s">
        <v>1639</v>
      </c>
      <c r="B459" s="251" t="s">
        <v>1640</v>
      </c>
      <c r="C459" s="251" t="s">
        <v>1641</v>
      </c>
      <c r="D459" s="252"/>
      <c r="E459" s="253" t="s">
        <v>1642</v>
      </c>
      <c r="F459" s="273">
        <v>847435031007</v>
      </c>
      <c r="G459" s="254">
        <f t="shared" ref="G459:G462" si="49">H459*0.55</f>
        <v>44</v>
      </c>
      <c r="H459" s="254">
        <v>80</v>
      </c>
      <c r="I459" s="255">
        <f t="shared" ref="I459:I462" si="50">H459-0.01</f>
        <v>79.989999999999995</v>
      </c>
      <c r="J459" s="257">
        <f>VLOOKUP(E459,Inventory!A:C,3,FALSE)</f>
        <v>250</v>
      </c>
      <c r="K459" s="252"/>
      <c r="L459" s="255">
        <f t="shared" ref="L459:L462" si="51">G459*K459</f>
        <v>0</v>
      </c>
      <c r="M459" s="442"/>
    </row>
    <row r="460" spans="1:14" ht="15.75" customHeight="1" x14ac:dyDescent="0.15">
      <c r="A460" s="260" t="s">
        <v>1639</v>
      </c>
      <c r="B460" s="260" t="s">
        <v>1643</v>
      </c>
      <c r="C460" s="260" t="s">
        <v>1641</v>
      </c>
      <c r="D460" s="264"/>
      <c r="E460" s="261" t="s">
        <v>1644</v>
      </c>
      <c r="F460" s="275">
        <v>847435031014</v>
      </c>
      <c r="G460" s="262">
        <f t="shared" si="49"/>
        <v>27.500000000000004</v>
      </c>
      <c r="H460" s="262">
        <v>50</v>
      </c>
      <c r="I460" s="263">
        <f t="shared" si="50"/>
        <v>49.99</v>
      </c>
      <c r="J460" s="257">
        <f>VLOOKUP(E460,Inventory!A:C,3,FALSE)</f>
        <v>226</v>
      </c>
      <c r="K460" s="264"/>
      <c r="L460" s="263">
        <f t="shared" si="51"/>
        <v>0</v>
      </c>
      <c r="M460" s="442"/>
    </row>
    <row r="461" spans="1:14" ht="15.75" customHeight="1" x14ac:dyDescent="0.15">
      <c r="A461" s="279" t="s">
        <v>1656</v>
      </c>
      <c r="B461" s="279" t="s">
        <v>1657</v>
      </c>
      <c r="C461" s="260" t="s">
        <v>1641</v>
      </c>
      <c r="D461" s="281"/>
      <c r="E461" s="303" t="s">
        <v>1658</v>
      </c>
      <c r="F461" s="421">
        <v>847435036606</v>
      </c>
      <c r="G461" s="262">
        <f t="shared" si="49"/>
        <v>44</v>
      </c>
      <c r="H461" s="328">
        <v>80</v>
      </c>
      <c r="I461" s="263">
        <f t="shared" si="50"/>
        <v>79.989999999999995</v>
      </c>
      <c r="J461" s="257">
        <f>VLOOKUP(E461,Inventory!A:C,3,FALSE)</f>
        <v>2</v>
      </c>
      <c r="K461" s="264"/>
      <c r="L461" s="263">
        <f t="shared" si="51"/>
        <v>0</v>
      </c>
      <c r="M461" s="442"/>
    </row>
    <row r="462" spans="1:14" ht="15.75" customHeight="1" x14ac:dyDescent="0.15">
      <c r="A462" s="279" t="s">
        <v>1656</v>
      </c>
      <c r="B462" s="279" t="s">
        <v>1659</v>
      </c>
      <c r="C462" s="260" t="s">
        <v>1641</v>
      </c>
      <c r="D462" s="281"/>
      <c r="E462" s="303" t="s">
        <v>1660</v>
      </c>
      <c r="F462" s="421">
        <v>847435036613</v>
      </c>
      <c r="G462" s="262">
        <f t="shared" si="49"/>
        <v>44</v>
      </c>
      <c r="H462" s="328">
        <v>80</v>
      </c>
      <c r="I462" s="263">
        <f t="shared" si="50"/>
        <v>79.989999999999995</v>
      </c>
      <c r="J462" s="257">
        <f>VLOOKUP(E462,Inventory!A:C,3,FALSE)</f>
        <v>1</v>
      </c>
      <c r="K462" s="264"/>
      <c r="L462" s="263">
        <f t="shared" si="51"/>
        <v>0</v>
      </c>
      <c r="M462" s="442"/>
    </row>
    <row r="463" spans="1:14" ht="15.75" customHeight="1" x14ac:dyDescent="0.15">
      <c r="A463" s="684" t="s">
        <v>1666</v>
      </c>
      <c r="B463" s="685"/>
      <c r="C463" s="685"/>
      <c r="D463" s="685"/>
      <c r="E463" s="685"/>
      <c r="F463" s="685"/>
      <c r="G463" s="686"/>
      <c r="H463" s="686"/>
      <c r="I463" s="685"/>
      <c r="J463" s="257"/>
      <c r="K463" s="685"/>
      <c r="L463" s="685"/>
      <c r="M463" s="442"/>
    </row>
    <row r="464" spans="1:14" ht="15.75" customHeight="1" x14ac:dyDescent="0.15">
      <c r="A464" s="687" t="s">
        <v>351</v>
      </c>
      <c r="B464" s="687" t="s">
        <v>352</v>
      </c>
      <c r="C464" s="687" t="s">
        <v>353</v>
      </c>
      <c r="D464" s="687">
        <f>D460</f>
        <v>0</v>
      </c>
      <c r="E464" s="687" t="s">
        <v>355</v>
      </c>
      <c r="F464" s="687" t="s">
        <v>356</v>
      </c>
      <c r="G464" s="688" t="s">
        <v>257</v>
      </c>
      <c r="H464" s="688" t="s">
        <v>262</v>
      </c>
      <c r="I464" s="687" t="s">
        <v>263</v>
      </c>
      <c r="J464" s="248"/>
      <c r="K464" s="687" t="s">
        <v>357</v>
      </c>
      <c r="L464" s="687" t="s">
        <v>359</v>
      </c>
      <c r="M464" s="442"/>
    </row>
    <row r="465" spans="1:13" ht="15.75" customHeight="1" x14ac:dyDescent="0.2">
      <c r="A465" s="438" t="s">
        <v>345</v>
      </c>
      <c r="B465" s="439" t="s">
        <v>594</v>
      </c>
      <c r="C465" s="343" t="s">
        <v>466</v>
      </c>
      <c r="D465" s="264"/>
      <c r="E465" s="260" t="s">
        <v>595</v>
      </c>
      <c r="F465" s="301" t="s">
        <v>596</v>
      </c>
      <c r="G465" s="330">
        <f t="shared" ref="G465:G493" si="52">H465*0.55</f>
        <v>16.5</v>
      </c>
      <c r="H465" s="262">
        <v>30</v>
      </c>
      <c r="I465" s="263">
        <f t="shared" ref="I465:I493" si="53">H465-0.01</f>
        <v>29.99</v>
      </c>
      <c r="J465" s="257">
        <f>VLOOKUP(E465,Inventory!A:C,3,FALSE)</f>
        <v>6</v>
      </c>
      <c r="K465" s="264"/>
      <c r="L465" s="263">
        <f t="shared" ref="L465:L493" si="54">G465*K465</f>
        <v>0</v>
      </c>
      <c r="M465" s="442"/>
    </row>
    <row r="466" spans="1:13" ht="15.75" customHeight="1" x14ac:dyDescent="0.2">
      <c r="A466" s="438" t="s">
        <v>345</v>
      </c>
      <c r="B466" s="439" t="s">
        <v>594</v>
      </c>
      <c r="C466" s="343" t="s">
        <v>469</v>
      </c>
      <c r="D466" s="264"/>
      <c r="E466" s="260" t="s">
        <v>597</v>
      </c>
      <c r="F466" s="301" t="s">
        <v>598</v>
      </c>
      <c r="G466" s="330">
        <f t="shared" si="52"/>
        <v>16.5</v>
      </c>
      <c r="H466" s="262">
        <v>30</v>
      </c>
      <c r="I466" s="263">
        <f t="shared" si="53"/>
        <v>29.99</v>
      </c>
      <c r="J466" s="257">
        <f>VLOOKUP(E466,Inventory!A:C,3,FALSE)</f>
        <v>5</v>
      </c>
      <c r="K466" s="264"/>
      <c r="L466" s="263">
        <f t="shared" si="54"/>
        <v>0</v>
      </c>
      <c r="M466" s="442"/>
    </row>
    <row r="467" spans="1:13" ht="15.75" customHeight="1" x14ac:dyDescent="0.2">
      <c r="A467" s="438" t="s">
        <v>345</v>
      </c>
      <c r="B467" s="439" t="s">
        <v>594</v>
      </c>
      <c r="C467" s="343" t="s">
        <v>472</v>
      </c>
      <c r="D467" s="264"/>
      <c r="E467" s="260" t="s">
        <v>599</v>
      </c>
      <c r="F467" s="301" t="s">
        <v>600</v>
      </c>
      <c r="G467" s="330">
        <f t="shared" si="52"/>
        <v>16.5</v>
      </c>
      <c r="H467" s="262">
        <v>30</v>
      </c>
      <c r="I467" s="263">
        <f t="shared" si="53"/>
        <v>29.99</v>
      </c>
      <c r="J467" s="257">
        <f>VLOOKUP(E467,Inventory!A:C,3,FALSE)</f>
        <v>20</v>
      </c>
      <c r="K467" s="264"/>
      <c r="L467" s="263">
        <f t="shared" si="54"/>
        <v>0</v>
      </c>
      <c r="M467" s="442"/>
    </row>
    <row r="468" spans="1:13" ht="15.75" customHeight="1" x14ac:dyDescent="0.2">
      <c r="A468" s="438" t="s">
        <v>345</v>
      </c>
      <c r="B468" s="439" t="s">
        <v>594</v>
      </c>
      <c r="C468" s="343" t="s">
        <v>475</v>
      </c>
      <c r="D468" s="264"/>
      <c r="E468" s="260" t="s">
        <v>601</v>
      </c>
      <c r="F468" s="301" t="s">
        <v>602</v>
      </c>
      <c r="G468" s="330">
        <f t="shared" si="52"/>
        <v>16.5</v>
      </c>
      <c r="H468" s="262">
        <v>30</v>
      </c>
      <c r="I468" s="263">
        <f t="shared" si="53"/>
        <v>29.99</v>
      </c>
      <c r="J468" s="257">
        <f>VLOOKUP(E468,Inventory!A:C,3,FALSE)</f>
        <v>5</v>
      </c>
      <c r="K468" s="264"/>
      <c r="L468" s="263">
        <f t="shared" si="54"/>
        <v>0</v>
      </c>
      <c r="M468" s="442"/>
    </row>
    <row r="469" spans="1:13" ht="15.75" customHeight="1" x14ac:dyDescent="0.2">
      <c r="A469" s="438" t="s">
        <v>345</v>
      </c>
      <c r="B469" s="439" t="s">
        <v>603</v>
      </c>
      <c r="C469" s="343" t="s">
        <v>466</v>
      </c>
      <c r="D469" s="264"/>
      <c r="E469" s="260" t="s">
        <v>604</v>
      </c>
      <c r="F469" s="301" t="s">
        <v>605</v>
      </c>
      <c r="G469" s="330">
        <f t="shared" si="52"/>
        <v>16.5</v>
      </c>
      <c r="H469" s="262">
        <v>30</v>
      </c>
      <c r="I469" s="263">
        <f t="shared" si="53"/>
        <v>29.99</v>
      </c>
      <c r="J469" s="257">
        <f>VLOOKUP(E469,Inventory!A:C,3,FALSE)</f>
        <v>5</v>
      </c>
      <c r="K469" s="264"/>
      <c r="L469" s="263">
        <f t="shared" si="54"/>
        <v>0</v>
      </c>
      <c r="M469" s="442"/>
    </row>
    <row r="470" spans="1:13" ht="15.75" customHeight="1" x14ac:dyDescent="0.2">
      <c r="A470" s="438" t="s">
        <v>345</v>
      </c>
      <c r="B470" s="439" t="s">
        <v>603</v>
      </c>
      <c r="C470" s="343" t="s">
        <v>469</v>
      </c>
      <c r="D470" s="264"/>
      <c r="E470" s="260" t="s">
        <v>606</v>
      </c>
      <c r="F470" s="301" t="s">
        <v>607</v>
      </c>
      <c r="G470" s="330">
        <f t="shared" si="52"/>
        <v>16.5</v>
      </c>
      <c r="H470" s="262">
        <v>30</v>
      </c>
      <c r="I470" s="263">
        <f t="shared" si="53"/>
        <v>29.99</v>
      </c>
      <c r="J470" s="257">
        <f>VLOOKUP(E470,Inventory!A:C,3,FALSE)</f>
        <v>9</v>
      </c>
      <c r="K470" s="264"/>
      <c r="L470" s="263">
        <f t="shared" si="54"/>
        <v>0</v>
      </c>
      <c r="M470" s="442"/>
    </row>
    <row r="471" spans="1:13" ht="15.75" customHeight="1" x14ac:dyDescent="0.2">
      <c r="A471" s="438" t="s">
        <v>345</v>
      </c>
      <c r="B471" s="439" t="s">
        <v>603</v>
      </c>
      <c r="C471" s="343" t="s">
        <v>472</v>
      </c>
      <c r="D471" s="264"/>
      <c r="E471" s="260" t="s">
        <v>608</v>
      </c>
      <c r="F471" s="301" t="s">
        <v>609</v>
      </c>
      <c r="G471" s="330">
        <f t="shared" si="52"/>
        <v>16.5</v>
      </c>
      <c r="H471" s="262">
        <v>30</v>
      </c>
      <c r="I471" s="263">
        <f t="shared" si="53"/>
        <v>29.99</v>
      </c>
      <c r="J471" s="257">
        <f>VLOOKUP(E471,Inventory!A:C,3,FALSE)</f>
        <v>11</v>
      </c>
      <c r="K471" s="264"/>
      <c r="L471" s="263">
        <f t="shared" si="54"/>
        <v>0</v>
      </c>
      <c r="M471" s="442"/>
    </row>
    <row r="472" spans="1:13" ht="15.75" customHeight="1" x14ac:dyDescent="0.2">
      <c r="A472" s="438" t="s">
        <v>345</v>
      </c>
      <c r="B472" s="439" t="s">
        <v>603</v>
      </c>
      <c r="C472" s="343" t="s">
        <v>475</v>
      </c>
      <c r="D472" s="264"/>
      <c r="E472" s="260" t="s">
        <v>610</v>
      </c>
      <c r="F472" s="301" t="s">
        <v>611</v>
      </c>
      <c r="G472" s="330">
        <f t="shared" si="52"/>
        <v>16.5</v>
      </c>
      <c r="H472" s="262">
        <v>30</v>
      </c>
      <c r="I472" s="263">
        <f t="shared" si="53"/>
        <v>29.99</v>
      </c>
      <c r="J472" s="257">
        <f>VLOOKUP(E472,Inventory!A:C,3,FALSE)</f>
        <v>3</v>
      </c>
      <c r="K472" s="264"/>
      <c r="L472" s="263">
        <f t="shared" si="54"/>
        <v>0</v>
      </c>
      <c r="M472" s="442"/>
    </row>
    <row r="473" spans="1:13" ht="15.75" customHeight="1" x14ac:dyDescent="0.2">
      <c r="A473" s="438" t="s">
        <v>345</v>
      </c>
      <c r="B473" s="439" t="s">
        <v>612</v>
      </c>
      <c r="C473" s="343" t="s">
        <v>466</v>
      </c>
      <c r="D473" s="264"/>
      <c r="E473" s="260" t="s">
        <v>613</v>
      </c>
      <c r="F473" s="301" t="s">
        <v>614</v>
      </c>
      <c r="G473" s="330">
        <f t="shared" si="52"/>
        <v>16.5</v>
      </c>
      <c r="H473" s="262">
        <v>30</v>
      </c>
      <c r="I473" s="263">
        <f t="shared" si="53"/>
        <v>29.99</v>
      </c>
      <c r="J473" s="257">
        <f>VLOOKUP(E473,Inventory!A:C,3,FALSE)</f>
        <v>4</v>
      </c>
      <c r="K473" s="264"/>
      <c r="L473" s="263">
        <f t="shared" si="54"/>
        <v>0</v>
      </c>
      <c r="M473" s="442"/>
    </row>
    <row r="474" spans="1:13" ht="15.75" customHeight="1" x14ac:dyDescent="0.2">
      <c r="A474" s="438" t="s">
        <v>345</v>
      </c>
      <c r="B474" s="439" t="s">
        <v>612</v>
      </c>
      <c r="C474" s="343" t="s">
        <v>469</v>
      </c>
      <c r="D474" s="264"/>
      <c r="E474" s="260" t="s">
        <v>615</v>
      </c>
      <c r="F474" s="301" t="s">
        <v>616</v>
      </c>
      <c r="G474" s="330">
        <f t="shared" si="52"/>
        <v>16.5</v>
      </c>
      <c r="H474" s="262">
        <v>30</v>
      </c>
      <c r="I474" s="263">
        <f t="shared" si="53"/>
        <v>29.99</v>
      </c>
      <c r="J474" s="257">
        <f>VLOOKUP(E474,Inventory!A:C,3,FALSE)</f>
        <v>1</v>
      </c>
      <c r="K474" s="264"/>
      <c r="L474" s="263">
        <f t="shared" si="54"/>
        <v>0</v>
      </c>
      <c r="M474" s="442"/>
    </row>
    <row r="475" spans="1:13" ht="15.75" customHeight="1" x14ac:dyDescent="0.2">
      <c r="A475" s="438" t="s">
        <v>345</v>
      </c>
      <c r="B475" s="439" t="s">
        <v>612</v>
      </c>
      <c r="C475" s="343" t="s">
        <v>472</v>
      </c>
      <c r="D475" s="264"/>
      <c r="E475" s="260" t="s">
        <v>617</v>
      </c>
      <c r="F475" s="301" t="s">
        <v>618</v>
      </c>
      <c r="G475" s="330">
        <f t="shared" si="52"/>
        <v>16.5</v>
      </c>
      <c r="H475" s="262">
        <v>30</v>
      </c>
      <c r="I475" s="263">
        <f t="shared" si="53"/>
        <v>29.99</v>
      </c>
      <c r="J475" s="257">
        <f>VLOOKUP(E475,Inventory!A:C,3,FALSE)</f>
        <v>0</v>
      </c>
      <c r="K475" s="264"/>
      <c r="L475" s="263">
        <f t="shared" si="54"/>
        <v>0</v>
      </c>
      <c r="M475" s="442"/>
    </row>
    <row r="476" spans="1:13" ht="15.75" customHeight="1" x14ac:dyDescent="0.2">
      <c r="A476" s="438" t="s">
        <v>345</v>
      </c>
      <c r="B476" s="439" t="s">
        <v>612</v>
      </c>
      <c r="C476" s="343" t="s">
        <v>475</v>
      </c>
      <c r="D476" s="264"/>
      <c r="E476" s="260" t="s">
        <v>619</v>
      </c>
      <c r="F476" s="301" t="s">
        <v>620</v>
      </c>
      <c r="G476" s="330">
        <f t="shared" si="52"/>
        <v>16.5</v>
      </c>
      <c r="H476" s="262">
        <v>30</v>
      </c>
      <c r="I476" s="263">
        <f t="shared" si="53"/>
        <v>29.99</v>
      </c>
      <c r="J476" s="257">
        <f>VLOOKUP(E476,Inventory!A:C,3,FALSE)</f>
        <v>5</v>
      </c>
      <c r="K476" s="264"/>
      <c r="L476" s="263">
        <f t="shared" si="54"/>
        <v>0</v>
      </c>
      <c r="M476" s="442"/>
    </row>
    <row r="477" spans="1:13" ht="15.75" customHeight="1" x14ac:dyDescent="0.2">
      <c r="A477" s="438" t="s">
        <v>345</v>
      </c>
      <c r="B477" s="439" t="s">
        <v>612</v>
      </c>
      <c r="C477" s="343" t="s">
        <v>478</v>
      </c>
      <c r="D477" s="264"/>
      <c r="E477" s="260" t="s">
        <v>621</v>
      </c>
      <c r="F477" s="301" t="s">
        <v>622</v>
      </c>
      <c r="G477" s="330">
        <f t="shared" si="52"/>
        <v>16.5</v>
      </c>
      <c r="H477" s="262">
        <v>30</v>
      </c>
      <c r="I477" s="263">
        <f t="shared" si="53"/>
        <v>29.99</v>
      </c>
      <c r="J477" s="257">
        <f>VLOOKUP(E477,Inventory!A:C,3,FALSE)</f>
        <v>0</v>
      </c>
      <c r="K477" s="264"/>
      <c r="L477" s="263">
        <f t="shared" si="54"/>
        <v>0</v>
      </c>
      <c r="M477" s="442"/>
    </row>
    <row r="478" spans="1:13" ht="15.75" customHeight="1" x14ac:dyDescent="0.2">
      <c r="A478" s="332" t="s">
        <v>346</v>
      </c>
      <c r="B478" s="450" t="s">
        <v>1667</v>
      </c>
      <c r="C478" s="333" t="s">
        <v>466</v>
      </c>
      <c r="D478" s="334"/>
      <c r="E478" s="451" t="s">
        <v>758</v>
      </c>
      <c r="F478" s="336">
        <v>847435034824</v>
      </c>
      <c r="G478" s="337">
        <f t="shared" si="52"/>
        <v>22</v>
      </c>
      <c r="H478" s="338">
        <v>40</v>
      </c>
      <c r="I478" s="339">
        <f t="shared" si="53"/>
        <v>39.99</v>
      </c>
      <c r="J478" s="452">
        <f>VLOOKUP(E478,Inventory!A:C,3,FALSE)</f>
        <v>8</v>
      </c>
      <c r="K478" s="334"/>
      <c r="L478" s="689">
        <f t="shared" si="54"/>
        <v>0</v>
      </c>
      <c r="M478" s="442"/>
    </row>
    <row r="479" spans="1:13" ht="15.75" customHeight="1" x14ac:dyDescent="0.2">
      <c r="A479" s="342" t="s">
        <v>346</v>
      </c>
      <c r="B479" s="439" t="s">
        <v>1667</v>
      </c>
      <c r="C479" s="343" t="s">
        <v>469</v>
      </c>
      <c r="D479" s="264"/>
      <c r="E479" s="261" t="s">
        <v>760</v>
      </c>
      <c r="F479" s="301">
        <v>847435034831</v>
      </c>
      <c r="G479" s="330">
        <f t="shared" si="52"/>
        <v>22</v>
      </c>
      <c r="H479" s="262">
        <v>40</v>
      </c>
      <c r="I479" s="263">
        <f t="shared" si="53"/>
        <v>39.99</v>
      </c>
      <c r="J479" s="257">
        <f>VLOOKUP(E479,Inventory!A:C,3,FALSE)</f>
        <v>20</v>
      </c>
      <c r="K479" s="264"/>
      <c r="L479" s="276">
        <f t="shared" si="54"/>
        <v>0</v>
      </c>
      <c r="M479" s="442"/>
    </row>
    <row r="480" spans="1:13" ht="15.75" customHeight="1" x14ac:dyDescent="0.2">
      <c r="A480" s="342" t="s">
        <v>346</v>
      </c>
      <c r="B480" s="439" t="s">
        <v>1667</v>
      </c>
      <c r="C480" s="343" t="s">
        <v>472</v>
      </c>
      <c r="D480" s="264"/>
      <c r="E480" s="261" t="s">
        <v>761</v>
      </c>
      <c r="F480" s="301">
        <v>847435034848</v>
      </c>
      <c r="G480" s="330">
        <f t="shared" si="52"/>
        <v>22</v>
      </c>
      <c r="H480" s="262">
        <v>40</v>
      </c>
      <c r="I480" s="263">
        <f t="shared" si="53"/>
        <v>39.99</v>
      </c>
      <c r="J480" s="257">
        <f>VLOOKUP(E480,Inventory!A:C,3,FALSE)</f>
        <v>23</v>
      </c>
      <c r="K480" s="264"/>
      <c r="L480" s="276">
        <f t="shared" si="54"/>
        <v>0</v>
      </c>
      <c r="M480" s="442"/>
    </row>
    <row r="481" spans="1:13" ht="15.75" customHeight="1" x14ac:dyDescent="0.2">
      <c r="A481" s="342" t="s">
        <v>346</v>
      </c>
      <c r="B481" s="439" t="s">
        <v>1667</v>
      </c>
      <c r="C481" s="343" t="s">
        <v>475</v>
      </c>
      <c r="D481" s="264"/>
      <c r="E481" s="261" t="s">
        <v>762</v>
      </c>
      <c r="F481" s="301">
        <v>847435034855</v>
      </c>
      <c r="G481" s="330">
        <f t="shared" si="52"/>
        <v>22</v>
      </c>
      <c r="H481" s="262">
        <v>40</v>
      </c>
      <c r="I481" s="263">
        <f t="shared" si="53"/>
        <v>39.99</v>
      </c>
      <c r="J481" s="257">
        <f>VLOOKUP(E481,Inventory!A:C,3,FALSE)</f>
        <v>21</v>
      </c>
      <c r="K481" s="264"/>
      <c r="L481" s="276">
        <f t="shared" si="54"/>
        <v>0</v>
      </c>
      <c r="M481" s="442"/>
    </row>
    <row r="482" spans="1:13" ht="15.75" customHeight="1" x14ac:dyDescent="0.2">
      <c r="A482" s="342" t="s">
        <v>346</v>
      </c>
      <c r="B482" s="439" t="s">
        <v>1668</v>
      </c>
      <c r="C482" s="343" t="s">
        <v>466</v>
      </c>
      <c r="D482" s="264"/>
      <c r="E482" s="261" t="s">
        <v>764</v>
      </c>
      <c r="F482" s="301">
        <v>847435034954</v>
      </c>
      <c r="G482" s="330">
        <f t="shared" si="52"/>
        <v>22</v>
      </c>
      <c r="H482" s="262">
        <v>40</v>
      </c>
      <c r="I482" s="263">
        <f t="shared" si="53"/>
        <v>39.99</v>
      </c>
      <c r="J482" s="257">
        <f>VLOOKUP(E482,Inventory!A:C,3,FALSE)</f>
        <v>7</v>
      </c>
      <c r="K482" s="264"/>
      <c r="L482" s="276">
        <f t="shared" si="54"/>
        <v>0</v>
      </c>
      <c r="M482" s="442"/>
    </row>
    <row r="483" spans="1:13" ht="15.75" customHeight="1" x14ac:dyDescent="0.2">
      <c r="A483" s="342" t="s">
        <v>346</v>
      </c>
      <c r="B483" s="439" t="s">
        <v>1668</v>
      </c>
      <c r="C483" s="343" t="s">
        <v>469</v>
      </c>
      <c r="D483" s="264"/>
      <c r="E483" s="261" t="s">
        <v>765</v>
      </c>
      <c r="F483" s="301">
        <v>847435034961</v>
      </c>
      <c r="G483" s="330">
        <f t="shared" si="52"/>
        <v>22</v>
      </c>
      <c r="H483" s="262">
        <v>40</v>
      </c>
      <c r="I483" s="263">
        <f t="shared" si="53"/>
        <v>39.99</v>
      </c>
      <c r="J483" s="257">
        <f>VLOOKUP(E483,Inventory!A:C,3,FALSE)</f>
        <v>11</v>
      </c>
      <c r="K483" s="264"/>
      <c r="L483" s="276">
        <f t="shared" si="54"/>
        <v>0</v>
      </c>
      <c r="M483" s="442"/>
    </row>
    <row r="484" spans="1:13" ht="15.75" customHeight="1" x14ac:dyDescent="0.2">
      <c r="A484" s="342" t="s">
        <v>346</v>
      </c>
      <c r="B484" s="439" t="s">
        <v>1668</v>
      </c>
      <c r="C484" s="343" t="s">
        <v>472</v>
      </c>
      <c r="D484" s="264"/>
      <c r="E484" s="261" t="s">
        <v>766</v>
      </c>
      <c r="F484" s="301">
        <v>847435034978</v>
      </c>
      <c r="G484" s="330">
        <f t="shared" si="52"/>
        <v>22</v>
      </c>
      <c r="H484" s="262">
        <v>40</v>
      </c>
      <c r="I484" s="263">
        <f t="shared" si="53"/>
        <v>39.99</v>
      </c>
      <c r="J484" s="257">
        <f>VLOOKUP(E484,Inventory!A:C,3,FALSE)</f>
        <v>27</v>
      </c>
      <c r="K484" s="264"/>
      <c r="L484" s="276">
        <f t="shared" si="54"/>
        <v>0</v>
      </c>
      <c r="M484" s="442"/>
    </row>
    <row r="485" spans="1:13" ht="15.75" customHeight="1" x14ac:dyDescent="0.2">
      <c r="A485" s="342" t="s">
        <v>346</v>
      </c>
      <c r="B485" s="439" t="s">
        <v>1668</v>
      </c>
      <c r="C485" s="343" t="s">
        <v>475</v>
      </c>
      <c r="D485" s="264"/>
      <c r="E485" s="261" t="s">
        <v>767</v>
      </c>
      <c r="F485" s="301">
        <v>847435034985</v>
      </c>
      <c r="G485" s="330">
        <f t="shared" si="52"/>
        <v>22</v>
      </c>
      <c r="H485" s="262">
        <v>40</v>
      </c>
      <c r="I485" s="263">
        <f t="shared" si="53"/>
        <v>39.99</v>
      </c>
      <c r="J485" s="257">
        <f>VLOOKUP(E485,Inventory!A:C,3,FALSE)</f>
        <v>11</v>
      </c>
      <c r="K485" s="264"/>
      <c r="L485" s="276">
        <f t="shared" si="54"/>
        <v>0</v>
      </c>
      <c r="M485" s="442"/>
    </row>
    <row r="486" spans="1:13" ht="15.75" customHeight="1" x14ac:dyDescent="0.2">
      <c r="A486" s="342" t="s">
        <v>346</v>
      </c>
      <c r="B486" s="439" t="s">
        <v>1669</v>
      </c>
      <c r="C486" s="343" t="s">
        <v>466</v>
      </c>
      <c r="D486" s="264"/>
      <c r="E486" s="261" t="s">
        <v>769</v>
      </c>
      <c r="F486" s="301">
        <v>847435034862</v>
      </c>
      <c r="G486" s="330">
        <f t="shared" si="52"/>
        <v>22</v>
      </c>
      <c r="H486" s="262">
        <v>40</v>
      </c>
      <c r="I486" s="263">
        <f t="shared" si="53"/>
        <v>39.99</v>
      </c>
      <c r="J486" s="257">
        <f>VLOOKUP(E486,Inventory!A:C,3,FALSE)</f>
        <v>8</v>
      </c>
      <c r="K486" s="264"/>
      <c r="L486" s="276">
        <f t="shared" si="54"/>
        <v>0</v>
      </c>
      <c r="M486" s="442"/>
    </row>
    <row r="487" spans="1:13" ht="15.75" customHeight="1" x14ac:dyDescent="0.2">
      <c r="A487" s="342" t="s">
        <v>346</v>
      </c>
      <c r="B487" s="439" t="s">
        <v>1669</v>
      </c>
      <c r="C487" s="343" t="s">
        <v>469</v>
      </c>
      <c r="D487" s="264"/>
      <c r="E487" s="261" t="s">
        <v>770</v>
      </c>
      <c r="F487" s="301">
        <v>847435034879</v>
      </c>
      <c r="G487" s="330">
        <f t="shared" si="52"/>
        <v>22</v>
      </c>
      <c r="H487" s="262">
        <v>40</v>
      </c>
      <c r="I487" s="263">
        <f t="shared" si="53"/>
        <v>39.99</v>
      </c>
      <c r="J487" s="257">
        <f>VLOOKUP(E487,Inventory!A:C,3,FALSE)</f>
        <v>16</v>
      </c>
      <c r="K487" s="264"/>
      <c r="L487" s="276">
        <f t="shared" si="54"/>
        <v>0</v>
      </c>
      <c r="M487" s="442"/>
    </row>
    <row r="488" spans="1:13" ht="15.75" customHeight="1" x14ac:dyDescent="0.2">
      <c r="A488" s="342" t="s">
        <v>346</v>
      </c>
      <c r="B488" s="439" t="s">
        <v>1669</v>
      </c>
      <c r="C488" s="343" t="s">
        <v>472</v>
      </c>
      <c r="D488" s="264"/>
      <c r="E488" s="261" t="s">
        <v>771</v>
      </c>
      <c r="F488" s="301">
        <v>847435034886</v>
      </c>
      <c r="G488" s="330">
        <f t="shared" si="52"/>
        <v>22</v>
      </c>
      <c r="H488" s="262">
        <v>40</v>
      </c>
      <c r="I488" s="263">
        <f t="shared" si="53"/>
        <v>39.99</v>
      </c>
      <c r="J488" s="257">
        <f>VLOOKUP(E488,Inventory!A:C,3,FALSE)</f>
        <v>33</v>
      </c>
      <c r="K488" s="264"/>
      <c r="L488" s="276">
        <f t="shared" si="54"/>
        <v>0</v>
      </c>
      <c r="M488" s="442"/>
    </row>
    <row r="489" spans="1:13" ht="15.75" customHeight="1" x14ac:dyDescent="0.2">
      <c r="A489" s="342" t="s">
        <v>346</v>
      </c>
      <c r="B489" s="439" t="s">
        <v>1669</v>
      </c>
      <c r="C489" s="343" t="s">
        <v>475</v>
      </c>
      <c r="D489" s="264"/>
      <c r="E489" s="261" t="s">
        <v>772</v>
      </c>
      <c r="F489" s="301">
        <v>847435034893</v>
      </c>
      <c r="G489" s="330">
        <f t="shared" si="52"/>
        <v>22</v>
      </c>
      <c r="H489" s="262">
        <v>40</v>
      </c>
      <c r="I489" s="263">
        <f t="shared" si="53"/>
        <v>39.99</v>
      </c>
      <c r="J489" s="257">
        <f>VLOOKUP(E489,Inventory!A:C,3,FALSE)</f>
        <v>20</v>
      </c>
      <c r="K489" s="264"/>
      <c r="L489" s="276">
        <f t="shared" si="54"/>
        <v>0</v>
      </c>
      <c r="M489" s="442"/>
    </row>
    <row r="490" spans="1:13" ht="15.75" customHeight="1" x14ac:dyDescent="0.2">
      <c r="A490" s="342" t="s">
        <v>346</v>
      </c>
      <c r="B490" s="439" t="s">
        <v>1670</v>
      </c>
      <c r="C490" s="343" t="s">
        <v>469</v>
      </c>
      <c r="D490" s="264"/>
      <c r="E490" s="261" t="s">
        <v>775</v>
      </c>
      <c r="F490" s="301">
        <v>847435034916</v>
      </c>
      <c r="G490" s="330">
        <f t="shared" si="52"/>
        <v>22</v>
      </c>
      <c r="H490" s="262">
        <v>40</v>
      </c>
      <c r="I490" s="263">
        <f t="shared" si="53"/>
        <v>39.99</v>
      </c>
      <c r="J490" s="257">
        <f>VLOOKUP(E490,Inventory!A:C,3,FALSE)</f>
        <v>10</v>
      </c>
      <c r="K490" s="264"/>
      <c r="L490" s="276">
        <f t="shared" si="54"/>
        <v>0</v>
      </c>
      <c r="M490" s="442"/>
    </row>
    <row r="491" spans="1:13" ht="15.75" customHeight="1" x14ac:dyDescent="0.2">
      <c r="A491" s="342" t="s">
        <v>346</v>
      </c>
      <c r="B491" s="439" t="s">
        <v>1670</v>
      </c>
      <c r="C491" s="343" t="s">
        <v>472</v>
      </c>
      <c r="D491" s="264"/>
      <c r="E491" s="261" t="s">
        <v>776</v>
      </c>
      <c r="F491" s="301">
        <v>847435034923</v>
      </c>
      <c r="G491" s="330">
        <f t="shared" si="52"/>
        <v>22</v>
      </c>
      <c r="H491" s="262">
        <v>40</v>
      </c>
      <c r="I491" s="263">
        <f t="shared" si="53"/>
        <v>39.99</v>
      </c>
      <c r="J491" s="257">
        <f>VLOOKUP(E491,Inventory!A:C,3,FALSE)</f>
        <v>13</v>
      </c>
      <c r="K491" s="264"/>
      <c r="L491" s="276">
        <f t="shared" si="54"/>
        <v>0</v>
      </c>
      <c r="M491" s="442"/>
    </row>
    <row r="492" spans="1:13" ht="15.75" customHeight="1" x14ac:dyDescent="0.2">
      <c r="A492" s="342" t="s">
        <v>346</v>
      </c>
      <c r="B492" s="439" t="s">
        <v>1670</v>
      </c>
      <c r="C492" s="343" t="s">
        <v>475</v>
      </c>
      <c r="D492" s="264"/>
      <c r="E492" s="261" t="s">
        <v>777</v>
      </c>
      <c r="F492" s="301">
        <v>847435034930</v>
      </c>
      <c r="G492" s="330">
        <f t="shared" si="52"/>
        <v>22</v>
      </c>
      <c r="H492" s="262">
        <v>40</v>
      </c>
      <c r="I492" s="263">
        <f t="shared" si="53"/>
        <v>39.99</v>
      </c>
      <c r="J492" s="257">
        <f>VLOOKUP(E492,Inventory!A:C,3,FALSE)</f>
        <v>15</v>
      </c>
      <c r="K492" s="264"/>
      <c r="L492" s="276">
        <f t="shared" si="54"/>
        <v>0</v>
      </c>
      <c r="M492" s="442"/>
    </row>
    <row r="493" spans="1:13" ht="15.75" customHeight="1" x14ac:dyDescent="0.2">
      <c r="A493" s="344" t="s">
        <v>346</v>
      </c>
      <c r="B493" s="453" t="s">
        <v>1670</v>
      </c>
      <c r="C493" s="345" t="s">
        <v>478</v>
      </c>
      <c r="D493" s="267"/>
      <c r="E493" s="268" t="s">
        <v>778</v>
      </c>
      <c r="F493" s="306">
        <v>847435034947</v>
      </c>
      <c r="G493" s="346">
        <f t="shared" si="52"/>
        <v>22</v>
      </c>
      <c r="H493" s="270">
        <v>40</v>
      </c>
      <c r="I493" s="271">
        <f t="shared" si="53"/>
        <v>39.99</v>
      </c>
      <c r="J493" s="454">
        <f>VLOOKUP(E493,Inventory!A:C,3,FALSE)</f>
        <v>7</v>
      </c>
      <c r="K493" s="267"/>
      <c r="L493" s="690">
        <f t="shared" si="54"/>
        <v>0</v>
      </c>
      <c r="M493" s="442"/>
    </row>
    <row r="494" spans="1:13" ht="15.75" customHeight="1" x14ac:dyDescent="0.15">
      <c r="A494" s="691" t="s">
        <v>1671</v>
      </c>
      <c r="B494" s="692"/>
      <c r="C494" s="692"/>
      <c r="D494" s="692"/>
      <c r="E494" s="692"/>
      <c r="F494" s="692"/>
      <c r="G494" s="693"/>
      <c r="H494" s="693"/>
      <c r="I494" s="692"/>
      <c r="J494" s="257"/>
      <c r="K494" s="692"/>
      <c r="L494" s="692"/>
      <c r="M494" s="442"/>
    </row>
    <row r="495" spans="1:13" ht="15.75" customHeight="1" x14ac:dyDescent="0.15">
      <c r="A495" s="694" t="s">
        <v>351</v>
      </c>
      <c r="B495" s="694" t="s">
        <v>352</v>
      </c>
      <c r="C495" s="694" t="s">
        <v>353</v>
      </c>
      <c r="D495" s="694" t="str">
        <f>D456</f>
        <v>59-61CM</v>
      </c>
      <c r="E495" s="694" t="s">
        <v>355</v>
      </c>
      <c r="F495" s="694" t="s">
        <v>356</v>
      </c>
      <c r="G495" s="695" t="s">
        <v>257</v>
      </c>
      <c r="H495" s="695" t="s">
        <v>262</v>
      </c>
      <c r="I495" s="694" t="s">
        <v>263</v>
      </c>
      <c r="J495" s="248"/>
      <c r="K495" s="694" t="s">
        <v>357</v>
      </c>
      <c r="L495" s="694" t="s">
        <v>359</v>
      </c>
      <c r="M495" s="442"/>
    </row>
    <row r="496" spans="1:13" ht="15.75" customHeight="1" x14ac:dyDescent="0.2">
      <c r="A496" s="320" t="s">
        <v>329</v>
      </c>
      <c r="B496" s="320" t="s">
        <v>1672</v>
      </c>
      <c r="C496" s="320" t="s">
        <v>466</v>
      </c>
      <c r="D496" s="320" t="s">
        <v>1673</v>
      </c>
      <c r="E496" s="696" t="s">
        <v>1674</v>
      </c>
      <c r="F496" s="697">
        <v>847435030963</v>
      </c>
      <c r="G496" s="551">
        <f t="shared" ref="G496:G499" si="55">H496*0.55</f>
        <v>44</v>
      </c>
      <c r="H496" s="254">
        <v>80</v>
      </c>
      <c r="I496" s="255">
        <f t="shared" ref="I496:I499" si="56">H496-0.01</f>
        <v>79.989999999999995</v>
      </c>
      <c r="J496" s="257">
        <f>VLOOKUP(E496,Inventory!A:C,3,FALSE)</f>
        <v>85</v>
      </c>
      <c r="K496" s="320"/>
      <c r="L496" s="255">
        <f t="shared" ref="L496:L499" si="57">G496*K496</f>
        <v>0</v>
      </c>
      <c r="M496" s="442"/>
    </row>
    <row r="497" spans="1:13" ht="15.75" customHeight="1" x14ac:dyDescent="0.2">
      <c r="A497" s="312" t="s">
        <v>329</v>
      </c>
      <c r="B497" s="312" t="s">
        <v>1672</v>
      </c>
      <c r="C497" s="312" t="s">
        <v>469</v>
      </c>
      <c r="D497" s="312" t="s">
        <v>1675</v>
      </c>
      <c r="E497" s="313" t="s">
        <v>1676</v>
      </c>
      <c r="F497" s="698">
        <v>847435030970</v>
      </c>
      <c r="G497" s="315">
        <f t="shared" si="55"/>
        <v>44</v>
      </c>
      <c r="H497" s="262">
        <v>80</v>
      </c>
      <c r="I497" s="263">
        <f t="shared" si="56"/>
        <v>79.989999999999995</v>
      </c>
      <c r="J497" s="257">
        <f>VLOOKUP(E497,Inventory!A:C,3,FALSE)</f>
        <v>250</v>
      </c>
      <c r="K497" s="312"/>
      <c r="L497" s="263">
        <f t="shared" si="57"/>
        <v>0</v>
      </c>
      <c r="M497" s="442"/>
    </row>
    <row r="498" spans="1:13" ht="15.75" customHeight="1" x14ac:dyDescent="0.2">
      <c r="A498" s="312" t="s">
        <v>329</v>
      </c>
      <c r="B498" s="312" t="s">
        <v>1672</v>
      </c>
      <c r="C498" s="312" t="s">
        <v>472</v>
      </c>
      <c r="D498" s="312" t="s">
        <v>1677</v>
      </c>
      <c r="E498" s="313" t="s">
        <v>1678</v>
      </c>
      <c r="F498" s="698">
        <v>847435030987</v>
      </c>
      <c r="G498" s="315">
        <f t="shared" si="55"/>
        <v>44</v>
      </c>
      <c r="H498" s="262">
        <v>80</v>
      </c>
      <c r="I498" s="263">
        <f t="shared" si="56"/>
        <v>79.989999999999995</v>
      </c>
      <c r="J498" s="257">
        <f>VLOOKUP(E498,Inventory!A:C,3,FALSE)</f>
        <v>250</v>
      </c>
      <c r="K498" s="312"/>
      <c r="L498" s="263">
        <f t="shared" si="57"/>
        <v>0</v>
      </c>
      <c r="M498" s="442"/>
    </row>
    <row r="499" spans="1:13" ht="15.75" customHeight="1" x14ac:dyDescent="0.2">
      <c r="A499" s="312" t="s">
        <v>329</v>
      </c>
      <c r="B499" s="312" t="s">
        <v>1672</v>
      </c>
      <c r="C499" s="312" t="s">
        <v>475</v>
      </c>
      <c r="D499" s="312" t="s">
        <v>1679</v>
      </c>
      <c r="E499" s="313" t="s">
        <v>1680</v>
      </c>
      <c r="F499" s="698">
        <v>847435030994</v>
      </c>
      <c r="G499" s="315">
        <f t="shared" si="55"/>
        <v>44</v>
      </c>
      <c r="H499" s="262">
        <v>80</v>
      </c>
      <c r="I499" s="263">
        <f t="shared" si="56"/>
        <v>79.989999999999995</v>
      </c>
      <c r="J499" s="257">
        <f>VLOOKUP(E499,Inventory!A:C,3,FALSE)</f>
        <v>131</v>
      </c>
      <c r="K499" s="312"/>
      <c r="L499" s="263">
        <f t="shared" si="57"/>
        <v>0</v>
      </c>
      <c r="M499" s="442"/>
    </row>
    <row r="500" spans="1:13" ht="15.75" customHeight="1" x14ac:dyDescent="0.15">
      <c r="A500" s="691" t="s">
        <v>1681</v>
      </c>
      <c r="B500" s="692"/>
      <c r="C500" s="692"/>
      <c r="D500" s="692"/>
      <c r="E500" s="692"/>
      <c r="F500" s="699"/>
      <c r="G500" s="693"/>
      <c r="H500" s="693"/>
      <c r="I500" s="692"/>
      <c r="J500" s="257"/>
      <c r="K500" s="692"/>
      <c r="L500" s="692"/>
      <c r="M500" s="442"/>
    </row>
    <row r="501" spans="1:13" ht="15.75" customHeight="1" x14ac:dyDescent="0.15">
      <c r="A501" s="694" t="s">
        <v>351</v>
      </c>
      <c r="B501" s="694" t="s">
        <v>352</v>
      </c>
      <c r="C501" s="694" t="s">
        <v>353</v>
      </c>
      <c r="D501" s="694">
        <f>D494</f>
        <v>0</v>
      </c>
      <c r="E501" s="694" t="s">
        <v>355</v>
      </c>
      <c r="F501" s="694" t="s">
        <v>356</v>
      </c>
      <c r="G501" s="695" t="s">
        <v>257</v>
      </c>
      <c r="H501" s="695" t="s">
        <v>262</v>
      </c>
      <c r="I501" s="694" t="s">
        <v>263</v>
      </c>
      <c r="J501" s="248"/>
      <c r="K501" s="694" t="s">
        <v>357</v>
      </c>
      <c r="L501" s="694" t="s">
        <v>359</v>
      </c>
      <c r="M501" s="442"/>
    </row>
    <row r="502" spans="1:13" ht="15.75" customHeight="1" x14ac:dyDescent="0.15">
      <c r="A502" s="251" t="s">
        <v>1682</v>
      </c>
      <c r="B502" s="252" t="s">
        <v>1683</v>
      </c>
      <c r="C502" s="252" t="s">
        <v>430</v>
      </c>
      <c r="D502" s="252"/>
      <c r="E502" s="700" t="s">
        <v>1684</v>
      </c>
      <c r="F502" s="298">
        <v>847435023804</v>
      </c>
      <c r="G502" s="302">
        <f t="shared" ref="G502:G513" si="58">H502*0.55</f>
        <v>41.25</v>
      </c>
      <c r="H502" s="299">
        <v>75</v>
      </c>
      <c r="I502" s="255">
        <f t="shared" ref="I502:I513" si="59">H502-0.01</f>
        <v>74.989999999999995</v>
      </c>
      <c r="J502" s="257">
        <f>VLOOKUP(E502,Inventory!A:C,3,FALSE)</f>
        <v>250</v>
      </c>
      <c r="K502" s="252"/>
      <c r="L502" s="255">
        <f t="shared" ref="L502:L513" si="60">G502*K502</f>
        <v>0</v>
      </c>
      <c r="M502" s="442"/>
    </row>
    <row r="503" spans="1:13" ht="15.75" customHeight="1" x14ac:dyDescent="0.15">
      <c r="A503" s="260" t="s">
        <v>1682</v>
      </c>
      <c r="B503" s="264" t="s">
        <v>1683</v>
      </c>
      <c r="C503" s="264" t="s">
        <v>432</v>
      </c>
      <c r="D503" s="264"/>
      <c r="E503" s="265" t="s">
        <v>1685</v>
      </c>
      <c r="F503" s="301">
        <v>847435023811</v>
      </c>
      <c r="G503" s="302">
        <f t="shared" si="58"/>
        <v>41.25</v>
      </c>
      <c r="H503" s="302">
        <v>75</v>
      </c>
      <c r="I503" s="263">
        <f t="shared" si="59"/>
        <v>74.989999999999995</v>
      </c>
      <c r="J503" s="257">
        <f>VLOOKUP(E503,Inventory!A:C,3,FALSE)</f>
        <v>250</v>
      </c>
      <c r="K503" s="264"/>
      <c r="L503" s="263">
        <f t="shared" si="60"/>
        <v>0</v>
      </c>
      <c r="M503" s="442"/>
    </row>
    <row r="504" spans="1:13" ht="15.75" customHeight="1" x14ac:dyDescent="0.15">
      <c r="A504" s="260" t="s">
        <v>1682</v>
      </c>
      <c r="B504" s="264" t="s">
        <v>1683</v>
      </c>
      <c r="C504" s="264" t="s">
        <v>434</v>
      </c>
      <c r="D504" s="264"/>
      <c r="E504" s="265" t="s">
        <v>1686</v>
      </c>
      <c r="F504" s="301">
        <v>847435023828</v>
      </c>
      <c r="G504" s="302">
        <f t="shared" si="58"/>
        <v>41.25</v>
      </c>
      <c r="H504" s="302">
        <v>75</v>
      </c>
      <c r="I504" s="263">
        <f t="shared" si="59"/>
        <v>74.989999999999995</v>
      </c>
      <c r="J504" s="257">
        <f>VLOOKUP(E504,Inventory!A:C,3,FALSE)</f>
        <v>250</v>
      </c>
      <c r="K504" s="264"/>
      <c r="L504" s="263">
        <f t="shared" si="60"/>
        <v>0</v>
      </c>
      <c r="M504" s="442"/>
    </row>
    <row r="505" spans="1:13" ht="15.75" customHeight="1" x14ac:dyDescent="0.15">
      <c r="A505" s="260" t="s">
        <v>1682</v>
      </c>
      <c r="B505" s="264" t="s">
        <v>1683</v>
      </c>
      <c r="C505" s="264" t="s">
        <v>436</v>
      </c>
      <c r="D505" s="264"/>
      <c r="E505" s="265" t="s">
        <v>1687</v>
      </c>
      <c r="F505" s="301">
        <v>847435023835</v>
      </c>
      <c r="G505" s="302">
        <f t="shared" si="58"/>
        <v>41.25</v>
      </c>
      <c r="H505" s="302">
        <v>75</v>
      </c>
      <c r="I505" s="263">
        <f t="shared" si="59"/>
        <v>74.989999999999995</v>
      </c>
      <c r="J505" s="257">
        <f>VLOOKUP(E505,Inventory!A:C,3,FALSE)</f>
        <v>250</v>
      </c>
      <c r="K505" s="264"/>
      <c r="L505" s="263">
        <f t="shared" si="60"/>
        <v>0</v>
      </c>
      <c r="M505" s="442"/>
    </row>
    <row r="506" spans="1:13" ht="15.75" customHeight="1" x14ac:dyDescent="0.15">
      <c r="A506" s="260" t="s">
        <v>1688</v>
      </c>
      <c r="B506" s="264" t="s">
        <v>1683</v>
      </c>
      <c r="C506" s="264" t="s">
        <v>430</v>
      </c>
      <c r="D506" s="264"/>
      <c r="E506" s="265" t="s">
        <v>1689</v>
      </c>
      <c r="F506" s="301">
        <v>847435023880</v>
      </c>
      <c r="G506" s="302">
        <f t="shared" si="58"/>
        <v>33</v>
      </c>
      <c r="H506" s="302">
        <v>60</v>
      </c>
      <c r="I506" s="263">
        <f t="shared" si="59"/>
        <v>59.99</v>
      </c>
      <c r="J506" s="257">
        <f>VLOOKUP(E506,Inventory!A:C,3,FALSE)</f>
        <v>250</v>
      </c>
      <c r="K506" s="264"/>
      <c r="L506" s="263">
        <f t="shared" si="60"/>
        <v>0</v>
      </c>
      <c r="M506" s="442"/>
    </row>
    <row r="507" spans="1:13" ht="15.75" customHeight="1" x14ac:dyDescent="0.15">
      <c r="A507" s="260" t="s">
        <v>1688</v>
      </c>
      <c r="B507" s="264" t="s">
        <v>1683</v>
      </c>
      <c r="C507" s="264" t="s">
        <v>432</v>
      </c>
      <c r="D507" s="264"/>
      <c r="E507" s="265" t="s">
        <v>1690</v>
      </c>
      <c r="F507" s="301">
        <v>847435023897</v>
      </c>
      <c r="G507" s="302">
        <f t="shared" si="58"/>
        <v>33</v>
      </c>
      <c r="H507" s="302">
        <v>60</v>
      </c>
      <c r="I507" s="263">
        <f t="shared" si="59"/>
        <v>59.99</v>
      </c>
      <c r="J507" s="257">
        <f>VLOOKUP(E507,Inventory!A:C,3,FALSE)</f>
        <v>250</v>
      </c>
      <c r="K507" s="264"/>
      <c r="L507" s="263">
        <f t="shared" si="60"/>
        <v>0</v>
      </c>
      <c r="M507" s="442"/>
    </row>
    <row r="508" spans="1:13" ht="15.75" customHeight="1" x14ac:dyDescent="0.15">
      <c r="A508" s="260" t="s">
        <v>1688</v>
      </c>
      <c r="B508" s="264" t="s">
        <v>1683</v>
      </c>
      <c r="C508" s="264" t="s">
        <v>434</v>
      </c>
      <c r="D508" s="264"/>
      <c r="E508" s="265" t="s">
        <v>1691</v>
      </c>
      <c r="F508" s="301">
        <v>847435023903</v>
      </c>
      <c r="G508" s="302">
        <f t="shared" si="58"/>
        <v>33</v>
      </c>
      <c r="H508" s="302">
        <v>60</v>
      </c>
      <c r="I508" s="263">
        <f t="shared" si="59"/>
        <v>59.99</v>
      </c>
      <c r="J508" s="257">
        <f>VLOOKUP(E508,Inventory!A:C,3,FALSE)</f>
        <v>250</v>
      </c>
      <c r="K508" s="264"/>
      <c r="L508" s="263">
        <f t="shared" si="60"/>
        <v>0</v>
      </c>
      <c r="M508" s="442"/>
    </row>
    <row r="509" spans="1:13" ht="15.75" customHeight="1" x14ac:dyDescent="0.15">
      <c r="A509" s="260" t="s">
        <v>1688</v>
      </c>
      <c r="B509" s="264" t="s">
        <v>1683</v>
      </c>
      <c r="C509" s="264" t="s">
        <v>436</v>
      </c>
      <c r="D509" s="264"/>
      <c r="E509" s="265" t="s">
        <v>1692</v>
      </c>
      <c r="F509" s="301">
        <v>847435023910</v>
      </c>
      <c r="G509" s="302">
        <f t="shared" si="58"/>
        <v>33</v>
      </c>
      <c r="H509" s="302">
        <v>60</v>
      </c>
      <c r="I509" s="263">
        <f t="shared" si="59"/>
        <v>59.99</v>
      </c>
      <c r="J509" s="257">
        <f>VLOOKUP(E509,Inventory!A:C,3,FALSE)</f>
        <v>250</v>
      </c>
      <c r="K509" s="264"/>
      <c r="L509" s="263">
        <f t="shared" si="60"/>
        <v>0</v>
      </c>
      <c r="M509" s="442"/>
    </row>
    <row r="510" spans="1:13" ht="15.75" customHeight="1" x14ac:dyDescent="0.15">
      <c r="A510" s="467" t="s">
        <v>1693</v>
      </c>
      <c r="B510" s="468" t="s">
        <v>1683</v>
      </c>
      <c r="C510" s="468" t="s">
        <v>430</v>
      </c>
      <c r="D510" s="542"/>
      <c r="E510" s="666" t="s">
        <v>1694</v>
      </c>
      <c r="F510" s="518">
        <v>847435032769</v>
      </c>
      <c r="G510" s="471">
        <f t="shared" si="58"/>
        <v>35.75</v>
      </c>
      <c r="H510" s="471">
        <v>65</v>
      </c>
      <c r="I510" s="472">
        <f t="shared" si="59"/>
        <v>64.989999999999995</v>
      </c>
      <c r="J510" s="257">
        <f>VLOOKUP(E510,Inventory!A:C,3,FALSE)</f>
        <v>98</v>
      </c>
      <c r="K510" s="542"/>
      <c r="L510" s="472">
        <f t="shared" si="60"/>
        <v>0</v>
      </c>
      <c r="M510" s="442"/>
    </row>
    <row r="511" spans="1:13" ht="15.75" customHeight="1" x14ac:dyDescent="0.15">
      <c r="A511" s="467" t="s">
        <v>1693</v>
      </c>
      <c r="B511" s="468" t="s">
        <v>1683</v>
      </c>
      <c r="C511" s="468" t="s">
        <v>432</v>
      </c>
      <c r="D511" s="542"/>
      <c r="E511" s="666" t="s">
        <v>1695</v>
      </c>
      <c r="F511" s="518">
        <v>847435032776</v>
      </c>
      <c r="G511" s="471">
        <f t="shared" si="58"/>
        <v>35.75</v>
      </c>
      <c r="H511" s="471">
        <v>65</v>
      </c>
      <c r="I511" s="472">
        <f t="shared" si="59"/>
        <v>64.989999999999995</v>
      </c>
      <c r="J511" s="257">
        <f>VLOOKUP(E511,Inventory!A:C,3,FALSE)</f>
        <v>226</v>
      </c>
      <c r="K511" s="542"/>
      <c r="L511" s="472">
        <f t="shared" si="60"/>
        <v>0</v>
      </c>
      <c r="M511" s="442"/>
    </row>
    <row r="512" spans="1:13" ht="15.75" customHeight="1" x14ac:dyDescent="0.15">
      <c r="A512" s="467" t="s">
        <v>1693</v>
      </c>
      <c r="B512" s="468" t="s">
        <v>1683</v>
      </c>
      <c r="C512" s="468" t="s">
        <v>434</v>
      </c>
      <c r="D512" s="542"/>
      <c r="E512" s="666" t="s">
        <v>1696</v>
      </c>
      <c r="F512" s="518">
        <v>847435032783</v>
      </c>
      <c r="G512" s="471">
        <f t="shared" si="58"/>
        <v>35.75</v>
      </c>
      <c r="H512" s="471">
        <v>65</v>
      </c>
      <c r="I512" s="472">
        <f t="shared" si="59"/>
        <v>64.989999999999995</v>
      </c>
      <c r="J512" s="257">
        <f>VLOOKUP(E512,Inventory!A:C,3,FALSE)</f>
        <v>206</v>
      </c>
      <c r="K512" s="542"/>
      <c r="L512" s="472">
        <f t="shared" si="60"/>
        <v>0</v>
      </c>
      <c r="M512" s="442"/>
    </row>
    <row r="513" spans="1:13" ht="15.75" customHeight="1" x14ac:dyDescent="0.15">
      <c r="A513" s="467" t="s">
        <v>1693</v>
      </c>
      <c r="B513" s="468" t="s">
        <v>1683</v>
      </c>
      <c r="C513" s="468" t="s">
        <v>436</v>
      </c>
      <c r="D513" s="542"/>
      <c r="E513" s="666" t="s">
        <v>1697</v>
      </c>
      <c r="F513" s="518">
        <v>847435032790</v>
      </c>
      <c r="G513" s="471">
        <f t="shared" si="58"/>
        <v>35.75</v>
      </c>
      <c r="H513" s="471">
        <v>65</v>
      </c>
      <c r="I513" s="472">
        <f t="shared" si="59"/>
        <v>64.989999999999995</v>
      </c>
      <c r="J513" s="257">
        <f>VLOOKUP(E513,Inventory!A:C,3,FALSE)</f>
        <v>160</v>
      </c>
      <c r="K513" s="542"/>
      <c r="L513" s="472">
        <f t="shared" si="60"/>
        <v>0</v>
      </c>
      <c r="M513" s="442"/>
    </row>
    <row r="514" spans="1:13" ht="15.75" customHeight="1" x14ac:dyDescent="0.15">
      <c r="A514" s="691" t="s">
        <v>1698</v>
      </c>
      <c r="B514" s="692"/>
      <c r="C514" s="692"/>
      <c r="D514" s="692"/>
      <c r="E514" s="692"/>
      <c r="F514" s="692"/>
      <c r="G514" s="693"/>
      <c r="H514" s="693"/>
      <c r="I514" s="692"/>
      <c r="J514" s="257"/>
      <c r="K514" s="692"/>
      <c r="L514" s="692"/>
      <c r="M514" s="442"/>
    </row>
    <row r="515" spans="1:13" ht="15.75" customHeight="1" x14ac:dyDescent="0.15">
      <c r="A515" s="694" t="s">
        <v>351</v>
      </c>
      <c r="B515" s="694" t="s">
        <v>352</v>
      </c>
      <c r="C515" s="694" t="s">
        <v>353</v>
      </c>
      <c r="D515" s="694" t="str">
        <f>D456</f>
        <v>59-61CM</v>
      </c>
      <c r="E515" s="694" t="s">
        <v>355</v>
      </c>
      <c r="F515" s="694" t="s">
        <v>356</v>
      </c>
      <c r="G515" s="695" t="s">
        <v>257</v>
      </c>
      <c r="H515" s="695" t="s">
        <v>262</v>
      </c>
      <c r="I515" s="694" t="s">
        <v>263</v>
      </c>
      <c r="J515" s="248"/>
      <c r="K515" s="694" t="s">
        <v>357</v>
      </c>
      <c r="L515" s="694" t="s">
        <v>359</v>
      </c>
      <c r="M515" s="442"/>
    </row>
    <row r="516" spans="1:13" ht="15.75" customHeight="1" x14ac:dyDescent="0.15">
      <c r="A516" s="251" t="s">
        <v>1699</v>
      </c>
      <c r="B516" s="251" t="s">
        <v>1683</v>
      </c>
      <c r="C516" s="251" t="s">
        <v>430</v>
      </c>
      <c r="D516" s="251" t="s">
        <v>1700</v>
      </c>
      <c r="E516" s="253" t="s">
        <v>1701</v>
      </c>
      <c r="F516" s="298">
        <v>847435023583</v>
      </c>
      <c r="G516" s="302">
        <f t="shared" ref="G516:G536" si="61">H516*0.55</f>
        <v>27.500000000000004</v>
      </c>
      <c r="H516" s="299">
        <v>50</v>
      </c>
      <c r="I516" s="255">
        <f t="shared" ref="I516:I536" si="62">H516-0.01</f>
        <v>49.99</v>
      </c>
      <c r="J516" s="257">
        <f>VLOOKUP(E516,Inventory!A:C,3,FALSE)</f>
        <v>250</v>
      </c>
      <c r="K516" s="252"/>
      <c r="L516" s="255">
        <f t="shared" ref="L516:L536" si="63">G516*K516</f>
        <v>0</v>
      </c>
      <c r="M516" s="442"/>
    </row>
    <row r="517" spans="1:13" ht="15.75" customHeight="1" x14ac:dyDescent="0.15">
      <c r="A517" s="260" t="s">
        <v>1699</v>
      </c>
      <c r="B517" s="260" t="s">
        <v>1683</v>
      </c>
      <c r="C517" s="260" t="s">
        <v>432</v>
      </c>
      <c r="D517" s="260" t="s">
        <v>1702</v>
      </c>
      <c r="E517" s="261" t="s">
        <v>1703</v>
      </c>
      <c r="F517" s="301">
        <v>847435023590</v>
      </c>
      <c r="G517" s="302">
        <f t="shared" si="61"/>
        <v>27.500000000000004</v>
      </c>
      <c r="H517" s="302">
        <v>50</v>
      </c>
      <c r="I517" s="263">
        <f t="shared" si="62"/>
        <v>49.99</v>
      </c>
      <c r="J517" s="257">
        <f>VLOOKUP(E517,Inventory!A:C,3,FALSE)</f>
        <v>250</v>
      </c>
      <c r="K517" s="264"/>
      <c r="L517" s="263">
        <f t="shared" si="63"/>
        <v>0</v>
      </c>
      <c r="M517" s="442"/>
    </row>
    <row r="518" spans="1:13" ht="15.75" customHeight="1" x14ac:dyDescent="0.15">
      <c r="A518" s="279" t="s">
        <v>1699</v>
      </c>
      <c r="B518" s="279" t="s">
        <v>1683</v>
      </c>
      <c r="C518" s="279" t="s">
        <v>434</v>
      </c>
      <c r="D518" s="279" t="s">
        <v>1704</v>
      </c>
      <c r="E518" s="303" t="s">
        <v>1705</v>
      </c>
      <c r="F518" s="304">
        <v>847435023606</v>
      </c>
      <c r="G518" s="302">
        <f t="shared" si="61"/>
        <v>27.500000000000004</v>
      </c>
      <c r="H518" s="305">
        <v>50</v>
      </c>
      <c r="I518" s="282">
        <f t="shared" si="62"/>
        <v>49.99</v>
      </c>
      <c r="J518" s="257">
        <f>VLOOKUP(E518,Inventory!A:C,3,FALSE)</f>
        <v>250</v>
      </c>
      <c r="K518" s="281"/>
      <c r="L518" s="282">
        <f t="shared" si="63"/>
        <v>0</v>
      </c>
      <c r="M518" s="442"/>
    </row>
    <row r="519" spans="1:13" ht="15.75" customHeight="1" x14ac:dyDescent="0.15">
      <c r="A519" s="266" t="s">
        <v>1699</v>
      </c>
      <c r="B519" s="266" t="s">
        <v>1683</v>
      </c>
      <c r="C519" s="266" t="s">
        <v>436</v>
      </c>
      <c r="D519" s="266" t="s">
        <v>1706</v>
      </c>
      <c r="E519" s="268" t="s">
        <v>1707</v>
      </c>
      <c r="F519" s="306">
        <v>847435023613</v>
      </c>
      <c r="G519" s="307">
        <f t="shared" si="61"/>
        <v>27.500000000000004</v>
      </c>
      <c r="H519" s="307">
        <v>50</v>
      </c>
      <c r="I519" s="271">
        <f t="shared" si="62"/>
        <v>49.99</v>
      </c>
      <c r="J519" s="257">
        <f>VLOOKUP(E519,Inventory!A:C,3,FALSE)</f>
        <v>250</v>
      </c>
      <c r="K519" s="267"/>
      <c r="L519" s="271">
        <f t="shared" si="63"/>
        <v>0</v>
      </c>
      <c r="M519" s="442"/>
    </row>
    <row r="520" spans="1:13" ht="15.75" customHeight="1" x14ac:dyDescent="0.15">
      <c r="A520" s="467" t="s">
        <v>334</v>
      </c>
      <c r="B520" s="467" t="s">
        <v>1708</v>
      </c>
      <c r="C520" s="657" t="s">
        <v>430</v>
      </c>
      <c r="D520" s="657"/>
      <c r="E520" s="658" t="s">
        <v>1709</v>
      </c>
      <c r="F520" s="701" t="s">
        <v>1710</v>
      </c>
      <c r="G520" s="702">
        <f t="shared" si="61"/>
        <v>66</v>
      </c>
      <c r="H520" s="702">
        <v>120</v>
      </c>
      <c r="I520" s="660">
        <f t="shared" si="62"/>
        <v>119.99</v>
      </c>
      <c r="J520" s="257">
        <f>VLOOKUP(E520,Inventory!A:C,3,FALSE)</f>
        <v>127</v>
      </c>
      <c r="K520" s="661"/>
      <c r="L520" s="660">
        <f t="shared" si="63"/>
        <v>0</v>
      </c>
      <c r="M520" s="442"/>
    </row>
    <row r="521" spans="1:13" ht="15.75" customHeight="1" x14ac:dyDescent="0.15">
      <c r="A521" s="467" t="s">
        <v>334</v>
      </c>
      <c r="B521" s="467" t="s">
        <v>1708</v>
      </c>
      <c r="C521" s="467" t="s">
        <v>432</v>
      </c>
      <c r="D521" s="467"/>
      <c r="E521" s="511" t="s">
        <v>1711</v>
      </c>
      <c r="F521" s="512" t="s">
        <v>1712</v>
      </c>
      <c r="G521" s="569">
        <f t="shared" si="61"/>
        <v>66</v>
      </c>
      <c r="H521" s="569">
        <v>120</v>
      </c>
      <c r="I521" s="473">
        <f t="shared" si="62"/>
        <v>119.99</v>
      </c>
      <c r="J521" s="257">
        <f>VLOOKUP(E521,Inventory!A:C,3,FALSE)</f>
        <v>250</v>
      </c>
      <c r="K521" s="661"/>
      <c r="L521" s="660">
        <f t="shared" si="63"/>
        <v>0</v>
      </c>
      <c r="M521" s="442"/>
    </row>
    <row r="522" spans="1:13" ht="15.75" customHeight="1" x14ac:dyDescent="0.15">
      <c r="A522" s="467" t="s">
        <v>334</v>
      </c>
      <c r="B522" s="467" t="s">
        <v>1708</v>
      </c>
      <c r="C522" s="467" t="s">
        <v>434</v>
      </c>
      <c r="D522" s="467"/>
      <c r="E522" s="511" t="s">
        <v>1713</v>
      </c>
      <c r="F522" s="512" t="s">
        <v>1714</v>
      </c>
      <c r="G522" s="569">
        <f t="shared" si="61"/>
        <v>66</v>
      </c>
      <c r="H522" s="569">
        <v>120</v>
      </c>
      <c r="I522" s="473">
        <f t="shared" si="62"/>
        <v>119.99</v>
      </c>
      <c r="J522" s="257">
        <f>VLOOKUP(E522,Inventory!A:C,3,FALSE)</f>
        <v>250</v>
      </c>
      <c r="K522" s="661"/>
      <c r="L522" s="660">
        <f t="shared" si="63"/>
        <v>0</v>
      </c>
      <c r="M522" s="442"/>
    </row>
    <row r="523" spans="1:13" ht="15.75" customHeight="1" x14ac:dyDescent="0.15">
      <c r="A523" s="467" t="s">
        <v>334</v>
      </c>
      <c r="B523" s="467" t="s">
        <v>1708</v>
      </c>
      <c r="C523" s="467" t="s">
        <v>436</v>
      </c>
      <c r="D523" s="467"/>
      <c r="E523" s="511" t="s">
        <v>1715</v>
      </c>
      <c r="F523" s="512" t="s">
        <v>1716</v>
      </c>
      <c r="G523" s="569">
        <f t="shared" si="61"/>
        <v>66</v>
      </c>
      <c r="H523" s="569">
        <v>120</v>
      </c>
      <c r="I523" s="473">
        <f t="shared" si="62"/>
        <v>119.99</v>
      </c>
      <c r="J523" s="257">
        <f>VLOOKUP(E523,Inventory!A:C,3,FALSE)</f>
        <v>164</v>
      </c>
      <c r="K523" s="661"/>
      <c r="L523" s="660">
        <f t="shared" si="63"/>
        <v>0</v>
      </c>
      <c r="M523" s="442"/>
    </row>
    <row r="524" spans="1:13" ht="15.75" customHeight="1" x14ac:dyDescent="0.15">
      <c r="A524" s="251" t="s">
        <v>1717</v>
      </c>
      <c r="B524" s="252" t="s">
        <v>1718</v>
      </c>
      <c r="C524" s="252" t="s">
        <v>658</v>
      </c>
      <c r="D524" s="251"/>
      <c r="E524" s="253" t="s">
        <v>1719</v>
      </c>
      <c r="F524" s="298">
        <v>847435035722</v>
      </c>
      <c r="G524" s="299">
        <f t="shared" si="61"/>
        <v>35.75</v>
      </c>
      <c r="H524" s="299">
        <v>65</v>
      </c>
      <c r="I524" s="255">
        <f t="shared" si="62"/>
        <v>64.989999999999995</v>
      </c>
      <c r="J524" s="257">
        <f>VLOOKUP(E524,Inventory!A:C,3,FALSE)</f>
        <v>91</v>
      </c>
      <c r="K524" s="252"/>
      <c r="L524" s="255">
        <f t="shared" si="63"/>
        <v>0</v>
      </c>
      <c r="M524" s="442"/>
    </row>
    <row r="525" spans="1:13" ht="15.75" customHeight="1" x14ac:dyDescent="0.15">
      <c r="A525" s="251" t="s">
        <v>1717</v>
      </c>
      <c r="B525" s="252" t="s">
        <v>1718</v>
      </c>
      <c r="C525" s="252" t="s">
        <v>1566</v>
      </c>
      <c r="D525" s="251"/>
      <c r="E525" s="253" t="s">
        <v>1720</v>
      </c>
      <c r="F525" s="298">
        <v>847435035739</v>
      </c>
      <c r="G525" s="299">
        <f t="shared" si="61"/>
        <v>35.75</v>
      </c>
      <c r="H525" s="299">
        <v>65</v>
      </c>
      <c r="I525" s="255">
        <f t="shared" si="62"/>
        <v>64.989999999999995</v>
      </c>
      <c r="J525" s="257">
        <f>VLOOKUP(E525,Inventory!A:C,3,FALSE)</f>
        <v>91</v>
      </c>
      <c r="K525" s="252"/>
      <c r="L525" s="255">
        <f t="shared" si="63"/>
        <v>0</v>
      </c>
      <c r="M525" s="442"/>
    </row>
    <row r="526" spans="1:13" ht="15.75" customHeight="1" x14ac:dyDescent="0.15">
      <c r="A526" s="260" t="s">
        <v>1717</v>
      </c>
      <c r="B526" s="264" t="s">
        <v>1718</v>
      </c>
      <c r="C526" s="264" t="s">
        <v>661</v>
      </c>
      <c r="D526" s="260"/>
      <c r="E526" s="253" t="s">
        <v>1721</v>
      </c>
      <c r="F526" s="301">
        <v>847435035746</v>
      </c>
      <c r="G526" s="302">
        <f t="shared" si="61"/>
        <v>35.75</v>
      </c>
      <c r="H526" s="302">
        <v>65</v>
      </c>
      <c r="I526" s="263">
        <f t="shared" si="62"/>
        <v>64.989999999999995</v>
      </c>
      <c r="J526" s="257">
        <f>VLOOKUP(E526,Inventory!A:C,3,FALSE)</f>
        <v>93</v>
      </c>
      <c r="K526" s="264"/>
      <c r="L526" s="263">
        <f t="shared" si="63"/>
        <v>0</v>
      </c>
      <c r="M526" s="442"/>
    </row>
    <row r="527" spans="1:13" ht="15.75" customHeight="1" x14ac:dyDescent="0.15">
      <c r="A527" s="251" t="s">
        <v>1717</v>
      </c>
      <c r="B527" s="252" t="s">
        <v>1718</v>
      </c>
      <c r="C527" s="252" t="s">
        <v>430</v>
      </c>
      <c r="D527" s="251" t="s">
        <v>1700</v>
      </c>
      <c r="E527" s="298" t="s">
        <v>1722</v>
      </c>
      <c r="F527" s="298" t="s">
        <v>1723</v>
      </c>
      <c r="G527" s="299">
        <f t="shared" si="61"/>
        <v>38.5</v>
      </c>
      <c r="H527" s="299">
        <v>70</v>
      </c>
      <c r="I527" s="255">
        <f t="shared" si="62"/>
        <v>69.989999999999995</v>
      </c>
      <c r="J527" s="257">
        <f>VLOOKUP(E527,Inventory!A:C,3,FALSE)</f>
        <v>250</v>
      </c>
      <c r="K527" s="252"/>
      <c r="L527" s="255">
        <f t="shared" si="63"/>
        <v>0</v>
      </c>
      <c r="M527" s="442"/>
    </row>
    <row r="528" spans="1:13" ht="15.75" customHeight="1" x14ac:dyDescent="0.15">
      <c r="A528" s="260" t="s">
        <v>1717</v>
      </c>
      <c r="B528" s="264" t="s">
        <v>1718</v>
      </c>
      <c r="C528" s="264" t="s">
        <v>432</v>
      </c>
      <c r="D528" s="260" t="s">
        <v>1702</v>
      </c>
      <c r="E528" s="301" t="s">
        <v>1724</v>
      </c>
      <c r="F528" s="301" t="s">
        <v>1725</v>
      </c>
      <c r="G528" s="302">
        <f t="shared" si="61"/>
        <v>38.5</v>
      </c>
      <c r="H528" s="302">
        <v>70</v>
      </c>
      <c r="I528" s="263">
        <f t="shared" si="62"/>
        <v>69.989999999999995</v>
      </c>
      <c r="J528" s="257">
        <f>VLOOKUP(E528,Inventory!A:C,3,FALSE)</f>
        <v>250</v>
      </c>
      <c r="K528" s="264"/>
      <c r="L528" s="263">
        <f t="shared" si="63"/>
        <v>0</v>
      </c>
      <c r="M528" s="442"/>
    </row>
    <row r="529" spans="1:13" ht="15.75" customHeight="1" x14ac:dyDescent="0.15">
      <c r="A529" s="279" t="s">
        <v>1717</v>
      </c>
      <c r="B529" s="281" t="s">
        <v>1718</v>
      </c>
      <c r="C529" s="281" t="s">
        <v>434</v>
      </c>
      <c r="D529" s="279" t="s">
        <v>1704</v>
      </c>
      <c r="E529" s="304" t="s">
        <v>1726</v>
      </c>
      <c r="F529" s="304" t="s">
        <v>1727</v>
      </c>
      <c r="G529" s="302">
        <f t="shared" si="61"/>
        <v>38.5</v>
      </c>
      <c r="H529" s="305">
        <v>70</v>
      </c>
      <c r="I529" s="282">
        <f t="shared" si="62"/>
        <v>69.989999999999995</v>
      </c>
      <c r="J529" s="257">
        <f>VLOOKUP(E529,Inventory!A:C,3,FALSE)</f>
        <v>250</v>
      </c>
      <c r="K529" s="281"/>
      <c r="L529" s="282">
        <f t="shared" si="63"/>
        <v>0</v>
      </c>
      <c r="M529" s="442"/>
    </row>
    <row r="530" spans="1:13" ht="15.75" customHeight="1" x14ac:dyDescent="0.15">
      <c r="A530" s="266" t="s">
        <v>1717</v>
      </c>
      <c r="B530" s="267" t="s">
        <v>1718</v>
      </c>
      <c r="C530" s="267" t="s">
        <v>436</v>
      </c>
      <c r="D530" s="266" t="s">
        <v>1706</v>
      </c>
      <c r="E530" s="306" t="s">
        <v>1728</v>
      </c>
      <c r="F530" s="306" t="s">
        <v>1729</v>
      </c>
      <c r="G530" s="307">
        <f t="shared" si="61"/>
        <v>38.5</v>
      </c>
      <c r="H530" s="307">
        <v>70</v>
      </c>
      <c r="I530" s="271">
        <f t="shared" si="62"/>
        <v>69.989999999999995</v>
      </c>
      <c r="J530" s="257">
        <f>VLOOKUP(E530,Inventory!A:C,3,FALSE)</f>
        <v>250</v>
      </c>
      <c r="K530" s="267"/>
      <c r="L530" s="271">
        <f t="shared" si="63"/>
        <v>0</v>
      </c>
      <c r="M530" s="442"/>
    </row>
    <row r="531" spans="1:13" ht="15.75" customHeight="1" x14ac:dyDescent="0.15">
      <c r="A531" s="467" t="s">
        <v>335</v>
      </c>
      <c r="B531" s="467" t="s">
        <v>1718</v>
      </c>
      <c r="C531" s="467" t="s">
        <v>363</v>
      </c>
      <c r="D531" s="279"/>
      <c r="E531" s="518" t="s">
        <v>1730</v>
      </c>
      <c r="F531" s="518" t="s">
        <v>1731</v>
      </c>
      <c r="G531" s="569">
        <f t="shared" si="61"/>
        <v>44</v>
      </c>
      <c r="H531" s="471">
        <v>80</v>
      </c>
      <c r="I531" s="473">
        <f t="shared" si="62"/>
        <v>79.989999999999995</v>
      </c>
      <c r="J531" s="257">
        <f>VLOOKUP(E531,Inventory!A:C,3,FALSE)</f>
        <v>6</v>
      </c>
      <c r="K531" s="542"/>
      <c r="L531" s="472">
        <f t="shared" si="63"/>
        <v>0</v>
      </c>
      <c r="M531" s="442"/>
    </row>
    <row r="532" spans="1:13" ht="15.75" customHeight="1" x14ac:dyDescent="0.15">
      <c r="A532" s="467" t="s">
        <v>335</v>
      </c>
      <c r="B532" s="467" t="s">
        <v>1718</v>
      </c>
      <c r="C532" s="467" t="s">
        <v>367</v>
      </c>
      <c r="D532" s="279"/>
      <c r="E532" s="518" t="s">
        <v>1732</v>
      </c>
      <c r="F532" s="518" t="s">
        <v>1733</v>
      </c>
      <c r="G532" s="569">
        <f t="shared" si="61"/>
        <v>44</v>
      </c>
      <c r="H532" s="471">
        <v>80</v>
      </c>
      <c r="I532" s="473">
        <f t="shared" si="62"/>
        <v>79.989999999999995</v>
      </c>
      <c r="J532" s="257">
        <f>VLOOKUP(E532,Inventory!A:C,3,FALSE)</f>
        <v>5</v>
      </c>
      <c r="K532" s="544"/>
      <c r="L532" s="549">
        <f t="shared" si="63"/>
        <v>0</v>
      </c>
      <c r="M532" s="442"/>
    </row>
    <row r="533" spans="1:13" ht="15.75" customHeight="1" x14ac:dyDescent="0.15">
      <c r="A533" s="467" t="s">
        <v>336</v>
      </c>
      <c r="B533" s="467" t="s">
        <v>1718</v>
      </c>
      <c r="C533" s="467" t="s">
        <v>466</v>
      </c>
      <c r="D533" s="279"/>
      <c r="E533" s="518" t="s">
        <v>1734</v>
      </c>
      <c r="F533" s="518" t="s">
        <v>1735</v>
      </c>
      <c r="G533" s="569">
        <f t="shared" si="61"/>
        <v>44</v>
      </c>
      <c r="H533" s="471">
        <v>80</v>
      </c>
      <c r="I533" s="473">
        <f t="shared" si="62"/>
        <v>79.989999999999995</v>
      </c>
      <c r="J533" s="257">
        <f>VLOOKUP(E533,Inventory!A:C,3,FALSE)</f>
        <v>118</v>
      </c>
      <c r="K533" s="542"/>
      <c r="L533" s="472">
        <f t="shared" si="63"/>
        <v>0</v>
      </c>
      <c r="M533" s="442"/>
    </row>
    <row r="534" spans="1:13" ht="15.75" customHeight="1" x14ac:dyDescent="0.15">
      <c r="A534" s="467" t="s">
        <v>336</v>
      </c>
      <c r="B534" s="467" t="s">
        <v>1718</v>
      </c>
      <c r="C534" s="467" t="s">
        <v>469</v>
      </c>
      <c r="D534" s="279"/>
      <c r="E534" s="518" t="s">
        <v>1736</v>
      </c>
      <c r="F534" s="518" t="s">
        <v>1737</v>
      </c>
      <c r="G534" s="569">
        <f t="shared" si="61"/>
        <v>44</v>
      </c>
      <c r="H534" s="471">
        <v>80</v>
      </c>
      <c r="I534" s="473">
        <f t="shared" si="62"/>
        <v>79.989999999999995</v>
      </c>
      <c r="J534" s="257">
        <f>VLOOKUP(E534,Inventory!A:C,3,FALSE)</f>
        <v>250</v>
      </c>
      <c r="K534" s="544"/>
      <c r="L534" s="549">
        <f t="shared" si="63"/>
        <v>0</v>
      </c>
      <c r="M534" s="442"/>
    </row>
    <row r="535" spans="1:13" ht="15.75" customHeight="1" x14ac:dyDescent="0.15">
      <c r="A535" s="467" t="s">
        <v>336</v>
      </c>
      <c r="B535" s="467" t="s">
        <v>1718</v>
      </c>
      <c r="C535" s="467" t="s">
        <v>472</v>
      </c>
      <c r="D535" s="279"/>
      <c r="E535" s="518" t="s">
        <v>1738</v>
      </c>
      <c r="F535" s="518" t="s">
        <v>1739</v>
      </c>
      <c r="G535" s="569">
        <f t="shared" si="61"/>
        <v>44</v>
      </c>
      <c r="H535" s="471">
        <v>80</v>
      </c>
      <c r="I535" s="473">
        <f t="shared" si="62"/>
        <v>79.989999999999995</v>
      </c>
      <c r="J535" s="257">
        <f>VLOOKUP(E535,Inventory!A:C,3,FALSE)</f>
        <v>250</v>
      </c>
      <c r="K535" s="542"/>
      <c r="L535" s="472">
        <f t="shared" si="63"/>
        <v>0</v>
      </c>
      <c r="M535" s="442"/>
    </row>
    <row r="536" spans="1:13" ht="15.75" customHeight="1" x14ac:dyDescent="0.15">
      <c r="A536" s="467" t="s">
        <v>336</v>
      </c>
      <c r="B536" s="467" t="s">
        <v>1718</v>
      </c>
      <c r="C536" s="467" t="s">
        <v>475</v>
      </c>
      <c r="D536" s="279"/>
      <c r="E536" s="518" t="s">
        <v>1740</v>
      </c>
      <c r="F536" s="518" t="s">
        <v>1741</v>
      </c>
      <c r="G536" s="569">
        <f t="shared" si="61"/>
        <v>44</v>
      </c>
      <c r="H536" s="471">
        <v>80</v>
      </c>
      <c r="I536" s="473">
        <f t="shared" si="62"/>
        <v>79.989999999999995</v>
      </c>
      <c r="J536" s="257">
        <f>VLOOKUP(E536,Inventory!A:C,3,FALSE)</f>
        <v>153</v>
      </c>
      <c r="K536" s="544"/>
      <c r="L536" s="549">
        <f t="shared" si="63"/>
        <v>0</v>
      </c>
      <c r="M536" s="442"/>
    </row>
    <row r="537" spans="1:13" ht="15.75" customHeight="1" x14ac:dyDescent="0.15">
      <c r="A537" s="691" t="s">
        <v>1742</v>
      </c>
      <c r="B537" s="692"/>
      <c r="C537" s="692"/>
      <c r="D537" s="692"/>
      <c r="E537" s="692"/>
      <c r="F537" s="692"/>
      <c r="G537" s="693"/>
      <c r="H537" s="693"/>
      <c r="I537" s="692"/>
      <c r="J537" s="257"/>
      <c r="K537" s="692"/>
      <c r="L537" s="692"/>
      <c r="M537" s="442"/>
    </row>
    <row r="538" spans="1:13" ht="15.75" customHeight="1" x14ac:dyDescent="0.15">
      <c r="A538" s="694" t="s">
        <v>351</v>
      </c>
      <c r="B538" s="694" t="s">
        <v>352</v>
      </c>
      <c r="C538" s="694" t="s">
        <v>353</v>
      </c>
      <c r="D538" s="694" t="str">
        <f>D456</f>
        <v>59-61CM</v>
      </c>
      <c r="E538" s="694" t="s">
        <v>355</v>
      </c>
      <c r="F538" s="694" t="s">
        <v>356</v>
      </c>
      <c r="G538" s="695" t="s">
        <v>257</v>
      </c>
      <c r="H538" s="695" t="s">
        <v>262</v>
      </c>
      <c r="I538" s="694" t="s">
        <v>263</v>
      </c>
      <c r="J538" s="248"/>
      <c r="K538" s="694" t="s">
        <v>357</v>
      </c>
      <c r="L538" s="694" t="s">
        <v>359</v>
      </c>
      <c r="M538" s="442"/>
    </row>
    <row r="539" spans="1:13" ht="15.75" customHeight="1" x14ac:dyDescent="0.15">
      <c r="A539" s="260" t="s">
        <v>461</v>
      </c>
      <c r="B539" s="260" t="s">
        <v>1743</v>
      </c>
      <c r="C539" s="260" t="s">
        <v>469</v>
      </c>
      <c r="D539" s="260" t="s">
        <v>470</v>
      </c>
      <c r="E539" s="260" t="s">
        <v>1744</v>
      </c>
      <c r="F539" s="308">
        <v>847435029516</v>
      </c>
      <c r="G539" s="302">
        <f t="shared" ref="G539:G570" si="64">H539*0.55</f>
        <v>22</v>
      </c>
      <c r="H539" s="302">
        <v>40</v>
      </c>
      <c r="I539" s="263">
        <f t="shared" ref="I539:I582" si="65">H539-0.01</f>
        <v>39.99</v>
      </c>
      <c r="J539" s="257">
        <f>VLOOKUP(E539,Inventory!A:C,3,FALSE)</f>
        <v>0</v>
      </c>
      <c r="K539" s="264"/>
      <c r="L539" s="263">
        <f t="shared" ref="L539:L582" si="66">G539*K539</f>
        <v>0</v>
      </c>
      <c r="M539" s="442"/>
    </row>
    <row r="540" spans="1:13" ht="15.75" customHeight="1" x14ac:dyDescent="0.15">
      <c r="A540" s="260" t="s">
        <v>461</v>
      </c>
      <c r="B540" s="260" t="s">
        <v>1745</v>
      </c>
      <c r="C540" s="260" t="s">
        <v>466</v>
      </c>
      <c r="D540" s="260" t="s">
        <v>467</v>
      </c>
      <c r="E540" s="260" t="s">
        <v>1746</v>
      </c>
      <c r="F540" s="308">
        <v>847435029561</v>
      </c>
      <c r="G540" s="302">
        <f t="shared" si="64"/>
        <v>22</v>
      </c>
      <c r="H540" s="302">
        <v>40</v>
      </c>
      <c r="I540" s="263">
        <f t="shared" si="65"/>
        <v>39.99</v>
      </c>
      <c r="J540" s="257">
        <f>VLOOKUP(E540,Inventory!A:C,3,FALSE)</f>
        <v>3</v>
      </c>
      <c r="K540" s="264"/>
      <c r="L540" s="263">
        <f t="shared" si="66"/>
        <v>0</v>
      </c>
      <c r="M540" s="442"/>
    </row>
    <row r="541" spans="1:13" ht="15.75" customHeight="1" x14ac:dyDescent="0.15">
      <c r="A541" s="260" t="s">
        <v>461</v>
      </c>
      <c r="B541" s="260" t="s">
        <v>1747</v>
      </c>
      <c r="C541" s="260" t="s">
        <v>463</v>
      </c>
      <c r="D541" s="260" t="s">
        <v>464</v>
      </c>
      <c r="E541" s="261" t="s">
        <v>465</v>
      </c>
      <c r="F541" s="308">
        <v>847435035210</v>
      </c>
      <c r="G541" s="302">
        <f t="shared" si="64"/>
        <v>22</v>
      </c>
      <c r="H541" s="302">
        <v>40</v>
      </c>
      <c r="I541" s="263">
        <f t="shared" si="65"/>
        <v>39.99</v>
      </c>
      <c r="J541" s="257">
        <f>VLOOKUP(E541,Inventory!A:C,3,FALSE)</f>
        <v>9</v>
      </c>
      <c r="K541" s="264"/>
      <c r="L541" s="263">
        <f t="shared" si="66"/>
        <v>0</v>
      </c>
      <c r="M541" s="442"/>
    </row>
    <row r="542" spans="1:13" ht="15.75" customHeight="1" x14ac:dyDescent="0.15">
      <c r="A542" s="260" t="s">
        <v>461</v>
      </c>
      <c r="B542" s="260" t="s">
        <v>1747</v>
      </c>
      <c r="C542" s="260" t="s">
        <v>466</v>
      </c>
      <c r="D542" s="260" t="s">
        <v>467</v>
      </c>
      <c r="E542" s="261" t="s">
        <v>468</v>
      </c>
      <c r="F542" s="308">
        <v>847435035227</v>
      </c>
      <c r="G542" s="302">
        <f t="shared" si="64"/>
        <v>22</v>
      </c>
      <c r="H542" s="302">
        <v>40</v>
      </c>
      <c r="I542" s="263">
        <f t="shared" si="65"/>
        <v>39.99</v>
      </c>
      <c r="J542" s="257">
        <f>VLOOKUP(E542,Inventory!A:C,3,FALSE)</f>
        <v>9</v>
      </c>
      <c r="K542" s="264"/>
      <c r="L542" s="263">
        <f t="shared" si="66"/>
        <v>0</v>
      </c>
      <c r="M542" s="442"/>
    </row>
    <row r="543" spans="1:13" ht="15.75" customHeight="1" x14ac:dyDescent="0.15">
      <c r="A543" s="260" t="s">
        <v>461</v>
      </c>
      <c r="B543" s="260" t="s">
        <v>1747</v>
      </c>
      <c r="C543" s="260" t="s">
        <v>469</v>
      </c>
      <c r="D543" s="260" t="s">
        <v>470</v>
      </c>
      <c r="E543" s="261" t="s">
        <v>471</v>
      </c>
      <c r="F543" s="308">
        <v>847435035234</v>
      </c>
      <c r="G543" s="302">
        <f t="shared" si="64"/>
        <v>22</v>
      </c>
      <c r="H543" s="302">
        <v>40</v>
      </c>
      <c r="I543" s="263">
        <f t="shared" si="65"/>
        <v>39.99</v>
      </c>
      <c r="J543" s="257">
        <f>VLOOKUP(E543,Inventory!A:C,3,FALSE)</f>
        <v>57</v>
      </c>
      <c r="K543" s="264"/>
      <c r="L543" s="263">
        <f t="shared" si="66"/>
        <v>0</v>
      </c>
      <c r="M543" s="442"/>
    </row>
    <row r="544" spans="1:13" ht="15.75" customHeight="1" x14ac:dyDescent="0.15">
      <c r="A544" s="260" t="s">
        <v>461</v>
      </c>
      <c r="B544" s="260" t="s">
        <v>1747</v>
      </c>
      <c r="C544" s="260" t="s">
        <v>472</v>
      </c>
      <c r="D544" s="260" t="s">
        <v>473</v>
      </c>
      <c r="E544" s="261" t="s">
        <v>474</v>
      </c>
      <c r="F544" s="308">
        <v>847435035241</v>
      </c>
      <c r="G544" s="302">
        <f t="shared" si="64"/>
        <v>22</v>
      </c>
      <c r="H544" s="302">
        <v>40</v>
      </c>
      <c r="I544" s="263">
        <f t="shared" si="65"/>
        <v>39.99</v>
      </c>
      <c r="J544" s="257">
        <f>VLOOKUP(E544,Inventory!A:C,3,FALSE)</f>
        <v>107</v>
      </c>
      <c r="K544" s="264"/>
      <c r="L544" s="263">
        <f t="shared" si="66"/>
        <v>0</v>
      </c>
      <c r="M544" s="442"/>
    </row>
    <row r="545" spans="1:13" ht="15.75" customHeight="1" x14ac:dyDescent="0.15">
      <c r="A545" s="260" t="s">
        <v>461</v>
      </c>
      <c r="B545" s="260" t="s">
        <v>1747</v>
      </c>
      <c r="C545" s="260" t="s">
        <v>475</v>
      </c>
      <c r="D545" s="260" t="s">
        <v>476</v>
      </c>
      <c r="E545" s="261" t="s">
        <v>477</v>
      </c>
      <c r="F545" s="308">
        <v>847435035258</v>
      </c>
      <c r="G545" s="302">
        <f t="shared" si="64"/>
        <v>22</v>
      </c>
      <c r="H545" s="302">
        <v>40</v>
      </c>
      <c r="I545" s="263">
        <f t="shared" si="65"/>
        <v>39.99</v>
      </c>
      <c r="J545" s="257">
        <f>VLOOKUP(E545,Inventory!A:C,3,FALSE)</f>
        <v>37</v>
      </c>
      <c r="K545" s="264"/>
      <c r="L545" s="263">
        <f t="shared" si="66"/>
        <v>0</v>
      </c>
      <c r="M545" s="442"/>
    </row>
    <row r="546" spans="1:13" ht="15.75" customHeight="1" x14ac:dyDescent="0.15">
      <c r="A546" s="260" t="s">
        <v>461</v>
      </c>
      <c r="B546" s="260" t="s">
        <v>1747</v>
      </c>
      <c r="C546" s="260" t="s">
        <v>478</v>
      </c>
      <c r="D546" s="260" t="s">
        <v>479</v>
      </c>
      <c r="E546" s="261" t="s">
        <v>480</v>
      </c>
      <c r="F546" s="308">
        <v>847435035265</v>
      </c>
      <c r="G546" s="302">
        <f t="shared" si="64"/>
        <v>22</v>
      </c>
      <c r="H546" s="302">
        <v>40</v>
      </c>
      <c r="I546" s="263">
        <f t="shared" si="65"/>
        <v>39.99</v>
      </c>
      <c r="J546" s="257">
        <f>VLOOKUP(E546,Inventory!A:C,3,FALSE)</f>
        <v>16</v>
      </c>
      <c r="K546" s="264"/>
      <c r="L546" s="263">
        <f t="shared" si="66"/>
        <v>0</v>
      </c>
      <c r="M546" s="442"/>
    </row>
    <row r="547" spans="1:13" ht="15.75" customHeight="1" x14ac:dyDescent="0.15">
      <c r="A547" s="260" t="s">
        <v>461</v>
      </c>
      <c r="B547" s="260" t="s">
        <v>1748</v>
      </c>
      <c r="C547" s="260" t="s">
        <v>463</v>
      </c>
      <c r="D547" s="260" t="s">
        <v>464</v>
      </c>
      <c r="E547" s="261" t="s">
        <v>482</v>
      </c>
      <c r="F547" s="308">
        <v>847435035272</v>
      </c>
      <c r="G547" s="302">
        <f t="shared" si="64"/>
        <v>22</v>
      </c>
      <c r="H547" s="302">
        <v>40</v>
      </c>
      <c r="I547" s="263">
        <f t="shared" si="65"/>
        <v>39.99</v>
      </c>
      <c r="J547" s="257">
        <f>VLOOKUP(E547,Inventory!A:C,3,FALSE)</f>
        <v>12</v>
      </c>
      <c r="K547" s="264"/>
      <c r="L547" s="263">
        <f t="shared" si="66"/>
        <v>0</v>
      </c>
      <c r="M547" s="442"/>
    </row>
    <row r="548" spans="1:13" ht="15.75" customHeight="1" x14ac:dyDescent="0.15">
      <c r="A548" s="260" t="s">
        <v>461</v>
      </c>
      <c r="B548" s="260" t="s">
        <v>1748</v>
      </c>
      <c r="C548" s="260" t="s">
        <v>466</v>
      </c>
      <c r="D548" s="260" t="s">
        <v>467</v>
      </c>
      <c r="E548" s="261" t="s">
        <v>483</v>
      </c>
      <c r="F548" s="308">
        <v>847435035289</v>
      </c>
      <c r="G548" s="302">
        <f t="shared" si="64"/>
        <v>22</v>
      </c>
      <c r="H548" s="302">
        <v>40</v>
      </c>
      <c r="I548" s="263">
        <f t="shared" si="65"/>
        <v>39.99</v>
      </c>
      <c r="J548" s="257">
        <f>VLOOKUP(E548,Inventory!A:C,3,FALSE)</f>
        <v>18</v>
      </c>
      <c r="K548" s="264"/>
      <c r="L548" s="263">
        <f t="shared" si="66"/>
        <v>0</v>
      </c>
      <c r="M548" s="442"/>
    </row>
    <row r="549" spans="1:13" ht="15.75" customHeight="1" x14ac:dyDescent="0.15">
      <c r="A549" s="260" t="s">
        <v>461</v>
      </c>
      <c r="B549" s="260" t="s">
        <v>1748</v>
      </c>
      <c r="C549" s="260" t="s">
        <v>469</v>
      </c>
      <c r="D549" s="260" t="s">
        <v>470</v>
      </c>
      <c r="E549" s="261" t="s">
        <v>484</v>
      </c>
      <c r="F549" s="308">
        <v>847435035296</v>
      </c>
      <c r="G549" s="302">
        <f t="shared" si="64"/>
        <v>22</v>
      </c>
      <c r="H549" s="302">
        <v>40</v>
      </c>
      <c r="I549" s="263">
        <f t="shared" si="65"/>
        <v>39.99</v>
      </c>
      <c r="J549" s="257">
        <f>VLOOKUP(E549,Inventory!A:C,3,FALSE)</f>
        <v>65</v>
      </c>
      <c r="K549" s="264"/>
      <c r="L549" s="263">
        <f t="shared" si="66"/>
        <v>0</v>
      </c>
      <c r="M549" s="442"/>
    </row>
    <row r="550" spans="1:13" ht="15.75" customHeight="1" x14ac:dyDescent="0.15">
      <c r="A550" s="260" t="s">
        <v>461</v>
      </c>
      <c r="B550" s="260" t="s">
        <v>1748</v>
      </c>
      <c r="C550" s="260" t="s">
        <v>472</v>
      </c>
      <c r="D550" s="260" t="s">
        <v>473</v>
      </c>
      <c r="E550" s="261" t="s">
        <v>485</v>
      </c>
      <c r="F550" s="308">
        <v>847435035302</v>
      </c>
      <c r="G550" s="302">
        <f t="shared" si="64"/>
        <v>22</v>
      </c>
      <c r="H550" s="302">
        <v>40</v>
      </c>
      <c r="I550" s="263">
        <f t="shared" si="65"/>
        <v>39.99</v>
      </c>
      <c r="J550" s="257">
        <f>VLOOKUP(E550,Inventory!A:C,3,FALSE)</f>
        <v>149</v>
      </c>
      <c r="K550" s="264"/>
      <c r="L550" s="263">
        <f t="shared" si="66"/>
        <v>0</v>
      </c>
      <c r="M550" s="442"/>
    </row>
    <row r="551" spans="1:13" ht="15.75" customHeight="1" x14ac:dyDescent="0.15">
      <c r="A551" s="260" t="s">
        <v>461</v>
      </c>
      <c r="B551" s="260" t="s">
        <v>1748</v>
      </c>
      <c r="C551" s="260" t="s">
        <v>475</v>
      </c>
      <c r="D551" s="260" t="s">
        <v>476</v>
      </c>
      <c r="E551" s="261" t="s">
        <v>486</v>
      </c>
      <c r="F551" s="308">
        <v>847435035319</v>
      </c>
      <c r="G551" s="302">
        <f t="shared" si="64"/>
        <v>22</v>
      </c>
      <c r="H551" s="302">
        <v>40</v>
      </c>
      <c r="I551" s="263">
        <f t="shared" si="65"/>
        <v>39.99</v>
      </c>
      <c r="J551" s="257">
        <f>VLOOKUP(E551,Inventory!A:C,3,FALSE)</f>
        <v>70</v>
      </c>
      <c r="K551" s="264"/>
      <c r="L551" s="263">
        <f t="shared" si="66"/>
        <v>0</v>
      </c>
      <c r="M551" s="442"/>
    </row>
    <row r="552" spans="1:13" ht="15.75" customHeight="1" x14ac:dyDescent="0.15">
      <c r="A552" s="266" t="s">
        <v>461</v>
      </c>
      <c r="B552" s="266" t="s">
        <v>1748</v>
      </c>
      <c r="C552" s="266" t="s">
        <v>478</v>
      </c>
      <c r="D552" s="266" t="s">
        <v>479</v>
      </c>
      <c r="E552" s="268" t="s">
        <v>487</v>
      </c>
      <c r="F552" s="310">
        <v>847435035326</v>
      </c>
      <c r="G552" s="307">
        <f t="shared" si="64"/>
        <v>22</v>
      </c>
      <c r="H552" s="307">
        <v>40</v>
      </c>
      <c r="I552" s="271">
        <f t="shared" si="65"/>
        <v>39.99</v>
      </c>
      <c r="J552" s="257">
        <f>VLOOKUP(E552,Inventory!A:C,3,FALSE)</f>
        <v>41</v>
      </c>
      <c r="K552" s="267"/>
      <c r="L552" s="271">
        <f t="shared" si="66"/>
        <v>0</v>
      </c>
      <c r="M552" s="442"/>
    </row>
    <row r="553" spans="1:13" ht="15.75" customHeight="1" x14ac:dyDescent="0.2">
      <c r="A553" s="332" t="s">
        <v>691</v>
      </c>
      <c r="B553" s="450" t="s">
        <v>1749</v>
      </c>
      <c r="C553" s="333" t="s">
        <v>463</v>
      </c>
      <c r="D553" s="334" t="s">
        <v>464</v>
      </c>
      <c r="E553" s="451" t="s">
        <v>693</v>
      </c>
      <c r="F553" s="336" t="s">
        <v>694</v>
      </c>
      <c r="G553" s="337">
        <f t="shared" si="64"/>
        <v>22</v>
      </c>
      <c r="H553" s="338">
        <v>40</v>
      </c>
      <c r="I553" s="339">
        <f t="shared" si="65"/>
        <v>39.99</v>
      </c>
      <c r="J553" s="452">
        <f>VLOOKUP(E553,Inventory!A:C,3,FALSE)</f>
        <v>7</v>
      </c>
      <c r="K553" s="334"/>
      <c r="L553" s="689">
        <f t="shared" si="66"/>
        <v>0</v>
      </c>
      <c r="M553" s="442"/>
    </row>
    <row r="554" spans="1:13" ht="15.75" customHeight="1" x14ac:dyDescent="0.2">
      <c r="A554" s="342" t="s">
        <v>691</v>
      </c>
      <c r="B554" s="439" t="s">
        <v>1749</v>
      </c>
      <c r="C554" s="343" t="s">
        <v>466</v>
      </c>
      <c r="D554" s="264" t="s">
        <v>467</v>
      </c>
      <c r="E554" s="261" t="s">
        <v>696</v>
      </c>
      <c r="F554" s="301" t="s">
        <v>697</v>
      </c>
      <c r="G554" s="330">
        <f t="shared" si="64"/>
        <v>22</v>
      </c>
      <c r="H554" s="262">
        <v>40</v>
      </c>
      <c r="I554" s="263">
        <f t="shared" si="65"/>
        <v>39.99</v>
      </c>
      <c r="J554" s="257">
        <f>VLOOKUP(E554,Inventory!A:C,3,FALSE)</f>
        <v>12</v>
      </c>
      <c r="K554" s="264"/>
      <c r="L554" s="276">
        <f t="shared" si="66"/>
        <v>0</v>
      </c>
      <c r="M554" s="442"/>
    </row>
    <row r="555" spans="1:13" ht="15.75" customHeight="1" x14ac:dyDescent="0.2">
      <c r="A555" s="342" t="s">
        <v>691</v>
      </c>
      <c r="B555" s="439" t="s">
        <v>1749</v>
      </c>
      <c r="C555" s="343" t="s">
        <v>469</v>
      </c>
      <c r="D555" s="264" t="s">
        <v>470</v>
      </c>
      <c r="E555" s="261" t="s">
        <v>698</v>
      </c>
      <c r="F555" s="301" t="s">
        <v>699</v>
      </c>
      <c r="G555" s="330">
        <f t="shared" si="64"/>
        <v>22</v>
      </c>
      <c r="H555" s="262">
        <v>40</v>
      </c>
      <c r="I555" s="263">
        <f t="shared" si="65"/>
        <v>39.99</v>
      </c>
      <c r="J555" s="257">
        <f>VLOOKUP(E555,Inventory!A:C,3,FALSE)</f>
        <v>17</v>
      </c>
      <c r="K555" s="264"/>
      <c r="L555" s="276">
        <f t="shared" si="66"/>
        <v>0</v>
      </c>
      <c r="M555" s="442"/>
    </row>
    <row r="556" spans="1:13" ht="15.75" customHeight="1" x14ac:dyDescent="0.2">
      <c r="A556" s="342" t="s">
        <v>691</v>
      </c>
      <c r="B556" s="439" t="s">
        <v>1749</v>
      </c>
      <c r="C556" s="343" t="s">
        <v>472</v>
      </c>
      <c r="D556" s="264" t="s">
        <v>473</v>
      </c>
      <c r="E556" s="261" t="s">
        <v>700</v>
      </c>
      <c r="F556" s="301" t="s">
        <v>701</v>
      </c>
      <c r="G556" s="330">
        <f t="shared" si="64"/>
        <v>22</v>
      </c>
      <c r="H556" s="262">
        <v>40</v>
      </c>
      <c r="I556" s="263">
        <f t="shared" si="65"/>
        <v>39.99</v>
      </c>
      <c r="J556" s="257">
        <f>VLOOKUP(E556,Inventory!A:C,3,FALSE)</f>
        <v>33</v>
      </c>
      <c r="K556" s="264"/>
      <c r="L556" s="276">
        <f t="shared" si="66"/>
        <v>0</v>
      </c>
      <c r="M556" s="442"/>
    </row>
    <row r="557" spans="1:13" ht="15.75" customHeight="1" x14ac:dyDescent="0.2">
      <c r="A557" s="342" t="s">
        <v>691</v>
      </c>
      <c r="B557" s="439" t="s">
        <v>1749</v>
      </c>
      <c r="C557" s="343" t="s">
        <v>475</v>
      </c>
      <c r="D557" s="264" t="s">
        <v>476</v>
      </c>
      <c r="E557" s="261" t="s">
        <v>702</v>
      </c>
      <c r="F557" s="301" t="s">
        <v>703</v>
      </c>
      <c r="G557" s="330">
        <f t="shared" si="64"/>
        <v>22</v>
      </c>
      <c r="H557" s="262">
        <v>40</v>
      </c>
      <c r="I557" s="263">
        <f t="shared" si="65"/>
        <v>39.99</v>
      </c>
      <c r="J557" s="257">
        <f>VLOOKUP(E557,Inventory!A:C,3,FALSE)</f>
        <v>10</v>
      </c>
      <c r="K557" s="264"/>
      <c r="L557" s="276">
        <f t="shared" si="66"/>
        <v>0</v>
      </c>
      <c r="M557" s="442"/>
    </row>
    <row r="558" spans="1:13" ht="15.75" customHeight="1" x14ac:dyDescent="0.2">
      <c r="A558" s="344" t="s">
        <v>691</v>
      </c>
      <c r="B558" s="453" t="s">
        <v>1749</v>
      </c>
      <c r="C558" s="345" t="s">
        <v>478</v>
      </c>
      <c r="D558" s="267" t="s">
        <v>479</v>
      </c>
      <c r="E558" s="268" t="s">
        <v>704</v>
      </c>
      <c r="F558" s="306" t="s">
        <v>705</v>
      </c>
      <c r="G558" s="346">
        <f t="shared" si="64"/>
        <v>22</v>
      </c>
      <c r="H558" s="270">
        <v>40</v>
      </c>
      <c r="I558" s="271">
        <f t="shared" si="65"/>
        <v>39.99</v>
      </c>
      <c r="J558" s="454">
        <f>VLOOKUP(E558,Inventory!A:C,3,FALSE)</f>
        <v>6</v>
      </c>
      <c r="K558" s="267"/>
      <c r="L558" s="690">
        <f t="shared" si="66"/>
        <v>0</v>
      </c>
      <c r="M558" s="442"/>
    </row>
    <row r="559" spans="1:13" ht="15.75" customHeight="1" x14ac:dyDescent="0.15">
      <c r="A559" s="251" t="s">
        <v>488</v>
      </c>
      <c r="B559" s="251" t="s">
        <v>489</v>
      </c>
      <c r="C559" s="251" t="s">
        <v>463</v>
      </c>
      <c r="D559" s="251" t="s">
        <v>464</v>
      </c>
      <c r="E559" s="253" t="s">
        <v>490</v>
      </c>
      <c r="F559" s="311">
        <v>847435035456</v>
      </c>
      <c r="G559" s="299">
        <f t="shared" si="64"/>
        <v>16.5</v>
      </c>
      <c r="H559" s="299">
        <v>30</v>
      </c>
      <c r="I559" s="255">
        <f t="shared" si="65"/>
        <v>29.99</v>
      </c>
      <c r="J559" s="257">
        <f>VLOOKUP(E559,Inventory!A:C,3,FALSE)</f>
        <v>19</v>
      </c>
      <c r="K559" s="252"/>
      <c r="L559" s="255">
        <f t="shared" si="66"/>
        <v>0</v>
      </c>
      <c r="M559" s="442"/>
    </row>
    <row r="560" spans="1:13" ht="15.75" customHeight="1" x14ac:dyDescent="0.15">
      <c r="A560" s="260" t="s">
        <v>488</v>
      </c>
      <c r="B560" s="260" t="s">
        <v>489</v>
      </c>
      <c r="C560" s="260" t="s">
        <v>466</v>
      </c>
      <c r="D560" s="260" t="s">
        <v>467</v>
      </c>
      <c r="E560" s="261" t="s">
        <v>491</v>
      </c>
      <c r="F560" s="308">
        <v>847435035463</v>
      </c>
      <c r="G560" s="302">
        <f t="shared" si="64"/>
        <v>16.5</v>
      </c>
      <c r="H560" s="302">
        <v>30</v>
      </c>
      <c r="I560" s="263">
        <f t="shared" si="65"/>
        <v>29.99</v>
      </c>
      <c r="J560" s="257">
        <f>VLOOKUP(E560,Inventory!A:C,3,FALSE)</f>
        <v>25</v>
      </c>
      <c r="K560" s="264"/>
      <c r="L560" s="263">
        <f t="shared" si="66"/>
        <v>0</v>
      </c>
      <c r="M560" s="442"/>
    </row>
    <row r="561" spans="1:13" ht="15.75" customHeight="1" x14ac:dyDescent="0.15">
      <c r="A561" s="260" t="s">
        <v>488</v>
      </c>
      <c r="B561" s="260" t="s">
        <v>489</v>
      </c>
      <c r="C561" s="260" t="s">
        <v>469</v>
      </c>
      <c r="D561" s="260" t="s">
        <v>470</v>
      </c>
      <c r="E561" s="261" t="s">
        <v>492</v>
      </c>
      <c r="F561" s="308">
        <v>847435035470</v>
      </c>
      <c r="G561" s="302">
        <f t="shared" si="64"/>
        <v>16.5</v>
      </c>
      <c r="H561" s="302">
        <v>30</v>
      </c>
      <c r="I561" s="263">
        <f t="shared" si="65"/>
        <v>29.99</v>
      </c>
      <c r="J561" s="257">
        <f>VLOOKUP(E561,Inventory!A:C,3,FALSE)</f>
        <v>88</v>
      </c>
      <c r="K561" s="264"/>
      <c r="L561" s="263">
        <f t="shared" si="66"/>
        <v>0</v>
      </c>
      <c r="M561" s="442"/>
    </row>
    <row r="562" spans="1:13" ht="15.75" customHeight="1" x14ac:dyDescent="0.15">
      <c r="A562" s="260" t="s">
        <v>488</v>
      </c>
      <c r="B562" s="260" t="s">
        <v>489</v>
      </c>
      <c r="C562" s="260" t="s">
        <v>472</v>
      </c>
      <c r="D562" s="260" t="s">
        <v>473</v>
      </c>
      <c r="E562" s="261" t="s">
        <v>493</v>
      </c>
      <c r="F562" s="308">
        <v>847435035487</v>
      </c>
      <c r="G562" s="302">
        <f t="shared" si="64"/>
        <v>16.5</v>
      </c>
      <c r="H562" s="302">
        <v>30</v>
      </c>
      <c r="I562" s="263">
        <f t="shared" si="65"/>
        <v>29.99</v>
      </c>
      <c r="J562" s="257">
        <f>VLOOKUP(E562,Inventory!A:C,3,FALSE)</f>
        <v>180</v>
      </c>
      <c r="K562" s="264"/>
      <c r="L562" s="263">
        <f t="shared" si="66"/>
        <v>0</v>
      </c>
      <c r="M562" s="442"/>
    </row>
    <row r="563" spans="1:13" ht="15.75" customHeight="1" x14ac:dyDescent="0.15">
      <c r="A563" s="260" t="s">
        <v>488</v>
      </c>
      <c r="B563" s="260" t="s">
        <v>489</v>
      </c>
      <c r="C563" s="260" t="s">
        <v>475</v>
      </c>
      <c r="D563" s="260" t="s">
        <v>476</v>
      </c>
      <c r="E563" s="261" t="s">
        <v>494</v>
      </c>
      <c r="F563" s="308">
        <v>847435035494</v>
      </c>
      <c r="G563" s="302">
        <f t="shared" si="64"/>
        <v>16.5</v>
      </c>
      <c r="H563" s="302">
        <v>30</v>
      </c>
      <c r="I563" s="263">
        <f t="shared" si="65"/>
        <v>29.99</v>
      </c>
      <c r="J563" s="257">
        <f>VLOOKUP(E563,Inventory!A:C,3,FALSE)</f>
        <v>79</v>
      </c>
      <c r="K563" s="264"/>
      <c r="L563" s="263">
        <f t="shared" si="66"/>
        <v>0</v>
      </c>
      <c r="M563" s="442"/>
    </row>
    <row r="564" spans="1:13" ht="15.75" customHeight="1" x14ac:dyDescent="0.15">
      <c r="A564" s="260" t="s">
        <v>488</v>
      </c>
      <c r="B564" s="260" t="s">
        <v>489</v>
      </c>
      <c r="C564" s="260" t="s">
        <v>478</v>
      </c>
      <c r="D564" s="260" t="s">
        <v>479</v>
      </c>
      <c r="E564" s="261" t="s">
        <v>495</v>
      </c>
      <c r="F564" s="308">
        <v>847435035500</v>
      </c>
      <c r="G564" s="302">
        <f t="shared" si="64"/>
        <v>16.5</v>
      </c>
      <c r="H564" s="302">
        <v>30</v>
      </c>
      <c r="I564" s="263">
        <f t="shared" si="65"/>
        <v>29.99</v>
      </c>
      <c r="J564" s="257">
        <f>VLOOKUP(E564,Inventory!A:C,3,FALSE)</f>
        <v>40</v>
      </c>
      <c r="K564" s="264"/>
      <c r="L564" s="263">
        <f t="shared" si="66"/>
        <v>0</v>
      </c>
      <c r="M564" s="442"/>
    </row>
    <row r="565" spans="1:13" ht="15.75" customHeight="1" x14ac:dyDescent="0.15">
      <c r="A565" s="260" t="s">
        <v>488</v>
      </c>
      <c r="B565" s="260" t="s">
        <v>1743</v>
      </c>
      <c r="C565" s="260" t="s">
        <v>463</v>
      </c>
      <c r="D565" s="260" t="s">
        <v>464</v>
      </c>
      <c r="E565" s="260" t="s">
        <v>1750</v>
      </c>
      <c r="F565" s="308">
        <v>847435029615</v>
      </c>
      <c r="G565" s="302">
        <f t="shared" si="64"/>
        <v>16.5</v>
      </c>
      <c r="H565" s="302">
        <v>30</v>
      </c>
      <c r="I565" s="263">
        <f t="shared" si="65"/>
        <v>29.99</v>
      </c>
      <c r="J565" s="257">
        <f>VLOOKUP(E565,Inventory!A:C,3,FALSE)</f>
        <v>7</v>
      </c>
      <c r="K565" s="264"/>
      <c r="L565" s="263">
        <f t="shared" si="66"/>
        <v>0</v>
      </c>
      <c r="M565" s="442"/>
    </row>
    <row r="566" spans="1:13" ht="15.75" customHeight="1" x14ac:dyDescent="0.15">
      <c r="A566" s="260" t="s">
        <v>488</v>
      </c>
      <c r="B566" s="260" t="s">
        <v>1743</v>
      </c>
      <c r="C566" s="260" t="s">
        <v>466</v>
      </c>
      <c r="D566" s="260" t="s">
        <v>467</v>
      </c>
      <c r="E566" s="260" t="s">
        <v>1751</v>
      </c>
      <c r="F566" s="308">
        <v>847435029622</v>
      </c>
      <c r="G566" s="302">
        <f t="shared" si="64"/>
        <v>16.5</v>
      </c>
      <c r="H566" s="302">
        <v>30</v>
      </c>
      <c r="I566" s="263">
        <f t="shared" si="65"/>
        <v>29.99</v>
      </c>
      <c r="J566" s="257">
        <f>VLOOKUP(E566,Inventory!A:C,3,FALSE)</f>
        <v>16</v>
      </c>
      <c r="K566" s="264"/>
      <c r="L566" s="263">
        <f t="shared" si="66"/>
        <v>0</v>
      </c>
      <c r="M566" s="442"/>
    </row>
    <row r="567" spans="1:13" ht="15.75" customHeight="1" x14ac:dyDescent="0.15">
      <c r="A567" s="260" t="s">
        <v>488</v>
      </c>
      <c r="B567" s="260" t="s">
        <v>1743</v>
      </c>
      <c r="C567" s="260" t="s">
        <v>469</v>
      </c>
      <c r="D567" s="260" t="s">
        <v>470</v>
      </c>
      <c r="E567" s="260" t="s">
        <v>1752</v>
      </c>
      <c r="F567" s="308">
        <v>847435029639</v>
      </c>
      <c r="G567" s="302">
        <f t="shared" si="64"/>
        <v>16.5</v>
      </c>
      <c r="H567" s="302">
        <v>30</v>
      </c>
      <c r="I567" s="263">
        <f t="shared" si="65"/>
        <v>29.99</v>
      </c>
      <c r="J567" s="257">
        <f>VLOOKUP(E567,Inventory!A:C,3,FALSE)</f>
        <v>70</v>
      </c>
      <c r="K567" s="264"/>
      <c r="L567" s="263">
        <f t="shared" si="66"/>
        <v>0</v>
      </c>
      <c r="M567" s="442"/>
    </row>
    <row r="568" spans="1:13" ht="15.75" customHeight="1" x14ac:dyDescent="0.15">
      <c r="A568" s="260" t="s">
        <v>488</v>
      </c>
      <c r="B568" s="260" t="s">
        <v>1743</v>
      </c>
      <c r="C568" s="260" t="s">
        <v>472</v>
      </c>
      <c r="D568" s="260" t="s">
        <v>473</v>
      </c>
      <c r="E568" s="260" t="s">
        <v>1753</v>
      </c>
      <c r="F568" s="308">
        <v>847435029646</v>
      </c>
      <c r="G568" s="302">
        <f t="shared" si="64"/>
        <v>16.5</v>
      </c>
      <c r="H568" s="302">
        <v>30</v>
      </c>
      <c r="I568" s="263">
        <f t="shared" si="65"/>
        <v>29.99</v>
      </c>
      <c r="J568" s="257">
        <f>VLOOKUP(E568,Inventory!A:C,3,FALSE)</f>
        <v>57</v>
      </c>
      <c r="K568" s="264"/>
      <c r="L568" s="263">
        <f t="shared" si="66"/>
        <v>0</v>
      </c>
      <c r="M568" s="442"/>
    </row>
    <row r="569" spans="1:13" ht="15.75" customHeight="1" x14ac:dyDescent="0.15">
      <c r="A569" s="260" t="s">
        <v>488</v>
      </c>
      <c r="B569" s="260" t="s">
        <v>1743</v>
      </c>
      <c r="C569" s="260" t="s">
        <v>475</v>
      </c>
      <c r="D569" s="260" t="s">
        <v>476</v>
      </c>
      <c r="E569" s="260" t="s">
        <v>1754</v>
      </c>
      <c r="F569" s="308">
        <v>847435029653</v>
      </c>
      <c r="G569" s="302">
        <f t="shared" si="64"/>
        <v>16.5</v>
      </c>
      <c r="H569" s="302">
        <v>30</v>
      </c>
      <c r="I569" s="263">
        <f t="shared" si="65"/>
        <v>29.99</v>
      </c>
      <c r="J569" s="257" t="e">
        <f>VLOOKUP(E569,Inventory!A:C,3,FALSE)</f>
        <v>#N/A</v>
      </c>
      <c r="K569" s="264"/>
      <c r="L569" s="263">
        <f t="shared" si="66"/>
        <v>0</v>
      </c>
      <c r="M569" s="442"/>
    </row>
    <row r="570" spans="1:13" ht="15.75" customHeight="1" x14ac:dyDescent="0.15">
      <c r="A570" s="260" t="s">
        <v>488</v>
      </c>
      <c r="B570" s="260" t="s">
        <v>1743</v>
      </c>
      <c r="C570" s="260" t="s">
        <v>478</v>
      </c>
      <c r="D570" s="260" t="s">
        <v>479</v>
      </c>
      <c r="E570" s="260" t="s">
        <v>1755</v>
      </c>
      <c r="F570" s="308">
        <v>847435029660</v>
      </c>
      <c r="G570" s="302">
        <f t="shared" si="64"/>
        <v>16.5</v>
      </c>
      <c r="H570" s="302">
        <v>30</v>
      </c>
      <c r="I570" s="263">
        <f t="shared" si="65"/>
        <v>29.99</v>
      </c>
      <c r="J570" s="257" t="e">
        <f>VLOOKUP(E570,Inventory!A:C,3,FALSE)</f>
        <v>#N/A</v>
      </c>
      <c r="K570" s="264"/>
      <c r="L570" s="263">
        <f t="shared" si="66"/>
        <v>0</v>
      </c>
      <c r="M570" s="442"/>
    </row>
    <row r="571" spans="1:13" ht="15.75" customHeight="1" x14ac:dyDescent="0.15">
      <c r="A571" s="260" t="s">
        <v>488</v>
      </c>
      <c r="B571" s="260" t="s">
        <v>1756</v>
      </c>
      <c r="C571" s="260" t="s">
        <v>463</v>
      </c>
      <c r="D571" s="260" t="s">
        <v>464</v>
      </c>
      <c r="E571" s="260" t="s">
        <v>1757</v>
      </c>
      <c r="F571" s="308">
        <v>847435029677</v>
      </c>
      <c r="G571" s="328">
        <f t="shared" ref="G571:G576" si="67">(H571*0.55)*0.85</f>
        <v>14.025</v>
      </c>
      <c r="H571" s="302">
        <v>30</v>
      </c>
      <c r="I571" s="263">
        <f t="shared" si="65"/>
        <v>29.99</v>
      </c>
      <c r="J571" s="257">
        <f>VLOOKUP(E571,Inventory!A:C,3,FALSE)</f>
        <v>0</v>
      </c>
      <c r="K571" s="264"/>
      <c r="L571" s="263">
        <f t="shared" si="66"/>
        <v>0</v>
      </c>
      <c r="M571" s="442"/>
    </row>
    <row r="572" spans="1:13" ht="15.75" customHeight="1" x14ac:dyDescent="0.15">
      <c r="A572" s="260" t="s">
        <v>488</v>
      </c>
      <c r="B572" s="260" t="s">
        <v>1756</v>
      </c>
      <c r="C572" s="260" t="s">
        <v>466</v>
      </c>
      <c r="D572" s="260" t="s">
        <v>467</v>
      </c>
      <c r="E572" s="260" t="s">
        <v>1758</v>
      </c>
      <c r="F572" s="308">
        <v>847435029684</v>
      </c>
      <c r="G572" s="328">
        <f t="shared" si="67"/>
        <v>14.025</v>
      </c>
      <c r="H572" s="302">
        <v>30</v>
      </c>
      <c r="I572" s="263">
        <f t="shared" si="65"/>
        <v>29.99</v>
      </c>
      <c r="J572" s="257">
        <f>VLOOKUP(E572,Inventory!A:C,3,FALSE)</f>
        <v>16</v>
      </c>
      <c r="K572" s="264"/>
      <c r="L572" s="263">
        <f t="shared" si="66"/>
        <v>0</v>
      </c>
      <c r="M572" s="442"/>
    </row>
    <row r="573" spans="1:13" ht="15.75" customHeight="1" x14ac:dyDescent="0.15">
      <c r="A573" s="260" t="s">
        <v>488</v>
      </c>
      <c r="B573" s="260" t="s">
        <v>1756</v>
      </c>
      <c r="C573" s="260" t="s">
        <v>469</v>
      </c>
      <c r="D573" s="260" t="s">
        <v>470</v>
      </c>
      <c r="E573" s="260" t="s">
        <v>1759</v>
      </c>
      <c r="F573" s="308">
        <v>847435029691</v>
      </c>
      <c r="G573" s="328">
        <f t="shared" si="67"/>
        <v>14.025</v>
      </c>
      <c r="H573" s="302">
        <v>30</v>
      </c>
      <c r="I573" s="263">
        <f t="shared" si="65"/>
        <v>29.99</v>
      </c>
      <c r="J573" s="257">
        <f>VLOOKUP(E573,Inventory!A:C,3,FALSE)</f>
        <v>76</v>
      </c>
      <c r="K573" s="264"/>
      <c r="L573" s="263">
        <f t="shared" si="66"/>
        <v>0</v>
      </c>
      <c r="M573" s="442"/>
    </row>
    <row r="574" spans="1:13" ht="15.75" customHeight="1" x14ac:dyDescent="0.15">
      <c r="A574" s="260" t="s">
        <v>488</v>
      </c>
      <c r="B574" s="260" t="s">
        <v>1756</v>
      </c>
      <c r="C574" s="260" t="s">
        <v>472</v>
      </c>
      <c r="D574" s="260" t="s">
        <v>473</v>
      </c>
      <c r="E574" s="260" t="s">
        <v>1760</v>
      </c>
      <c r="F574" s="308">
        <v>847435029707</v>
      </c>
      <c r="G574" s="328">
        <f t="shared" si="67"/>
        <v>14.025</v>
      </c>
      <c r="H574" s="302">
        <v>30</v>
      </c>
      <c r="I574" s="263">
        <f t="shared" si="65"/>
        <v>29.99</v>
      </c>
      <c r="J574" s="257">
        <f>VLOOKUP(E574,Inventory!A:C,3,FALSE)</f>
        <v>59</v>
      </c>
      <c r="K574" s="264"/>
      <c r="L574" s="263">
        <f t="shared" si="66"/>
        <v>0</v>
      </c>
      <c r="M574" s="442"/>
    </row>
    <row r="575" spans="1:13" ht="15.75" customHeight="1" x14ac:dyDescent="0.15">
      <c r="A575" s="260" t="s">
        <v>488</v>
      </c>
      <c r="B575" s="260" t="s">
        <v>1756</v>
      </c>
      <c r="C575" s="260" t="s">
        <v>475</v>
      </c>
      <c r="D575" s="260" t="s">
        <v>476</v>
      </c>
      <c r="E575" s="260" t="s">
        <v>1761</v>
      </c>
      <c r="F575" s="308">
        <v>847435029714</v>
      </c>
      <c r="G575" s="328">
        <f t="shared" si="67"/>
        <v>14.025</v>
      </c>
      <c r="H575" s="302">
        <v>30</v>
      </c>
      <c r="I575" s="263">
        <f t="shared" si="65"/>
        <v>29.99</v>
      </c>
      <c r="J575" s="257">
        <f>VLOOKUP(E575,Inventory!A:C,3,FALSE)</f>
        <v>21</v>
      </c>
      <c r="K575" s="264"/>
      <c r="L575" s="263">
        <f t="shared" si="66"/>
        <v>0</v>
      </c>
      <c r="M575" s="442"/>
    </row>
    <row r="576" spans="1:13" ht="15.75" customHeight="1" x14ac:dyDescent="0.15">
      <c r="A576" s="260" t="s">
        <v>488</v>
      </c>
      <c r="B576" s="260" t="s">
        <v>1756</v>
      </c>
      <c r="C576" s="260" t="s">
        <v>478</v>
      </c>
      <c r="D576" s="260" t="s">
        <v>479</v>
      </c>
      <c r="E576" s="260" t="s">
        <v>1762</v>
      </c>
      <c r="F576" s="308">
        <v>847435029721</v>
      </c>
      <c r="G576" s="328">
        <f t="shared" si="67"/>
        <v>14.025</v>
      </c>
      <c r="H576" s="302">
        <v>30</v>
      </c>
      <c r="I576" s="263">
        <f t="shared" si="65"/>
        <v>29.99</v>
      </c>
      <c r="J576" s="257">
        <f>VLOOKUP(E576,Inventory!A:C,3,FALSE)</f>
        <v>0</v>
      </c>
      <c r="K576" s="264"/>
      <c r="L576" s="263">
        <f t="shared" si="66"/>
        <v>0</v>
      </c>
      <c r="M576" s="442"/>
    </row>
    <row r="577" spans="1:13" ht="15.75" customHeight="1" x14ac:dyDescent="0.15">
      <c r="A577" s="260" t="s">
        <v>488</v>
      </c>
      <c r="B577" s="260" t="s">
        <v>1763</v>
      </c>
      <c r="C577" s="260" t="s">
        <v>463</v>
      </c>
      <c r="D577" s="260" t="s">
        <v>464</v>
      </c>
      <c r="E577" s="260" t="s">
        <v>1764</v>
      </c>
      <c r="F577" s="308">
        <v>847435029738</v>
      </c>
      <c r="G577" s="302">
        <f t="shared" ref="G577:G582" si="68">H577*0.55</f>
        <v>16.5</v>
      </c>
      <c r="H577" s="302">
        <v>30</v>
      </c>
      <c r="I577" s="263">
        <f t="shared" si="65"/>
        <v>29.99</v>
      </c>
      <c r="J577" s="257">
        <f>VLOOKUP(E577,Inventory!A:C,3,FALSE)</f>
        <v>12</v>
      </c>
      <c r="K577" s="264"/>
      <c r="L577" s="263">
        <f t="shared" si="66"/>
        <v>0</v>
      </c>
      <c r="M577" s="442"/>
    </row>
    <row r="578" spans="1:13" ht="15.75" customHeight="1" x14ac:dyDescent="0.15">
      <c r="A578" s="260" t="s">
        <v>488</v>
      </c>
      <c r="B578" s="260" t="s">
        <v>1763</v>
      </c>
      <c r="C578" s="260" t="s">
        <v>466</v>
      </c>
      <c r="D578" s="260" t="s">
        <v>467</v>
      </c>
      <c r="E578" s="260" t="s">
        <v>1765</v>
      </c>
      <c r="F578" s="308">
        <v>847435029745</v>
      </c>
      <c r="G578" s="302">
        <f t="shared" si="68"/>
        <v>16.5</v>
      </c>
      <c r="H578" s="302">
        <v>30</v>
      </c>
      <c r="I578" s="263">
        <f t="shared" si="65"/>
        <v>29.99</v>
      </c>
      <c r="J578" s="257">
        <f>VLOOKUP(E578,Inventory!A:C,3,FALSE)</f>
        <v>12</v>
      </c>
      <c r="K578" s="264"/>
      <c r="L578" s="263">
        <f t="shared" si="66"/>
        <v>0</v>
      </c>
      <c r="M578" s="442"/>
    </row>
    <row r="579" spans="1:13" ht="15.75" customHeight="1" x14ac:dyDescent="0.15">
      <c r="A579" s="260" t="s">
        <v>488</v>
      </c>
      <c r="B579" s="260" t="s">
        <v>1763</v>
      </c>
      <c r="C579" s="260" t="s">
        <v>469</v>
      </c>
      <c r="D579" s="260" t="s">
        <v>470</v>
      </c>
      <c r="E579" s="260" t="s">
        <v>1766</v>
      </c>
      <c r="F579" s="308">
        <v>847435029752</v>
      </c>
      <c r="G579" s="302">
        <f t="shared" si="68"/>
        <v>16.5</v>
      </c>
      <c r="H579" s="302">
        <v>30</v>
      </c>
      <c r="I579" s="263">
        <f t="shared" si="65"/>
        <v>29.99</v>
      </c>
      <c r="J579" s="257">
        <f>VLOOKUP(E579,Inventory!A:C,3,FALSE)</f>
        <v>27</v>
      </c>
      <c r="K579" s="264"/>
      <c r="L579" s="263">
        <f t="shared" si="66"/>
        <v>0</v>
      </c>
      <c r="M579" s="442"/>
    </row>
    <row r="580" spans="1:13" ht="15.75" customHeight="1" x14ac:dyDescent="0.15">
      <c r="A580" s="279" t="s">
        <v>488</v>
      </c>
      <c r="B580" s="279" t="s">
        <v>1763</v>
      </c>
      <c r="C580" s="279" t="s">
        <v>472</v>
      </c>
      <c r="D580" s="279" t="s">
        <v>473</v>
      </c>
      <c r="E580" s="279" t="s">
        <v>1767</v>
      </c>
      <c r="F580" s="703">
        <v>847435029769</v>
      </c>
      <c r="G580" s="305">
        <f t="shared" si="68"/>
        <v>16.5</v>
      </c>
      <c r="H580" s="305">
        <v>30</v>
      </c>
      <c r="I580" s="282">
        <f t="shared" si="65"/>
        <v>29.99</v>
      </c>
      <c r="J580" s="257">
        <f>VLOOKUP(E580,Inventory!A:C,3,FALSE)</f>
        <v>33</v>
      </c>
      <c r="K580" s="281"/>
      <c r="L580" s="282">
        <f t="shared" si="66"/>
        <v>0</v>
      </c>
      <c r="M580" s="442"/>
    </row>
    <row r="581" spans="1:13" ht="15.75" customHeight="1" x14ac:dyDescent="0.15">
      <c r="A581" s="260" t="s">
        <v>488</v>
      </c>
      <c r="B581" s="260" t="s">
        <v>1763</v>
      </c>
      <c r="C581" s="260" t="s">
        <v>475</v>
      </c>
      <c r="D581" s="260" t="s">
        <v>476</v>
      </c>
      <c r="E581" s="260" t="s">
        <v>1768</v>
      </c>
      <c r="F581" s="308">
        <v>847435029776</v>
      </c>
      <c r="G581" s="302">
        <f t="shared" si="68"/>
        <v>16.5</v>
      </c>
      <c r="H581" s="302">
        <v>30</v>
      </c>
      <c r="I581" s="263">
        <f t="shared" si="65"/>
        <v>29.99</v>
      </c>
      <c r="J581" s="257">
        <f>VLOOKUP(E581,Inventory!A:C,3,FALSE)</f>
        <v>24</v>
      </c>
      <c r="K581" s="264"/>
      <c r="L581" s="263">
        <f t="shared" si="66"/>
        <v>0</v>
      </c>
      <c r="M581" s="442"/>
    </row>
    <row r="582" spans="1:13" ht="15.75" customHeight="1" x14ac:dyDescent="0.15">
      <c r="A582" s="294" t="s">
        <v>488</v>
      </c>
      <c r="B582" s="294" t="s">
        <v>1763</v>
      </c>
      <c r="C582" s="294" t="s">
        <v>478</v>
      </c>
      <c r="D582" s="294" t="s">
        <v>479</v>
      </c>
      <c r="E582" s="294" t="s">
        <v>1769</v>
      </c>
      <c r="F582" s="310">
        <v>847435029783</v>
      </c>
      <c r="G582" s="307">
        <f t="shared" si="68"/>
        <v>16.5</v>
      </c>
      <c r="H582" s="307">
        <v>30</v>
      </c>
      <c r="I582" s="271">
        <f t="shared" si="65"/>
        <v>29.99</v>
      </c>
      <c r="J582" s="257">
        <f>VLOOKUP(E582,Inventory!A:C,3,FALSE)</f>
        <v>1</v>
      </c>
      <c r="K582" s="267"/>
      <c r="L582" s="271">
        <f t="shared" si="66"/>
        <v>0</v>
      </c>
      <c r="M582" s="442"/>
    </row>
    <row r="583" spans="1:13" ht="15.75" customHeight="1" x14ac:dyDescent="0.2">
      <c r="A583" s="332" t="s">
        <v>488</v>
      </c>
      <c r="B583" s="704" t="s">
        <v>706</v>
      </c>
      <c r="C583" s="705" t="s">
        <v>463</v>
      </c>
      <c r="D583" s="706" t="s">
        <v>464</v>
      </c>
      <c r="E583" s="707" t="s">
        <v>707</v>
      </c>
      <c r="F583" s="708">
        <v>847435035395</v>
      </c>
      <c r="G583" s="709">
        <v>16.5</v>
      </c>
      <c r="H583" s="710">
        <v>30</v>
      </c>
      <c r="I583" s="711">
        <v>29.99</v>
      </c>
      <c r="J583" s="257">
        <f>VLOOKUP(E583,Inventory!A:C,3,FALSE)</f>
        <v>19</v>
      </c>
      <c r="K583" s="706"/>
      <c r="L583" s="712">
        <v>0</v>
      </c>
      <c r="M583" s="442"/>
    </row>
    <row r="584" spans="1:13" ht="15.75" customHeight="1" x14ac:dyDescent="0.2">
      <c r="A584" s="582" t="s">
        <v>488</v>
      </c>
      <c r="B584" s="713" t="s">
        <v>706</v>
      </c>
      <c r="C584" s="714" t="s">
        <v>466</v>
      </c>
      <c r="D584" s="715" t="s">
        <v>467</v>
      </c>
      <c r="E584" s="716" t="s">
        <v>710</v>
      </c>
      <c r="F584" s="717">
        <v>847435035401</v>
      </c>
      <c r="G584" s="718">
        <v>16.5</v>
      </c>
      <c r="H584" s="719">
        <v>30</v>
      </c>
      <c r="I584" s="553">
        <v>29.99</v>
      </c>
      <c r="J584" s="257">
        <f>VLOOKUP(E584,Inventory!A:C,3,FALSE)</f>
        <v>29</v>
      </c>
      <c r="K584" s="715"/>
      <c r="L584" s="720">
        <v>0</v>
      </c>
      <c r="M584" s="442"/>
    </row>
    <row r="585" spans="1:13" ht="15.75" customHeight="1" x14ac:dyDescent="0.2">
      <c r="A585" s="582" t="s">
        <v>488</v>
      </c>
      <c r="B585" s="713" t="s">
        <v>706</v>
      </c>
      <c r="C585" s="714" t="s">
        <v>469</v>
      </c>
      <c r="D585" s="715" t="s">
        <v>470</v>
      </c>
      <c r="E585" s="716" t="s">
        <v>712</v>
      </c>
      <c r="F585" s="717">
        <v>847435035418</v>
      </c>
      <c r="G585" s="718">
        <v>16.5</v>
      </c>
      <c r="H585" s="719">
        <v>30</v>
      </c>
      <c r="I585" s="553">
        <v>29.99</v>
      </c>
      <c r="J585" s="257">
        <f>VLOOKUP(E585,Inventory!A:C,3,FALSE)</f>
        <v>99</v>
      </c>
      <c r="K585" s="715"/>
      <c r="L585" s="720">
        <v>0</v>
      </c>
      <c r="M585" s="442"/>
    </row>
    <row r="586" spans="1:13" ht="15.75" customHeight="1" x14ac:dyDescent="0.2">
      <c r="A586" s="582" t="s">
        <v>488</v>
      </c>
      <c r="B586" s="713" t="s">
        <v>706</v>
      </c>
      <c r="C586" s="714" t="s">
        <v>472</v>
      </c>
      <c r="D586" s="715" t="s">
        <v>473</v>
      </c>
      <c r="E586" s="716" t="s">
        <v>714</v>
      </c>
      <c r="F586" s="717">
        <v>847435035425</v>
      </c>
      <c r="G586" s="718">
        <v>16.5</v>
      </c>
      <c r="H586" s="719">
        <v>30</v>
      </c>
      <c r="I586" s="553">
        <v>29.99</v>
      </c>
      <c r="J586" s="257">
        <f>VLOOKUP(E586,Inventory!A:C,3,FALSE)</f>
        <v>198</v>
      </c>
      <c r="K586" s="715"/>
      <c r="L586" s="720">
        <v>0</v>
      </c>
      <c r="M586" s="442"/>
    </row>
    <row r="587" spans="1:13" ht="15.75" customHeight="1" x14ac:dyDescent="0.2">
      <c r="A587" s="582" t="s">
        <v>488</v>
      </c>
      <c r="B587" s="713" t="s">
        <v>706</v>
      </c>
      <c r="C587" s="714" t="s">
        <v>475</v>
      </c>
      <c r="D587" s="715" t="s">
        <v>476</v>
      </c>
      <c r="E587" s="716" t="s">
        <v>716</v>
      </c>
      <c r="F587" s="717">
        <v>847435035432</v>
      </c>
      <c r="G587" s="718">
        <v>16.5</v>
      </c>
      <c r="H587" s="719">
        <v>30</v>
      </c>
      <c r="I587" s="553">
        <v>29.99</v>
      </c>
      <c r="J587" s="257">
        <f>VLOOKUP(E587,Inventory!A:C,3,FALSE)</f>
        <v>95</v>
      </c>
      <c r="K587" s="715"/>
      <c r="L587" s="720">
        <v>0</v>
      </c>
      <c r="M587" s="442"/>
    </row>
    <row r="588" spans="1:13" ht="15.75" customHeight="1" x14ac:dyDescent="0.2">
      <c r="A588" s="582" t="s">
        <v>488</v>
      </c>
      <c r="B588" s="713" t="s">
        <v>706</v>
      </c>
      <c r="C588" s="714" t="s">
        <v>478</v>
      </c>
      <c r="D588" s="715" t="s">
        <v>479</v>
      </c>
      <c r="E588" s="716" t="s">
        <v>718</v>
      </c>
      <c r="F588" s="717">
        <v>847435035449</v>
      </c>
      <c r="G588" s="718">
        <v>16.5</v>
      </c>
      <c r="H588" s="719">
        <v>30</v>
      </c>
      <c r="I588" s="553">
        <v>29.99</v>
      </c>
      <c r="J588" s="257">
        <f>VLOOKUP(E588,Inventory!A:C,3,FALSE)</f>
        <v>41</v>
      </c>
      <c r="K588" s="715"/>
      <c r="L588" s="720">
        <v>0</v>
      </c>
      <c r="M588" s="442"/>
    </row>
    <row r="589" spans="1:13" ht="15.75" customHeight="1" x14ac:dyDescent="0.2">
      <c r="A589" s="582" t="s">
        <v>488</v>
      </c>
      <c r="B589" s="713" t="s">
        <v>720</v>
      </c>
      <c r="C589" s="714" t="s">
        <v>463</v>
      </c>
      <c r="D589" s="715" t="s">
        <v>464</v>
      </c>
      <c r="E589" s="716" t="s">
        <v>721</v>
      </c>
      <c r="F589" s="717">
        <v>847435035517</v>
      </c>
      <c r="G589" s="718">
        <v>16.5</v>
      </c>
      <c r="H589" s="719">
        <v>30</v>
      </c>
      <c r="I589" s="553">
        <v>29.99</v>
      </c>
      <c r="J589" s="257">
        <f>VLOOKUP(E589,Inventory!A:C,3,FALSE)</f>
        <v>20</v>
      </c>
      <c r="K589" s="715"/>
      <c r="L589" s="720">
        <v>0</v>
      </c>
      <c r="M589" s="442"/>
    </row>
    <row r="590" spans="1:13" ht="15.75" customHeight="1" x14ac:dyDescent="0.2">
      <c r="A590" s="582" t="s">
        <v>488</v>
      </c>
      <c r="B590" s="713" t="s">
        <v>720</v>
      </c>
      <c r="C590" s="714" t="s">
        <v>466</v>
      </c>
      <c r="D590" s="715" t="s">
        <v>467</v>
      </c>
      <c r="E590" s="716" t="s">
        <v>723</v>
      </c>
      <c r="F590" s="717">
        <v>847435035524</v>
      </c>
      <c r="G590" s="718">
        <v>16.5</v>
      </c>
      <c r="H590" s="719">
        <v>30</v>
      </c>
      <c r="I590" s="553">
        <v>29.99</v>
      </c>
      <c r="J590" s="257">
        <f>VLOOKUP(E590,Inventory!A:C,3,FALSE)</f>
        <v>30</v>
      </c>
      <c r="K590" s="715"/>
      <c r="L590" s="720">
        <v>0</v>
      </c>
      <c r="M590" s="442"/>
    </row>
    <row r="591" spans="1:13" ht="15.75" customHeight="1" x14ac:dyDescent="0.2">
      <c r="A591" s="582" t="s">
        <v>488</v>
      </c>
      <c r="B591" s="713" t="s">
        <v>720</v>
      </c>
      <c r="C591" s="714" t="s">
        <v>469</v>
      </c>
      <c r="D591" s="715" t="s">
        <v>470</v>
      </c>
      <c r="E591" s="716" t="s">
        <v>725</v>
      </c>
      <c r="F591" s="717">
        <v>847435035531</v>
      </c>
      <c r="G591" s="718">
        <v>16.5</v>
      </c>
      <c r="H591" s="719">
        <v>30</v>
      </c>
      <c r="I591" s="553">
        <v>29.99</v>
      </c>
      <c r="J591" s="257">
        <f>VLOOKUP(E591,Inventory!A:C,3,FALSE)</f>
        <v>43</v>
      </c>
      <c r="K591" s="715"/>
      <c r="L591" s="720">
        <v>0</v>
      </c>
      <c r="M591" s="442"/>
    </row>
    <row r="592" spans="1:13" ht="15.75" customHeight="1" x14ac:dyDescent="0.2">
      <c r="A592" s="582" t="s">
        <v>488</v>
      </c>
      <c r="B592" s="713" t="s">
        <v>720</v>
      </c>
      <c r="C592" s="714" t="s">
        <v>472</v>
      </c>
      <c r="D592" s="715" t="s">
        <v>473</v>
      </c>
      <c r="E592" s="716" t="s">
        <v>727</v>
      </c>
      <c r="F592" s="717">
        <v>847435035548</v>
      </c>
      <c r="G592" s="718">
        <v>16.5</v>
      </c>
      <c r="H592" s="719">
        <v>30</v>
      </c>
      <c r="I592" s="553">
        <v>29.99</v>
      </c>
      <c r="J592" s="257">
        <f>VLOOKUP(E592,Inventory!A:C,3,FALSE)</f>
        <v>45</v>
      </c>
      <c r="K592" s="715"/>
      <c r="L592" s="720">
        <v>0</v>
      </c>
      <c r="M592" s="442"/>
    </row>
    <row r="593" spans="1:13" ht="15.75" customHeight="1" x14ac:dyDescent="0.2">
      <c r="A593" s="582" t="s">
        <v>488</v>
      </c>
      <c r="B593" s="713" t="s">
        <v>720</v>
      </c>
      <c r="C593" s="714" t="s">
        <v>475</v>
      </c>
      <c r="D593" s="715" t="s">
        <v>476</v>
      </c>
      <c r="E593" s="716" t="s">
        <v>729</v>
      </c>
      <c r="F593" s="717">
        <v>847435035555</v>
      </c>
      <c r="G593" s="718">
        <v>16.5</v>
      </c>
      <c r="H593" s="719">
        <v>30</v>
      </c>
      <c r="I593" s="553">
        <v>29.99</v>
      </c>
      <c r="J593" s="257">
        <f>VLOOKUP(E593,Inventory!A:C,3,FALSE)</f>
        <v>28</v>
      </c>
      <c r="K593" s="715"/>
      <c r="L593" s="720">
        <v>0</v>
      </c>
      <c r="M593" s="442"/>
    </row>
    <row r="594" spans="1:13" ht="15.75" customHeight="1" x14ac:dyDescent="0.2">
      <c r="A594" s="582" t="s">
        <v>488</v>
      </c>
      <c r="B594" s="713" t="s">
        <v>720</v>
      </c>
      <c r="C594" s="714" t="s">
        <v>478</v>
      </c>
      <c r="D594" s="715" t="s">
        <v>479</v>
      </c>
      <c r="E594" s="716" t="s">
        <v>731</v>
      </c>
      <c r="F594" s="717">
        <v>847435035562</v>
      </c>
      <c r="G594" s="718">
        <v>16.5</v>
      </c>
      <c r="H594" s="719">
        <v>30</v>
      </c>
      <c r="I594" s="553">
        <v>29.99</v>
      </c>
      <c r="J594" s="257">
        <f>VLOOKUP(E594,Inventory!A:C,3,FALSE)</f>
        <v>20</v>
      </c>
      <c r="K594" s="715"/>
      <c r="L594" s="720">
        <v>0</v>
      </c>
      <c r="M594" s="442"/>
    </row>
    <row r="595" spans="1:13" ht="15.75" customHeight="1" x14ac:dyDescent="0.2">
      <c r="A595" s="582" t="s">
        <v>488</v>
      </c>
      <c r="B595" s="713" t="s">
        <v>733</v>
      </c>
      <c r="C595" s="714" t="s">
        <v>463</v>
      </c>
      <c r="D595" s="715" t="s">
        <v>464</v>
      </c>
      <c r="E595" s="716" t="s">
        <v>734</v>
      </c>
      <c r="F595" s="717">
        <v>847435035579</v>
      </c>
      <c r="G595" s="718">
        <v>16.5</v>
      </c>
      <c r="H595" s="719">
        <v>30</v>
      </c>
      <c r="I595" s="553">
        <v>29.99</v>
      </c>
      <c r="J595" s="257">
        <f>VLOOKUP(E595,Inventory!A:C,3,FALSE)</f>
        <v>10</v>
      </c>
      <c r="K595" s="715"/>
      <c r="L595" s="720">
        <v>0</v>
      </c>
      <c r="M595" s="442"/>
    </row>
    <row r="596" spans="1:13" ht="15.75" customHeight="1" x14ac:dyDescent="0.2">
      <c r="A596" s="582" t="s">
        <v>488</v>
      </c>
      <c r="B596" s="713" t="s">
        <v>733</v>
      </c>
      <c r="C596" s="714" t="s">
        <v>466</v>
      </c>
      <c r="D596" s="715" t="s">
        <v>467</v>
      </c>
      <c r="E596" s="716" t="s">
        <v>736</v>
      </c>
      <c r="F596" s="717">
        <v>847435035586</v>
      </c>
      <c r="G596" s="718">
        <v>16.5</v>
      </c>
      <c r="H596" s="719">
        <v>30</v>
      </c>
      <c r="I596" s="553">
        <v>29.99</v>
      </c>
      <c r="J596" s="257">
        <f>VLOOKUP(E596,Inventory!A:C,3,FALSE)</f>
        <v>19</v>
      </c>
      <c r="K596" s="715"/>
      <c r="L596" s="720">
        <v>0</v>
      </c>
      <c r="M596" s="442"/>
    </row>
    <row r="597" spans="1:13" ht="15.75" customHeight="1" x14ac:dyDescent="0.2">
      <c r="A597" s="582" t="s">
        <v>488</v>
      </c>
      <c r="B597" s="713" t="s">
        <v>733</v>
      </c>
      <c r="C597" s="714" t="s">
        <v>469</v>
      </c>
      <c r="D597" s="715" t="s">
        <v>470</v>
      </c>
      <c r="E597" s="716" t="s">
        <v>738</v>
      </c>
      <c r="F597" s="717">
        <v>847435035593</v>
      </c>
      <c r="G597" s="718">
        <v>16.5</v>
      </c>
      <c r="H597" s="719">
        <v>30</v>
      </c>
      <c r="I597" s="553">
        <v>29.99</v>
      </c>
      <c r="J597" s="257">
        <f>VLOOKUP(E597,Inventory!A:C,3,FALSE)</f>
        <v>33</v>
      </c>
      <c r="K597" s="715"/>
      <c r="L597" s="720">
        <v>0</v>
      </c>
      <c r="M597" s="442"/>
    </row>
    <row r="598" spans="1:13" ht="15.75" customHeight="1" x14ac:dyDescent="0.2">
      <c r="A598" s="582" t="s">
        <v>488</v>
      </c>
      <c r="B598" s="713" t="s">
        <v>733</v>
      </c>
      <c r="C598" s="714" t="s">
        <v>472</v>
      </c>
      <c r="D598" s="715" t="s">
        <v>473</v>
      </c>
      <c r="E598" s="716" t="s">
        <v>740</v>
      </c>
      <c r="F598" s="717">
        <v>847435035609</v>
      </c>
      <c r="G598" s="718">
        <v>16.5</v>
      </c>
      <c r="H598" s="719">
        <v>30</v>
      </c>
      <c r="I598" s="553">
        <v>29.99</v>
      </c>
      <c r="J598" s="257">
        <f>VLOOKUP(E598,Inventory!A:C,3,FALSE)</f>
        <v>39</v>
      </c>
      <c r="K598" s="715"/>
      <c r="L598" s="720">
        <v>0</v>
      </c>
      <c r="M598" s="442"/>
    </row>
    <row r="599" spans="1:13" ht="15.75" customHeight="1" x14ac:dyDescent="0.2">
      <c r="A599" s="582" t="s">
        <v>488</v>
      </c>
      <c r="B599" s="713" t="s">
        <v>733</v>
      </c>
      <c r="C599" s="714" t="s">
        <v>475</v>
      </c>
      <c r="D599" s="715" t="s">
        <v>476</v>
      </c>
      <c r="E599" s="716" t="s">
        <v>742</v>
      </c>
      <c r="F599" s="717">
        <v>847435035616</v>
      </c>
      <c r="G599" s="718">
        <v>16.5</v>
      </c>
      <c r="H599" s="719">
        <v>30</v>
      </c>
      <c r="I599" s="553">
        <v>29.99</v>
      </c>
      <c r="J599" s="257">
        <f>VLOOKUP(E599,Inventory!A:C,3,FALSE)</f>
        <v>18</v>
      </c>
      <c r="K599" s="715"/>
      <c r="L599" s="720">
        <v>0</v>
      </c>
      <c r="M599" s="442"/>
    </row>
    <row r="600" spans="1:13" ht="15.75" customHeight="1" x14ac:dyDescent="0.2">
      <c r="A600" s="344" t="s">
        <v>488</v>
      </c>
      <c r="B600" s="721" t="s">
        <v>733</v>
      </c>
      <c r="C600" s="722" t="s">
        <v>478</v>
      </c>
      <c r="D600" s="723" t="s">
        <v>479</v>
      </c>
      <c r="E600" s="724" t="s">
        <v>744</v>
      </c>
      <c r="F600" s="725">
        <v>847435035623</v>
      </c>
      <c r="G600" s="726">
        <v>16.5</v>
      </c>
      <c r="H600" s="727">
        <v>30</v>
      </c>
      <c r="I600" s="728">
        <v>29.99</v>
      </c>
      <c r="J600" s="257">
        <f>VLOOKUP(E600,Inventory!A:C,3,FALSE)</f>
        <v>10</v>
      </c>
      <c r="K600" s="723"/>
      <c r="L600" s="729">
        <v>0</v>
      </c>
      <c r="M600" s="442"/>
    </row>
    <row r="601" spans="1:13" ht="15.75" customHeight="1" x14ac:dyDescent="0.2">
      <c r="A601" s="582" t="s">
        <v>656</v>
      </c>
      <c r="B601" s="321" t="s">
        <v>746</v>
      </c>
      <c r="C601" s="583" t="s">
        <v>658</v>
      </c>
      <c r="D601" s="252"/>
      <c r="E601" s="253" t="s">
        <v>747</v>
      </c>
      <c r="F601" s="298" t="s">
        <v>748</v>
      </c>
      <c r="G601" s="477">
        <f t="shared" ref="G601:G656" si="69">H601*0.55</f>
        <v>13.750000000000002</v>
      </c>
      <c r="H601" s="254">
        <v>25</v>
      </c>
      <c r="I601" s="255">
        <f t="shared" ref="I601:I684" si="70">H601-0.01</f>
        <v>24.99</v>
      </c>
      <c r="J601" s="257">
        <f>VLOOKUP(E601,Inventory!A:C,3,FALSE)</f>
        <v>59</v>
      </c>
      <c r="K601" s="252"/>
      <c r="L601" s="274">
        <f t="shared" ref="L601:L684" si="71">G601*K601</f>
        <v>0</v>
      </c>
      <c r="M601" s="442"/>
    </row>
    <row r="602" spans="1:13" ht="15.75" customHeight="1" x14ac:dyDescent="0.2">
      <c r="A602" s="344" t="s">
        <v>656</v>
      </c>
      <c r="B602" s="453" t="s">
        <v>746</v>
      </c>
      <c r="C602" s="345" t="s">
        <v>661</v>
      </c>
      <c r="D602" s="267"/>
      <c r="E602" s="268" t="s">
        <v>749</v>
      </c>
      <c r="F602" s="306" t="s">
        <v>750</v>
      </c>
      <c r="G602" s="346">
        <f t="shared" si="69"/>
        <v>13.750000000000002</v>
      </c>
      <c r="H602" s="270">
        <v>25</v>
      </c>
      <c r="I602" s="271">
        <f t="shared" si="70"/>
        <v>24.99</v>
      </c>
      <c r="J602" s="257">
        <f>VLOOKUP(E602,Inventory!A:C,3,FALSE)</f>
        <v>114</v>
      </c>
      <c r="K602" s="267"/>
      <c r="L602" s="690">
        <f t="shared" si="71"/>
        <v>0</v>
      </c>
      <c r="M602" s="442"/>
    </row>
    <row r="603" spans="1:13" ht="15.75" customHeight="1" x14ac:dyDescent="0.15">
      <c r="A603" s="251" t="s">
        <v>656</v>
      </c>
      <c r="B603" s="252" t="s">
        <v>1770</v>
      </c>
      <c r="C603" s="730" t="s">
        <v>463</v>
      </c>
      <c r="D603" s="251" t="s">
        <v>464</v>
      </c>
      <c r="E603" s="252" t="s">
        <v>1771</v>
      </c>
      <c r="F603" s="311">
        <v>847435032462</v>
      </c>
      <c r="G603" s="299">
        <f t="shared" si="69"/>
        <v>13.750000000000002</v>
      </c>
      <c r="H603" s="299">
        <v>25</v>
      </c>
      <c r="I603" s="255">
        <f t="shared" si="70"/>
        <v>24.99</v>
      </c>
      <c r="J603" s="257">
        <f>VLOOKUP(E603,Inventory!A:C,3,FALSE)</f>
        <v>11</v>
      </c>
      <c r="K603" s="252"/>
      <c r="L603" s="255">
        <f t="shared" si="71"/>
        <v>0</v>
      </c>
      <c r="M603" s="442"/>
    </row>
    <row r="604" spans="1:13" ht="15.75" customHeight="1" x14ac:dyDescent="0.15">
      <c r="A604" s="260" t="s">
        <v>656</v>
      </c>
      <c r="B604" s="264" t="s">
        <v>1770</v>
      </c>
      <c r="C604" s="649" t="s">
        <v>466</v>
      </c>
      <c r="D604" s="260" t="s">
        <v>467</v>
      </c>
      <c r="E604" s="264" t="s">
        <v>1772</v>
      </c>
      <c r="F604" s="308">
        <v>847435032479</v>
      </c>
      <c r="G604" s="302">
        <f t="shared" si="69"/>
        <v>13.750000000000002</v>
      </c>
      <c r="H604" s="302">
        <v>25</v>
      </c>
      <c r="I604" s="263">
        <f t="shared" si="70"/>
        <v>24.99</v>
      </c>
      <c r="J604" s="257">
        <f>VLOOKUP(E604,Inventory!A:C,3,FALSE)</f>
        <v>208</v>
      </c>
      <c r="K604" s="264"/>
      <c r="L604" s="263">
        <f t="shared" si="71"/>
        <v>0</v>
      </c>
      <c r="M604" s="442"/>
    </row>
    <row r="605" spans="1:13" ht="15.75" customHeight="1" x14ac:dyDescent="0.15">
      <c r="A605" s="260" t="s">
        <v>656</v>
      </c>
      <c r="B605" s="264" t="s">
        <v>1770</v>
      </c>
      <c r="C605" s="649" t="s">
        <v>469</v>
      </c>
      <c r="D605" s="260" t="s">
        <v>470</v>
      </c>
      <c r="E605" s="264" t="s">
        <v>1773</v>
      </c>
      <c r="F605" s="308">
        <v>847435032486</v>
      </c>
      <c r="G605" s="302">
        <f t="shared" si="69"/>
        <v>13.750000000000002</v>
      </c>
      <c r="H605" s="302">
        <v>25</v>
      </c>
      <c r="I605" s="263">
        <f t="shared" si="70"/>
        <v>24.99</v>
      </c>
      <c r="J605" s="257">
        <f>VLOOKUP(E605,Inventory!A:C,3,FALSE)</f>
        <v>225</v>
      </c>
      <c r="K605" s="264"/>
      <c r="L605" s="263">
        <f t="shared" si="71"/>
        <v>0</v>
      </c>
      <c r="M605" s="442"/>
    </row>
    <row r="606" spans="1:13" ht="15.75" customHeight="1" x14ac:dyDescent="0.15">
      <c r="A606" s="260" t="s">
        <v>656</v>
      </c>
      <c r="B606" s="264" t="s">
        <v>1770</v>
      </c>
      <c r="C606" s="649" t="s">
        <v>472</v>
      </c>
      <c r="D606" s="260" t="s">
        <v>473</v>
      </c>
      <c r="E606" s="264" t="s">
        <v>1774</v>
      </c>
      <c r="F606" s="308">
        <v>847435032493</v>
      </c>
      <c r="G606" s="302">
        <f t="shared" si="69"/>
        <v>13.750000000000002</v>
      </c>
      <c r="H606" s="302">
        <v>25</v>
      </c>
      <c r="I606" s="263">
        <f t="shared" si="70"/>
        <v>24.99</v>
      </c>
      <c r="J606" s="257">
        <f>VLOOKUP(E606,Inventory!A:C,3,FALSE)</f>
        <v>208</v>
      </c>
      <c r="K606" s="264"/>
      <c r="L606" s="263">
        <f t="shared" si="71"/>
        <v>0</v>
      </c>
      <c r="M606" s="442"/>
    </row>
    <row r="607" spans="1:13" ht="15.75" customHeight="1" x14ac:dyDescent="0.15">
      <c r="A607" s="260" t="s">
        <v>656</v>
      </c>
      <c r="B607" s="264" t="s">
        <v>1770</v>
      </c>
      <c r="C607" s="649" t="s">
        <v>475</v>
      </c>
      <c r="D607" s="260" t="s">
        <v>476</v>
      </c>
      <c r="E607" s="264" t="s">
        <v>1775</v>
      </c>
      <c r="F607" s="308">
        <v>847435032509</v>
      </c>
      <c r="G607" s="302">
        <f t="shared" si="69"/>
        <v>13.750000000000002</v>
      </c>
      <c r="H607" s="302">
        <v>25</v>
      </c>
      <c r="I607" s="263">
        <f t="shared" si="70"/>
        <v>24.99</v>
      </c>
      <c r="J607" s="257">
        <f>VLOOKUP(E607,Inventory!A:C,3,FALSE)</f>
        <v>250</v>
      </c>
      <c r="K607" s="264"/>
      <c r="L607" s="263">
        <f t="shared" si="71"/>
        <v>0</v>
      </c>
      <c r="M607" s="442"/>
    </row>
    <row r="608" spans="1:13" ht="15.75" customHeight="1" x14ac:dyDescent="0.15">
      <c r="A608" s="260" t="s">
        <v>656</v>
      </c>
      <c r="B608" s="264" t="s">
        <v>1770</v>
      </c>
      <c r="C608" s="260" t="s">
        <v>478</v>
      </c>
      <c r="D608" s="647" t="s">
        <v>479</v>
      </c>
      <c r="E608" s="264" t="s">
        <v>1776</v>
      </c>
      <c r="F608" s="308">
        <v>847435032516</v>
      </c>
      <c r="G608" s="302">
        <f t="shared" si="69"/>
        <v>13.750000000000002</v>
      </c>
      <c r="H608" s="302">
        <v>25</v>
      </c>
      <c r="I608" s="263">
        <f t="shared" si="70"/>
        <v>24.99</v>
      </c>
      <c r="J608" s="257">
        <f>VLOOKUP(E608,Inventory!A:C,3,FALSE)</f>
        <v>155</v>
      </c>
      <c r="K608" s="264"/>
      <c r="L608" s="263">
        <f t="shared" si="71"/>
        <v>0</v>
      </c>
      <c r="M608" s="442"/>
    </row>
    <row r="609" spans="1:13" ht="15.75" customHeight="1" x14ac:dyDescent="0.15">
      <c r="A609" s="260" t="s">
        <v>656</v>
      </c>
      <c r="B609" s="264" t="s">
        <v>1777</v>
      </c>
      <c r="C609" s="260" t="s">
        <v>466</v>
      </c>
      <c r="D609" s="647" t="s">
        <v>467</v>
      </c>
      <c r="E609" s="264" t="s">
        <v>1778</v>
      </c>
      <c r="F609" s="308">
        <v>847435032530</v>
      </c>
      <c r="G609" s="302">
        <f t="shared" si="69"/>
        <v>13.750000000000002</v>
      </c>
      <c r="H609" s="302">
        <v>25</v>
      </c>
      <c r="I609" s="263">
        <f t="shared" si="70"/>
        <v>24.99</v>
      </c>
      <c r="J609" s="257">
        <f>VLOOKUP(E609,Inventory!A:C,3,FALSE)</f>
        <v>108</v>
      </c>
      <c r="K609" s="264"/>
      <c r="L609" s="263">
        <f t="shared" si="71"/>
        <v>0</v>
      </c>
      <c r="M609" s="442"/>
    </row>
    <row r="610" spans="1:13" ht="15.75" customHeight="1" x14ac:dyDescent="0.15">
      <c r="A610" s="260" t="s">
        <v>656</v>
      </c>
      <c r="B610" s="264" t="s">
        <v>1777</v>
      </c>
      <c r="C610" s="260" t="s">
        <v>469</v>
      </c>
      <c r="D610" s="647" t="s">
        <v>470</v>
      </c>
      <c r="E610" s="264" t="s">
        <v>1779</v>
      </c>
      <c r="F610" s="308">
        <v>847435032547</v>
      </c>
      <c r="G610" s="302">
        <f t="shared" si="69"/>
        <v>13.750000000000002</v>
      </c>
      <c r="H610" s="302">
        <v>25</v>
      </c>
      <c r="I610" s="263">
        <f t="shared" si="70"/>
        <v>24.99</v>
      </c>
      <c r="J610" s="257">
        <f>VLOOKUP(E610,Inventory!A:C,3,FALSE)</f>
        <v>139</v>
      </c>
      <c r="K610" s="264"/>
      <c r="L610" s="263">
        <f t="shared" si="71"/>
        <v>0</v>
      </c>
      <c r="M610" s="442"/>
    </row>
    <row r="611" spans="1:13" ht="15.75" customHeight="1" x14ac:dyDescent="0.15">
      <c r="A611" s="260" t="s">
        <v>656</v>
      </c>
      <c r="B611" s="264" t="s">
        <v>1777</v>
      </c>
      <c r="C611" s="260" t="s">
        <v>472</v>
      </c>
      <c r="D611" s="647" t="s">
        <v>473</v>
      </c>
      <c r="E611" s="264" t="s">
        <v>1780</v>
      </c>
      <c r="F611" s="308">
        <v>847435032554</v>
      </c>
      <c r="G611" s="302">
        <f t="shared" si="69"/>
        <v>13.750000000000002</v>
      </c>
      <c r="H611" s="302">
        <v>25</v>
      </c>
      <c r="I611" s="263">
        <f t="shared" si="70"/>
        <v>24.99</v>
      </c>
      <c r="J611" s="257">
        <f>VLOOKUP(E611,Inventory!A:C,3,FALSE)</f>
        <v>128</v>
      </c>
      <c r="K611" s="264"/>
      <c r="L611" s="263">
        <f t="shared" si="71"/>
        <v>0</v>
      </c>
      <c r="M611" s="442"/>
    </row>
    <row r="612" spans="1:13" ht="15.75" customHeight="1" x14ac:dyDescent="0.15">
      <c r="A612" s="260" t="s">
        <v>656</v>
      </c>
      <c r="B612" s="264" t="s">
        <v>1777</v>
      </c>
      <c r="C612" s="260" t="s">
        <v>475</v>
      </c>
      <c r="D612" s="647" t="s">
        <v>476</v>
      </c>
      <c r="E612" s="264" t="s">
        <v>1781</v>
      </c>
      <c r="F612" s="308">
        <v>847435032561</v>
      </c>
      <c r="G612" s="302">
        <f t="shared" si="69"/>
        <v>13.750000000000002</v>
      </c>
      <c r="H612" s="302">
        <v>25</v>
      </c>
      <c r="I612" s="263">
        <f t="shared" si="70"/>
        <v>24.99</v>
      </c>
      <c r="J612" s="257">
        <f>VLOOKUP(E612,Inventory!A:C,3,FALSE)</f>
        <v>80</v>
      </c>
      <c r="K612" s="264"/>
      <c r="L612" s="263">
        <f t="shared" si="71"/>
        <v>0</v>
      </c>
      <c r="M612" s="442"/>
    </row>
    <row r="613" spans="1:13" ht="15.75" customHeight="1" x14ac:dyDescent="0.15">
      <c r="A613" s="260" t="s">
        <v>656</v>
      </c>
      <c r="B613" s="264" t="s">
        <v>1777</v>
      </c>
      <c r="C613" s="260" t="s">
        <v>478</v>
      </c>
      <c r="D613" s="647" t="s">
        <v>479</v>
      </c>
      <c r="E613" s="264" t="s">
        <v>1782</v>
      </c>
      <c r="F613" s="308">
        <v>847435032578</v>
      </c>
      <c r="G613" s="302">
        <f t="shared" si="69"/>
        <v>13.750000000000002</v>
      </c>
      <c r="H613" s="302">
        <v>25</v>
      </c>
      <c r="I613" s="263">
        <f t="shared" si="70"/>
        <v>24.99</v>
      </c>
      <c r="J613" s="257">
        <f>VLOOKUP(E613,Inventory!A:C,3,FALSE)</f>
        <v>2</v>
      </c>
      <c r="K613" s="264"/>
      <c r="L613" s="263">
        <f t="shared" si="71"/>
        <v>0</v>
      </c>
      <c r="M613" s="442"/>
    </row>
    <row r="614" spans="1:13" ht="15.75" customHeight="1" x14ac:dyDescent="0.15">
      <c r="A614" s="260" t="s">
        <v>656</v>
      </c>
      <c r="B614" s="264" t="s">
        <v>1783</v>
      </c>
      <c r="C614" s="260" t="s">
        <v>463</v>
      </c>
      <c r="D614" s="647" t="s">
        <v>464</v>
      </c>
      <c r="E614" s="264" t="s">
        <v>1784</v>
      </c>
      <c r="F614" s="308">
        <v>847435032585</v>
      </c>
      <c r="G614" s="302">
        <f t="shared" si="69"/>
        <v>13.750000000000002</v>
      </c>
      <c r="H614" s="302">
        <v>25</v>
      </c>
      <c r="I614" s="263">
        <f t="shared" si="70"/>
        <v>24.99</v>
      </c>
      <c r="J614" s="257">
        <f>VLOOKUP(E614,Inventory!A:C,3,FALSE)</f>
        <v>21</v>
      </c>
      <c r="K614" s="264"/>
      <c r="L614" s="263">
        <f t="shared" si="71"/>
        <v>0</v>
      </c>
      <c r="M614" s="442"/>
    </row>
    <row r="615" spans="1:13" ht="15.75" customHeight="1" x14ac:dyDescent="0.15">
      <c r="A615" s="260" t="s">
        <v>656</v>
      </c>
      <c r="B615" s="264" t="s">
        <v>1783</v>
      </c>
      <c r="C615" s="260" t="s">
        <v>466</v>
      </c>
      <c r="D615" s="647" t="s">
        <v>467</v>
      </c>
      <c r="E615" s="264" t="s">
        <v>1785</v>
      </c>
      <c r="F615" s="308">
        <v>847435032592</v>
      </c>
      <c r="G615" s="302">
        <f t="shared" si="69"/>
        <v>13.750000000000002</v>
      </c>
      <c r="H615" s="302">
        <v>25</v>
      </c>
      <c r="I615" s="263">
        <f t="shared" si="70"/>
        <v>24.99</v>
      </c>
      <c r="J615" s="257">
        <f>VLOOKUP(E615,Inventory!A:C,3,FALSE)</f>
        <v>163</v>
      </c>
      <c r="K615" s="264"/>
      <c r="L615" s="263">
        <f t="shared" si="71"/>
        <v>0</v>
      </c>
      <c r="M615" s="442"/>
    </row>
    <row r="616" spans="1:13" ht="15.75" customHeight="1" x14ac:dyDescent="0.15">
      <c r="A616" s="260" t="s">
        <v>656</v>
      </c>
      <c r="B616" s="264" t="s">
        <v>1783</v>
      </c>
      <c r="C616" s="260" t="s">
        <v>469</v>
      </c>
      <c r="D616" s="647" t="s">
        <v>470</v>
      </c>
      <c r="E616" s="264" t="s">
        <v>1786</v>
      </c>
      <c r="F616" s="308">
        <v>847435032608</v>
      </c>
      <c r="G616" s="302">
        <f t="shared" si="69"/>
        <v>13.750000000000002</v>
      </c>
      <c r="H616" s="302">
        <v>25</v>
      </c>
      <c r="I616" s="263">
        <f t="shared" si="70"/>
        <v>24.99</v>
      </c>
      <c r="J616" s="257">
        <f>VLOOKUP(E616,Inventory!A:C,3,FALSE)</f>
        <v>250</v>
      </c>
      <c r="K616" s="264"/>
      <c r="L616" s="263">
        <f t="shared" si="71"/>
        <v>0</v>
      </c>
      <c r="M616" s="442"/>
    </row>
    <row r="617" spans="1:13" ht="15.75" customHeight="1" x14ac:dyDescent="0.15">
      <c r="A617" s="260" t="s">
        <v>656</v>
      </c>
      <c r="B617" s="264" t="s">
        <v>1783</v>
      </c>
      <c r="C617" s="730" t="s">
        <v>472</v>
      </c>
      <c r="D617" s="260" t="s">
        <v>473</v>
      </c>
      <c r="E617" s="264" t="s">
        <v>1787</v>
      </c>
      <c r="F617" s="308">
        <v>847435032615</v>
      </c>
      <c r="G617" s="302">
        <f t="shared" si="69"/>
        <v>13.750000000000002</v>
      </c>
      <c r="H617" s="302">
        <v>25</v>
      </c>
      <c r="I617" s="263">
        <f t="shared" si="70"/>
        <v>24.99</v>
      </c>
      <c r="J617" s="257">
        <f>VLOOKUP(E617,Inventory!A:C,3,FALSE)</f>
        <v>243</v>
      </c>
      <c r="K617" s="264"/>
      <c r="L617" s="263">
        <f t="shared" si="71"/>
        <v>0</v>
      </c>
      <c r="M617" s="442"/>
    </row>
    <row r="618" spans="1:13" ht="15.75" customHeight="1" x14ac:dyDescent="0.15">
      <c r="A618" s="260" t="s">
        <v>656</v>
      </c>
      <c r="B618" s="264" t="s">
        <v>1783</v>
      </c>
      <c r="C618" s="649" t="s">
        <v>475</v>
      </c>
      <c r="D618" s="260" t="s">
        <v>476</v>
      </c>
      <c r="E618" s="264" t="s">
        <v>1788</v>
      </c>
      <c r="F618" s="308">
        <v>847435032622</v>
      </c>
      <c r="G618" s="302">
        <f t="shared" si="69"/>
        <v>13.750000000000002</v>
      </c>
      <c r="H618" s="302">
        <v>25</v>
      </c>
      <c r="I618" s="263">
        <f t="shared" si="70"/>
        <v>24.99</v>
      </c>
      <c r="J618" s="257">
        <f>VLOOKUP(E618,Inventory!A:C,3,FALSE)</f>
        <v>171</v>
      </c>
      <c r="K618" s="264"/>
      <c r="L618" s="263">
        <f t="shared" si="71"/>
        <v>0</v>
      </c>
      <c r="M618" s="442"/>
    </row>
    <row r="619" spans="1:13" ht="15.75" customHeight="1" x14ac:dyDescent="0.15">
      <c r="A619" s="260" t="s">
        <v>656</v>
      </c>
      <c r="B619" s="264" t="s">
        <v>1783</v>
      </c>
      <c r="C619" s="260" t="s">
        <v>478</v>
      </c>
      <c r="D619" s="260" t="s">
        <v>479</v>
      </c>
      <c r="E619" s="264" t="s">
        <v>1789</v>
      </c>
      <c r="F619" s="308">
        <v>847435032639</v>
      </c>
      <c r="G619" s="302">
        <f t="shared" si="69"/>
        <v>13.750000000000002</v>
      </c>
      <c r="H619" s="302">
        <v>25</v>
      </c>
      <c r="I619" s="263">
        <f t="shared" si="70"/>
        <v>24.99</v>
      </c>
      <c r="J619" s="257">
        <f>VLOOKUP(E619,Inventory!A:C,3,FALSE)</f>
        <v>34</v>
      </c>
      <c r="K619" s="264"/>
      <c r="L619" s="263">
        <f t="shared" si="71"/>
        <v>0</v>
      </c>
      <c r="M619" s="442"/>
    </row>
    <row r="620" spans="1:13" ht="15.75" customHeight="1" x14ac:dyDescent="0.15">
      <c r="A620" s="260" t="s">
        <v>656</v>
      </c>
      <c r="B620" s="264" t="s">
        <v>1790</v>
      </c>
      <c r="C620" s="260" t="s">
        <v>466</v>
      </c>
      <c r="D620" s="260" t="s">
        <v>467</v>
      </c>
      <c r="E620" s="264" t="s">
        <v>1791</v>
      </c>
      <c r="F620" s="308">
        <v>847435032653</v>
      </c>
      <c r="G620" s="302">
        <f t="shared" si="69"/>
        <v>13.750000000000002</v>
      </c>
      <c r="H620" s="302">
        <v>25</v>
      </c>
      <c r="I620" s="263">
        <f t="shared" si="70"/>
        <v>24.99</v>
      </c>
      <c r="J620" s="257">
        <f>VLOOKUP(E620,Inventory!A:C,3,FALSE)</f>
        <v>187</v>
      </c>
      <c r="K620" s="264"/>
      <c r="L620" s="263">
        <f t="shared" si="71"/>
        <v>0</v>
      </c>
      <c r="M620" s="442"/>
    </row>
    <row r="621" spans="1:13" ht="15.75" customHeight="1" x14ac:dyDescent="0.15">
      <c r="A621" s="260" t="s">
        <v>656</v>
      </c>
      <c r="B621" s="264" t="s">
        <v>1790</v>
      </c>
      <c r="C621" s="260" t="s">
        <v>469</v>
      </c>
      <c r="D621" s="260" t="s">
        <v>470</v>
      </c>
      <c r="E621" s="264" t="s">
        <v>1792</v>
      </c>
      <c r="F621" s="308">
        <v>847435032660</v>
      </c>
      <c r="G621" s="302">
        <f t="shared" si="69"/>
        <v>13.750000000000002</v>
      </c>
      <c r="H621" s="302">
        <v>25</v>
      </c>
      <c r="I621" s="263">
        <f t="shared" si="70"/>
        <v>24.99</v>
      </c>
      <c r="J621" s="257">
        <f>VLOOKUP(E621,Inventory!A:C,3,FALSE)</f>
        <v>250</v>
      </c>
      <c r="K621" s="264"/>
      <c r="L621" s="263">
        <f t="shared" si="71"/>
        <v>0</v>
      </c>
      <c r="M621" s="442"/>
    </row>
    <row r="622" spans="1:13" ht="15.75" customHeight="1" x14ac:dyDescent="0.15">
      <c r="A622" s="260" t="s">
        <v>656</v>
      </c>
      <c r="B622" s="264" t="s">
        <v>1790</v>
      </c>
      <c r="C622" s="260" t="s">
        <v>472</v>
      </c>
      <c r="D622" s="260" t="s">
        <v>473</v>
      </c>
      <c r="E622" s="264" t="s">
        <v>1793</v>
      </c>
      <c r="F622" s="308">
        <v>847435032677</v>
      </c>
      <c r="G622" s="302">
        <f t="shared" si="69"/>
        <v>13.750000000000002</v>
      </c>
      <c r="H622" s="302">
        <v>25</v>
      </c>
      <c r="I622" s="263">
        <f t="shared" si="70"/>
        <v>24.99</v>
      </c>
      <c r="J622" s="257">
        <f>VLOOKUP(E622,Inventory!A:C,3,FALSE)</f>
        <v>250</v>
      </c>
      <c r="K622" s="264"/>
      <c r="L622" s="263">
        <f t="shared" si="71"/>
        <v>0</v>
      </c>
      <c r="M622" s="442"/>
    </row>
    <row r="623" spans="1:13" ht="15.75" customHeight="1" x14ac:dyDescent="0.15">
      <c r="A623" s="260" t="s">
        <v>656</v>
      </c>
      <c r="B623" s="264" t="s">
        <v>1790</v>
      </c>
      <c r="C623" s="260" t="s">
        <v>475</v>
      </c>
      <c r="D623" s="260" t="s">
        <v>476</v>
      </c>
      <c r="E623" s="264" t="s">
        <v>1794</v>
      </c>
      <c r="F623" s="308">
        <v>847435032684</v>
      </c>
      <c r="G623" s="302">
        <f t="shared" si="69"/>
        <v>13.750000000000002</v>
      </c>
      <c r="H623" s="302">
        <v>25</v>
      </c>
      <c r="I623" s="263">
        <f t="shared" si="70"/>
        <v>24.99</v>
      </c>
      <c r="J623" s="257">
        <f>VLOOKUP(E623,Inventory!A:C,3,FALSE)</f>
        <v>190</v>
      </c>
      <c r="K623" s="264"/>
      <c r="L623" s="263">
        <f t="shared" si="71"/>
        <v>0</v>
      </c>
      <c r="M623" s="442"/>
    </row>
    <row r="624" spans="1:13" ht="15.75" customHeight="1" x14ac:dyDescent="0.15">
      <c r="A624" s="260" t="s">
        <v>656</v>
      </c>
      <c r="B624" s="264" t="s">
        <v>1790</v>
      </c>
      <c r="C624" s="260" t="s">
        <v>478</v>
      </c>
      <c r="D624" s="260" t="s">
        <v>479</v>
      </c>
      <c r="E624" s="264" t="s">
        <v>1795</v>
      </c>
      <c r="F624" s="308">
        <v>847435032691</v>
      </c>
      <c r="G624" s="302">
        <f t="shared" si="69"/>
        <v>13.750000000000002</v>
      </c>
      <c r="H624" s="302">
        <v>25</v>
      </c>
      <c r="I624" s="263">
        <f t="shared" si="70"/>
        <v>24.99</v>
      </c>
      <c r="J624" s="257">
        <f>VLOOKUP(E624,Inventory!A:C,3,FALSE)</f>
        <v>6</v>
      </c>
      <c r="K624" s="264"/>
      <c r="L624" s="263">
        <f t="shared" si="71"/>
        <v>0</v>
      </c>
      <c r="M624" s="442"/>
    </row>
    <row r="625" spans="1:13" ht="15.75" customHeight="1" x14ac:dyDescent="0.15">
      <c r="A625" s="260" t="s">
        <v>656</v>
      </c>
      <c r="B625" s="264" t="s">
        <v>1796</v>
      </c>
      <c r="C625" s="260" t="s">
        <v>463</v>
      </c>
      <c r="D625" s="260" t="s">
        <v>464</v>
      </c>
      <c r="E625" s="264" t="s">
        <v>1797</v>
      </c>
      <c r="F625" s="308">
        <v>847435032707</v>
      </c>
      <c r="G625" s="302">
        <f t="shared" si="69"/>
        <v>13.750000000000002</v>
      </c>
      <c r="H625" s="302">
        <v>25</v>
      </c>
      <c r="I625" s="263">
        <f t="shared" si="70"/>
        <v>24.99</v>
      </c>
      <c r="J625" s="257">
        <f>VLOOKUP(E625,Inventory!A:C,3,FALSE)</f>
        <v>7</v>
      </c>
      <c r="K625" s="264"/>
      <c r="L625" s="263">
        <f t="shared" si="71"/>
        <v>0</v>
      </c>
      <c r="M625" s="442"/>
    </row>
    <row r="626" spans="1:13" ht="15.75" customHeight="1" x14ac:dyDescent="0.15">
      <c r="A626" s="260" t="s">
        <v>656</v>
      </c>
      <c r="B626" s="264" t="s">
        <v>1796</v>
      </c>
      <c r="C626" s="260" t="s">
        <v>466</v>
      </c>
      <c r="D626" s="260" t="s">
        <v>467</v>
      </c>
      <c r="E626" s="264" t="s">
        <v>1798</v>
      </c>
      <c r="F626" s="308">
        <v>847435032714</v>
      </c>
      <c r="G626" s="302">
        <f t="shared" si="69"/>
        <v>13.750000000000002</v>
      </c>
      <c r="H626" s="302">
        <v>25</v>
      </c>
      <c r="I626" s="263">
        <f t="shared" si="70"/>
        <v>24.99</v>
      </c>
      <c r="J626" s="257">
        <f>VLOOKUP(E626,Inventory!A:C,3,FALSE)</f>
        <v>147</v>
      </c>
      <c r="K626" s="264"/>
      <c r="L626" s="263">
        <f t="shared" si="71"/>
        <v>0</v>
      </c>
      <c r="M626" s="442"/>
    </row>
    <row r="627" spans="1:13" ht="15.75" customHeight="1" x14ac:dyDescent="0.15">
      <c r="A627" s="260" t="s">
        <v>656</v>
      </c>
      <c r="B627" s="264" t="s">
        <v>1796</v>
      </c>
      <c r="C627" s="260" t="s">
        <v>469</v>
      </c>
      <c r="D627" s="260" t="s">
        <v>470</v>
      </c>
      <c r="E627" s="264" t="s">
        <v>1799</v>
      </c>
      <c r="F627" s="308">
        <v>847435032721</v>
      </c>
      <c r="G627" s="302">
        <f t="shared" si="69"/>
        <v>13.750000000000002</v>
      </c>
      <c r="H627" s="302">
        <v>25</v>
      </c>
      <c r="I627" s="263">
        <f t="shared" si="70"/>
        <v>24.99</v>
      </c>
      <c r="J627" s="257">
        <f>VLOOKUP(E627,Inventory!A:C,3,FALSE)</f>
        <v>231</v>
      </c>
      <c r="K627" s="264"/>
      <c r="L627" s="263">
        <f t="shared" si="71"/>
        <v>0</v>
      </c>
      <c r="M627" s="442"/>
    </row>
    <row r="628" spans="1:13" ht="15.75" customHeight="1" x14ac:dyDescent="0.15">
      <c r="A628" s="260" t="s">
        <v>656</v>
      </c>
      <c r="B628" s="264" t="s">
        <v>1796</v>
      </c>
      <c r="C628" s="260" t="s">
        <v>472</v>
      </c>
      <c r="D628" s="260" t="s">
        <v>473</v>
      </c>
      <c r="E628" s="264" t="s">
        <v>1800</v>
      </c>
      <c r="F628" s="308">
        <v>847435032738</v>
      </c>
      <c r="G628" s="302">
        <f t="shared" si="69"/>
        <v>13.750000000000002</v>
      </c>
      <c r="H628" s="302">
        <v>25</v>
      </c>
      <c r="I628" s="263">
        <f t="shared" si="70"/>
        <v>24.99</v>
      </c>
      <c r="J628" s="257">
        <f>VLOOKUP(E628,Inventory!A:C,3,FALSE)</f>
        <v>233</v>
      </c>
      <c r="K628" s="264"/>
      <c r="L628" s="263">
        <f t="shared" si="71"/>
        <v>0</v>
      </c>
      <c r="M628" s="442"/>
    </row>
    <row r="629" spans="1:13" ht="15.75" customHeight="1" x14ac:dyDescent="0.15">
      <c r="A629" s="260" t="s">
        <v>656</v>
      </c>
      <c r="B629" s="264" t="s">
        <v>1796</v>
      </c>
      <c r="C629" s="260" t="s">
        <v>475</v>
      </c>
      <c r="D629" s="260" t="s">
        <v>476</v>
      </c>
      <c r="E629" s="264" t="s">
        <v>1801</v>
      </c>
      <c r="F629" s="308">
        <v>847435032745</v>
      </c>
      <c r="G629" s="302">
        <f t="shared" si="69"/>
        <v>13.750000000000002</v>
      </c>
      <c r="H629" s="302">
        <v>25</v>
      </c>
      <c r="I629" s="263">
        <f t="shared" si="70"/>
        <v>24.99</v>
      </c>
      <c r="J629" s="257">
        <f>VLOOKUP(E629,Inventory!A:C,3,FALSE)</f>
        <v>136</v>
      </c>
      <c r="K629" s="264"/>
      <c r="L629" s="263">
        <f t="shared" si="71"/>
        <v>0</v>
      </c>
      <c r="M629" s="442"/>
    </row>
    <row r="630" spans="1:13" ht="15.75" customHeight="1" x14ac:dyDescent="0.15">
      <c r="A630" s="279" t="s">
        <v>656</v>
      </c>
      <c r="B630" s="281" t="s">
        <v>1802</v>
      </c>
      <c r="C630" s="279" t="s">
        <v>478</v>
      </c>
      <c r="D630" s="279" t="s">
        <v>479</v>
      </c>
      <c r="E630" s="281" t="s">
        <v>1803</v>
      </c>
      <c r="F630" s="703">
        <v>847435032752</v>
      </c>
      <c r="G630" s="305">
        <f t="shared" si="69"/>
        <v>13.750000000000002</v>
      </c>
      <c r="H630" s="305">
        <v>25</v>
      </c>
      <c r="I630" s="282">
        <f t="shared" si="70"/>
        <v>24.99</v>
      </c>
      <c r="J630" s="257">
        <f>VLOOKUP(E630,Inventory!A:C,3,FALSE)</f>
        <v>69</v>
      </c>
      <c r="K630" s="281"/>
      <c r="L630" s="282">
        <f t="shared" si="71"/>
        <v>0</v>
      </c>
      <c r="M630" s="442"/>
    </row>
    <row r="631" spans="1:13" ht="15.75" customHeight="1" x14ac:dyDescent="0.2">
      <c r="A631" s="438" t="s">
        <v>656</v>
      </c>
      <c r="B631" s="439" t="s">
        <v>624</v>
      </c>
      <c r="C631" s="343" t="s">
        <v>463</v>
      </c>
      <c r="D631" s="264" t="s">
        <v>464</v>
      </c>
      <c r="E631" s="260" t="s">
        <v>625</v>
      </c>
      <c r="F631" s="301">
        <v>847435034992</v>
      </c>
      <c r="G631" s="330">
        <f t="shared" si="69"/>
        <v>13.750000000000002</v>
      </c>
      <c r="H631" s="262">
        <v>25</v>
      </c>
      <c r="I631" s="263">
        <f t="shared" si="70"/>
        <v>24.99</v>
      </c>
      <c r="J631" s="257">
        <f>VLOOKUP(E631,Inventory!A:C,3,FALSE)</f>
        <v>18</v>
      </c>
      <c r="K631" s="264"/>
      <c r="L631" s="263">
        <f t="shared" si="71"/>
        <v>0</v>
      </c>
      <c r="M631" s="442"/>
    </row>
    <row r="632" spans="1:13" ht="15.75" customHeight="1" x14ac:dyDescent="0.2">
      <c r="A632" s="438" t="s">
        <v>656</v>
      </c>
      <c r="B632" s="439" t="s">
        <v>624</v>
      </c>
      <c r="C632" s="343" t="s">
        <v>466</v>
      </c>
      <c r="D632" s="264" t="s">
        <v>467</v>
      </c>
      <c r="E632" s="260" t="s">
        <v>626</v>
      </c>
      <c r="F632" s="301">
        <v>847435035005</v>
      </c>
      <c r="G632" s="330">
        <f t="shared" si="69"/>
        <v>13.750000000000002</v>
      </c>
      <c r="H632" s="262">
        <v>25</v>
      </c>
      <c r="I632" s="263">
        <f t="shared" si="70"/>
        <v>24.99</v>
      </c>
      <c r="J632" s="257">
        <f>VLOOKUP(E632,Inventory!A:C,3,FALSE)</f>
        <v>71</v>
      </c>
      <c r="K632" s="264"/>
      <c r="L632" s="263">
        <f t="shared" si="71"/>
        <v>0</v>
      </c>
      <c r="M632" s="442"/>
    </row>
    <row r="633" spans="1:13" ht="15.75" customHeight="1" x14ac:dyDescent="0.2">
      <c r="A633" s="438" t="s">
        <v>656</v>
      </c>
      <c r="B633" s="439" t="s">
        <v>624</v>
      </c>
      <c r="C633" s="343" t="s">
        <v>469</v>
      </c>
      <c r="D633" s="264" t="s">
        <v>470</v>
      </c>
      <c r="E633" s="260" t="s">
        <v>627</v>
      </c>
      <c r="F633" s="301">
        <v>847435035012</v>
      </c>
      <c r="G633" s="330">
        <f t="shared" si="69"/>
        <v>13.750000000000002</v>
      </c>
      <c r="H633" s="262">
        <v>25</v>
      </c>
      <c r="I633" s="263">
        <f t="shared" si="70"/>
        <v>24.99</v>
      </c>
      <c r="J633" s="257">
        <f>VLOOKUP(E633,Inventory!A:C,3,FALSE)</f>
        <v>157</v>
      </c>
      <c r="K633" s="264"/>
      <c r="L633" s="263">
        <f t="shared" si="71"/>
        <v>0</v>
      </c>
      <c r="M633" s="442"/>
    </row>
    <row r="634" spans="1:13" ht="15.75" customHeight="1" x14ac:dyDescent="0.2">
      <c r="A634" s="438" t="s">
        <v>656</v>
      </c>
      <c r="B634" s="439" t="s">
        <v>624</v>
      </c>
      <c r="C634" s="343" t="s">
        <v>472</v>
      </c>
      <c r="D634" s="264" t="s">
        <v>473</v>
      </c>
      <c r="E634" s="260" t="s">
        <v>628</v>
      </c>
      <c r="F634" s="301">
        <v>847435035029</v>
      </c>
      <c r="G634" s="330">
        <f t="shared" si="69"/>
        <v>13.750000000000002</v>
      </c>
      <c r="H634" s="262">
        <v>25</v>
      </c>
      <c r="I634" s="263">
        <f t="shared" si="70"/>
        <v>24.99</v>
      </c>
      <c r="J634" s="257">
        <f>VLOOKUP(E634,Inventory!A:C,3,FALSE)</f>
        <v>126</v>
      </c>
      <c r="K634" s="264"/>
      <c r="L634" s="263">
        <f t="shared" si="71"/>
        <v>0</v>
      </c>
      <c r="M634" s="442"/>
    </row>
    <row r="635" spans="1:13" ht="15.75" customHeight="1" x14ac:dyDescent="0.2">
      <c r="A635" s="438" t="s">
        <v>656</v>
      </c>
      <c r="B635" s="439" t="s">
        <v>624</v>
      </c>
      <c r="C635" s="343" t="s">
        <v>475</v>
      </c>
      <c r="D635" s="264" t="s">
        <v>476</v>
      </c>
      <c r="E635" s="260" t="s">
        <v>629</v>
      </c>
      <c r="F635" s="301">
        <v>847435035036</v>
      </c>
      <c r="G635" s="330">
        <f t="shared" si="69"/>
        <v>13.750000000000002</v>
      </c>
      <c r="H635" s="262">
        <v>25</v>
      </c>
      <c r="I635" s="263">
        <f t="shared" si="70"/>
        <v>24.99</v>
      </c>
      <c r="J635" s="257">
        <f>VLOOKUP(E635,Inventory!A:C,3,FALSE)</f>
        <v>64</v>
      </c>
      <c r="K635" s="264"/>
      <c r="L635" s="263">
        <f t="shared" si="71"/>
        <v>0</v>
      </c>
      <c r="M635" s="442"/>
    </row>
    <row r="636" spans="1:13" ht="15.75" customHeight="1" x14ac:dyDescent="0.2">
      <c r="A636" s="438" t="s">
        <v>656</v>
      </c>
      <c r="B636" s="439" t="s">
        <v>624</v>
      </c>
      <c r="C636" s="343" t="s">
        <v>478</v>
      </c>
      <c r="D636" s="264" t="s">
        <v>479</v>
      </c>
      <c r="E636" s="260" t="s">
        <v>630</v>
      </c>
      <c r="F636" s="301">
        <v>847435035043</v>
      </c>
      <c r="G636" s="330">
        <f t="shared" si="69"/>
        <v>13.750000000000002</v>
      </c>
      <c r="H636" s="262">
        <v>25</v>
      </c>
      <c r="I636" s="263">
        <f t="shared" si="70"/>
        <v>24.99</v>
      </c>
      <c r="J636" s="257">
        <f>VLOOKUP(E636,Inventory!A:C,3,FALSE)</f>
        <v>38</v>
      </c>
      <c r="K636" s="264"/>
      <c r="L636" s="263">
        <f t="shared" si="71"/>
        <v>0</v>
      </c>
      <c r="M636" s="442"/>
    </row>
    <row r="637" spans="1:13" ht="15.75" customHeight="1" x14ac:dyDescent="0.2">
      <c r="A637" s="438" t="s">
        <v>656</v>
      </c>
      <c r="B637" s="439" t="s">
        <v>631</v>
      </c>
      <c r="C637" s="343" t="s">
        <v>463</v>
      </c>
      <c r="D637" s="264" t="s">
        <v>464</v>
      </c>
      <c r="E637" s="260" t="s">
        <v>632</v>
      </c>
      <c r="F637" s="301">
        <v>847435035050</v>
      </c>
      <c r="G637" s="330">
        <f t="shared" si="69"/>
        <v>13.750000000000002</v>
      </c>
      <c r="H637" s="262">
        <v>25</v>
      </c>
      <c r="I637" s="263">
        <f t="shared" si="70"/>
        <v>24.99</v>
      </c>
      <c r="J637" s="257">
        <f>VLOOKUP(E637,Inventory!A:C,3,FALSE)</f>
        <v>28</v>
      </c>
      <c r="K637" s="264"/>
      <c r="L637" s="263">
        <f t="shared" si="71"/>
        <v>0</v>
      </c>
      <c r="M637" s="442"/>
    </row>
    <row r="638" spans="1:13" ht="15.75" customHeight="1" x14ac:dyDescent="0.2">
      <c r="A638" s="438" t="s">
        <v>656</v>
      </c>
      <c r="B638" s="439" t="s">
        <v>631</v>
      </c>
      <c r="C638" s="343" t="s">
        <v>466</v>
      </c>
      <c r="D638" s="264" t="s">
        <v>467</v>
      </c>
      <c r="E638" s="260" t="s">
        <v>633</v>
      </c>
      <c r="F638" s="301">
        <v>847435035067</v>
      </c>
      <c r="G638" s="330">
        <f t="shared" si="69"/>
        <v>13.750000000000002</v>
      </c>
      <c r="H638" s="262">
        <v>25</v>
      </c>
      <c r="I638" s="263">
        <f t="shared" si="70"/>
        <v>24.99</v>
      </c>
      <c r="J638" s="257">
        <f>VLOOKUP(E638,Inventory!A:C,3,FALSE)</f>
        <v>66</v>
      </c>
      <c r="K638" s="264"/>
      <c r="L638" s="263">
        <f t="shared" si="71"/>
        <v>0</v>
      </c>
      <c r="M638" s="442"/>
    </row>
    <row r="639" spans="1:13" ht="15.75" customHeight="1" x14ac:dyDescent="0.2">
      <c r="A639" s="438" t="s">
        <v>656</v>
      </c>
      <c r="B639" s="439" t="s">
        <v>631</v>
      </c>
      <c r="C639" s="343" t="s">
        <v>469</v>
      </c>
      <c r="D639" s="264" t="s">
        <v>470</v>
      </c>
      <c r="E639" s="260" t="s">
        <v>634</v>
      </c>
      <c r="F639" s="301">
        <v>847435035074</v>
      </c>
      <c r="G639" s="330">
        <f t="shared" si="69"/>
        <v>13.750000000000002</v>
      </c>
      <c r="H639" s="262">
        <v>25</v>
      </c>
      <c r="I639" s="263">
        <f t="shared" si="70"/>
        <v>24.99</v>
      </c>
      <c r="J639" s="257">
        <f>VLOOKUP(E639,Inventory!A:C,3,FALSE)</f>
        <v>109</v>
      </c>
      <c r="K639" s="264"/>
      <c r="L639" s="263">
        <f t="shared" si="71"/>
        <v>0</v>
      </c>
      <c r="M639" s="442"/>
    </row>
    <row r="640" spans="1:13" ht="15.75" customHeight="1" x14ac:dyDescent="0.2">
      <c r="A640" s="438" t="s">
        <v>656</v>
      </c>
      <c r="B640" s="439" t="s">
        <v>631</v>
      </c>
      <c r="C640" s="343" t="s">
        <v>472</v>
      </c>
      <c r="D640" s="264" t="s">
        <v>473</v>
      </c>
      <c r="E640" s="260" t="s">
        <v>635</v>
      </c>
      <c r="F640" s="301">
        <v>847435035081</v>
      </c>
      <c r="G640" s="330">
        <f t="shared" si="69"/>
        <v>13.750000000000002</v>
      </c>
      <c r="H640" s="262">
        <v>25</v>
      </c>
      <c r="I640" s="263">
        <f t="shared" si="70"/>
        <v>24.99</v>
      </c>
      <c r="J640" s="257">
        <f>VLOOKUP(E640,Inventory!A:C,3,FALSE)</f>
        <v>105</v>
      </c>
      <c r="K640" s="264"/>
      <c r="L640" s="263">
        <f t="shared" si="71"/>
        <v>0</v>
      </c>
      <c r="M640" s="442"/>
    </row>
    <row r="641" spans="1:13" ht="15.75" customHeight="1" x14ac:dyDescent="0.2">
      <c r="A641" s="438" t="s">
        <v>656</v>
      </c>
      <c r="B641" s="439" t="s">
        <v>631</v>
      </c>
      <c r="C641" s="343" t="s">
        <v>475</v>
      </c>
      <c r="D641" s="264" t="s">
        <v>476</v>
      </c>
      <c r="E641" s="260" t="s">
        <v>636</v>
      </c>
      <c r="F641" s="301">
        <v>847435035098</v>
      </c>
      <c r="G641" s="330">
        <f t="shared" si="69"/>
        <v>13.750000000000002</v>
      </c>
      <c r="H641" s="262">
        <v>25</v>
      </c>
      <c r="I641" s="263">
        <f t="shared" si="70"/>
        <v>24.99</v>
      </c>
      <c r="J641" s="257">
        <f>VLOOKUP(E641,Inventory!A:C,3,FALSE)</f>
        <v>58</v>
      </c>
      <c r="K641" s="264"/>
      <c r="L641" s="263">
        <f t="shared" si="71"/>
        <v>0</v>
      </c>
      <c r="M641" s="442"/>
    </row>
    <row r="642" spans="1:13" ht="15.75" customHeight="1" x14ac:dyDescent="0.2">
      <c r="A642" s="438" t="s">
        <v>656</v>
      </c>
      <c r="B642" s="439" t="s">
        <v>631</v>
      </c>
      <c r="C642" s="343" t="s">
        <v>478</v>
      </c>
      <c r="D642" s="264" t="s">
        <v>479</v>
      </c>
      <c r="E642" s="260" t="s">
        <v>637</v>
      </c>
      <c r="F642" s="301">
        <v>847435035104</v>
      </c>
      <c r="G642" s="330">
        <f t="shared" si="69"/>
        <v>13.750000000000002</v>
      </c>
      <c r="H642" s="262">
        <v>25</v>
      </c>
      <c r="I642" s="263">
        <f t="shared" si="70"/>
        <v>24.99</v>
      </c>
      <c r="J642" s="257">
        <f>VLOOKUP(E642,Inventory!A:C,3,FALSE)</f>
        <v>34</v>
      </c>
      <c r="K642" s="264"/>
      <c r="L642" s="263">
        <f t="shared" si="71"/>
        <v>0</v>
      </c>
      <c r="M642" s="442"/>
    </row>
    <row r="643" spans="1:13" ht="15.75" customHeight="1" x14ac:dyDescent="0.2">
      <c r="A643" s="260" t="s">
        <v>1804</v>
      </c>
      <c r="B643" s="572" t="s">
        <v>657</v>
      </c>
      <c r="C643" s="731" t="s">
        <v>658</v>
      </c>
      <c r="D643" s="319"/>
      <c r="E643" s="573" t="s">
        <v>659</v>
      </c>
      <c r="F643" s="574" t="s">
        <v>660</v>
      </c>
      <c r="G643" s="732">
        <f t="shared" si="69"/>
        <v>13.750000000000002</v>
      </c>
      <c r="H643" s="590">
        <v>25</v>
      </c>
      <c r="I643" s="531">
        <f t="shared" si="70"/>
        <v>24.99</v>
      </c>
      <c r="J643" s="257">
        <f>VLOOKUP(E643,Inventory!A:C,3,FALSE)</f>
        <v>94</v>
      </c>
      <c r="K643" s="319"/>
      <c r="L643" s="531">
        <f t="shared" si="71"/>
        <v>0</v>
      </c>
      <c r="M643" s="442"/>
    </row>
    <row r="644" spans="1:13" ht="15.75" customHeight="1" x14ac:dyDescent="0.2">
      <c r="A644" s="260" t="s">
        <v>1804</v>
      </c>
      <c r="B644" s="439" t="s">
        <v>657</v>
      </c>
      <c r="C644" s="343" t="s">
        <v>661</v>
      </c>
      <c r="D644" s="264"/>
      <c r="E644" s="261" t="s">
        <v>662</v>
      </c>
      <c r="F644" s="301" t="s">
        <v>663</v>
      </c>
      <c r="G644" s="330">
        <f t="shared" si="69"/>
        <v>13.750000000000002</v>
      </c>
      <c r="H644" s="262">
        <v>25</v>
      </c>
      <c r="I644" s="263">
        <f t="shared" si="70"/>
        <v>24.99</v>
      </c>
      <c r="J644" s="257">
        <f>VLOOKUP(E644,Inventory!A:C,3,FALSE)</f>
        <v>169</v>
      </c>
      <c r="K644" s="264"/>
      <c r="L644" s="263">
        <f t="shared" si="71"/>
        <v>0</v>
      </c>
      <c r="M644" s="442"/>
    </row>
    <row r="645" spans="1:13" ht="15.75" customHeight="1" x14ac:dyDescent="0.2">
      <c r="A645" s="438" t="s">
        <v>656</v>
      </c>
      <c r="B645" s="439" t="s">
        <v>657</v>
      </c>
      <c r="C645" s="343" t="s">
        <v>463</v>
      </c>
      <c r="D645" s="264" t="s">
        <v>464</v>
      </c>
      <c r="E645" s="261" t="s">
        <v>664</v>
      </c>
      <c r="F645" s="301" t="s">
        <v>665</v>
      </c>
      <c r="G645" s="330">
        <f t="shared" si="69"/>
        <v>13.750000000000002</v>
      </c>
      <c r="H645" s="262">
        <v>25</v>
      </c>
      <c r="I645" s="263">
        <f t="shared" si="70"/>
        <v>24.99</v>
      </c>
      <c r="J645" s="257">
        <f>VLOOKUP(E645,Inventory!A:C,3,FALSE)</f>
        <v>12</v>
      </c>
      <c r="K645" s="264"/>
      <c r="L645" s="263">
        <f t="shared" si="71"/>
        <v>0</v>
      </c>
      <c r="M645" s="442"/>
    </row>
    <row r="646" spans="1:13" ht="15.75" customHeight="1" x14ac:dyDescent="0.2">
      <c r="A646" s="438" t="s">
        <v>656</v>
      </c>
      <c r="B646" s="439" t="s">
        <v>657</v>
      </c>
      <c r="C646" s="343" t="s">
        <v>466</v>
      </c>
      <c r="D646" s="264" t="s">
        <v>467</v>
      </c>
      <c r="E646" s="261" t="s">
        <v>666</v>
      </c>
      <c r="F646" s="301" t="s">
        <v>667</v>
      </c>
      <c r="G646" s="330">
        <f t="shared" si="69"/>
        <v>13.750000000000002</v>
      </c>
      <c r="H646" s="262">
        <v>25</v>
      </c>
      <c r="I646" s="263">
        <f t="shared" si="70"/>
        <v>24.99</v>
      </c>
      <c r="J646" s="257">
        <f>VLOOKUP(E646,Inventory!A:C,3,FALSE)</f>
        <v>47</v>
      </c>
      <c r="K646" s="264"/>
      <c r="L646" s="263">
        <f t="shared" si="71"/>
        <v>0</v>
      </c>
      <c r="M646" s="442"/>
    </row>
    <row r="647" spans="1:13" ht="15.75" customHeight="1" x14ac:dyDescent="0.2">
      <c r="A647" s="438" t="s">
        <v>656</v>
      </c>
      <c r="B647" s="439" t="s">
        <v>657</v>
      </c>
      <c r="C647" s="343" t="s">
        <v>469</v>
      </c>
      <c r="D647" s="264" t="s">
        <v>470</v>
      </c>
      <c r="E647" s="261" t="s">
        <v>668</v>
      </c>
      <c r="F647" s="301" t="s">
        <v>669</v>
      </c>
      <c r="G647" s="330">
        <f t="shared" si="69"/>
        <v>13.750000000000002</v>
      </c>
      <c r="H647" s="262">
        <v>25</v>
      </c>
      <c r="I647" s="263">
        <f t="shared" si="70"/>
        <v>24.99</v>
      </c>
      <c r="J647" s="257">
        <f>VLOOKUP(E647,Inventory!A:C,3,FALSE)</f>
        <v>87</v>
      </c>
      <c r="K647" s="264"/>
      <c r="L647" s="263">
        <f t="shared" si="71"/>
        <v>0</v>
      </c>
      <c r="M647" s="442"/>
    </row>
    <row r="648" spans="1:13" ht="15.75" customHeight="1" x14ac:dyDescent="0.2">
      <c r="A648" s="438" t="s">
        <v>656</v>
      </c>
      <c r="B648" s="439" t="s">
        <v>657</v>
      </c>
      <c r="C648" s="343" t="s">
        <v>472</v>
      </c>
      <c r="D648" s="264" t="s">
        <v>473</v>
      </c>
      <c r="E648" s="261" t="s">
        <v>670</v>
      </c>
      <c r="F648" s="301" t="s">
        <v>671</v>
      </c>
      <c r="G648" s="330">
        <f t="shared" si="69"/>
        <v>13.750000000000002</v>
      </c>
      <c r="H648" s="262">
        <v>25</v>
      </c>
      <c r="I648" s="263">
        <f t="shared" si="70"/>
        <v>24.99</v>
      </c>
      <c r="J648" s="257">
        <f>VLOOKUP(E648,Inventory!A:C,3,FALSE)</f>
        <v>88</v>
      </c>
      <c r="K648" s="264"/>
      <c r="L648" s="263">
        <f t="shared" si="71"/>
        <v>0</v>
      </c>
      <c r="M648" s="442"/>
    </row>
    <row r="649" spans="1:13" ht="15.75" customHeight="1" x14ac:dyDescent="0.2">
      <c r="A649" s="438" t="s">
        <v>656</v>
      </c>
      <c r="B649" s="439" t="s">
        <v>657</v>
      </c>
      <c r="C649" s="343" t="s">
        <v>475</v>
      </c>
      <c r="D649" s="264" t="s">
        <v>476</v>
      </c>
      <c r="E649" s="261" t="s">
        <v>672</v>
      </c>
      <c r="F649" s="301" t="s">
        <v>673</v>
      </c>
      <c r="G649" s="330">
        <f t="shared" si="69"/>
        <v>13.750000000000002</v>
      </c>
      <c r="H649" s="262">
        <v>25</v>
      </c>
      <c r="I649" s="263">
        <f t="shared" si="70"/>
        <v>24.99</v>
      </c>
      <c r="J649" s="257">
        <f>VLOOKUP(E649,Inventory!A:C,3,FALSE)</f>
        <v>53</v>
      </c>
      <c r="K649" s="264"/>
      <c r="L649" s="263">
        <f t="shared" si="71"/>
        <v>0</v>
      </c>
      <c r="M649" s="442"/>
    </row>
    <row r="650" spans="1:13" ht="15.75" customHeight="1" x14ac:dyDescent="0.2">
      <c r="A650" s="733" t="s">
        <v>656</v>
      </c>
      <c r="B650" s="439" t="s">
        <v>657</v>
      </c>
      <c r="C650" s="583" t="s">
        <v>478</v>
      </c>
      <c r="D650" s="252" t="s">
        <v>479</v>
      </c>
      <c r="E650" s="251" t="s">
        <v>637</v>
      </c>
      <c r="F650" s="298">
        <v>847435035104</v>
      </c>
      <c r="G650" s="477">
        <f t="shared" si="69"/>
        <v>13.750000000000002</v>
      </c>
      <c r="H650" s="254">
        <v>25</v>
      </c>
      <c r="I650" s="255">
        <f t="shared" si="70"/>
        <v>24.99</v>
      </c>
      <c r="J650" s="257">
        <f>VLOOKUP(E650,Inventory!A:C,3,FALSE)</f>
        <v>34</v>
      </c>
      <c r="K650" s="252"/>
      <c r="L650" s="255">
        <f t="shared" si="71"/>
        <v>0</v>
      </c>
      <c r="M650" s="442"/>
    </row>
    <row r="651" spans="1:13" ht="15.75" customHeight="1" x14ac:dyDescent="0.15">
      <c r="A651" s="260" t="s">
        <v>1804</v>
      </c>
      <c r="B651" s="252" t="s">
        <v>1805</v>
      </c>
      <c r="C651" s="251" t="s">
        <v>1806</v>
      </c>
      <c r="D651" s="251"/>
      <c r="E651" s="252" t="s">
        <v>1807</v>
      </c>
      <c r="F651" s="311">
        <v>847435032936</v>
      </c>
      <c r="G651" s="299">
        <f t="shared" si="69"/>
        <v>13.750000000000002</v>
      </c>
      <c r="H651" s="299">
        <v>25</v>
      </c>
      <c r="I651" s="255">
        <f t="shared" si="70"/>
        <v>24.99</v>
      </c>
      <c r="J651" s="257">
        <f>VLOOKUP(E651,Inventory!A:C,3,FALSE)</f>
        <v>203</v>
      </c>
      <c r="K651" s="252"/>
      <c r="L651" s="255">
        <f t="shared" si="71"/>
        <v>0</v>
      </c>
      <c r="M651" s="442"/>
    </row>
    <row r="652" spans="1:13" ht="15.75" customHeight="1" x14ac:dyDescent="0.15">
      <c r="A652" s="260" t="s">
        <v>1804</v>
      </c>
      <c r="B652" s="264" t="s">
        <v>1805</v>
      </c>
      <c r="C652" s="260" t="s">
        <v>522</v>
      </c>
      <c r="D652" s="260"/>
      <c r="E652" s="264" t="s">
        <v>1808</v>
      </c>
      <c r="F652" s="308">
        <v>847435032943</v>
      </c>
      <c r="G652" s="302">
        <f t="shared" si="69"/>
        <v>13.750000000000002</v>
      </c>
      <c r="H652" s="302">
        <v>25</v>
      </c>
      <c r="I652" s="263">
        <f t="shared" si="70"/>
        <v>24.99</v>
      </c>
      <c r="J652" s="257">
        <f>VLOOKUP(E652,Inventory!A:C,3,FALSE)</f>
        <v>250</v>
      </c>
      <c r="K652" s="264"/>
      <c r="L652" s="263">
        <f t="shared" si="71"/>
        <v>0</v>
      </c>
      <c r="M652" s="442"/>
    </row>
    <row r="653" spans="1:13" ht="15.75" customHeight="1" x14ac:dyDescent="0.15">
      <c r="A653" s="279" t="s">
        <v>1804</v>
      </c>
      <c r="B653" s="264" t="s">
        <v>1809</v>
      </c>
      <c r="C653" s="610" t="s">
        <v>1806</v>
      </c>
      <c r="D653" s="610"/>
      <c r="E653" s="734" t="s">
        <v>1810</v>
      </c>
      <c r="F653" s="735">
        <v>847435026362</v>
      </c>
      <c r="G653" s="736">
        <f t="shared" si="69"/>
        <v>13.750000000000002</v>
      </c>
      <c r="H653" s="736">
        <v>25</v>
      </c>
      <c r="I653" s="531">
        <f t="shared" si="70"/>
        <v>24.99</v>
      </c>
      <c r="J653" s="257">
        <f>VLOOKUP(E653,Inventory!A:C,3,FALSE)</f>
        <v>128</v>
      </c>
      <c r="K653" s="319"/>
      <c r="L653" s="531">
        <f t="shared" si="71"/>
        <v>0</v>
      </c>
      <c r="M653" s="442"/>
    </row>
    <row r="654" spans="1:13" ht="15.75" customHeight="1" x14ac:dyDescent="0.15">
      <c r="A654" s="260" t="s">
        <v>1804</v>
      </c>
      <c r="B654" s="264" t="s">
        <v>1809</v>
      </c>
      <c r="C654" s="260" t="s">
        <v>522</v>
      </c>
      <c r="D654" s="260"/>
      <c r="E654" s="737" t="s">
        <v>1811</v>
      </c>
      <c r="F654" s="308">
        <v>847435032950</v>
      </c>
      <c r="G654" s="302">
        <f t="shared" si="69"/>
        <v>13.750000000000002</v>
      </c>
      <c r="H654" s="302">
        <v>25</v>
      </c>
      <c r="I654" s="263">
        <f t="shared" si="70"/>
        <v>24.99</v>
      </c>
      <c r="J654" s="257">
        <f>VLOOKUP(E654,Inventory!A:C,3,FALSE)</f>
        <v>250</v>
      </c>
      <c r="K654" s="264"/>
      <c r="L654" s="263">
        <f t="shared" si="71"/>
        <v>0</v>
      </c>
      <c r="M654" s="442"/>
    </row>
    <row r="655" spans="1:13" ht="15.75" customHeight="1" x14ac:dyDescent="0.15">
      <c r="A655" s="279" t="s">
        <v>1804</v>
      </c>
      <c r="B655" s="281" t="s">
        <v>1812</v>
      </c>
      <c r="C655" s="610" t="s">
        <v>1806</v>
      </c>
      <c r="D655" s="279"/>
      <c r="E655" s="738" t="s">
        <v>747</v>
      </c>
      <c r="F655" s="735">
        <v>847435035111</v>
      </c>
      <c r="G655" s="302">
        <f t="shared" si="69"/>
        <v>13.750000000000002</v>
      </c>
      <c r="H655" s="302">
        <v>25</v>
      </c>
      <c r="I655" s="263">
        <f t="shared" si="70"/>
        <v>24.99</v>
      </c>
      <c r="J655" s="257">
        <f>VLOOKUP(E655,Inventory!A:C,3,FALSE)</f>
        <v>59</v>
      </c>
      <c r="K655" s="264"/>
      <c r="L655" s="263">
        <f t="shared" si="71"/>
        <v>0</v>
      </c>
      <c r="M655" s="442"/>
    </row>
    <row r="656" spans="1:13" ht="15.75" customHeight="1" x14ac:dyDescent="0.15">
      <c r="A656" s="739" t="s">
        <v>1804</v>
      </c>
      <c r="B656" s="267" t="s">
        <v>1812</v>
      </c>
      <c r="C656" s="740" t="s">
        <v>522</v>
      </c>
      <c r="D656" s="266"/>
      <c r="E656" s="269" t="s">
        <v>749</v>
      </c>
      <c r="F656" s="310">
        <v>847435035128</v>
      </c>
      <c r="G656" s="307">
        <f t="shared" si="69"/>
        <v>13.750000000000002</v>
      </c>
      <c r="H656" s="307">
        <v>25</v>
      </c>
      <c r="I656" s="271">
        <f t="shared" si="70"/>
        <v>24.99</v>
      </c>
      <c r="J656" s="257">
        <f>VLOOKUP(E656,Inventory!A:C,3,FALSE)</f>
        <v>114</v>
      </c>
      <c r="K656" s="267"/>
      <c r="L656" s="271">
        <f t="shared" si="71"/>
        <v>0</v>
      </c>
      <c r="M656" s="442"/>
    </row>
    <row r="657" spans="1:13" ht="15.75" customHeight="1" x14ac:dyDescent="0.15">
      <c r="A657" s="251" t="s">
        <v>341</v>
      </c>
      <c r="B657" s="252" t="s">
        <v>427</v>
      </c>
      <c r="C657" s="252" t="s">
        <v>428</v>
      </c>
      <c r="D657" s="252"/>
      <c r="E657" s="253" t="s">
        <v>429</v>
      </c>
      <c r="F657" s="298">
        <v>847435023293</v>
      </c>
      <c r="G657" s="590">
        <f t="shared" ref="G657:G680" si="72">(H657*0.55)</f>
        <v>11</v>
      </c>
      <c r="H657" s="299">
        <f t="shared" ref="H657:H680" si="73">40*0.5</f>
        <v>20</v>
      </c>
      <c r="I657" s="255">
        <f t="shared" si="70"/>
        <v>19.989999999999998</v>
      </c>
      <c r="J657" s="257">
        <f>VLOOKUP(E657,Inventory!A:C,3,FALSE)</f>
        <v>91</v>
      </c>
      <c r="K657" s="252"/>
      <c r="L657" s="255">
        <f t="shared" si="71"/>
        <v>0</v>
      </c>
      <c r="M657" s="442"/>
    </row>
    <row r="658" spans="1:13" ht="15.75" customHeight="1" x14ac:dyDescent="0.15">
      <c r="A658" s="251" t="s">
        <v>341</v>
      </c>
      <c r="B658" s="252" t="s">
        <v>427</v>
      </c>
      <c r="C658" s="252" t="s">
        <v>430</v>
      </c>
      <c r="D658" s="252"/>
      <c r="E658" s="253" t="s">
        <v>431</v>
      </c>
      <c r="F658" s="741">
        <v>847435023309</v>
      </c>
      <c r="G658" s="262">
        <f t="shared" si="72"/>
        <v>11</v>
      </c>
      <c r="H658" s="299">
        <f t="shared" si="73"/>
        <v>20</v>
      </c>
      <c r="I658" s="255">
        <f t="shared" si="70"/>
        <v>19.989999999999998</v>
      </c>
      <c r="J658" s="257">
        <f>VLOOKUP(E658,Inventory!A:C,3,FALSE)</f>
        <v>148</v>
      </c>
      <c r="K658" s="252"/>
      <c r="L658" s="255">
        <f t="shared" si="71"/>
        <v>0</v>
      </c>
      <c r="M658" s="442"/>
    </row>
    <row r="659" spans="1:13" ht="15.75" customHeight="1" x14ac:dyDescent="0.15">
      <c r="A659" s="260" t="s">
        <v>341</v>
      </c>
      <c r="B659" s="264" t="s">
        <v>427</v>
      </c>
      <c r="C659" s="264" t="s">
        <v>432</v>
      </c>
      <c r="D659" s="264"/>
      <c r="E659" s="261" t="s">
        <v>433</v>
      </c>
      <c r="F659" s="301">
        <v>847435023316</v>
      </c>
      <c r="G659" s="262">
        <f t="shared" si="72"/>
        <v>11</v>
      </c>
      <c r="H659" s="299">
        <f t="shared" si="73"/>
        <v>20</v>
      </c>
      <c r="I659" s="263">
        <f t="shared" si="70"/>
        <v>19.989999999999998</v>
      </c>
      <c r="J659" s="257">
        <f>VLOOKUP(E659,Inventory!A:C,3,FALSE)</f>
        <v>250</v>
      </c>
      <c r="K659" s="264"/>
      <c r="L659" s="263">
        <f t="shared" si="71"/>
        <v>0</v>
      </c>
      <c r="M659" s="442"/>
    </row>
    <row r="660" spans="1:13" ht="15.75" customHeight="1" x14ac:dyDescent="0.15">
      <c r="A660" s="260" t="s">
        <v>341</v>
      </c>
      <c r="B660" s="264" t="s">
        <v>427</v>
      </c>
      <c r="C660" s="264" t="s">
        <v>434</v>
      </c>
      <c r="D660" s="264"/>
      <c r="E660" s="261" t="s">
        <v>435</v>
      </c>
      <c r="F660" s="301">
        <v>847435023323</v>
      </c>
      <c r="G660" s="262">
        <f t="shared" si="72"/>
        <v>11</v>
      </c>
      <c r="H660" s="299">
        <f t="shared" si="73"/>
        <v>20</v>
      </c>
      <c r="I660" s="263">
        <f t="shared" si="70"/>
        <v>19.989999999999998</v>
      </c>
      <c r="J660" s="257">
        <f>VLOOKUP(E660,Inventory!A:C,3,FALSE)</f>
        <v>250</v>
      </c>
      <c r="K660" s="264"/>
      <c r="L660" s="263">
        <f t="shared" si="71"/>
        <v>0</v>
      </c>
      <c r="M660" s="442"/>
    </row>
    <row r="661" spans="1:13" ht="15.75" customHeight="1" x14ac:dyDescent="0.15">
      <c r="A661" s="260" t="s">
        <v>341</v>
      </c>
      <c r="B661" s="264" t="s">
        <v>427</v>
      </c>
      <c r="C661" s="264" t="s">
        <v>436</v>
      </c>
      <c r="D661" s="264"/>
      <c r="E661" s="261" t="s">
        <v>437</v>
      </c>
      <c r="F661" s="301">
        <v>847435023330</v>
      </c>
      <c r="G661" s="262">
        <f t="shared" si="72"/>
        <v>11</v>
      </c>
      <c r="H661" s="299">
        <f t="shared" si="73"/>
        <v>20</v>
      </c>
      <c r="I661" s="263">
        <f t="shared" si="70"/>
        <v>19.989999999999998</v>
      </c>
      <c r="J661" s="257">
        <f>VLOOKUP(E661,Inventory!A:C,3,FALSE)</f>
        <v>201</v>
      </c>
      <c r="K661" s="264"/>
      <c r="L661" s="263">
        <f t="shared" si="71"/>
        <v>0</v>
      </c>
      <c r="M661" s="442"/>
    </row>
    <row r="662" spans="1:13" ht="15.75" customHeight="1" x14ac:dyDescent="0.15">
      <c r="A662" s="260" t="s">
        <v>341</v>
      </c>
      <c r="B662" s="264" t="s">
        <v>427</v>
      </c>
      <c r="C662" s="264" t="s">
        <v>438</v>
      </c>
      <c r="D662" s="264"/>
      <c r="E662" s="261" t="s">
        <v>439</v>
      </c>
      <c r="F662" s="301">
        <v>847435026478</v>
      </c>
      <c r="G662" s="262">
        <f t="shared" si="72"/>
        <v>11</v>
      </c>
      <c r="H662" s="299">
        <f t="shared" si="73"/>
        <v>20</v>
      </c>
      <c r="I662" s="263">
        <f t="shared" si="70"/>
        <v>19.989999999999998</v>
      </c>
      <c r="J662" s="257">
        <f>VLOOKUP(E662,Inventory!A:C,3,FALSE)</f>
        <v>157</v>
      </c>
      <c r="K662" s="264"/>
      <c r="L662" s="263">
        <f t="shared" si="71"/>
        <v>0</v>
      </c>
    </row>
    <row r="663" spans="1:13" ht="15.75" customHeight="1" x14ac:dyDescent="0.15">
      <c r="A663" s="260" t="s">
        <v>341</v>
      </c>
      <c r="B663" s="264" t="s">
        <v>440</v>
      </c>
      <c r="C663" s="264" t="s">
        <v>428</v>
      </c>
      <c r="D663" s="264"/>
      <c r="E663" s="261" t="s">
        <v>441</v>
      </c>
      <c r="F663" s="301">
        <v>847435023347</v>
      </c>
      <c r="G663" s="262">
        <f t="shared" si="72"/>
        <v>11</v>
      </c>
      <c r="H663" s="299">
        <f t="shared" si="73"/>
        <v>20</v>
      </c>
      <c r="I663" s="263">
        <f t="shared" si="70"/>
        <v>19.989999999999998</v>
      </c>
      <c r="J663" s="257">
        <f>VLOOKUP(E663,Inventory!A:C,3,FALSE)</f>
        <v>46</v>
      </c>
      <c r="K663" s="264"/>
      <c r="L663" s="263">
        <f t="shared" si="71"/>
        <v>0</v>
      </c>
    </row>
    <row r="664" spans="1:13" ht="15.75" customHeight="1" x14ac:dyDescent="0.15">
      <c r="A664" s="260" t="s">
        <v>341</v>
      </c>
      <c r="B664" s="264" t="s">
        <v>440</v>
      </c>
      <c r="C664" s="264" t="s">
        <v>430</v>
      </c>
      <c r="D664" s="264"/>
      <c r="E664" s="261" t="s">
        <v>442</v>
      </c>
      <c r="F664" s="301">
        <v>847435023354</v>
      </c>
      <c r="G664" s="262">
        <f t="shared" si="72"/>
        <v>11</v>
      </c>
      <c r="H664" s="299">
        <f t="shared" si="73"/>
        <v>20</v>
      </c>
      <c r="I664" s="263">
        <f t="shared" si="70"/>
        <v>19.989999999999998</v>
      </c>
      <c r="J664" s="257">
        <f>VLOOKUP(E664,Inventory!A:C,3,FALSE)</f>
        <v>124</v>
      </c>
      <c r="K664" s="264"/>
      <c r="L664" s="263">
        <f t="shared" si="71"/>
        <v>0</v>
      </c>
    </row>
    <row r="665" spans="1:13" ht="15.75" customHeight="1" x14ac:dyDescent="0.15">
      <c r="A665" s="260" t="s">
        <v>341</v>
      </c>
      <c r="B665" s="264" t="s">
        <v>440</v>
      </c>
      <c r="C665" s="264" t="s">
        <v>432</v>
      </c>
      <c r="D665" s="264"/>
      <c r="E665" s="261" t="s">
        <v>443</v>
      </c>
      <c r="F665" s="301">
        <v>847435023361</v>
      </c>
      <c r="G665" s="262">
        <f t="shared" si="72"/>
        <v>11</v>
      </c>
      <c r="H665" s="299">
        <f t="shared" si="73"/>
        <v>20</v>
      </c>
      <c r="I665" s="263">
        <f t="shared" si="70"/>
        <v>19.989999999999998</v>
      </c>
      <c r="J665" s="257">
        <f>VLOOKUP(E665,Inventory!A:C,3,FALSE)</f>
        <v>250</v>
      </c>
      <c r="K665" s="264"/>
      <c r="L665" s="263">
        <f t="shared" si="71"/>
        <v>0</v>
      </c>
    </row>
    <row r="666" spans="1:13" ht="15.75" customHeight="1" x14ac:dyDescent="0.15">
      <c r="A666" s="260" t="s">
        <v>341</v>
      </c>
      <c r="B666" s="264" t="s">
        <v>440</v>
      </c>
      <c r="C666" s="264" t="s">
        <v>434</v>
      </c>
      <c r="D666" s="264"/>
      <c r="E666" s="261" t="s">
        <v>444</v>
      </c>
      <c r="F666" s="301">
        <v>847435023378</v>
      </c>
      <c r="G666" s="262">
        <f t="shared" si="72"/>
        <v>11</v>
      </c>
      <c r="H666" s="299">
        <f t="shared" si="73"/>
        <v>20</v>
      </c>
      <c r="I666" s="263">
        <f t="shared" si="70"/>
        <v>19.989999999999998</v>
      </c>
      <c r="J666" s="257">
        <f>VLOOKUP(E666,Inventory!A:C,3,FALSE)</f>
        <v>250</v>
      </c>
      <c r="K666" s="264"/>
      <c r="L666" s="263">
        <f t="shared" si="71"/>
        <v>0</v>
      </c>
    </row>
    <row r="667" spans="1:13" ht="15.75" customHeight="1" x14ac:dyDescent="0.15">
      <c r="A667" s="260" t="s">
        <v>341</v>
      </c>
      <c r="B667" s="264" t="s">
        <v>440</v>
      </c>
      <c r="C667" s="264" t="s">
        <v>436</v>
      </c>
      <c r="D667" s="264"/>
      <c r="E667" s="261" t="s">
        <v>445</v>
      </c>
      <c r="F667" s="301">
        <v>847435023385</v>
      </c>
      <c r="G667" s="262">
        <f t="shared" si="72"/>
        <v>11</v>
      </c>
      <c r="H667" s="299">
        <f t="shared" si="73"/>
        <v>20</v>
      </c>
      <c r="I667" s="263">
        <f t="shared" si="70"/>
        <v>19.989999999999998</v>
      </c>
      <c r="J667" s="257">
        <f>VLOOKUP(E667,Inventory!A:C,3,FALSE)</f>
        <v>0</v>
      </c>
      <c r="K667" s="264"/>
      <c r="L667" s="263">
        <f t="shared" si="71"/>
        <v>0</v>
      </c>
    </row>
    <row r="668" spans="1:13" ht="15.75" customHeight="1" x14ac:dyDescent="0.15">
      <c r="A668" s="260" t="s">
        <v>341</v>
      </c>
      <c r="B668" s="264" t="s">
        <v>440</v>
      </c>
      <c r="C668" s="264" t="s">
        <v>438</v>
      </c>
      <c r="D668" s="264"/>
      <c r="E668" s="261" t="s">
        <v>446</v>
      </c>
      <c r="F668" s="301">
        <v>847435026447</v>
      </c>
      <c r="G668" s="262">
        <f t="shared" si="72"/>
        <v>11</v>
      </c>
      <c r="H668" s="299">
        <f t="shared" si="73"/>
        <v>20</v>
      </c>
      <c r="I668" s="263">
        <f t="shared" si="70"/>
        <v>19.989999999999998</v>
      </c>
      <c r="J668" s="257">
        <f>VLOOKUP(E668,Inventory!A:C,3,FALSE)</f>
        <v>117</v>
      </c>
      <c r="K668" s="264"/>
      <c r="L668" s="263">
        <f t="shared" si="71"/>
        <v>0</v>
      </c>
    </row>
    <row r="669" spans="1:13" ht="15.75" customHeight="1" x14ac:dyDescent="0.15">
      <c r="A669" s="260" t="s">
        <v>341</v>
      </c>
      <c r="B669" s="264" t="s">
        <v>447</v>
      </c>
      <c r="C669" s="264" t="s">
        <v>428</v>
      </c>
      <c r="D669" s="264"/>
      <c r="E669" s="261" t="s">
        <v>448</v>
      </c>
      <c r="F669" s="301">
        <v>847435023392</v>
      </c>
      <c r="G669" s="262">
        <f t="shared" si="72"/>
        <v>11</v>
      </c>
      <c r="H669" s="299">
        <f t="shared" si="73"/>
        <v>20</v>
      </c>
      <c r="I669" s="263">
        <f t="shared" si="70"/>
        <v>19.989999999999998</v>
      </c>
      <c r="J669" s="257">
        <f>VLOOKUP(E669,Inventory!A:C,3,FALSE)</f>
        <v>90</v>
      </c>
      <c r="K669" s="264"/>
      <c r="L669" s="263">
        <f t="shared" si="71"/>
        <v>0</v>
      </c>
    </row>
    <row r="670" spans="1:13" ht="15.75" customHeight="1" x14ac:dyDescent="0.15">
      <c r="A670" s="260" t="s">
        <v>341</v>
      </c>
      <c r="B670" s="264" t="s">
        <v>447</v>
      </c>
      <c r="C670" s="264" t="s">
        <v>430</v>
      </c>
      <c r="D670" s="264"/>
      <c r="E670" s="261" t="s">
        <v>449</v>
      </c>
      <c r="F670" s="301">
        <v>847435023439</v>
      </c>
      <c r="G670" s="262">
        <f t="shared" si="72"/>
        <v>11</v>
      </c>
      <c r="H670" s="299">
        <f t="shared" si="73"/>
        <v>20</v>
      </c>
      <c r="I670" s="263">
        <f t="shared" si="70"/>
        <v>19.989999999999998</v>
      </c>
      <c r="J670" s="257">
        <f>VLOOKUP(E670,Inventory!A:C,3,FALSE)</f>
        <v>91</v>
      </c>
      <c r="K670" s="264"/>
      <c r="L670" s="263">
        <f t="shared" si="71"/>
        <v>0</v>
      </c>
    </row>
    <row r="671" spans="1:13" ht="15.75" customHeight="1" x14ac:dyDescent="0.15">
      <c r="A671" s="260" t="s">
        <v>341</v>
      </c>
      <c r="B671" s="264" t="s">
        <v>447</v>
      </c>
      <c r="C671" s="264" t="s">
        <v>432</v>
      </c>
      <c r="D671" s="264"/>
      <c r="E671" s="261" t="s">
        <v>450</v>
      </c>
      <c r="F671" s="301">
        <v>847435023408</v>
      </c>
      <c r="G671" s="262">
        <f t="shared" si="72"/>
        <v>11</v>
      </c>
      <c r="H671" s="299">
        <f t="shared" si="73"/>
        <v>20</v>
      </c>
      <c r="I671" s="263">
        <f t="shared" si="70"/>
        <v>19.989999999999998</v>
      </c>
      <c r="J671" s="257">
        <f>VLOOKUP(E671,Inventory!A:C,3,FALSE)</f>
        <v>250</v>
      </c>
      <c r="K671" s="264"/>
      <c r="L671" s="263">
        <f t="shared" si="71"/>
        <v>0</v>
      </c>
    </row>
    <row r="672" spans="1:13" ht="15.75" customHeight="1" x14ac:dyDescent="0.15">
      <c r="A672" s="260" t="s">
        <v>341</v>
      </c>
      <c r="B672" s="264" t="s">
        <v>447</v>
      </c>
      <c r="C672" s="264" t="s">
        <v>434</v>
      </c>
      <c r="D672" s="264"/>
      <c r="E672" s="261" t="s">
        <v>451</v>
      </c>
      <c r="F672" s="301">
        <v>847435023415</v>
      </c>
      <c r="G672" s="262">
        <f t="shared" si="72"/>
        <v>11</v>
      </c>
      <c r="H672" s="299">
        <f t="shared" si="73"/>
        <v>20</v>
      </c>
      <c r="I672" s="263">
        <f t="shared" si="70"/>
        <v>19.989999999999998</v>
      </c>
      <c r="J672" s="257">
        <f>VLOOKUP(E672,Inventory!A:C,3,FALSE)</f>
        <v>250</v>
      </c>
      <c r="K672" s="264"/>
      <c r="L672" s="263">
        <f t="shared" si="71"/>
        <v>0</v>
      </c>
    </row>
    <row r="673" spans="1:12" ht="15.75" customHeight="1" x14ac:dyDescent="0.15">
      <c r="A673" s="260" t="s">
        <v>341</v>
      </c>
      <c r="B673" s="264" t="s">
        <v>447</v>
      </c>
      <c r="C673" s="264" t="s">
        <v>436</v>
      </c>
      <c r="D673" s="264"/>
      <c r="E673" s="261" t="s">
        <v>452</v>
      </c>
      <c r="F673" s="301">
        <v>847435023422</v>
      </c>
      <c r="G673" s="262">
        <f t="shared" si="72"/>
        <v>11</v>
      </c>
      <c r="H673" s="299">
        <f t="shared" si="73"/>
        <v>20</v>
      </c>
      <c r="I673" s="263">
        <f t="shared" si="70"/>
        <v>19.989999999999998</v>
      </c>
      <c r="J673" s="257">
        <f>VLOOKUP(E673,Inventory!A:C,3,FALSE)</f>
        <v>31</v>
      </c>
      <c r="K673" s="264"/>
      <c r="L673" s="263">
        <f t="shared" si="71"/>
        <v>0</v>
      </c>
    </row>
    <row r="674" spans="1:12" ht="15.75" customHeight="1" x14ac:dyDescent="0.15">
      <c r="A674" s="260" t="s">
        <v>341</v>
      </c>
      <c r="B674" s="264" t="s">
        <v>447</v>
      </c>
      <c r="C674" s="264" t="s">
        <v>438</v>
      </c>
      <c r="D674" s="264"/>
      <c r="E674" s="261" t="s">
        <v>453</v>
      </c>
      <c r="F674" s="301">
        <v>847435026461</v>
      </c>
      <c r="G674" s="262">
        <f t="shared" si="72"/>
        <v>11</v>
      </c>
      <c r="H674" s="299">
        <f t="shared" si="73"/>
        <v>20</v>
      </c>
      <c r="I674" s="263">
        <f t="shared" si="70"/>
        <v>19.989999999999998</v>
      </c>
      <c r="J674" s="257">
        <f>VLOOKUP(E674,Inventory!A:C,3,FALSE)</f>
        <v>28</v>
      </c>
      <c r="K674" s="264"/>
      <c r="L674" s="263">
        <f t="shared" si="71"/>
        <v>0</v>
      </c>
    </row>
    <row r="675" spans="1:12" ht="15.75" customHeight="1" x14ac:dyDescent="0.15">
      <c r="A675" s="260" t="s">
        <v>341</v>
      </c>
      <c r="B675" s="264" t="s">
        <v>454</v>
      </c>
      <c r="C675" s="264" t="s">
        <v>428</v>
      </c>
      <c r="D675" s="264"/>
      <c r="E675" s="261" t="s">
        <v>455</v>
      </c>
      <c r="F675" s="301">
        <v>847435023446</v>
      </c>
      <c r="G675" s="262">
        <f t="shared" si="72"/>
        <v>11</v>
      </c>
      <c r="H675" s="299">
        <f t="shared" si="73"/>
        <v>20</v>
      </c>
      <c r="I675" s="263">
        <f t="shared" si="70"/>
        <v>19.989999999999998</v>
      </c>
      <c r="J675" s="257">
        <f>VLOOKUP(E675,Inventory!A:C,3,FALSE)</f>
        <v>68</v>
      </c>
      <c r="K675" s="264"/>
      <c r="L675" s="263">
        <f t="shared" si="71"/>
        <v>0</v>
      </c>
    </row>
    <row r="676" spans="1:12" ht="15.75" customHeight="1" x14ac:dyDescent="0.15">
      <c r="A676" s="260" t="s">
        <v>341</v>
      </c>
      <c r="B676" s="264" t="s">
        <v>454</v>
      </c>
      <c r="C676" s="264" t="s">
        <v>430</v>
      </c>
      <c r="D676" s="264"/>
      <c r="E676" s="261" t="s">
        <v>456</v>
      </c>
      <c r="F676" s="301">
        <v>847435023453</v>
      </c>
      <c r="G676" s="262">
        <f t="shared" si="72"/>
        <v>11</v>
      </c>
      <c r="H676" s="299">
        <f t="shared" si="73"/>
        <v>20</v>
      </c>
      <c r="I676" s="263">
        <f t="shared" si="70"/>
        <v>19.989999999999998</v>
      </c>
      <c r="J676" s="257">
        <f>VLOOKUP(E676,Inventory!A:C,3,FALSE)</f>
        <v>157</v>
      </c>
      <c r="K676" s="264"/>
      <c r="L676" s="263">
        <f t="shared" si="71"/>
        <v>0</v>
      </c>
    </row>
    <row r="677" spans="1:12" ht="15.75" customHeight="1" x14ac:dyDescent="0.15">
      <c r="A677" s="260" t="s">
        <v>341</v>
      </c>
      <c r="B677" s="264" t="s">
        <v>454</v>
      </c>
      <c r="C677" s="264" t="s">
        <v>432</v>
      </c>
      <c r="D677" s="264"/>
      <c r="E677" s="261" t="s">
        <v>457</v>
      </c>
      <c r="F677" s="301">
        <v>847435023460</v>
      </c>
      <c r="G677" s="262">
        <f t="shared" si="72"/>
        <v>11</v>
      </c>
      <c r="H677" s="299">
        <f t="shared" si="73"/>
        <v>20</v>
      </c>
      <c r="I677" s="263">
        <f t="shared" si="70"/>
        <v>19.989999999999998</v>
      </c>
      <c r="J677" s="257">
        <f>VLOOKUP(E677,Inventory!A:C,3,FALSE)</f>
        <v>250</v>
      </c>
      <c r="K677" s="264"/>
      <c r="L677" s="263">
        <f t="shared" si="71"/>
        <v>0</v>
      </c>
    </row>
    <row r="678" spans="1:12" ht="15.75" customHeight="1" x14ac:dyDescent="0.15">
      <c r="A678" s="260" t="s">
        <v>341</v>
      </c>
      <c r="B678" s="264" t="s">
        <v>454</v>
      </c>
      <c r="C678" s="264" t="s">
        <v>434</v>
      </c>
      <c r="D678" s="264"/>
      <c r="E678" s="261" t="s">
        <v>458</v>
      </c>
      <c r="F678" s="301">
        <v>847435023484</v>
      </c>
      <c r="G678" s="262">
        <f t="shared" si="72"/>
        <v>11</v>
      </c>
      <c r="H678" s="299">
        <f t="shared" si="73"/>
        <v>20</v>
      </c>
      <c r="I678" s="263">
        <f t="shared" si="70"/>
        <v>19.989999999999998</v>
      </c>
      <c r="J678" s="257">
        <f>VLOOKUP(E678,Inventory!A:C,3,FALSE)</f>
        <v>250</v>
      </c>
      <c r="K678" s="264"/>
      <c r="L678" s="263">
        <f t="shared" si="71"/>
        <v>0</v>
      </c>
    </row>
    <row r="679" spans="1:12" ht="15.75" customHeight="1" x14ac:dyDescent="0.15">
      <c r="A679" s="260" t="s">
        <v>341</v>
      </c>
      <c r="B679" s="281" t="s">
        <v>454</v>
      </c>
      <c r="C679" s="281" t="s">
        <v>436</v>
      </c>
      <c r="D679" s="281"/>
      <c r="E679" s="303" t="s">
        <v>459</v>
      </c>
      <c r="F679" s="304">
        <v>847435023491</v>
      </c>
      <c r="G679" s="328">
        <f t="shared" si="72"/>
        <v>11</v>
      </c>
      <c r="H679" s="299">
        <f t="shared" si="73"/>
        <v>20</v>
      </c>
      <c r="I679" s="282">
        <f t="shared" si="70"/>
        <v>19.989999999999998</v>
      </c>
      <c r="J679" s="257">
        <f>VLOOKUP(E679,Inventory!A:C,3,FALSE)</f>
        <v>133</v>
      </c>
      <c r="K679" s="281"/>
      <c r="L679" s="282">
        <f t="shared" si="71"/>
        <v>0</v>
      </c>
    </row>
    <row r="680" spans="1:12" ht="15.75" customHeight="1" x14ac:dyDescent="0.15">
      <c r="A680" s="266" t="s">
        <v>341</v>
      </c>
      <c r="B680" s="267" t="s">
        <v>454</v>
      </c>
      <c r="C680" s="267" t="s">
        <v>438</v>
      </c>
      <c r="D680" s="267"/>
      <c r="E680" s="268" t="s">
        <v>460</v>
      </c>
      <c r="F680" s="742">
        <v>847435026454</v>
      </c>
      <c r="G680" s="270">
        <f t="shared" si="72"/>
        <v>11</v>
      </c>
      <c r="H680" s="307">
        <f t="shared" si="73"/>
        <v>20</v>
      </c>
      <c r="I680" s="728">
        <f t="shared" si="70"/>
        <v>19.989999999999998</v>
      </c>
      <c r="J680" s="257">
        <f>VLOOKUP(E680,Inventory!A:C,3,FALSE)</f>
        <v>214</v>
      </c>
      <c r="K680" s="267"/>
      <c r="L680" s="271">
        <f t="shared" si="71"/>
        <v>0</v>
      </c>
    </row>
    <row r="681" spans="1:12" ht="15.75" customHeight="1" x14ac:dyDescent="0.15">
      <c r="A681" s="251" t="s">
        <v>343</v>
      </c>
      <c r="B681" s="252" t="s">
        <v>1813</v>
      </c>
      <c r="C681" s="252" t="s">
        <v>428</v>
      </c>
      <c r="D681" s="252"/>
      <c r="E681" s="253" t="s">
        <v>1814</v>
      </c>
      <c r="F681" s="298">
        <v>847435014208</v>
      </c>
      <c r="G681" s="299">
        <f t="shared" ref="G681:G684" si="74">H681*0.55</f>
        <v>8.25</v>
      </c>
      <c r="H681" s="299">
        <f t="shared" ref="H681:H684" si="75">30*0.5</f>
        <v>15</v>
      </c>
      <c r="I681" s="255">
        <f t="shared" si="70"/>
        <v>14.99</v>
      </c>
      <c r="J681" s="257">
        <f>VLOOKUP(E681,Inventory!A:C,3,FALSE)</f>
        <v>93</v>
      </c>
      <c r="K681" s="252"/>
      <c r="L681" s="255">
        <f t="shared" si="71"/>
        <v>0</v>
      </c>
    </row>
    <row r="682" spans="1:12" ht="15.75" customHeight="1" x14ac:dyDescent="0.15">
      <c r="A682" s="260" t="s">
        <v>343</v>
      </c>
      <c r="B682" s="264" t="s">
        <v>1813</v>
      </c>
      <c r="C682" s="264" t="s">
        <v>430</v>
      </c>
      <c r="D682" s="264"/>
      <c r="E682" s="261" t="s">
        <v>1815</v>
      </c>
      <c r="F682" s="301">
        <v>847435014215</v>
      </c>
      <c r="G682" s="302">
        <f t="shared" si="74"/>
        <v>8.25</v>
      </c>
      <c r="H682" s="302">
        <f t="shared" si="75"/>
        <v>15</v>
      </c>
      <c r="I682" s="263">
        <f t="shared" si="70"/>
        <v>14.99</v>
      </c>
      <c r="J682" s="257">
        <f>VLOOKUP(E682,Inventory!A:C,3,FALSE)</f>
        <v>8</v>
      </c>
      <c r="K682" s="264"/>
      <c r="L682" s="263">
        <f t="shared" si="71"/>
        <v>0</v>
      </c>
    </row>
    <row r="683" spans="1:12" ht="15.75" customHeight="1" x14ac:dyDescent="0.15">
      <c r="A683" s="260" t="s">
        <v>343</v>
      </c>
      <c r="B683" s="264" t="s">
        <v>1813</v>
      </c>
      <c r="C683" s="264" t="s">
        <v>432</v>
      </c>
      <c r="D683" s="264"/>
      <c r="E683" s="261" t="s">
        <v>1816</v>
      </c>
      <c r="F683" s="301">
        <v>847435014222</v>
      </c>
      <c r="G683" s="302">
        <f t="shared" si="74"/>
        <v>8.25</v>
      </c>
      <c r="H683" s="302">
        <f t="shared" si="75"/>
        <v>15</v>
      </c>
      <c r="I683" s="263">
        <f t="shared" si="70"/>
        <v>14.99</v>
      </c>
      <c r="J683" s="257">
        <f>VLOOKUP(E683,Inventory!A:C,3,FALSE)</f>
        <v>26</v>
      </c>
      <c r="K683" s="264"/>
      <c r="L683" s="263">
        <f t="shared" si="71"/>
        <v>0</v>
      </c>
    </row>
    <row r="684" spans="1:12" ht="15.75" customHeight="1" x14ac:dyDescent="0.15">
      <c r="A684" s="260" t="s">
        <v>343</v>
      </c>
      <c r="B684" s="264" t="s">
        <v>1813</v>
      </c>
      <c r="C684" s="264" t="s">
        <v>436</v>
      </c>
      <c r="D684" s="264"/>
      <c r="E684" s="261" t="s">
        <v>1817</v>
      </c>
      <c r="F684" s="301">
        <v>847435018725</v>
      </c>
      <c r="G684" s="302">
        <f t="shared" si="74"/>
        <v>8.25</v>
      </c>
      <c r="H684" s="302">
        <f t="shared" si="75"/>
        <v>15</v>
      </c>
      <c r="I684" s="263">
        <f t="shared" si="70"/>
        <v>14.99</v>
      </c>
      <c r="J684" s="257">
        <f>VLOOKUP(E684,Inventory!A:C,3,FALSE)</f>
        <v>22</v>
      </c>
      <c r="K684" s="264"/>
      <c r="L684" s="263">
        <f t="shared" si="71"/>
        <v>0</v>
      </c>
    </row>
    <row r="685" spans="1:12" ht="15.75" customHeight="1" x14ac:dyDescent="0.15"/>
    <row r="686" spans="1:12" ht="15.75" customHeight="1" x14ac:dyDescent="0.15"/>
    <row r="687" spans="1:12" ht="15.75" customHeight="1" x14ac:dyDescent="0.15"/>
    <row r="688" spans="1:12"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sheetData>
  <autoFilter ref="A6:N458" xr:uid="{00000000-0009-0000-0000-00000A000000}"/>
  <mergeCells count="1">
    <mergeCell ref="C2:I3"/>
  </mergeCells>
  <pageMargins left="0.25" right="0.25" top="0.25" bottom="0.25" header="0" footer="0"/>
  <pageSetup fitToHeight="0" orientation="landscape"/>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N1015"/>
  <sheetViews>
    <sheetView workbookViewId="0"/>
  </sheetViews>
  <sheetFormatPr baseColWidth="10" defaultColWidth="11.1640625" defaultRowHeight="15" customHeight="1" x14ac:dyDescent="0.15"/>
  <cols>
    <col min="1" max="1" width="18.1640625" customWidth="1"/>
    <col min="2" max="2" width="18.6640625" customWidth="1"/>
    <col min="3" max="3" width="7.33203125" customWidth="1"/>
    <col min="4" max="4" width="9.1640625" customWidth="1"/>
    <col min="5" max="5" width="10.6640625" customWidth="1"/>
    <col min="6" max="6" width="11.33203125" customWidth="1"/>
    <col min="7" max="10" width="8.6640625" customWidth="1"/>
    <col min="11" max="11" width="8" customWidth="1"/>
    <col min="12" max="12" width="7.6640625" customWidth="1"/>
    <col min="13" max="26" width="8.6640625" customWidth="1"/>
  </cols>
  <sheetData>
    <row r="1" spans="1:13" ht="12.75" customHeight="1" x14ac:dyDescent="0.15">
      <c r="K1" s="264">
        <f>SUM(K6:K650)</f>
        <v>0</v>
      </c>
      <c r="L1" s="263">
        <f>SUM(L5:L650)</f>
        <v>0</v>
      </c>
    </row>
    <row r="2" spans="1:13" ht="12.75" customHeight="1" x14ac:dyDescent="0.15">
      <c r="A2" s="232" t="s">
        <v>349</v>
      </c>
      <c r="B2" s="233"/>
      <c r="C2" s="233"/>
      <c r="D2" s="233"/>
      <c r="E2" s="233"/>
      <c r="F2" s="233"/>
      <c r="G2" s="234"/>
      <c r="H2" s="234"/>
      <c r="I2" s="233"/>
      <c r="J2" s="235" t="s">
        <v>350</v>
      </c>
      <c r="K2" s="233"/>
      <c r="L2" s="233"/>
      <c r="M2" s="235" t="s">
        <v>834</v>
      </c>
    </row>
    <row r="3" spans="1:13" ht="12.75" customHeight="1" x14ac:dyDescent="0.15">
      <c r="A3" s="238" t="s">
        <v>351</v>
      </c>
      <c r="B3" s="238" t="s">
        <v>352</v>
      </c>
      <c r="C3" s="238" t="s">
        <v>353</v>
      </c>
      <c r="D3" s="238" t="s">
        <v>354</v>
      </c>
      <c r="E3" s="238" t="s">
        <v>355</v>
      </c>
      <c r="F3" s="238" t="s">
        <v>356</v>
      </c>
      <c r="G3" s="239" t="s">
        <v>257</v>
      </c>
      <c r="H3" s="239" t="s">
        <v>262</v>
      </c>
      <c r="I3" s="238" t="s">
        <v>263</v>
      </c>
      <c r="J3" s="240">
        <f>'Bike Order Form'!J6</f>
        <v>45726</v>
      </c>
      <c r="K3" s="238" t="s">
        <v>357</v>
      </c>
      <c r="L3" s="238" t="s">
        <v>359</v>
      </c>
      <c r="M3" s="240"/>
    </row>
    <row r="4" spans="1:13" ht="12.75" customHeight="1" x14ac:dyDescent="0.15">
      <c r="A4" s="746" t="s">
        <v>1830</v>
      </c>
      <c r="B4" s="747"/>
      <c r="C4" s="747"/>
      <c r="D4" s="747"/>
      <c r="E4" s="747"/>
      <c r="F4" s="747"/>
      <c r="G4" s="748"/>
      <c r="H4" s="748"/>
      <c r="I4" s="747"/>
      <c r="J4" s="257"/>
      <c r="K4" s="747"/>
      <c r="L4" s="747"/>
      <c r="M4" s="258"/>
    </row>
    <row r="5" spans="1:13" ht="12.75" customHeight="1" x14ac:dyDescent="0.15">
      <c r="A5" s="681" t="s">
        <v>351</v>
      </c>
      <c r="B5" s="681" t="s">
        <v>352</v>
      </c>
      <c r="C5" s="681" t="s">
        <v>353</v>
      </c>
      <c r="D5" s="681" t="str">
        <f>D3</f>
        <v>Measurement</v>
      </c>
      <c r="E5" s="681" t="s">
        <v>355</v>
      </c>
      <c r="F5" s="681" t="s">
        <v>356</v>
      </c>
      <c r="G5" s="682" t="s">
        <v>257</v>
      </c>
      <c r="H5" s="682" t="s">
        <v>262</v>
      </c>
      <c r="I5" s="681" t="s">
        <v>263</v>
      </c>
      <c r="J5" s="248"/>
      <c r="K5" s="681" t="s">
        <v>357</v>
      </c>
      <c r="L5" s="681" t="s">
        <v>359</v>
      </c>
      <c r="M5" s="249"/>
    </row>
    <row r="6" spans="1:13" ht="12.75" customHeight="1" x14ac:dyDescent="0.15">
      <c r="A6" s="251" t="s">
        <v>1639</v>
      </c>
      <c r="B6" s="251" t="s">
        <v>1640</v>
      </c>
      <c r="C6" s="251" t="s">
        <v>1641</v>
      </c>
      <c r="D6" s="252"/>
      <c r="E6" s="253" t="s">
        <v>1642</v>
      </c>
      <c r="F6" s="273">
        <v>847435031007</v>
      </c>
      <c r="G6" s="254">
        <f t="shared" ref="G6:G9" si="0">H6*0.55</f>
        <v>44</v>
      </c>
      <c r="H6" s="254">
        <v>80</v>
      </c>
      <c r="I6" s="255">
        <f t="shared" ref="I6:I9" si="1">H6-0.01</f>
        <v>79.989999999999995</v>
      </c>
      <c r="J6" s="257">
        <f>VLOOKUP(E6,Inventory!A:C,3,FALSE)</f>
        <v>250</v>
      </c>
      <c r="K6" s="252"/>
      <c r="L6" s="255">
        <f t="shared" ref="L6:L9" si="2">G6*K6</f>
        <v>0</v>
      </c>
      <c r="M6" s="258"/>
    </row>
    <row r="7" spans="1:13" ht="12.75" customHeight="1" x14ac:dyDescent="0.15">
      <c r="A7" s="260" t="s">
        <v>1639</v>
      </c>
      <c r="B7" s="260" t="s">
        <v>1643</v>
      </c>
      <c r="C7" s="260" t="s">
        <v>1641</v>
      </c>
      <c r="D7" s="264"/>
      <c r="E7" s="261" t="s">
        <v>1644</v>
      </c>
      <c r="F7" s="275">
        <v>847435031014</v>
      </c>
      <c r="G7" s="262">
        <f t="shared" si="0"/>
        <v>27.500000000000004</v>
      </c>
      <c r="H7" s="262">
        <v>50</v>
      </c>
      <c r="I7" s="263">
        <f t="shared" si="1"/>
        <v>49.99</v>
      </c>
      <c r="J7" s="257">
        <f>VLOOKUP(E7,Inventory!A:C,3,FALSE)</f>
        <v>226</v>
      </c>
      <c r="K7" s="264"/>
      <c r="L7" s="263">
        <f t="shared" si="2"/>
        <v>0</v>
      </c>
      <c r="M7" s="258"/>
    </row>
    <row r="8" spans="1:13" ht="12.75" customHeight="1" x14ac:dyDescent="0.15">
      <c r="A8" s="279" t="s">
        <v>1656</v>
      </c>
      <c r="B8" s="279" t="s">
        <v>1657</v>
      </c>
      <c r="C8" s="260" t="s">
        <v>1641</v>
      </c>
      <c r="D8" s="281"/>
      <c r="E8" s="303" t="s">
        <v>1658</v>
      </c>
      <c r="F8" s="421">
        <v>847435036606</v>
      </c>
      <c r="G8" s="262">
        <f t="shared" si="0"/>
        <v>44</v>
      </c>
      <c r="H8" s="328">
        <v>80</v>
      </c>
      <c r="I8" s="263">
        <f t="shared" si="1"/>
        <v>79.989999999999995</v>
      </c>
      <c r="J8" s="257">
        <f>VLOOKUP(E8,Inventory!A:C,3,FALSE)</f>
        <v>2</v>
      </c>
      <c r="K8" s="264"/>
      <c r="L8" s="263">
        <f t="shared" si="2"/>
        <v>0</v>
      </c>
      <c r="M8" s="258"/>
    </row>
    <row r="9" spans="1:13" ht="12.75" customHeight="1" x14ac:dyDescent="0.15">
      <c r="A9" s="279" t="s">
        <v>1656</v>
      </c>
      <c r="B9" s="279" t="s">
        <v>1659</v>
      </c>
      <c r="C9" s="260" t="s">
        <v>1641</v>
      </c>
      <c r="D9" s="281"/>
      <c r="E9" s="303" t="s">
        <v>1660</v>
      </c>
      <c r="F9" s="421">
        <v>847435036613</v>
      </c>
      <c r="G9" s="262">
        <f t="shared" si="0"/>
        <v>44</v>
      </c>
      <c r="H9" s="328">
        <v>80</v>
      </c>
      <c r="I9" s="263">
        <f t="shared" si="1"/>
        <v>79.989999999999995</v>
      </c>
      <c r="J9" s="257">
        <f>VLOOKUP(E9,Inventory!A:C,3,FALSE)</f>
        <v>1</v>
      </c>
      <c r="K9" s="264"/>
      <c r="L9" s="263">
        <f t="shared" si="2"/>
        <v>0</v>
      </c>
      <c r="M9" s="258"/>
    </row>
    <row r="10" spans="1:13" ht="12.75" customHeight="1" x14ac:dyDescent="0.15">
      <c r="A10" s="684" t="s">
        <v>1666</v>
      </c>
      <c r="B10" s="685"/>
      <c r="C10" s="685"/>
      <c r="D10" s="685"/>
      <c r="E10" s="685"/>
      <c r="F10" s="685"/>
      <c r="G10" s="686"/>
      <c r="H10" s="686"/>
      <c r="I10" s="685"/>
      <c r="J10" s="257"/>
      <c r="K10" s="685"/>
      <c r="L10" s="685"/>
      <c r="M10" s="258"/>
    </row>
    <row r="11" spans="1:13" ht="12.75" customHeight="1" x14ac:dyDescent="0.15">
      <c r="A11" s="687" t="s">
        <v>351</v>
      </c>
      <c r="B11" s="687" t="s">
        <v>352</v>
      </c>
      <c r="C11" s="687" t="s">
        <v>353</v>
      </c>
      <c r="D11" s="687">
        <f>D7</f>
        <v>0</v>
      </c>
      <c r="E11" s="687" t="s">
        <v>355</v>
      </c>
      <c r="F11" s="687" t="s">
        <v>356</v>
      </c>
      <c r="G11" s="688" t="s">
        <v>257</v>
      </c>
      <c r="H11" s="688" t="s">
        <v>262</v>
      </c>
      <c r="I11" s="687" t="s">
        <v>263</v>
      </c>
      <c r="J11" s="248"/>
      <c r="K11" s="687" t="s">
        <v>357</v>
      </c>
      <c r="L11" s="687" t="s">
        <v>359</v>
      </c>
      <c r="M11" s="249"/>
    </row>
    <row r="12" spans="1:13" ht="12.75" customHeight="1" x14ac:dyDescent="0.2">
      <c r="A12" s="438" t="s">
        <v>345</v>
      </c>
      <c r="B12" s="439" t="s">
        <v>594</v>
      </c>
      <c r="C12" s="343" t="s">
        <v>466</v>
      </c>
      <c r="D12" s="264"/>
      <c r="E12" s="260" t="s">
        <v>595</v>
      </c>
      <c r="F12" s="301" t="s">
        <v>596</v>
      </c>
      <c r="G12" s="330">
        <f t="shared" ref="G12:G40" si="3">H12*0.55</f>
        <v>16.5</v>
      </c>
      <c r="H12" s="262">
        <v>30</v>
      </c>
      <c r="I12" s="263">
        <f t="shared" ref="I12:I40" si="4">H12-0.01</f>
        <v>29.99</v>
      </c>
      <c r="J12" s="257">
        <f>VLOOKUP(E12,Inventory!A:C,3,FALSE)</f>
        <v>6</v>
      </c>
      <c r="K12" s="264"/>
      <c r="L12" s="263">
        <f t="shared" ref="L12:L40" si="5">G12*K12</f>
        <v>0</v>
      </c>
      <c r="M12" s="258"/>
    </row>
    <row r="13" spans="1:13" ht="12.75" customHeight="1" x14ac:dyDescent="0.2">
      <c r="A13" s="438" t="s">
        <v>345</v>
      </c>
      <c r="B13" s="439" t="s">
        <v>594</v>
      </c>
      <c r="C13" s="343" t="s">
        <v>469</v>
      </c>
      <c r="D13" s="264"/>
      <c r="E13" s="260" t="s">
        <v>597</v>
      </c>
      <c r="F13" s="301" t="s">
        <v>598</v>
      </c>
      <c r="G13" s="330">
        <f t="shared" si="3"/>
        <v>16.5</v>
      </c>
      <c r="H13" s="262">
        <v>30</v>
      </c>
      <c r="I13" s="263">
        <f t="shared" si="4"/>
        <v>29.99</v>
      </c>
      <c r="J13" s="257">
        <f>VLOOKUP(E13,Inventory!A:C,3,FALSE)</f>
        <v>5</v>
      </c>
      <c r="K13" s="264"/>
      <c r="L13" s="263">
        <f t="shared" si="5"/>
        <v>0</v>
      </c>
      <c r="M13" s="258"/>
    </row>
    <row r="14" spans="1:13" ht="12.75" customHeight="1" x14ac:dyDescent="0.2">
      <c r="A14" s="438" t="s">
        <v>345</v>
      </c>
      <c r="B14" s="439" t="s">
        <v>594</v>
      </c>
      <c r="C14" s="343" t="s">
        <v>472</v>
      </c>
      <c r="D14" s="264"/>
      <c r="E14" s="260" t="s">
        <v>599</v>
      </c>
      <c r="F14" s="301" t="s">
        <v>600</v>
      </c>
      <c r="G14" s="330">
        <f t="shared" si="3"/>
        <v>16.5</v>
      </c>
      <c r="H14" s="262">
        <v>30</v>
      </c>
      <c r="I14" s="263">
        <f t="shared" si="4"/>
        <v>29.99</v>
      </c>
      <c r="J14" s="257">
        <f>VLOOKUP(E14,Inventory!A:C,3,FALSE)</f>
        <v>20</v>
      </c>
      <c r="K14" s="264"/>
      <c r="L14" s="263">
        <f t="shared" si="5"/>
        <v>0</v>
      </c>
      <c r="M14" s="258"/>
    </row>
    <row r="15" spans="1:13" ht="12.75" customHeight="1" x14ac:dyDescent="0.2">
      <c r="A15" s="438" t="s">
        <v>345</v>
      </c>
      <c r="B15" s="439" t="s">
        <v>594</v>
      </c>
      <c r="C15" s="343" t="s">
        <v>475</v>
      </c>
      <c r="D15" s="264"/>
      <c r="E15" s="260" t="s">
        <v>601</v>
      </c>
      <c r="F15" s="301" t="s">
        <v>602</v>
      </c>
      <c r="G15" s="330">
        <f t="shared" si="3"/>
        <v>16.5</v>
      </c>
      <c r="H15" s="262">
        <v>30</v>
      </c>
      <c r="I15" s="263">
        <f t="shared" si="4"/>
        <v>29.99</v>
      </c>
      <c r="J15" s="257">
        <f>VLOOKUP(E15,Inventory!A:C,3,FALSE)</f>
        <v>5</v>
      </c>
      <c r="K15" s="264"/>
      <c r="L15" s="263">
        <f t="shared" si="5"/>
        <v>0</v>
      </c>
      <c r="M15" s="258"/>
    </row>
    <row r="16" spans="1:13" ht="12.75" customHeight="1" x14ac:dyDescent="0.2">
      <c r="A16" s="438" t="s">
        <v>345</v>
      </c>
      <c r="B16" s="439" t="s">
        <v>603</v>
      </c>
      <c r="C16" s="343" t="s">
        <v>466</v>
      </c>
      <c r="D16" s="264"/>
      <c r="E16" s="260" t="s">
        <v>604</v>
      </c>
      <c r="F16" s="301" t="s">
        <v>605</v>
      </c>
      <c r="G16" s="330">
        <f t="shared" si="3"/>
        <v>16.5</v>
      </c>
      <c r="H16" s="262">
        <v>30</v>
      </c>
      <c r="I16" s="263">
        <f t="shared" si="4"/>
        <v>29.99</v>
      </c>
      <c r="J16" s="257">
        <f>VLOOKUP(E16,Inventory!A:C,3,FALSE)</f>
        <v>5</v>
      </c>
      <c r="K16" s="264"/>
      <c r="L16" s="263">
        <f t="shared" si="5"/>
        <v>0</v>
      </c>
      <c r="M16" s="258"/>
    </row>
    <row r="17" spans="1:13" ht="12.75" customHeight="1" x14ac:dyDescent="0.2">
      <c r="A17" s="438" t="s">
        <v>345</v>
      </c>
      <c r="B17" s="439" t="s">
        <v>603</v>
      </c>
      <c r="C17" s="343" t="s">
        <v>469</v>
      </c>
      <c r="D17" s="264"/>
      <c r="E17" s="260" t="s">
        <v>606</v>
      </c>
      <c r="F17" s="301" t="s">
        <v>607</v>
      </c>
      <c r="G17" s="330">
        <f t="shared" si="3"/>
        <v>16.5</v>
      </c>
      <c r="H17" s="262">
        <v>30</v>
      </c>
      <c r="I17" s="263">
        <f t="shared" si="4"/>
        <v>29.99</v>
      </c>
      <c r="J17" s="257">
        <f>VLOOKUP(E17,Inventory!A:C,3,FALSE)</f>
        <v>9</v>
      </c>
      <c r="K17" s="264"/>
      <c r="L17" s="263">
        <f t="shared" si="5"/>
        <v>0</v>
      </c>
      <c r="M17" s="258"/>
    </row>
    <row r="18" spans="1:13" ht="12.75" customHeight="1" x14ac:dyDescent="0.2">
      <c r="A18" s="438" t="s">
        <v>345</v>
      </c>
      <c r="B18" s="439" t="s">
        <v>603</v>
      </c>
      <c r="C18" s="343" t="s">
        <v>472</v>
      </c>
      <c r="D18" s="264"/>
      <c r="E18" s="260" t="s">
        <v>608</v>
      </c>
      <c r="F18" s="301" t="s">
        <v>609</v>
      </c>
      <c r="G18" s="330">
        <f t="shared" si="3"/>
        <v>16.5</v>
      </c>
      <c r="H18" s="262">
        <v>30</v>
      </c>
      <c r="I18" s="263">
        <f t="shared" si="4"/>
        <v>29.99</v>
      </c>
      <c r="J18" s="257">
        <f>VLOOKUP(E18,Inventory!A:C,3,FALSE)</f>
        <v>11</v>
      </c>
      <c r="K18" s="264"/>
      <c r="L18" s="263">
        <f t="shared" si="5"/>
        <v>0</v>
      </c>
      <c r="M18" s="258"/>
    </row>
    <row r="19" spans="1:13" ht="12.75" customHeight="1" x14ac:dyDescent="0.2">
      <c r="A19" s="438" t="s">
        <v>345</v>
      </c>
      <c r="B19" s="439" t="s">
        <v>603</v>
      </c>
      <c r="C19" s="343" t="s">
        <v>475</v>
      </c>
      <c r="D19" s="264"/>
      <c r="E19" s="260" t="s">
        <v>610</v>
      </c>
      <c r="F19" s="301" t="s">
        <v>611</v>
      </c>
      <c r="G19" s="330">
        <f t="shared" si="3"/>
        <v>16.5</v>
      </c>
      <c r="H19" s="262">
        <v>30</v>
      </c>
      <c r="I19" s="263">
        <f t="shared" si="4"/>
        <v>29.99</v>
      </c>
      <c r="J19" s="257">
        <f>VLOOKUP(E19,Inventory!A:C,3,FALSE)</f>
        <v>3</v>
      </c>
      <c r="K19" s="264"/>
      <c r="L19" s="263">
        <f t="shared" si="5"/>
        <v>0</v>
      </c>
      <c r="M19" s="258"/>
    </row>
    <row r="20" spans="1:13" ht="12.75" customHeight="1" x14ac:dyDescent="0.2">
      <c r="A20" s="438" t="s">
        <v>345</v>
      </c>
      <c r="B20" s="439" t="s">
        <v>612</v>
      </c>
      <c r="C20" s="343" t="s">
        <v>466</v>
      </c>
      <c r="D20" s="264"/>
      <c r="E20" s="260" t="s">
        <v>613</v>
      </c>
      <c r="F20" s="301" t="s">
        <v>614</v>
      </c>
      <c r="G20" s="330">
        <f t="shared" si="3"/>
        <v>16.5</v>
      </c>
      <c r="H20" s="262">
        <v>30</v>
      </c>
      <c r="I20" s="263">
        <f t="shared" si="4"/>
        <v>29.99</v>
      </c>
      <c r="J20" s="257">
        <f>VLOOKUP(E20,Inventory!A:C,3,FALSE)</f>
        <v>4</v>
      </c>
      <c r="K20" s="264"/>
      <c r="L20" s="263">
        <f t="shared" si="5"/>
        <v>0</v>
      </c>
      <c r="M20" s="258"/>
    </row>
    <row r="21" spans="1:13" ht="12.75" customHeight="1" x14ac:dyDescent="0.2">
      <c r="A21" s="438" t="s">
        <v>345</v>
      </c>
      <c r="B21" s="439" t="s">
        <v>612</v>
      </c>
      <c r="C21" s="343" t="s">
        <v>469</v>
      </c>
      <c r="D21" s="264"/>
      <c r="E21" s="260" t="s">
        <v>615</v>
      </c>
      <c r="F21" s="301" t="s">
        <v>616</v>
      </c>
      <c r="G21" s="330">
        <f t="shared" si="3"/>
        <v>16.5</v>
      </c>
      <c r="H21" s="262">
        <v>30</v>
      </c>
      <c r="I21" s="263">
        <f t="shared" si="4"/>
        <v>29.99</v>
      </c>
      <c r="J21" s="257">
        <f>VLOOKUP(E21,Inventory!A:C,3,FALSE)</f>
        <v>1</v>
      </c>
      <c r="K21" s="264"/>
      <c r="L21" s="263">
        <f t="shared" si="5"/>
        <v>0</v>
      </c>
      <c r="M21" s="258"/>
    </row>
    <row r="22" spans="1:13" ht="12.75" customHeight="1" x14ac:dyDescent="0.2">
      <c r="A22" s="438" t="s">
        <v>345</v>
      </c>
      <c r="B22" s="439" t="s">
        <v>612</v>
      </c>
      <c r="C22" s="343" t="s">
        <v>472</v>
      </c>
      <c r="D22" s="264"/>
      <c r="E22" s="260" t="s">
        <v>617</v>
      </c>
      <c r="F22" s="301" t="s">
        <v>618</v>
      </c>
      <c r="G22" s="330">
        <f t="shared" si="3"/>
        <v>16.5</v>
      </c>
      <c r="H22" s="262">
        <v>30</v>
      </c>
      <c r="I22" s="263">
        <f t="shared" si="4"/>
        <v>29.99</v>
      </c>
      <c r="J22" s="257">
        <f>VLOOKUP(E22,Inventory!A:C,3,FALSE)</f>
        <v>0</v>
      </c>
      <c r="K22" s="264"/>
      <c r="L22" s="263">
        <f t="shared" si="5"/>
        <v>0</v>
      </c>
      <c r="M22" s="258"/>
    </row>
    <row r="23" spans="1:13" ht="12.75" customHeight="1" x14ac:dyDescent="0.2">
      <c r="A23" s="438" t="s">
        <v>345</v>
      </c>
      <c r="B23" s="439" t="s">
        <v>612</v>
      </c>
      <c r="C23" s="343" t="s">
        <v>475</v>
      </c>
      <c r="D23" s="264"/>
      <c r="E23" s="260" t="s">
        <v>619</v>
      </c>
      <c r="F23" s="301" t="s">
        <v>620</v>
      </c>
      <c r="G23" s="330">
        <f t="shared" si="3"/>
        <v>16.5</v>
      </c>
      <c r="H23" s="262">
        <v>30</v>
      </c>
      <c r="I23" s="263">
        <f t="shared" si="4"/>
        <v>29.99</v>
      </c>
      <c r="J23" s="257">
        <f>VLOOKUP(E23,Inventory!A:C,3,FALSE)</f>
        <v>5</v>
      </c>
      <c r="K23" s="264"/>
      <c r="L23" s="263">
        <f t="shared" si="5"/>
        <v>0</v>
      </c>
      <c r="M23" s="258"/>
    </row>
    <row r="24" spans="1:13" ht="12.75" customHeight="1" x14ac:dyDescent="0.2">
      <c r="A24" s="438" t="s">
        <v>345</v>
      </c>
      <c r="B24" s="439" t="s">
        <v>612</v>
      </c>
      <c r="C24" s="343" t="s">
        <v>478</v>
      </c>
      <c r="D24" s="264"/>
      <c r="E24" s="260" t="s">
        <v>621</v>
      </c>
      <c r="F24" s="301" t="s">
        <v>622</v>
      </c>
      <c r="G24" s="330">
        <f t="shared" si="3"/>
        <v>16.5</v>
      </c>
      <c r="H24" s="262">
        <v>30</v>
      </c>
      <c r="I24" s="263">
        <f t="shared" si="4"/>
        <v>29.99</v>
      </c>
      <c r="J24" s="257">
        <f>VLOOKUP(E24,Inventory!A:C,3,FALSE)</f>
        <v>0</v>
      </c>
      <c r="K24" s="264"/>
      <c r="L24" s="263">
        <f t="shared" si="5"/>
        <v>0</v>
      </c>
      <c r="M24" s="258"/>
    </row>
    <row r="25" spans="1:13" ht="12.75" customHeight="1" x14ac:dyDescent="0.2">
      <c r="A25" s="332" t="s">
        <v>346</v>
      </c>
      <c r="B25" s="450" t="s">
        <v>1667</v>
      </c>
      <c r="C25" s="333" t="s">
        <v>466</v>
      </c>
      <c r="D25" s="334"/>
      <c r="E25" s="451" t="s">
        <v>758</v>
      </c>
      <c r="F25" s="336">
        <v>847435034824</v>
      </c>
      <c r="G25" s="337">
        <f t="shared" si="3"/>
        <v>22</v>
      </c>
      <c r="H25" s="338">
        <v>40</v>
      </c>
      <c r="I25" s="339">
        <f t="shared" si="4"/>
        <v>39.99</v>
      </c>
      <c r="J25" s="452">
        <f>VLOOKUP(E25,Inventory!A:C,3,FALSE)</f>
        <v>8</v>
      </c>
      <c r="K25" s="334"/>
      <c r="L25" s="689">
        <f t="shared" si="5"/>
        <v>0</v>
      </c>
      <c r="M25" s="749"/>
    </row>
    <row r="26" spans="1:13" ht="12.75" customHeight="1" x14ac:dyDescent="0.2">
      <c r="A26" s="342" t="s">
        <v>346</v>
      </c>
      <c r="B26" s="439" t="s">
        <v>1667</v>
      </c>
      <c r="C26" s="343" t="s">
        <v>469</v>
      </c>
      <c r="D26" s="264"/>
      <c r="E26" s="261" t="s">
        <v>760</v>
      </c>
      <c r="F26" s="301">
        <v>847435034831</v>
      </c>
      <c r="G26" s="330">
        <f t="shared" si="3"/>
        <v>22</v>
      </c>
      <c r="H26" s="262">
        <v>40</v>
      </c>
      <c r="I26" s="263">
        <f t="shared" si="4"/>
        <v>39.99</v>
      </c>
      <c r="J26" s="257">
        <f>VLOOKUP(E26,Inventory!A:C,3,FALSE)</f>
        <v>20</v>
      </c>
      <c r="K26" s="264"/>
      <c r="L26" s="276">
        <f t="shared" si="5"/>
        <v>0</v>
      </c>
      <c r="M26" s="341"/>
    </row>
    <row r="27" spans="1:13" ht="12.75" customHeight="1" x14ac:dyDescent="0.2">
      <c r="A27" s="342" t="s">
        <v>346</v>
      </c>
      <c r="B27" s="439" t="s">
        <v>1667</v>
      </c>
      <c r="C27" s="343" t="s">
        <v>472</v>
      </c>
      <c r="D27" s="264"/>
      <c r="E27" s="261" t="s">
        <v>761</v>
      </c>
      <c r="F27" s="301">
        <v>847435034848</v>
      </c>
      <c r="G27" s="330">
        <f t="shared" si="3"/>
        <v>22</v>
      </c>
      <c r="H27" s="262">
        <v>40</v>
      </c>
      <c r="I27" s="263">
        <f t="shared" si="4"/>
        <v>39.99</v>
      </c>
      <c r="J27" s="257">
        <f>VLOOKUP(E27,Inventory!A:C,3,FALSE)</f>
        <v>23</v>
      </c>
      <c r="K27" s="264"/>
      <c r="L27" s="276">
        <f t="shared" si="5"/>
        <v>0</v>
      </c>
      <c r="M27" s="341"/>
    </row>
    <row r="28" spans="1:13" ht="12.75" customHeight="1" x14ac:dyDescent="0.2">
      <c r="A28" s="342" t="s">
        <v>346</v>
      </c>
      <c r="B28" s="439" t="s">
        <v>1667</v>
      </c>
      <c r="C28" s="343" t="s">
        <v>475</v>
      </c>
      <c r="D28" s="264"/>
      <c r="E28" s="261" t="s">
        <v>762</v>
      </c>
      <c r="F28" s="301">
        <v>847435034855</v>
      </c>
      <c r="G28" s="330">
        <f t="shared" si="3"/>
        <v>22</v>
      </c>
      <c r="H28" s="262">
        <v>40</v>
      </c>
      <c r="I28" s="263">
        <f t="shared" si="4"/>
        <v>39.99</v>
      </c>
      <c r="J28" s="257">
        <f>VLOOKUP(E28,Inventory!A:C,3,FALSE)</f>
        <v>21</v>
      </c>
      <c r="K28" s="264"/>
      <c r="L28" s="276">
        <f t="shared" si="5"/>
        <v>0</v>
      </c>
      <c r="M28" s="341"/>
    </row>
    <row r="29" spans="1:13" ht="12.75" customHeight="1" x14ac:dyDescent="0.2">
      <c r="A29" s="342" t="s">
        <v>346</v>
      </c>
      <c r="B29" s="439" t="s">
        <v>1668</v>
      </c>
      <c r="C29" s="343" t="s">
        <v>466</v>
      </c>
      <c r="D29" s="264"/>
      <c r="E29" s="261" t="s">
        <v>764</v>
      </c>
      <c r="F29" s="301">
        <v>847435034954</v>
      </c>
      <c r="G29" s="330">
        <f t="shared" si="3"/>
        <v>22</v>
      </c>
      <c r="H29" s="262">
        <v>40</v>
      </c>
      <c r="I29" s="263">
        <f t="shared" si="4"/>
        <v>39.99</v>
      </c>
      <c r="J29" s="257">
        <f>VLOOKUP(E29,Inventory!A:C,3,FALSE)</f>
        <v>7</v>
      </c>
      <c r="K29" s="264"/>
      <c r="L29" s="276">
        <f t="shared" si="5"/>
        <v>0</v>
      </c>
      <c r="M29" s="341"/>
    </row>
    <row r="30" spans="1:13" ht="12.75" customHeight="1" x14ac:dyDescent="0.2">
      <c r="A30" s="342" t="s">
        <v>346</v>
      </c>
      <c r="B30" s="439" t="s">
        <v>1668</v>
      </c>
      <c r="C30" s="343" t="s">
        <v>469</v>
      </c>
      <c r="D30" s="264"/>
      <c r="E30" s="261" t="s">
        <v>765</v>
      </c>
      <c r="F30" s="301">
        <v>847435034961</v>
      </c>
      <c r="G30" s="330">
        <f t="shared" si="3"/>
        <v>22</v>
      </c>
      <c r="H30" s="262">
        <v>40</v>
      </c>
      <c r="I30" s="263">
        <f t="shared" si="4"/>
        <v>39.99</v>
      </c>
      <c r="J30" s="257">
        <f>VLOOKUP(E30,Inventory!A:C,3,FALSE)</f>
        <v>11</v>
      </c>
      <c r="K30" s="264"/>
      <c r="L30" s="276">
        <f t="shared" si="5"/>
        <v>0</v>
      </c>
      <c r="M30" s="341"/>
    </row>
    <row r="31" spans="1:13" ht="12.75" customHeight="1" x14ac:dyDescent="0.2">
      <c r="A31" s="342" t="s">
        <v>346</v>
      </c>
      <c r="B31" s="439" t="s">
        <v>1668</v>
      </c>
      <c r="C31" s="343" t="s">
        <v>472</v>
      </c>
      <c r="D31" s="264"/>
      <c r="E31" s="261" t="s">
        <v>766</v>
      </c>
      <c r="F31" s="301">
        <v>847435034978</v>
      </c>
      <c r="G31" s="330">
        <f t="shared" si="3"/>
        <v>22</v>
      </c>
      <c r="H31" s="262">
        <v>40</v>
      </c>
      <c r="I31" s="263">
        <f t="shared" si="4"/>
        <v>39.99</v>
      </c>
      <c r="J31" s="257">
        <f>VLOOKUP(E31,Inventory!A:C,3,FALSE)</f>
        <v>27</v>
      </c>
      <c r="K31" s="264"/>
      <c r="L31" s="276">
        <f t="shared" si="5"/>
        <v>0</v>
      </c>
      <c r="M31" s="341"/>
    </row>
    <row r="32" spans="1:13" ht="12.75" customHeight="1" x14ac:dyDescent="0.2">
      <c r="A32" s="342" t="s">
        <v>346</v>
      </c>
      <c r="B32" s="439" t="s">
        <v>1668</v>
      </c>
      <c r="C32" s="343" t="s">
        <v>475</v>
      </c>
      <c r="D32" s="264"/>
      <c r="E32" s="261" t="s">
        <v>767</v>
      </c>
      <c r="F32" s="301">
        <v>847435034985</v>
      </c>
      <c r="G32" s="330">
        <f t="shared" si="3"/>
        <v>22</v>
      </c>
      <c r="H32" s="262">
        <v>40</v>
      </c>
      <c r="I32" s="263">
        <f t="shared" si="4"/>
        <v>39.99</v>
      </c>
      <c r="J32" s="257">
        <f>VLOOKUP(E32,Inventory!A:C,3,FALSE)</f>
        <v>11</v>
      </c>
      <c r="K32" s="264"/>
      <c r="L32" s="276">
        <f t="shared" si="5"/>
        <v>0</v>
      </c>
      <c r="M32" s="341"/>
    </row>
    <row r="33" spans="1:13" ht="12.75" customHeight="1" x14ac:dyDescent="0.2">
      <c r="A33" s="342" t="s">
        <v>346</v>
      </c>
      <c r="B33" s="439" t="s">
        <v>1669</v>
      </c>
      <c r="C33" s="343" t="s">
        <v>466</v>
      </c>
      <c r="D33" s="264"/>
      <c r="E33" s="261" t="s">
        <v>769</v>
      </c>
      <c r="F33" s="301">
        <v>847435034862</v>
      </c>
      <c r="G33" s="330">
        <f t="shared" si="3"/>
        <v>22</v>
      </c>
      <c r="H33" s="262">
        <v>40</v>
      </c>
      <c r="I33" s="263">
        <f t="shared" si="4"/>
        <v>39.99</v>
      </c>
      <c r="J33" s="257">
        <f>VLOOKUP(E33,Inventory!A:C,3,FALSE)</f>
        <v>8</v>
      </c>
      <c r="K33" s="264"/>
      <c r="L33" s="276">
        <f t="shared" si="5"/>
        <v>0</v>
      </c>
      <c r="M33" s="341"/>
    </row>
    <row r="34" spans="1:13" ht="12.75" customHeight="1" x14ac:dyDescent="0.2">
      <c r="A34" s="342" t="s">
        <v>346</v>
      </c>
      <c r="B34" s="439" t="s">
        <v>1669</v>
      </c>
      <c r="C34" s="343" t="s">
        <v>469</v>
      </c>
      <c r="D34" s="264"/>
      <c r="E34" s="261" t="s">
        <v>770</v>
      </c>
      <c r="F34" s="301">
        <v>847435034879</v>
      </c>
      <c r="G34" s="330">
        <f t="shared" si="3"/>
        <v>22</v>
      </c>
      <c r="H34" s="262">
        <v>40</v>
      </c>
      <c r="I34" s="263">
        <f t="shared" si="4"/>
        <v>39.99</v>
      </c>
      <c r="J34" s="257">
        <f>VLOOKUP(E34,Inventory!A:C,3,FALSE)</f>
        <v>16</v>
      </c>
      <c r="K34" s="264"/>
      <c r="L34" s="276">
        <f t="shared" si="5"/>
        <v>0</v>
      </c>
      <c r="M34" s="341"/>
    </row>
    <row r="35" spans="1:13" ht="12.75" customHeight="1" x14ac:dyDescent="0.2">
      <c r="A35" s="342" t="s">
        <v>346</v>
      </c>
      <c r="B35" s="439" t="s">
        <v>1669</v>
      </c>
      <c r="C35" s="343" t="s">
        <v>472</v>
      </c>
      <c r="D35" s="264"/>
      <c r="E35" s="261" t="s">
        <v>771</v>
      </c>
      <c r="F35" s="301">
        <v>847435034886</v>
      </c>
      <c r="G35" s="330">
        <f t="shared" si="3"/>
        <v>22</v>
      </c>
      <c r="H35" s="262">
        <v>40</v>
      </c>
      <c r="I35" s="263">
        <f t="shared" si="4"/>
        <v>39.99</v>
      </c>
      <c r="J35" s="257">
        <f>VLOOKUP(E35,Inventory!A:C,3,FALSE)</f>
        <v>33</v>
      </c>
      <c r="K35" s="264"/>
      <c r="L35" s="276">
        <f t="shared" si="5"/>
        <v>0</v>
      </c>
      <c r="M35" s="341"/>
    </row>
    <row r="36" spans="1:13" ht="12.75" customHeight="1" x14ac:dyDescent="0.2">
      <c r="A36" s="342" t="s">
        <v>346</v>
      </c>
      <c r="B36" s="439" t="s">
        <v>1669</v>
      </c>
      <c r="C36" s="343" t="s">
        <v>475</v>
      </c>
      <c r="D36" s="264"/>
      <c r="E36" s="261" t="s">
        <v>772</v>
      </c>
      <c r="F36" s="301">
        <v>847435034893</v>
      </c>
      <c r="G36" s="330">
        <f t="shared" si="3"/>
        <v>22</v>
      </c>
      <c r="H36" s="262">
        <v>40</v>
      </c>
      <c r="I36" s="263">
        <f t="shared" si="4"/>
        <v>39.99</v>
      </c>
      <c r="J36" s="257">
        <f>VLOOKUP(E36,Inventory!A:C,3,FALSE)</f>
        <v>20</v>
      </c>
      <c r="K36" s="264"/>
      <c r="L36" s="276">
        <f t="shared" si="5"/>
        <v>0</v>
      </c>
      <c r="M36" s="341"/>
    </row>
    <row r="37" spans="1:13" ht="12.75" customHeight="1" x14ac:dyDescent="0.2">
      <c r="A37" s="342" t="s">
        <v>346</v>
      </c>
      <c r="B37" s="439" t="s">
        <v>1670</v>
      </c>
      <c r="C37" s="343" t="s">
        <v>469</v>
      </c>
      <c r="D37" s="264"/>
      <c r="E37" s="261" t="s">
        <v>775</v>
      </c>
      <c r="F37" s="301">
        <v>847435034916</v>
      </c>
      <c r="G37" s="330">
        <f t="shared" si="3"/>
        <v>22</v>
      </c>
      <c r="H37" s="262">
        <v>40</v>
      </c>
      <c r="I37" s="263">
        <f t="shared" si="4"/>
        <v>39.99</v>
      </c>
      <c r="J37" s="257">
        <f>VLOOKUP(E37,Inventory!A:C,3,FALSE)</f>
        <v>10</v>
      </c>
      <c r="K37" s="264"/>
      <c r="L37" s="276">
        <f t="shared" si="5"/>
        <v>0</v>
      </c>
      <c r="M37" s="341"/>
    </row>
    <row r="38" spans="1:13" ht="12.75" customHeight="1" x14ac:dyDescent="0.2">
      <c r="A38" s="342" t="s">
        <v>346</v>
      </c>
      <c r="B38" s="439" t="s">
        <v>1670</v>
      </c>
      <c r="C38" s="343" t="s">
        <v>472</v>
      </c>
      <c r="D38" s="264"/>
      <c r="E38" s="261" t="s">
        <v>776</v>
      </c>
      <c r="F38" s="301">
        <v>847435034923</v>
      </c>
      <c r="G38" s="330">
        <f t="shared" si="3"/>
        <v>22</v>
      </c>
      <c r="H38" s="262">
        <v>40</v>
      </c>
      <c r="I38" s="263">
        <f t="shared" si="4"/>
        <v>39.99</v>
      </c>
      <c r="J38" s="257">
        <f>VLOOKUP(E38,Inventory!A:C,3,FALSE)</f>
        <v>13</v>
      </c>
      <c r="K38" s="264"/>
      <c r="L38" s="276">
        <f t="shared" si="5"/>
        <v>0</v>
      </c>
      <c r="M38" s="341"/>
    </row>
    <row r="39" spans="1:13" ht="12.75" customHeight="1" x14ac:dyDescent="0.2">
      <c r="A39" s="342" t="s">
        <v>346</v>
      </c>
      <c r="B39" s="439" t="s">
        <v>1670</v>
      </c>
      <c r="C39" s="343" t="s">
        <v>475</v>
      </c>
      <c r="D39" s="264"/>
      <c r="E39" s="261" t="s">
        <v>777</v>
      </c>
      <c r="F39" s="301">
        <v>847435034930</v>
      </c>
      <c r="G39" s="330">
        <f t="shared" si="3"/>
        <v>22</v>
      </c>
      <c r="H39" s="262">
        <v>40</v>
      </c>
      <c r="I39" s="263">
        <f t="shared" si="4"/>
        <v>39.99</v>
      </c>
      <c r="J39" s="257">
        <f>VLOOKUP(E39,Inventory!A:C,3,FALSE)</f>
        <v>15</v>
      </c>
      <c r="K39" s="264"/>
      <c r="L39" s="276">
        <f t="shared" si="5"/>
        <v>0</v>
      </c>
      <c r="M39" s="341"/>
    </row>
    <row r="40" spans="1:13" ht="12.75" customHeight="1" x14ac:dyDescent="0.2">
      <c r="A40" s="344" t="s">
        <v>346</v>
      </c>
      <c r="B40" s="453" t="s">
        <v>1670</v>
      </c>
      <c r="C40" s="345" t="s">
        <v>478</v>
      </c>
      <c r="D40" s="267"/>
      <c r="E40" s="268" t="s">
        <v>778</v>
      </c>
      <c r="F40" s="306">
        <v>847435034947</v>
      </c>
      <c r="G40" s="346">
        <f t="shared" si="3"/>
        <v>22</v>
      </c>
      <c r="H40" s="270">
        <v>40</v>
      </c>
      <c r="I40" s="271">
        <f t="shared" si="4"/>
        <v>39.99</v>
      </c>
      <c r="J40" s="454">
        <f>VLOOKUP(E40,Inventory!A:C,3,FALSE)</f>
        <v>7</v>
      </c>
      <c r="K40" s="267"/>
      <c r="L40" s="690">
        <f t="shared" si="5"/>
        <v>0</v>
      </c>
      <c r="M40" s="750"/>
    </row>
    <row r="41" spans="1:13" ht="12.75" customHeight="1" x14ac:dyDescent="0.15">
      <c r="A41" s="691" t="s">
        <v>1671</v>
      </c>
      <c r="B41" s="692"/>
      <c r="C41" s="692"/>
      <c r="D41" s="692"/>
      <c r="E41" s="692"/>
      <c r="F41" s="692"/>
      <c r="G41" s="693"/>
      <c r="H41" s="693"/>
      <c r="I41" s="692"/>
      <c r="J41" s="257"/>
      <c r="K41" s="692"/>
      <c r="L41" s="692"/>
      <c r="M41" s="258"/>
    </row>
    <row r="42" spans="1:13" ht="12.75" customHeight="1" x14ac:dyDescent="0.15">
      <c r="A42" s="694" t="s">
        <v>351</v>
      </c>
      <c r="B42" s="694" t="s">
        <v>352</v>
      </c>
      <c r="C42" s="694" t="s">
        <v>353</v>
      </c>
      <c r="D42" s="694" t="str">
        <f>D3</f>
        <v>Measurement</v>
      </c>
      <c r="E42" s="694" t="s">
        <v>355</v>
      </c>
      <c r="F42" s="694" t="s">
        <v>356</v>
      </c>
      <c r="G42" s="695" t="s">
        <v>257</v>
      </c>
      <c r="H42" s="695" t="s">
        <v>262</v>
      </c>
      <c r="I42" s="694" t="s">
        <v>263</v>
      </c>
      <c r="J42" s="248"/>
      <c r="K42" s="694" t="s">
        <v>357</v>
      </c>
      <c r="L42" s="694" t="s">
        <v>359</v>
      </c>
      <c r="M42" s="249"/>
    </row>
    <row r="43" spans="1:13" ht="12.75" customHeight="1" x14ac:dyDescent="0.2">
      <c r="A43" s="320" t="s">
        <v>329</v>
      </c>
      <c r="B43" s="320" t="s">
        <v>1672</v>
      </c>
      <c r="C43" s="320" t="s">
        <v>466</v>
      </c>
      <c r="D43" s="320" t="s">
        <v>1673</v>
      </c>
      <c r="E43" s="696" t="s">
        <v>1674</v>
      </c>
      <c r="F43" s="697">
        <v>847435030963</v>
      </c>
      <c r="G43" s="551">
        <f t="shared" ref="G43:G46" si="6">H43*0.55</f>
        <v>44</v>
      </c>
      <c r="H43" s="254">
        <v>80</v>
      </c>
      <c r="I43" s="255">
        <f t="shared" ref="I43:I46" si="7">H43-0.01</f>
        <v>79.989999999999995</v>
      </c>
      <c r="J43" s="257">
        <f>VLOOKUP(E43,Inventory!A:C,3,FALSE)</f>
        <v>85</v>
      </c>
      <c r="K43" s="320"/>
      <c r="L43" s="255">
        <f t="shared" ref="L43:L46" si="8">G43*K43</f>
        <v>0</v>
      </c>
      <c r="M43" s="258"/>
    </row>
    <row r="44" spans="1:13" ht="12.75" customHeight="1" x14ac:dyDescent="0.2">
      <c r="A44" s="312" t="s">
        <v>329</v>
      </c>
      <c r="B44" s="312" t="s">
        <v>1672</v>
      </c>
      <c r="C44" s="312" t="s">
        <v>469</v>
      </c>
      <c r="D44" s="312" t="s">
        <v>1675</v>
      </c>
      <c r="E44" s="313" t="s">
        <v>1676</v>
      </c>
      <c r="F44" s="698">
        <v>847435030970</v>
      </c>
      <c r="G44" s="315">
        <f t="shared" si="6"/>
        <v>44</v>
      </c>
      <c r="H44" s="262">
        <v>80</v>
      </c>
      <c r="I44" s="263">
        <f t="shared" si="7"/>
        <v>79.989999999999995</v>
      </c>
      <c r="J44" s="257">
        <f>VLOOKUP(E44,Inventory!A:C,3,FALSE)</f>
        <v>250</v>
      </c>
      <c r="K44" s="312"/>
      <c r="L44" s="263">
        <f t="shared" si="8"/>
        <v>0</v>
      </c>
      <c r="M44" s="258"/>
    </row>
    <row r="45" spans="1:13" ht="12.75" customHeight="1" x14ac:dyDescent="0.2">
      <c r="A45" s="312" t="s">
        <v>329</v>
      </c>
      <c r="B45" s="312" t="s">
        <v>1672</v>
      </c>
      <c r="C45" s="312" t="s">
        <v>472</v>
      </c>
      <c r="D45" s="312" t="s">
        <v>1677</v>
      </c>
      <c r="E45" s="313" t="s">
        <v>1678</v>
      </c>
      <c r="F45" s="698">
        <v>847435030987</v>
      </c>
      <c r="G45" s="315">
        <f t="shared" si="6"/>
        <v>44</v>
      </c>
      <c r="H45" s="262">
        <v>80</v>
      </c>
      <c r="I45" s="263">
        <f t="shared" si="7"/>
        <v>79.989999999999995</v>
      </c>
      <c r="J45" s="257">
        <f>VLOOKUP(E45,Inventory!A:C,3,FALSE)</f>
        <v>250</v>
      </c>
      <c r="K45" s="312"/>
      <c r="L45" s="263">
        <f t="shared" si="8"/>
        <v>0</v>
      </c>
      <c r="M45" s="258"/>
    </row>
    <row r="46" spans="1:13" ht="12.75" customHeight="1" x14ac:dyDescent="0.2">
      <c r="A46" s="312" t="s">
        <v>329</v>
      </c>
      <c r="B46" s="312" t="s">
        <v>1672</v>
      </c>
      <c r="C46" s="312" t="s">
        <v>475</v>
      </c>
      <c r="D46" s="312" t="s">
        <v>1679</v>
      </c>
      <c r="E46" s="313" t="s">
        <v>1680</v>
      </c>
      <c r="F46" s="698">
        <v>847435030994</v>
      </c>
      <c r="G46" s="315">
        <f t="shared" si="6"/>
        <v>44</v>
      </c>
      <c r="H46" s="262">
        <v>80</v>
      </c>
      <c r="I46" s="263">
        <f t="shared" si="7"/>
        <v>79.989999999999995</v>
      </c>
      <c r="J46" s="257">
        <f>VLOOKUP(E46,Inventory!A:C,3,FALSE)</f>
        <v>131</v>
      </c>
      <c r="K46" s="312"/>
      <c r="L46" s="263">
        <f t="shared" si="8"/>
        <v>0</v>
      </c>
      <c r="M46" s="258"/>
    </row>
    <row r="47" spans="1:13" ht="12.75" customHeight="1" x14ac:dyDescent="0.15">
      <c r="A47" s="691" t="s">
        <v>1681</v>
      </c>
      <c r="B47" s="692"/>
      <c r="C47" s="692"/>
      <c r="D47" s="692"/>
      <c r="E47" s="692"/>
      <c r="F47" s="699"/>
      <c r="G47" s="693"/>
      <c r="H47" s="693"/>
      <c r="I47" s="692"/>
      <c r="J47" s="257"/>
      <c r="K47" s="692"/>
      <c r="L47" s="692"/>
      <c r="M47" s="258"/>
    </row>
    <row r="48" spans="1:13" ht="12.75" customHeight="1" x14ac:dyDescent="0.15">
      <c r="A48" s="694" t="s">
        <v>351</v>
      </c>
      <c r="B48" s="694" t="s">
        <v>352</v>
      </c>
      <c r="C48" s="694" t="s">
        <v>353</v>
      </c>
      <c r="D48" s="694">
        <f>D41</f>
        <v>0</v>
      </c>
      <c r="E48" s="694" t="s">
        <v>355</v>
      </c>
      <c r="F48" s="694" t="s">
        <v>356</v>
      </c>
      <c r="G48" s="695" t="s">
        <v>257</v>
      </c>
      <c r="H48" s="695" t="s">
        <v>262</v>
      </c>
      <c r="I48" s="694" t="s">
        <v>263</v>
      </c>
      <c r="J48" s="248"/>
      <c r="K48" s="694" t="s">
        <v>357</v>
      </c>
      <c r="L48" s="694" t="s">
        <v>359</v>
      </c>
      <c r="M48" s="249"/>
    </row>
    <row r="49" spans="1:14" ht="12.75" customHeight="1" x14ac:dyDescent="0.15">
      <c r="A49" s="251" t="s">
        <v>1682</v>
      </c>
      <c r="B49" s="252" t="s">
        <v>1683</v>
      </c>
      <c r="C49" s="252" t="s">
        <v>430</v>
      </c>
      <c r="D49" s="252"/>
      <c r="E49" s="700" t="s">
        <v>1684</v>
      </c>
      <c r="F49" s="298">
        <v>847435023804</v>
      </c>
      <c r="G49" s="302">
        <f t="shared" ref="G49:G56" si="9">H49*0.55</f>
        <v>41.25</v>
      </c>
      <c r="H49" s="299">
        <v>75</v>
      </c>
      <c r="I49" s="255">
        <f t="shared" ref="I49:I56" si="10">H49-0.01</f>
        <v>74.989999999999995</v>
      </c>
      <c r="J49" s="257">
        <f>VLOOKUP(E49,Inventory!A:C,3,FALSE)</f>
        <v>250</v>
      </c>
      <c r="K49" s="252"/>
      <c r="L49" s="255">
        <f t="shared" ref="L49:L56" si="11">G49*K49</f>
        <v>0</v>
      </c>
      <c r="M49" s="258"/>
    </row>
    <row r="50" spans="1:14" ht="12.75" customHeight="1" x14ac:dyDescent="0.15">
      <c r="A50" s="260" t="s">
        <v>1682</v>
      </c>
      <c r="B50" s="264" t="s">
        <v>1683</v>
      </c>
      <c r="C50" s="264" t="s">
        <v>432</v>
      </c>
      <c r="D50" s="264"/>
      <c r="E50" s="265" t="s">
        <v>1685</v>
      </c>
      <c r="F50" s="301">
        <v>847435023811</v>
      </c>
      <c r="G50" s="302">
        <f t="shared" si="9"/>
        <v>41.25</v>
      </c>
      <c r="H50" s="302">
        <v>75</v>
      </c>
      <c r="I50" s="263">
        <f t="shared" si="10"/>
        <v>74.989999999999995</v>
      </c>
      <c r="J50" s="257">
        <f>VLOOKUP(E50,Inventory!A:C,3,FALSE)</f>
        <v>250</v>
      </c>
      <c r="K50" s="264"/>
      <c r="L50" s="263">
        <f t="shared" si="11"/>
        <v>0</v>
      </c>
      <c r="M50" s="258"/>
    </row>
    <row r="51" spans="1:14" ht="12.75" customHeight="1" x14ac:dyDescent="0.15">
      <c r="A51" s="260" t="s">
        <v>1682</v>
      </c>
      <c r="B51" s="264" t="s">
        <v>1683</v>
      </c>
      <c r="C51" s="264" t="s">
        <v>434</v>
      </c>
      <c r="D51" s="264"/>
      <c r="E51" s="265" t="s">
        <v>1686</v>
      </c>
      <c r="F51" s="301">
        <v>847435023828</v>
      </c>
      <c r="G51" s="302">
        <f t="shared" si="9"/>
        <v>41.25</v>
      </c>
      <c r="H51" s="302">
        <v>75</v>
      </c>
      <c r="I51" s="263">
        <f t="shared" si="10"/>
        <v>74.989999999999995</v>
      </c>
      <c r="J51" s="257">
        <f>VLOOKUP(E51,Inventory!A:C,3,FALSE)</f>
        <v>250</v>
      </c>
      <c r="K51" s="264"/>
      <c r="L51" s="263">
        <f t="shared" si="11"/>
        <v>0</v>
      </c>
      <c r="M51" s="258"/>
    </row>
    <row r="52" spans="1:14" ht="12.75" customHeight="1" x14ac:dyDescent="0.15">
      <c r="A52" s="260" t="s">
        <v>1682</v>
      </c>
      <c r="B52" s="264" t="s">
        <v>1683</v>
      </c>
      <c r="C52" s="264" t="s">
        <v>436</v>
      </c>
      <c r="D52" s="264"/>
      <c r="E52" s="265" t="s">
        <v>1687</v>
      </c>
      <c r="F52" s="301">
        <v>847435023835</v>
      </c>
      <c r="G52" s="302">
        <f t="shared" si="9"/>
        <v>41.25</v>
      </c>
      <c r="H52" s="302">
        <v>75</v>
      </c>
      <c r="I52" s="263">
        <f t="shared" si="10"/>
        <v>74.989999999999995</v>
      </c>
      <c r="J52" s="257">
        <f>VLOOKUP(E52,Inventory!A:C,3,FALSE)</f>
        <v>250</v>
      </c>
      <c r="K52" s="264"/>
      <c r="L52" s="263">
        <f t="shared" si="11"/>
        <v>0</v>
      </c>
      <c r="M52" s="258"/>
    </row>
    <row r="53" spans="1:14" ht="12.75" customHeight="1" x14ac:dyDescent="0.15">
      <c r="A53" s="260" t="s">
        <v>1688</v>
      </c>
      <c r="B53" s="264" t="s">
        <v>1683</v>
      </c>
      <c r="C53" s="264" t="s">
        <v>430</v>
      </c>
      <c r="D53" s="264"/>
      <c r="E53" s="265" t="s">
        <v>1689</v>
      </c>
      <c r="F53" s="301">
        <v>847435023880</v>
      </c>
      <c r="G53" s="302">
        <f t="shared" si="9"/>
        <v>33</v>
      </c>
      <c r="H53" s="302">
        <v>60</v>
      </c>
      <c r="I53" s="263">
        <f t="shared" si="10"/>
        <v>59.99</v>
      </c>
      <c r="J53" s="257">
        <f>VLOOKUP(E53,Inventory!A:C,3,FALSE)</f>
        <v>250</v>
      </c>
      <c r="K53" s="264"/>
      <c r="L53" s="263">
        <f t="shared" si="11"/>
        <v>0</v>
      </c>
      <c r="M53" s="258"/>
    </row>
    <row r="54" spans="1:14" ht="12.75" customHeight="1" x14ac:dyDescent="0.15">
      <c r="A54" s="260" t="s">
        <v>1688</v>
      </c>
      <c r="B54" s="264" t="s">
        <v>1683</v>
      </c>
      <c r="C54" s="264" t="s">
        <v>432</v>
      </c>
      <c r="D54" s="264"/>
      <c r="E54" s="265" t="s">
        <v>1690</v>
      </c>
      <c r="F54" s="301">
        <v>847435023897</v>
      </c>
      <c r="G54" s="302">
        <f t="shared" si="9"/>
        <v>33</v>
      </c>
      <c r="H54" s="302">
        <v>60</v>
      </c>
      <c r="I54" s="263">
        <f t="shared" si="10"/>
        <v>59.99</v>
      </c>
      <c r="J54" s="257">
        <f>VLOOKUP(E54,Inventory!A:C,3,FALSE)</f>
        <v>250</v>
      </c>
      <c r="K54" s="264"/>
      <c r="L54" s="263">
        <f t="shared" si="11"/>
        <v>0</v>
      </c>
      <c r="M54" s="258"/>
    </row>
    <row r="55" spans="1:14" ht="12.75" customHeight="1" x14ac:dyDescent="0.15">
      <c r="A55" s="260" t="s">
        <v>1688</v>
      </c>
      <c r="B55" s="264" t="s">
        <v>1683</v>
      </c>
      <c r="C55" s="264" t="s">
        <v>434</v>
      </c>
      <c r="D55" s="264"/>
      <c r="E55" s="265" t="s">
        <v>1691</v>
      </c>
      <c r="F55" s="301">
        <v>847435023903</v>
      </c>
      <c r="G55" s="302">
        <f t="shared" si="9"/>
        <v>33</v>
      </c>
      <c r="H55" s="302">
        <v>60</v>
      </c>
      <c r="I55" s="263">
        <f t="shared" si="10"/>
        <v>59.99</v>
      </c>
      <c r="J55" s="257">
        <f>VLOOKUP(E55,Inventory!A:C,3,FALSE)</f>
        <v>250</v>
      </c>
      <c r="K55" s="264"/>
      <c r="L55" s="263">
        <f t="shared" si="11"/>
        <v>0</v>
      </c>
      <c r="M55" s="258"/>
    </row>
    <row r="56" spans="1:14" ht="12.75" customHeight="1" x14ac:dyDescent="0.15">
      <c r="A56" s="260" t="s">
        <v>1688</v>
      </c>
      <c r="B56" s="264" t="s">
        <v>1683</v>
      </c>
      <c r="C56" s="264" t="s">
        <v>436</v>
      </c>
      <c r="D56" s="264"/>
      <c r="E56" s="265" t="s">
        <v>1692</v>
      </c>
      <c r="F56" s="301">
        <v>847435023910</v>
      </c>
      <c r="G56" s="302">
        <f t="shared" si="9"/>
        <v>33</v>
      </c>
      <c r="H56" s="302">
        <v>60</v>
      </c>
      <c r="I56" s="263">
        <f t="shared" si="10"/>
        <v>59.99</v>
      </c>
      <c r="J56" s="257">
        <f>VLOOKUP(E56,Inventory!A:C,3,FALSE)</f>
        <v>250</v>
      </c>
      <c r="K56" s="264"/>
      <c r="L56" s="263">
        <f t="shared" si="11"/>
        <v>0</v>
      </c>
      <c r="M56" s="258"/>
    </row>
    <row r="57" spans="1:14" ht="12.75" customHeight="1" x14ac:dyDescent="0.15">
      <c r="A57" s="691" t="s">
        <v>1698</v>
      </c>
      <c r="B57" s="692"/>
      <c r="C57" s="692"/>
      <c r="D57" s="692"/>
      <c r="E57" s="692"/>
      <c r="F57" s="692"/>
      <c r="G57" s="693"/>
      <c r="H57" s="693"/>
      <c r="I57" s="692"/>
      <c r="J57" s="257"/>
      <c r="K57" s="692"/>
      <c r="L57" s="692"/>
      <c r="M57" s="258"/>
    </row>
    <row r="58" spans="1:14" ht="12.75" customHeight="1" x14ac:dyDescent="0.15">
      <c r="A58" s="694" t="s">
        <v>351</v>
      </c>
      <c r="B58" s="694" t="s">
        <v>352</v>
      </c>
      <c r="C58" s="694" t="s">
        <v>353</v>
      </c>
      <c r="D58" s="694" t="str">
        <f>D3</f>
        <v>Measurement</v>
      </c>
      <c r="E58" s="694" t="s">
        <v>355</v>
      </c>
      <c r="F58" s="694" t="s">
        <v>356</v>
      </c>
      <c r="G58" s="695" t="s">
        <v>257</v>
      </c>
      <c r="H58" s="695" t="s">
        <v>262</v>
      </c>
      <c r="I58" s="694" t="s">
        <v>263</v>
      </c>
      <c r="J58" s="248"/>
      <c r="K58" s="694" t="s">
        <v>357</v>
      </c>
      <c r="L58" s="694" t="s">
        <v>359</v>
      </c>
      <c r="M58" s="249"/>
    </row>
    <row r="59" spans="1:14" ht="12.75" customHeight="1" x14ac:dyDescent="0.15">
      <c r="A59" s="251" t="s">
        <v>1699</v>
      </c>
      <c r="B59" s="251" t="s">
        <v>1683</v>
      </c>
      <c r="C59" s="251" t="s">
        <v>430</v>
      </c>
      <c r="D59" s="251" t="s">
        <v>1700</v>
      </c>
      <c r="E59" s="253" t="s">
        <v>1701</v>
      </c>
      <c r="F59" s="298">
        <v>847435023583</v>
      </c>
      <c r="G59" s="302">
        <f t="shared" ref="G59:G79" si="12">H59*0.55</f>
        <v>46.750000000000007</v>
      </c>
      <c r="H59" s="299">
        <v>85</v>
      </c>
      <c r="I59" s="255">
        <f t="shared" ref="I59:I79" si="13">H59-0.01</f>
        <v>84.99</v>
      </c>
      <c r="J59" s="257">
        <f>VLOOKUP(E59,Inventory!A:C,3,FALSE)</f>
        <v>250</v>
      </c>
      <c r="K59" s="252"/>
      <c r="L59" s="255">
        <f t="shared" ref="L59:L79" si="14">G59*K59</f>
        <v>0</v>
      </c>
      <c r="M59" s="258"/>
    </row>
    <row r="60" spans="1:14" ht="12.75" customHeight="1" x14ac:dyDescent="0.15">
      <c r="A60" s="260" t="s">
        <v>1699</v>
      </c>
      <c r="B60" s="260" t="s">
        <v>1683</v>
      </c>
      <c r="C60" s="260" t="s">
        <v>432</v>
      </c>
      <c r="D60" s="260" t="s">
        <v>1702</v>
      </c>
      <c r="E60" s="261" t="s">
        <v>1703</v>
      </c>
      <c r="F60" s="301">
        <v>847435023590</v>
      </c>
      <c r="G60" s="302">
        <f t="shared" si="12"/>
        <v>46.750000000000007</v>
      </c>
      <c r="H60" s="302">
        <v>85</v>
      </c>
      <c r="I60" s="263">
        <f t="shared" si="13"/>
        <v>84.99</v>
      </c>
      <c r="J60" s="257">
        <f>VLOOKUP(E60,Inventory!A:C,3,FALSE)</f>
        <v>250</v>
      </c>
      <c r="K60" s="264"/>
      <c r="L60" s="263">
        <f t="shared" si="14"/>
        <v>0</v>
      </c>
      <c r="M60" s="258"/>
    </row>
    <row r="61" spans="1:14" ht="12.75" customHeight="1" x14ac:dyDescent="0.15">
      <c r="A61" s="279" t="s">
        <v>1699</v>
      </c>
      <c r="B61" s="279" t="s">
        <v>1683</v>
      </c>
      <c r="C61" s="279" t="s">
        <v>434</v>
      </c>
      <c r="D61" s="279" t="s">
        <v>1704</v>
      </c>
      <c r="E61" s="303" t="s">
        <v>1705</v>
      </c>
      <c r="F61" s="304">
        <v>847435023606</v>
      </c>
      <c r="G61" s="302">
        <f t="shared" si="12"/>
        <v>46.750000000000007</v>
      </c>
      <c r="H61" s="305">
        <v>85</v>
      </c>
      <c r="I61" s="282">
        <f t="shared" si="13"/>
        <v>84.99</v>
      </c>
      <c r="J61" s="257">
        <f>VLOOKUP(E61,Inventory!A:C,3,FALSE)</f>
        <v>250</v>
      </c>
      <c r="K61" s="281"/>
      <c r="L61" s="282">
        <f t="shared" si="14"/>
        <v>0</v>
      </c>
      <c r="M61" s="258"/>
    </row>
    <row r="62" spans="1:14" ht="12.75" customHeight="1" x14ac:dyDescent="0.15">
      <c r="A62" s="266" t="s">
        <v>1699</v>
      </c>
      <c r="B62" s="266" t="s">
        <v>1683</v>
      </c>
      <c r="C62" s="266" t="s">
        <v>436</v>
      </c>
      <c r="D62" s="266" t="s">
        <v>1706</v>
      </c>
      <c r="E62" s="268" t="s">
        <v>1707</v>
      </c>
      <c r="F62" s="306">
        <v>847435023613</v>
      </c>
      <c r="G62" s="307">
        <f t="shared" si="12"/>
        <v>46.750000000000007</v>
      </c>
      <c r="H62" s="307">
        <v>85</v>
      </c>
      <c r="I62" s="271">
        <f t="shared" si="13"/>
        <v>84.99</v>
      </c>
      <c r="J62" s="257">
        <f>VLOOKUP(E62,Inventory!A:C,3,FALSE)</f>
        <v>250</v>
      </c>
      <c r="K62" s="267"/>
      <c r="L62" s="271">
        <f t="shared" si="14"/>
        <v>0</v>
      </c>
      <c r="M62" s="258"/>
    </row>
    <row r="63" spans="1:14" ht="12.75" customHeight="1" x14ac:dyDescent="0.15">
      <c r="A63" s="467" t="s">
        <v>334</v>
      </c>
      <c r="B63" s="467" t="s">
        <v>1708</v>
      </c>
      <c r="C63" s="657" t="s">
        <v>430</v>
      </c>
      <c r="D63" s="657"/>
      <c r="E63" s="658" t="s">
        <v>1709</v>
      </c>
      <c r="F63" s="701" t="s">
        <v>1710</v>
      </c>
      <c r="G63" s="702">
        <f t="shared" si="12"/>
        <v>66</v>
      </c>
      <c r="H63" s="702">
        <v>120</v>
      </c>
      <c r="I63" s="660">
        <f t="shared" si="13"/>
        <v>119.99</v>
      </c>
      <c r="J63" s="257">
        <f>VLOOKUP(E63,Inventory!A:C,3,FALSE)</f>
        <v>127</v>
      </c>
      <c r="K63" s="661"/>
      <c r="L63" s="660">
        <f t="shared" si="14"/>
        <v>0</v>
      </c>
      <c r="M63" s="258"/>
      <c r="N63" s="79" t="s">
        <v>1831</v>
      </c>
    </row>
    <row r="64" spans="1:14" ht="12.75" customHeight="1" x14ac:dyDescent="0.15">
      <c r="A64" s="467" t="s">
        <v>334</v>
      </c>
      <c r="B64" s="467" t="s">
        <v>1708</v>
      </c>
      <c r="C64" s="467" t="s">
        <v>432</v>
      </c>
      <c r="D64" s="467"/>
      <c r="E64" s="511" t="s">
        <v>1711</v>
      </c>
      <c r="F64" s="512" t="s">
        <v>1712</v>
      </c>
      <c r="G64" s="569">
        <f t="shared" si="12"/>
        <v>66</v>
      </c>
      <c r="H64" s="569">
        <v>120</v>
      </c>
      <c r="I64" s="473">
        <f t="shared" si="13"/>
        <v>119.99</v>
      </c>
      <c r="J64" s="257">
        <f>VLOOKUP(E64,Inventory!A:C,3,FALSE)</f>
        <v>250</v>
      </c>
      <c r="K64" s="661"/>
      <c r="L64" s="660">
        <f t="shared" si="14"/>
        <v>0</v>
      </c>
      <c r="M64" s="258"/>
      <c r="N64" s="79" t="s">
        <v>1831</v>
      </c>
    </row>
    <row r="65" spans="1:14" ht="12.75" customHeight="1" x14ac:dyDescent="0.15">
      <c r="A65" s="467" t="s">
        <v>334</v>
      </c>
      <c r="B65" s="467" t="s">
        <v>1708</v>
      </c>
      <c r="C65" s="467" t="s">
        <v>434</v>
      </c>
      <c r="D65" s="467"/>
      <c r="E65" s="511" t="s">
        <v>1713</v>
      </c>
      <c r="F65" s="512" t="s">
        <v>1714</v>
      </c>
      <c r="G65" s="569">
        <f t="shared" si="12"/>
        <v>66</v>
      </c>
      <c r="H65" s="569">
        <v>120</v>
      </c>
      <c r="I65" s="473">
        <f t="shared" si="13"/>
        <v>119.99</v>
      </c>
      <c r="J65" s="257">
        <f>VLOOKUP(E65,Inventory!A:C,3,FALSE)</f>
        <v>250</v>
      </c>
      <c r="K65" s="661"/>
      <c r="L65" s="660">
        <f t="shared" si="14"/>
        <v>0</v>
      </c>
      <c r="M65" s="258"/>
      <c r="N65" s="79" t="s">
        <v>1831</v>
      </c>
    </row>
    <row r="66" spans="1:14" ht="12.75" customHeight="1" x14ac:dyDescent="0.15">
      <c r="A66" s="467" t="s">
        <v>334</v>
      </c>
      <c r="B66" s="467" t="s">
        <v>1708</v>
      </c>
      <c r="C66" s="467" t="s">
        <v>436</v>
      </c>
      <c r="D66" s="467"/>
      <c r="E66" s="511" t="s">
        <v>1715</v>
      </c>
      <c r="F66" s="512" t="s">
        <v>1716</v>
      </c>
      <c r="G66" s="569">
        <f t="shared" si="12"/>
        <v>66</v>
      </c>
      <c r="H66" s="569">
        <v>120</v>
      </c>
      <c r="I66" s="473">
        <f t="shared" si="13"/>
        <v>119.99</v>
      </c>
      <c r="J66" s="257">
        <f>VLOOKUP(E66,Inventory!A:C,3,FALSE)</f>
        <v>164</v>
      </c>
      <c r="K66" s="661"/>
      <c r="L66" s="660">
        <f t="shared" si="14"/>
        <v>0</v>
      </c>
      <c r="M66" s="258"/>
      <c r="N66" s="79" t="s">
        <v>1831</v>
      </c>
    </row>
    <row r="67" spans="1:14" ht="12.75" customHeight="1" x14ac:dyDescent="0.15">
      <c r="A67" s="251" t="s">
        <v>1717</v>
      </c>
      <c r="B67" s="252" t="s">
        <v>1718</v>
      </c>
      <c r="C67" s="252" t="s">
        <v>658</v>
      </c>
      <c r="D67" s="251"/>
      <c r="E67" s="253" t="s">
        <v>1719</v>
      </c>
      <c r="F67" s="298">
        <v>847435035722</v>
      </c>
      <c r="G67" s="299">
        <f t="shared" si="12"/>
        <v>35.75</v>
      </c>
      <c r="H67" s="299">
        <v>65</v>
      </c>
      <c r="I67" s="255">
        <f t="shared" si="13"/>
        <v>64.989999999999995</v>
      </c>
      <c r="J67" s="257">
        <f>VLOOKUP(E67,Inventory!A:C,3,FALSE)</f>
        <v>91</v>
      </c>
      <c r="K67" s="252"/>
      <c r="L67" s="255">
        <f t="shared" si="14"/>
        <v>0</v>
      </c>
      <c r="M67" s="258"/>
      <c r="N67" s="79" t="s">
        <v>1831</v>
      </c>
    </row>
    <row r="68" spans="1:14" ht="12.75" customHeight="1" x14ac:dyDescent="0.15">
      <c r="A68" s="251" t="s">
        <v>1717</v>
      </c>
      <c r="B68" s="252" t="s">
        <v>1718</v>
      </c>
      <c r="C68" s="252" t="s">
        <v>1566</v>
      </c>
      <c r="D68" s="251"/>
      <c r="E68" s="253" t="s">
        <v>1720</v>
      </c>
      <c r="F68" s="298">
        <v>847435035739</v>
      </c>
      <c r="G68" s="299">
        <f t="shared" si="12"/>
        <v>35.75</v>
      </c>
      <c r="H68" s="299">
        <v>65</v>
      </c>
      <c r="I68" s="255">
        <f t="shared" si="13"/>
        <v>64.989999999999995</v>
      </c>
      <c r="J68" s="257">
        <f>VLOOKUP(E68,Inventory!A:C,3,FALSE)</f>
        <v>91</v>
      </c>
      <c r="K68" s="252"/>
      <c r="L68" s="255">
        <f t="shared" si="14"/>
        <v>0</v>
      </c>
      <c r="M68" s="258"/>
      <c r="N68" s="79" t="s">
        <v>1831</v>
      </c>
    </row>
    <row r="69" spans="1:14" ht="12.75" customHeight="1" x14ac:dyDescent="0.15">
      <c r="A69" s="260" t="s">
        <v>1717</v>
      </c>
      <c r="B69" s="264" t="s">
        <v>1718</v>
      </c>
      <c r="C69" s="264" t="s">
        <v>661</v>
      </c>
      <c r="D69" s="260"/>
      <c r="E69" s="253" t="s">
        <v>1721</v>
      </c>
      <c r="F69" s="301">
        <v>847435035746</v>
      </c>
      <c r="G69" s="302">
        <f t="shared" si="12"/>
        <v>35.75</v>
      </c>
      <c r="H69" s="302">
        <v>65</v>
      </c>
      <c r="I69" s="263">
        <f t="shared" si="13"/>
        <v>64.989999999999995</v>
      </c>
      <c r="J69" s="257">
        <f>VLOOKUP(E69,Inventory!A:C,3,FALSE)</f>
        <v>93</v>
      </c>
      <c r="K69" s="264"/>
      <c r="L69" s="263">
        <f t="shared" si="14"/>
        <v>0</v>
      </c>
      <c r="M69" s="258"/>
      <c r="N69" s="79" t="s">
        <v>1831</v>
      </c>
    </row>
    <row r="70" spans="1:14" ht="12.75" customHeight="1" x14ac:dyDescent="0.15">
      <c r="A70" s="251" t="s">
        <v>1717</v>
      </c>
      <c r="B70" s="252" t="s">
        <v>1718</v>
      </c>
      <c r="C70" s="252" t="s">
        <v>430</v>
      </c>
      <c r="D70" s="251" t="s">
        <v>1700</v>
      </c>
      <c r="E70" s="298" t="s">
        <v>1722</v>
      </c>
      <c r="F70" s="298" t="s">
        <v>1723</v>
      </c>
      <c r="G70" s="299">
        <f t="shared" si="12"/>
        <v>38.5</v>
      </c>
      <c r="H70" s="299">
        <v>70</v>
      </c>
      <c r="I70" s="255">
        <f t="shared" si="13"/>
        <v>69.989999999999995</v>
      </c>
      <c r="J70" s="257">
        <f>VLOOKUP(E70,Inventory!A:C,3,FALSE)</f>
        <v>250</v>
      </c>
      <c r="K70" s="252"/>
      <c r="L70" s="255">
        <f t="shared" si="14"/>
        <v>0</v>
      </c>
      <c r="M70" s="258"/>
      <c r="N70" s="79"/>
    </row>
    <row r="71" spans="1:14" ht="12.75" customHeight="1" x14ac:dyDescent="0.15">
      <c r="A71" s="260" t="s">
        <v>1717</v>
      </c>
      <c r="B71" s="264" t="s">
        <v>1718</v>
      </c>
      <c r="C71" s="264" t="s">
        <v>432</v>
      </c>
      <c r="D71" s="260" t="s">
        <v>1702</v>
      </c>
      <c r="E71" s="301" t="s">
        <v>1724</v>
      </c>
      <c r="F71" s="301" t="s">
        <v>1725</v>
      </c>
      <c r="G71" s="302">
        <f t="shared" si="12"/>
        <v>38.5</v>
      </c>
      <c r="H71" s="302">
        <v>70</v>
      </c>
      <c r="I71" s="263">
        <f t="shared" si="13"/>
        <v>69.989999999999995</v>
      </c>
      <c r="J71" s="257">
        <f>VLOOKUP(E71,Inventory!A:C,3,FALSE)</f>
        <v>250</v>
      </c>
      <c r="K71" s="264"/>
      <c r="L71" s="263">
        <f t="shared" si="14"/>
        <v>0</v>
      </c>
      <c r="M71" s="258"/>
      <c r="N71" s="79"/>
    </row>
    <row r="72" spans="1:14" ht="12.75" customHeight="1" x14ac:dyDescent="0.15">
      <c r="A72" s="279" t="s">
        <v>1717</v>
      </c>
      <c r="B72" s="281" t="s">
        <v>1718</v>
      </c>
      <c r="C72" s="281" t="s">
        <v>434</v>
      </c>
      <c r="D72" s="279" t="s">
        <v>1704</v>
      </c>
      <c r="E72" s="304" t="s">
        <v>1726</v>
      </c>
      <c r="F72" s="304" t="s">
        <v>1727</v>
      </c>
      <c r="G72" s="302">
        <f t="shared" si="12"/>
        <v>38.5</v>
      </c>
      <c r="H72" s="305">
        <v>70</v>
      </c>
      <c r="I72" s="282">
        <f t="shared" si="13"/>
        <v>69.989999999999995</v>
      </c>
      <c r="J72" s="257">
        <f>VLOOKUP(E72,Inventory!A:C,3,FALSE)</f>
        <v>250</v>
      </c>
      <c r="K72" s="281"/>
      <c r="L72" s="282">
        <f t="shared" si="14"/>
        <v>0</v>
      </c>
      <c r="M72" s="258"/>
      <c r="N72" s="79"/>
    </row>
    <row r="73" spans="1:14" ht="12.75" customHeight="1" x14ac:dyDescent="0.15">
      <c r="A73" s="266" t="s">
        <v>1717</v>
      </c>
      <c r="B73" s="267" t="s">
        <v>1718</v>
      </c>
      <c r="C73" s="267" t="s">
        <v>436</v>
      </c>
      <c r="D73" s="266" t="s">
        <v>1706</v>
      </c>
      <c r="E73" s="306" t="s">
        <v>1728</v>
      </c>
      <c r="F73" s="306" t="s">
        <v>1729</v>
      </c>
      <c r="G73" s="307">
        <f t="shared" si="12"/>
        <v>38.5</v>
      </c>
      <c r="H73" s="307">
        <v>70</v>
      </c>
      <c r="I73" s="271">
        <f t="shared" si="13"/>
        <v>69.989999999999995</v>
      </c>
      <c r="J73" s="257">
        <f>VLOOKUP(E73,Inventory!A:C,3,FALSE)</f>
        <v>250</v>
      </c>
      <c r="K73" s="267"/>
      <c r="L73" s="271">
        <f t="shared" si="14"/>
        <v>0</v>
      </c>
      <c r="M73" s="258"/>
      <c r="N73" s="79"/>
    </row>
    <row r="74" spans="1:14" ht="12.75" customHeight="1" x14ac:dyDescent="0.15">
      <c r="A74" s="467" t="s">
        <v>335</v>
      </c>
      <c r="B74" s="467" t="s">
        <v>1718</v>
      </c>
      <c r="C74" s="467" t="s">
        <v>363</v>
      </c>
      <c r="D74" s="279"/>
      <c r="E74" s="518" t="s">
        <v>1730</v>
      </c>
      <c r="F74" s="518" t="s">
        <v>1731</v>
      </c>
      <c r="G74" s="569">
        <f t="shared" si="12"/>
        <v>44</v>
      </c>
      <c r="H74" s="471">
        <v>80</v>
      </c>
      <c r="I74" s="473">
        <f t="shared" si="13"/>
        <v>79.989999999999995</v>
      </c>
      <c r="J74" s="257">
        <f>VLOOKUP(E74,Inventory!A:C,3,FALSE)</f>
        <v>6</v>
      </c>
      <c r="K74" s="542"/>
      <c r="L74" s="472">
        <f t="shared" si="14"/>
        <v>0</v>
      </c>
      <c r="M74" s="258"/>
      <c r="N74" s="79" t="s">
        <v>1831</v>
      </c>
    </row>
    <row r="75" spans="1:14" ht="12.75" customHeight="1" x14ac:dyDescent="0.15">
      <c r="A75" s="467" t="s">
        <v>335</v>
      </c>
      <c r="B75" s="467" t="s">
        <v>1718</v>
      </c>
      <c r="C75" s="467" t="s">
        <v>367</v>
      </c>
      <c r="D75" s="279"/>
      <c r="E75" s="518" t="s">
        <v>1732</v>
      </c>
      <c r="F75" s="518" t="s">
        <v>1733</v>
      </c>
      <c r="G75" s="569">
        <f t="shared" si="12"/>
        <v>44</v>
      </c>
      <c r="H75" s="471">
        <v>80</v>
      </c>
      <c r="I75" s="473">
        <f t="shared" si="13"/>
        <v>79.989999999999995</v>
      </c>
      <c r="J75" s="257">
        <f>VLOOKUP(E75,Inventory!A:C,3,FALSE)</f>
        <v>5</v>
      </c>
      <c r="K75" s="544"/>
      <c r="L75" s="549">
        <f t="shared" si="14"/>
        <v>0</v>
      </c>
      <c r="M75" s="258"/>
      <c r="N75" s="79" t="s">
        <v>1831</v>
      </c>
    </row>
    <row r="76" spans="1:14" ht="12.75" customHeight="1" x14ac:dyDescent="0.15">
      <c r="A76" s="467" t="s">
        <v>336</v>
      </c>
      <c r="B76" s="467" t="s">
        <v>1718</v>
      </c>
      <c r="C76" s="467" t="s">
        <v>466</v>
      </c>
      <c r="D76" s="279"/>
      <c r="E76" s="518" t="s">
        <v>1734</v>
      </c>
      <c r="F76" s="518" t="s">
        <v>1735</v>
      </c>
      <c r="G76" s="569">
        <f t="shared" si="12"/>
        <v>44</v>
      </c>
      <c r="H76" s="471">
        <v>80</v>
      </c>
      <c r="I76" s="473">
        <f t="shared" si="13"/>
        <v>79.989999999999995</v>
      </c>
      <c r="J76" s="257">
        <f>VLOOKUP(E76,Inventory!A:C,3,FALSE)</f>
        <v>118</v>
      </c>
      <c r="K76" s="542"/>
      <c r="L76" s="472">
        <f t="shared" si="14"/>
        <v>0</v>
      </c>
      <c r="M76" s="258"/>
      <c r="N76" s="79" t="s">
        <v>1831</v>
      </c>
    </row>
    <row r="77" spans="1:14" ht="12.75" customHeight="1" x14ac:dyDescent="0.15">
      <c r="A77" s="467" t="s">
        <v>336</v>
      </c>
      <c r="B77" s="467" t="s">
        <v>1718</v>
      </c>
      <c r="C77" s="467" t="s">
        <v>469</v>
      </c>
      <c r="D77" s="279"/>
      <c r="E77" s="518" t="s">
        <v>1736</v>
      </c>
      <c r="F77" s="518" t="s">
        <v>1737</v>
      </c>
      <c r="G77" s="569">
        <f t="shared" si="12"/>
        <v>44</v>
      </c>
      <c r="H77" s="471">
        <v>80</v>
      </c>
      <c r="I77" s="473">
        <f t="shared" si="13"/>
        <v>79.989999999999995</v>
      </c>
      <c r="J77" s="257">
        <f>VLOOKUP(E77,Inventory!A:C,3,FALSE)</f>
        <v>250</v>
      </c>
      <c r="K77" s="544"/>
      <c r="L77" s="549">
        <f t="shared" si="14"/>
        <v>0</v>
      </c>
      <c r="M77" s="258"/>
      <c r="N77" s="79" t="s">
        <v>1831</v>
      </c>
    </row>
    <row r="78" spans="1:14" ht="12.75" customHeight="1" x14ac:dyDescent="0.15">
      <c r="A78" s="467" t="s">
        <v>336</v>
      </c>
      <c r="B78" s="467" t="s">
        <v>1718</v>
      </c>
      <c r="C78" s="467" t="s">
        <v>472</v>
      </c>
      <c r="D78" s="279"/>
      <c r="E78" s="518" t="s">
        <v>1738</v>
      </c>
      <c r="F78" s="518" t="s">
        <v>1739</v>
      </c>
      <c r="G78" s="569">
        <f t="shared" si="12"/>
        <v>44</v>
      </c>
      <c r="H78" s="471">
        <v>80</v>
      </c>
      <c r="I78" s="473">
        <f t="shared" si="13"/>
        <v>79.989999999999995</v>
      </c>
      <c r="J78" s="257">
        <f>VLOOKUP(E78,Inventory!A:C,3,FALSE)</f>
        <v>250</v>
      </c>
      <c r="K78" s="542"/>
      <c r="L78" s="472">
        <f t="shared" si="14"/>
        <v>0</v>
      </c>
      <c r="M78" s="258"/>
      <c r="N78" s="79" t="s">
        <v>1831</v>
      </c>
    </row>
    <row r="79" spans="1:14" ht="12.75" customHeight="1" x14ac:dyDescent="0.15">
      <c r="A79" s="467" t="s">
        <v>336</v>
      </c>
      <c r="B79" s="467" t="s">
        <v>1718</v>
      </c>
      <c r="C79" s="467" t="s">
        <v>475</v>
      </c>
      <c r="D79" s="279"/>
      <c r="E79" s="518" t="s">
        <v>1740</v>
      </c>
      <c r="F79" s="518" t="s">
        <v>1741</v>
      </c>
      <c r="G79" s="569">
        <f t="shared" si="12"/>
        <v>44</v>
      </c>
      <c r="H79" s="471">
        <v>80</v>
      </c>
      <c r="I79" s="473">
        <f t="shared" si="13"/>
        <v>79.989999999999995</v>
      </c>
      <c r="J79" s="257">
        <f>VLOOKUP(E79,Inventory!A:C,3,FALSE)</f>
        <v>153</v>
      </c>
      <c r="K79" s="544"/>
      <c r="L79" s="549">
        <f t="shared" si="14"/>
        <v>0</v>
      </c>
      <c r="M79" s="258"/>
      <c r="N79" s="79" t="s">
        <v>1831</v>
      </c>
    </row>
    <row r="80" spans="1:14" ht="12.75" customHeight="1" x14ac:dyDescent="0.15">
      <c r="A80" s="691" t="s">
        <v>1742</v>
      </c>
      <c r="B80" s="692"/>
      <c r="C80" s="692"/>
      <c r="D80" s="692"/>
      <c r="E80" s="692"/>
      <c r="F80" s="692"/>
      <c r="G80" s="693"/>
      <c r="H80" s="693"/>
      <c r="I80" s="692"/>
      <c r="J80" s="257"/>
      <c r="K80" s="692"/>
      <c r="L80" s="692"/>
      <c r="M80" s="258"/>
    </row>
    <row r="81" spans="1:13" ht="12.75" customHeight="1" x14ac:dyDescent="0.15">
      <c r="A81" s="694" t="s">
        <v>351</v>
      </c>
      <c r="B81" s="694" t="s">
        <v>352</v>
      </c>
      <c r="C81" s="694" t="s">
        <v>353</v>
      </c>
      <c r="D81" s="694" t="str">
        <f>D3</f>
        <v>Measurement</v>
      </c>
      <c r="E81" s="694" t="s">
        <v>355</v>
      </c>
      <c r="F81" s="694" t="s">
        <v>356</v>
      </c>
      <c r="G81" s="695" t="s">
        <v>257</v>
      </c>
      <c r="H81" s="695" t="s">
        <v>262</v>
      </c>
      <c r="I81" s="694" t="s">
        <v>263</v>
      </c>
      <c r="J81" s="248"/>
      <c r="K81" s="694" t="s">
        <v>357</v>
      </c>
      <c r="L81" s="694" t="s">
        <v>359</v>
      </c>
      <c r="M81" s="249"/>
    </row>
    <row r="82" spans="1:13" ht="12.75" customHeight="1" x14ac:dyDescent="0.15">
      <c r="A82" s="260" t="s">
        <v>461</v>
      </c>
      <c r="B82" s="260" t="s">
        <v>1743</v>
      </c>
      <c r="C82" s="260" t="s">
        <v>469</v>
      </c>
      <c r="D82" s="260" t="s">
        <v>470</v>
      </c>
      <c r="E82" s="260" t="s">
        <v>1744</v>
      </c>
      <c r="F82" s="308">
        <v>847435029516</v>
      </c>
      <c r="G82" s="302">
        <f t="shared" ref="G82:G113" si="15">H82*0.55</f>
        <v>22</v>
      </c>
      <c r="H82" s="302">
        <v>40</v>
      </c>
      <c r="I82" s="263">
        <f t="shared" ref="I82:I125" si="16">H82-0.01</f>
        <v>39.99</v>
      </c>
      <c r="J82" s="257">
        <f>VLOOKUP(E82,Inventory!A:C,3,FALSE)</f>
        <v>0</v>
      </c>
      <c r="K82" s="264"/>
      <c r="L82" s="263">
        <f t="shared" ref="L82:L125" si="17">G82*K82</f>
        <v>0</v>
      </c>
      <c r="M82" s="258"/>
    </row>
    <row r="83" spans="1:13" ht="12.75" customHeight="1" x14ac:dyDescent="0.15">
      <c r="A83" s="260" t="s">
        <v>461</v>
      </c>
      <c r="B83" s="260" t="s">
        <v>1745</v>
      </c>
      <c r="C83" s="260" t="s">
        <v>466</v>
      </c>
      <c r="D83" s="260" t="s">
        <v>467</v>
      </c>
      <c r="E83" s="260" t="s">
        <v>1746</v>
      </c>
      <c r="F83" s="308">
        <v>847435029561</v>
      </c>
      <c r="G83" s="302">
        <f t="shared" si="15"/>
        <v>22</v>
      </c>
      <c r="H83" s="302">
        <v>40</v>
      </c>
      <c r="I83" s="263">
        <f t="shared" si="16"/>
        <v>39.99</v>
      </c>
      <c r="J83" s="257">
        <f>VLOOKUP(E83,Inventory!A:C,3,FALSE)</f>
        <v>3</v>
      </c>
      <c r="K83" s="264"/>
      <c r="L83" s="263">
        <f t="shared" si="17"/>
        <v>0</v>
      </c>
      <c r="M83" s="258"/>
    </row>
    <row r="84" spans="1:13" ht="12.75" customHeight="1" x14ac:dyDescent="0.15">
      <c r="A84" s="260" t="s">
        <v>461</v>
      </c>
      <c r="B84" s="260" t="s">
        <v>1747</v>
      </c>
      <c r="C84" s="260" t="s">
        <v>463</v>
      </c>
      <c r="D84" s="260" t="s">
        <v>464</v>
      </c>
      <c r="E84" s="261" t="s">
        <v>465</v>
      </c>
      <c r="F84" s="308">
        <v>847435035210</v>
      </c>
      <c r="G84" s="302">
        <f t="shared" si="15"/>
        <v>22</v>
      </c>
      <c r="H84" s="302">
        <v>40</v>
      </c>
      <c r="I84" s="263">
        <f t="shared" si="16"/>
        <v>39.99</v>
      </c>
      <c r="J84" s="257">
        <f>VLOOKUP(E84,Inventory!A:C,3,FALSE)</f>
        <v>9</v>
      </c>
      <c r="K84" s="264"/>
      <c r="L84" s="263">
        <f t="shared" si="17"/>
        <v>0</v>
      </c>
      <c r="M84" s="258"/>
    </row>
    <row r="85" spans="1:13" ht="12.75" customHeight="1" x14ac:dyDescent="0.15">
      <c r="A85" s="260" t="s">
        <v>461</v>
      </c>
      <c r="B85" s="260" t="s">
        <v>1747</v>
      </c>
      <c r="C85" s="260" t="s">
        <v>466</v>
      </c>
      <c r="D85" s="260" t="s">
        <v>467</v>
      </c>
      <c r="E85" s="261" t="s">
        <v>468</v>
      </c>
      <c r="F85" s="308">
        <v>847435035227</v>
      </c>
      <c r="G85" s="302">
        <f t="shared" si="15"/>
        <v>22</v>
      </c>
      <c r="H85" s="302">
        <v>40</v>
      </c>
      <c r="I85" s="263">
        <f t="shared" si="16"/>
        <v>39.99</v>
      </c>
      <c r="J85" s="257">
        <f>VLOOKUP(E85,Inventory!A:C,3,FALSE)</f>
        <v>9</v>
      </c>
      <c r="K85" s="264"/>
      <c r="L85" s="263">
        <f t="shared" si="17"/>
        <v>0</v>
      </c>
      <c r="M85" s="258"/>
    </row>
    <row r="86" spans="1:13" ht="12.75" customHeight="1" x14ac:dyDescent="0.15">
      <c r="A86" s="260" t="s">
        <v>461</v>
      </c>
      <c r="B86" s="260" t="s">
        <v>1747</v>
      </c>
      <c r="C86" s="260" t="s">
        <v>469</v>
      </c>
      <c r="D86" s="260" t="s">
        <v>470</v>
      </c>
      <c r="E86" s="261" t="s">
        <v>471</v>
      </c>
      <c r="F86" s="308">
        <v>847435035234</v>
      </c>
      <c r="G86" s="302">
        <f t="shared" si="15"/>
        <v>22</v>
      </c>
      <c r="H86" s="302">
        <v>40</v>
      </c>
      <c r="I86" s="263">
        <f t="shared" si="16"/>
        <v>39.99</v>
      </c>
      <c r="J86" s="257">
        <f>VLOOKUP(E86,Inventory!A:C,3,FALSE)</f>
        <v>57</v>
      </c>
      <c r="K86" s="264"/>
      <c r="L86" s="263">
        <f t="shared" si="17"/>
        <v>0</v>
      </c>
      <c r="M86" s="258"/>
    </row>
    <row r="87" spans="1:13" ht="12.75" customHeight="1" x14ac:dyDescent="0.15">
      <c r="A87" s="260" t="s">
        <v>461</v>
      </c>
      <c r="B87" s="260" t="s">
        <v>1747</v>
      </c>
      <c r="C87" s="260" t="s">
        <v>472</v>
      </c>
      <c r="D87" s="260" t="s">
        <v>473</v>
      </c>
      <c r="E87" s="261" t="s">
        <v>474</v>
      </c>
      <c r="F87" s="308">
        <v>847435035241</v>
      </c>
      <c r="G87" s="302">
        <f t="shared" si="15"/>
        <v>22</v>
      </c>
      <c r="H87" s="302">
        <v>40</v>
      </c>
      <c r="I87" s="263">
        <f t="shared" si="16"/>
        <v>39.99</v>
      </c>
      <c r="J87" s="257">
        <f>VLOOKUP(E87,Inventory!A:C,3,FALSE)</f>
        <v>107</v>
      </c>
      <c r="K87" s="264"/>
      <c r="L87" s="263">
        <f t="shared" si="17"/>
        <v>0</v>
      </c>
      <c r="M87" s="258"/>
    </row>
    <row r="88" spans="1:13" ht="12.75" customHeight="1" x14ac:dyDescent="0.15">
      <c r="A88" s="260" t="s">
        <v>461</v>
      </c>
      <c r="B88" s="260" t="s">
        <v>1747</v>
      </c>
      <c r="C88" s="260" t="s">
        <v>475</v>
      </c>
      <c r="D88" s="260" t="s">
        <v>476</v>
      </c>
      <c r="E88" s="261" t="s">
        <v>477</v>
      </c>
      <c r="F88" s="308">
        <v>847435035258</v>
      </c>
      <c r="G88" s="302">
        <f t="shared" si="15"/>
        <v>22</v>
      </c>
      <c r="H88" s="302">
        <v>40</v>
      </c>
      <c r="I88" s="263">
        <f t="shared" si="16"/>
        <v>39.99</v>
      </c>
      <c r="J88" s="257">
        <f>VLOOKUP(E88,Inventory!A:C,3,FALSE)</f>
        <v>37</v>
      </c>
      <c r="K88" s="264"/>
      <c r="L88" s="263">
        <f t="shared" si="17"/>
        <v>0</v>
      </c>
      <c r="M88" s="258"/>
    </row>
    <row r="89" spans="1:13" ht="12.75" customHeight="1" x14ac:dyDescent="0.15">
      <c r="A89" s="260" t="s">
        <v>461</v>
      </c>
      <c r="B89" s="260" t="s">
        <v>1747</v>
      </c>
      <c r="C89" s="260" t="s">
        <v>478</v>
      </c>
      <c r="D89" s="260" t="s">
        <v>479</v>
      </c>
      <c r="E89" s="261" t="s">
        <v>480</v>
      </c>
      <c r="F89" s="308">
        <v>847435035265</v>
      </c>
      <c r="G89" s="302">
        <f t="shared" si="15"/>
        <v>22</v>
      </c>
      <c r="H89" s="302">
        <v>40</v>
      </c>
      <c r="I89" s="263">
        <f t="shared" si="16"/>
        <v>39.99</v>
      </c>
      <c r="J89" s="257">
        <f>VLOOKUP(E89,Inventory!A:C,3,FALSE)</f>
        <v>16</v>
      </c>
      <c r="K89" s="264"/>
      <c r="L89" s="263">
        <f t="shared" si="17"/>
        <v>0</v>
      </c>
      <c r="M89" s="258"/>
    </row>
    <row r="90" spans="1:13" ht="12.75" customHeight="1" x14ac:dyDescent="0.15">
      <c r="A90" s="260" t="s">
        <v>461</v>
      </c>
      <c r="B90" s="260" t="s">
        <v>1748</v>
      </c>
      <c r="C90" s="260" t="s">
        <v>463</v>
      </c>
      <c r="D90" s="260" t="s">
        <v>464</v>
      </c>
      <c r="E90" s="261" t="s">
        <v>482</v>
      </c>
      <c r="F90" s="308">
        <v>847435035272</v>
      </c>
      <c r="G90" s="302">
        <f t="shared" si="15"/>
        <v>22</v>
      </c>
      <c r="H90" s="302">
        <v>40</v>
      </c>
      <c r="I90" s="263">
        <f t="shared" si="16"/>
        <v>39.99</v>
      </c>
      <c r="J90" s="257">
        <f>VLOOKUP(E90,Inventory!A:C,3,FALSE)</f>
        <v>12</v>
      </c>
      <c r="K90" s="264"/>
      <c r="L90" s="263">
        <f t="shared" si="17"/>
        <v>0</v>
      </c>
      <c r="M90" s="258"/>
    </row>
    <row r="91" spans="1:13" ht="12.75" customHeight="1" x14ac:dyDescent="0.15">
      <c r="A91" s="260" t="s">
        <v>461</v>
      </c>
      <c r="B91" s="260" t="s">
        <v>1748</v>
      </c>
      <c r="C91" s="260" t="s">
        <v>466</v>
      </c>
      <c r="D91" s="260" t="s">
        <v>467</v>
      </c>
      <c r="E91" s="261" t="s">
        <v>483</v>
      </c>
      <c r="F91" s="308">
        <v>847435035289</v>
      </c>
      <c r="G91" s="302">
        <f t="shared" si="15"/>
        <v>22</v>
      </c>
      <c r="H91" s="302">
        <v>40</v>
      </c>
      <c r="I91" s="263">
        <f t="shared" si="16"/>
        <v>39.99</v>
      </c>
      <c r="J91" s="257">
        <f>VLOOKUP(E91,Inventory!A:C,3,FALSE)</f>
        <v>18</v>
      </c>
      <c r="K91" s="264"/>
      <c r="L91" s="263">
        <f t="shared" si="17"/>
        <v>0</v>
      </c>
      <c r="M91" s="258"/>
    </row>
    <row r="92" spans="1:13" ht="12.75" customHeight="1" x14ac:dyDescent="0.15">
      <c r="A92" s="260" t="s">
        <v>461</v>
      </c>
      <c r="B92" s="260" t="s">
        <v>1748</v>
      </c>
      <c r="C92" s="260" t="s">
        <v>469</v>
      </c>
      <c r="D92" s="260" t="s">
        <v>470</v>
      </c>
      <c r="E92" s="261" t="s">
        <v>484</v>
      </c>
      <c r="F92" s="308">
        <v>847435035296</v>
      </c>
      <c r="G92" s="302">
        <f t="shared" si="15"/>
        <v>22</v>
      </c>
      <c r="H92" s="302">
        <v>40</v>
      </c>
      <c r="I92" s="263">
        <f t="shared" si="16"/>
        <v>39.99</v>
      </c>
      <c r="J92" s="257">
        <f>VLOOKUP(E92,Inventory!A:C,3,FALSE)</f>
        <v>65</v>
      </c>
      <c r="K92" s="264"/>
      <c r="L92" s="263">
        <f t="shared" si="17"/>
        <v>0</v>
      </c>
      <c r="M92" s="258"/>
    </row>
    <row r="93" spans="1:13" ht="12.75" customHeight="1" x14ac:dyDescent="0.15">
      <c r="A93" s="260" t="s">
        <v>461</v>
      </c>
      <c r="B93" s="260" t="s">
        <v>1748</v>
      </c>
      <c r="C93" s="260" t="s">
        <v>472</v>
      </c>
      <c r="D93" s="260" t="s">
        <v>473</v>
      </c>
      <c r="E93" s="261" t="s">
        <v>485</v>
      </c>
      <c r="F93" s="308">
        <v>847435035302</v>
      </c>
      <c r="G93" s="302">
        <f t="shared" si="15"/>
        <v>22</v>
      </c>
      <c r="H93" s="302">
        <v>40</v>
      </c>
      <c r="I93" s="263">
        <f t="shared" si="16"/>
        <v>39.99</v>
      </c>
      <c r="J93" s="257">
        <f>VLOOKUP(E93,Inventory!A:C,3,FALSE)</f>
        <v>149</v>
      </c>
      <c r="K93" s="264"/>
      <c r="L93" s="263">
        <f t="shared" si="17"/>
        <v>0</v>
      </c>
      <c r="M93" s="258"/>
    </row>
    <row r="94" spans="1:13" ht="12.75" customHeight="1" x14ac:dyDescent="0.15">
      <c r="A94" s="260" t="s">
        <v>461</v>
      </c>
      <c r="B94" s="260" t="s">
        <v>1748</v>
      </c>
      <c r="C94" s="260" t="s">
        <v>475</v>
      </c>
      <c r="D94" s="260" t="s">
        <v>476</v>
      </c>
      <c r="E94" s="261" t="s">
        <v>486</v>
      </c>
      <c r="F94" s="308">
        <v>847435035319</v>
      </c>
      <c r="G94" s="302">
        <f t="shared" si="15"/>
        <v>22</v>
      </c>
      <c r="H94" s="302">
        <v>40</v>
      </c>
      <c r="I94" s="263">
        <f t="shared" si="16"/>
        <v>39.99</v>
      </c>
      <c r="J94" s="257">
        <f>VLOOKUP(E94,Inventory!A:C,3,FALSE)</f>
        <v>70</v>
      </c>
      <c r="K94" s="264"/>
      <c r="L94" s="263">
        <f t="shared" si="17"/>
        <v>0</v>
      </c>
      <c r="M94" s="258"/>
    </row>
    <row r="95" spans="1:13" ht="12.75" customHeight="1" x14ac:dyDescent="0.15">
      <c r="A95" s="266" t="s">
        <v>461</v>
      </c>
      <c r="B95" s="266" t="s">
        <v>1748</v>
      </c>
      <c r="C95" s="266" t="s">
        <v>478</v>
      </c>
      <c r="D95" s="266" t="s">
        <v>479</v>
      </c>
      <c r="E95" s="268" t="s">
        <v>487</v>
      </c>
      <c r="F95" s="310">
        <v>847435035326</v>
      </c>
      <c r="G95" s="307">
        <f t="shared" si="15"/>
        <v>22</v>
      </c>
      <c r="H95" s="307">
        <v>40</v>
      </c>
      <c r="I95" s="271">
        <f t="shared" si="16"/>
        <v>39.99</v>
      </c>
      <c r="J95" s="257">
        <f>VLOOKUP(E95,Inventory!A:C,3,FALSE)</f>
        <v>41</v>
      </c>
      <c r="K95" s="267"/>
      <c r="L95" s="271">
        <f t="shared" si="17"/>
        <v>0</v>
      </c>
      <c r="M95" s="258"/>
    </row>
    <row r="96" spans="1:13" ht="12.75" customHeight="1" x14ac:dyDescent="0.2">
      <c r="A96" s="332" t="s">
        <v>691</v>
      </c>
      <c r="B96" s="450" t="s">
        <v>1749</v>
      </c>
      <c r="C96" s="333" t="s">
        <v>463</v>
      </c>
      <c r="D96" s="334" t="s">
        <v>464</v>
      </c>
      <c r="E96" s="451" t="s">
        <v>693</v>
      </c>
      <c r="F96" s="336" t="s">
        <v>694</v>
      </c>
      <c r="G96" s="337">
        <f t="shared" si="15"/>
        <v>22</v>
      </c>
      <c r="H96" s="338">
        <v>40</v>
      </c>
      <c r="I96" s="339">
        <f t="shared" si="16"/>
        <v>39.99</v>
      </c>
      <c r="J96" s="452">
        <f>VLOOKUP(E96,Inventory!A:C,3,FALSE)</f>
        <v>7</v>
      </c>
      <c r="K96" s="334"/>
      <c r="L96" s="689">
        <f t="shared" si="17"/>
        <v>0</v>
      </c>
      <c r="M96" s="258"/>
    </row>
    <row r="97" spans="1:13" ht="12.75" customHeight="1" x14ac:dyDescent="0.2">
      <c r="A97" s="342" t="s">
        <v>691</v>
      </c>
      <c r="B97" s="439" t="s">
        <v>1749</v>
      </c>
      <c r="C97" s="343" t="s">
        <v>466</v>
      </c>
      <c r="D97" s="264" t="s">
        <v>467</v>
      </c>
      <c r="E97" s="261" t="s">
        <v>696</v>
      </c>
      <c r="F97" s="301" t="s">
        <v>697</v>
      </c>
      <c r="G97" s="330">
        <f t="shared" si="15"/>
        <v>22</v>
      </c>
      <c r="H97" s="262">
        <v>40</v>
      </c>
      <c r="I97" s="263">
        <f t="shared" si="16"/>
        <v>39.99</v>
      </c>
      <c r="J97" s="257">
        <f>VLOOKUP(E97,Inventory!A:C,3,FALSE)</f>
        <v>12</v>
      </c>
      <c r="K97" s="264"/>
      <c r="L97" s="276">
        <f t="shared" si="17"/>
        <v>0</v>
      </c>
      <c r="M97" s="258"/>
    </row>
    <row r="98" spans="1:13" ht="12.75" customHeight="1" x14ac:dyDescent="0.2">
      <c r="A98" s="342" t="s">
        <v>691</v>
      </c>
      <c r="B98" s="439" t="s">
        <v>1749</v>
      </c>
      <c r="C98" s="343" t="s">
        <v>469</v>
      </c>
      <c r="D98" s="264" t="s">
        <v>470</v>
      </c>
      <c r="E98" s="261" t="s">
        <v>698</v>
      </c>
      <c r="F98" s="301" t="s">
        <v>699</v>
      </c>
      <c r="G98" s="330">
        <f t="shared" si="15"/>
        <v>22</v>
      </c>
      <c r="H98" s="262">
        <v>40</v>
      </c>
      <c r="I98" s="263">
        <f t="shared" si="16"/>
        <v>39.99</v>
      </c>
      <c r="J98" s="257">
        <f>VLOOKUP(E98,Inventory!A:C,3,FALSE)</f>
        <v>17</v>
      </c>
      <c r="K98" s="264"/>
      <c r="L98" s="276">
        <f t="shared" si="17"/>
        <v>0</v>
      </c>
      <c r="M98" s="258"/>
    </row>
    <row r="99" spans="1:13" ht="12.75" customHeight="1" x14ac:dyDescent="0.2">
      <c r="A99" s="342" t="s">
        <v>691</v>
      </c>
      <c r="B99" s="439" t="s">
        <v>1749</v>
      </c>
      <c r="C99" s="343" t="s">
        <v>472</v>
      </c>
      <c r="D99" s="264" t="s">
        <v>473</v>
      </c>
      <c r="E99" s="261" t="s">
        <v>700</v>
      </c>
      <c r="F99" s="301" t="s">
        <v>701</v>
      </c>
      <c r="G99" s="330">
        <f t="shared" si="15"/>
        <v>22</v>
      </c>
      <c r="H99" s="262">
        <v>40</v>
      </c>
      <c r="I99" s="263">
        <f t="shared" si="16"/>
        <v>39.99</v>
      </c>
      <c r="J99" s="257">
        <f>VLOOKUP(E99,Inventory!A:C,3,FALSE)</f>
        <v>33</v>
      </c>
      <c r="K99" s="264"/>
      <c r="L99" s="276">
        <f t="shared" si="17"/>
        <v>0</v>
      </c>
      <c r="M99" s="258"/>
    </row>
    <row r="100" spans="1:13" ht="12.75" customHeight="1" x14ac:dyDescent="0.2">
      <c r="A100" s="342" t="s">
        <v>691</v>
      </c>
      <c r="B100" s="439" t="s">
        <v>1749</v>
      </c>
      <c r="C100" s="343" t="s">
        <v>475</v>
      </c>
      <c r="D100" s="264" t="s">
        <v>476</v>
      </c>
      <c r="E100" s="261" t="s">
        <v>702</v>
      </c>
      <c r="F100" s="301" t="s">
        <v>703</v>
      </c>
      <c r="G100" s="330">
        <f t="shared" si="15"/>
        <v>22</v>
      </c>
      <c r="H100" s="262">
        <v>40</v>
      </c>
      <c r="I100" s="263">
        <f t="shared" si="16"/>
        <v>39.99</v>
      </c>
      <c r="J100" s="257">
        <f>VLOOKUP(E100,Inventory!A:C,3,FALSE)</f>
        <v>10</v>
      </c>
      <c r="K100" s="264"/>
      <c r="L100" s="276">
        <f t="shared" si="17"/>
        <v>0</v>
      </c>
      <c r="M100" s="258"/>
    </row>
    <row r="101" spans="1:13" ht="12.75" customHeight="1" x14ac:dyDescent="0.2">
      <c r="A101" s="344" t="s">
        <v>691</v>
      </c>
      <c r="B101" s="453" t="s">
        <v>1749</v>
      </c>
      <c r="C101" s="345" t="s">
        <v>478</v>
      </c>
      <c r="D101" s="267" t="s">
        <v>479</v>
      </c>
      <c r="E101" s="268" t="s">
        <v>704</v>
      </c>
      <c r="F101" s="306" t="s">
        <v>705</v>
      </c>
      <c r="G101" s="346">
        <f t="shared" si="15"/>
        <v>22</v>
      </c>
      <c r="H101" s="270">
        <v>40</v>
      </c>
      <c r="I101" s="271">
        <f t="shared" si="16"/>
        <v>39.99</v>
      </c>
      <c r="J101" s="454">
        <f>VLOOKUP(E101,Inventory!A:C,3,FALSE)</f>
        <v>6</v>
      </c>
      <c r="K101" s="267"/>
      <c r="L101" s="690">
        <f t="shared" si="17"/>
        <v>0</v>
      </c>
      <c r="M101" s="258"/>
    </row>
    <row r="102" spans="1:13" ht="12.75" customHeight="1" x14ac:dyDescent="0.15">
      <c r="A102" s="251" t="s">
        <v>488</v>
      </c>
      <c r="B102" s="251" t="s">
        <v>489</v>
      </c>
      <c r="C102" s="251" t="s">
        <v>463</v>
      </c>
      <c r="D102" s="251" t="s">
        <v>464</v>
      </c>
      <c r="E102" s="253" t="s">
        <v>490</v>
      </c>
      <c r="F102" s="311">
        <v>847435035456</v>
      </c>
      <c r="G102" s="299">
        <f t="shared" si="15"/>
        <v>16.5</v>
      </c>
      <c r="H102" s="299">
        <v>30</v>
      </c>
      <c r="I102" s="255">
        <f t="shared" si="16"/>
        <v>29.99</v>
      </c>
      <c r="J102" s="257">
        <f>VLOOKUP(E102,Inventory!A:C,3,FALSE)</f>
        <v>19</v>
      </c>
      <c r="K102" s="252"/>
      <c r="L102" s="255">
        <f t="shared" si="17"/>
        <v>0</v>
      </c>
      <c r="M102" s="258"/>
    </row>
    <row r="103" spans="1:13" ht="12.75" customHeight="1" x14ac:dyDescent="0.15">
      <c r="A103" s="260" t="s">
        <v>488</v>
      </c>
      <c r="B103" s="260" t="s">
        <v>489</v>
      </c>
      <c r="C103" s="260" t="s">
        <v>466</v>
      </c>
      <c r="D103" s="260" t="s">
        <v>467</v>
      </c>
      <c r="E103" s="261" t="s">
        <v>491</v>
      </c>
      <c r="F103" s="308">
        <v>847435035463</v>
      </c>
      <c r="G103" s="302">
        <f t="shared" si="15"/>
        <v>16.5</v>
      </c>
      <c r="H103" s="302">
        <v>30</v>
      </c>
      <c r="I103" s="263">
        <f t="shared" si="16"/>
        <v>29.99</v>
      </c>
      <c r="J103" s="257">
        <f>VLOOKUP(E103,Inventory!A:C,3,FALSE)</f>
        <v>25</v>
      </c>
      <c r="K103" s="264"/>
      <c r="L103" s="263">
        <f t="shared" si="17"/>
        <v>0</v>
      </c>
      <c r="M103" s="258"/>
    </row>
    <row r="104" spans="1:13" ht="12.75" customHeight="1" x14ac:dyDescent="0.15">
      <c r="A104" s="260" t="s">
        <v>488</v>
      </c>
      <c r="B104" s="260" t="s">
        <v>489</v>
      </c>
      <c r="C104" s="260" t="s">
        <v>469</v>
      </c>
      <c r="D104" s="260" t="s">
        <v>470</v>
      </c>
      <c r="E104" s="261" t="s">
        <v>492</v>
      </c>
      <c r="F104" s="308">
        <v>847435035470</v>
      </c>
      <c r="G104" s="302">
        <f t="shared" si="15"/>
        <v>16.5</v>
      </c>
      <c r="H104" s="302">
        <v>30</v>
      </c>
      <c r="I104" s="263">
        <f t="shared" si="16"/>
        <v>29.99</v>
      </c>
      <c r="J104" s="257">
        <f>VLOOKUP(E104,Inventory!A:C,3,FALSE)</f>
        <v>88</v>
      </c>
      <c r="K104" s="264"/>
      <c r="L104" s="263">
        <f t="shared" si="17"/>
        <v>0</v>
      </c>
      <c r="M104" s="258"/>
    </row>
    <row r="105" spans="1:13" ht="12.75" customHeight="1" x14ac:dyDescent="0.15">
      <c r="A105" s="260" t="s">
        <v>488</v>
      </c>
      <c r="B105" s="260" t="s">
        <v>489</v>
      </c>
      <c r="C105" s="260" t="s">
        <v>472</v>
      </c>
      <c r="D105" s="260" t="s">
        <v>473</v>
      </c>
      <c r="E105" s="261" t="s">
        <v>493</v>
      </c>
      <c r="F105" s="308">
        <v>847435035487</v>
      </c>
      <c r="G105" s="302">
        <f t="shared" si="15"/>
        <v>16.5</v>
      </c>
      <c r="H105" s="302">
        <v>30</v>
      </c>
      <c r="I105" s="263">
        <f t="shared" si="16"/>
        <v>29.99</v>
      </c>
      <c r="J105" s="257">
        <f>VLOOKUP(E105,Inventory!A:C,3,FALSE)</f>
        <v>180</v>
      </c>
      <c r="K105" s="264"/>
      <c r="L105" s="263">
        <f t="shared" si="17"/>
        <v>0</v>
      </c>
      <c r="M105" s="258"/>
    </row>
    <row r="106" spans="1:13" ht="12.75" customHeight="1" x14ac:dyDescent="0.15">
      <c r="A106" s="260" t="s">
        <v>488</v>
      </c>
      <c r="B106" s="260" t="s">
        <v>489</v>
      </c>
      <c r="C106" s="260" t="s">
        <v>475</v>
      </c>
      <c r="D106" s="260" t="s">
        <v>476</v>
      </c>
      <c r="E106" s="261" t="s">
        <v>494</v>
      </c>
      <c r="F106" s="308">
        <v>847435035494</v>
      </c>
      <c r="G106" s="302">
        <f t="shared" si="15"/>
        <v>16.5</v>
      </c>
      <c r="H106" s="302">
        <v>30</v>
      </c>
      <c r="I106" s="263">
        <f t="shared" si="16"/>
        <v>29.99</v>
      </c>
      <c r="J106" s="257">
        <f>VLOOKUP(E106,Inventory!A:C,3,FALSE)</f>
        <v>79</v>
      </c>
      <c r="K106" s="264"/>
      <c r="L106" s="263">
        <f t="shared" si="17"/>
        <v>0</v>
      </c>
      <c r="M106" s="258"/>
    </row>
    <row r="107" spans="1:13" ht="12.75" customHeight="1" x14ac:dyDescent="0.15">
      <c r="A107" s="260" t="s">
        <v>488</v>
      </c>
      <c r="B107" s="260" t="s">
        <v>489</v>
      </c>
      <c r="C107" s="260" t="s">
        <v>478</v>
      </c>
      <c r="D107" s="260" t="s">
        <v>479</v>
      </c>
      <c r="E107" s="261" t="s">
        <v>495</v>
      </c>
      <c r="F107" s="308">
        <v>847435035500</v>
      </c>
      <c r="G107" s="302">
        <f t="shared" si="15"/>
        <v>16.5</v>
      </c>
      <c r="H107" s="302">
        <v>30</v>
      </c>
      <c r="I107" s="263">
        <f t="shared" si="16"/>
        <v>29.99</v>
      </c>
      <c r="J107" s="257">
        <f>VLOOKUP(E107,Inventory!A:C,3,FALSE)</f>
        <v>40</v>
      </c>
      <c r="K107" s="264"/>
      <c r="L107" s="263">
        <f t="shared" si="17"/>
        <v>0</v>
      </c>
      <c r="M107" s="258"/>
    </row>
    <row r="108" spans="1:13" ht="12.75" customHeight="1" x14ac:dyDescent="0.15">
      <c r="A108" s="260" t="s">
        <v>488</v>
      </c>
      <c r="B108" s="260" t="s">
        <v>1743</v>
      </c>
      <c r="C108" s="260" t="s">
        <v>463</v>
      </c>
      <c r="D108" s="260" t="s">
        <v>464</v>
      </c>
      <c r="E108" s="260" t="s">
        <v>1750</v>
      </c>
      <c r="F108" s="308">
        <v>847435029615</v>
      </c>
      <c r="G108" s="302">
        <f t="shared" si="15"/>
        <v>16.5</v>
      </c>
      <c r="H108" s="302">
        <v>30</v>
      </c>
      <c r="I108" s="263">
        <f t="shared" si="16"/>
        <v>29.99</v>
      </c>
      <c r="J108" s="257">
        <f>VLOOKUP(E108,Inventory!A:C,3,FALSE)</f>
        <v>7</v>
      </c>
      <c r="K108" s="264"/>
      <c r="L108" s="263">
        <f t="shared" si="17"/>
        <v>0</v>
      </c>
      <c r="M108" s="258"/>
    </row>
    <row r="109" spans="1:13" ht="12.75" customHeight="1" x14ac:dyDescent="0.15">
      <c r="A109" s="260" t="s">
        <v>488</v>
      </c>
      <c r="B109" s="260" t="s">
        <v>1743</v>
      </c>
      <c r="C109" s="260" t="s">
        <v>466</v>
      </c>
      <c r="D109" s="260" t="s">
        <v>467</v>
      </c>
      <c r="E109" s="260" t="s">
        <v>1751</v>
      </c>
      <c r="F109" s="308">
        <v>847435029622</v>
      </c>
      <c r="G109" s="302">
        <f t="shared" si="15"/>
        <v>16.5</v>
      </c>
      <c r="H109" s="302">
        <v>30</v>
      </c>
      <c r="I109" s="263">
        <f t="shared" si="16"/>
        <v>29.99</v>
      </c>
      <c r="J109" s="257">
        <f>VLOOKUP(E109,Inventory!A:C,3,FALSE)</f>
        <v>16</v>
      </c>
      <c r="K109" s="264"/>
      <c r="L109" s="263">
        <f t="shared" si="17"/>
        <v>0</v>
      </c>
      <c r="M109" s="258"/>
    </row>
    <row r="110" spans="1:13" ht="12.75" customHeight="1" x14ac:dyDescent="0.15">
      <c r="A110" s="260" t="s">
        <v>488</v>
      </c>
      <c r="B110" s="260" t="s">
        <v>1743</v>
      </c>
      <c r="C110" s="260" t="s">
        <v>469</v>
      </c>
      <c r="D110" s="260" t="s">
        <v>470</v>
      </c>
      <c r="E110" s="260" t="s">
        <v>1752</v>
      </c>
      <c r="F110" s="308">
        <v>847435029639</v>
      </c>
      <c r="G110" s="302">
        <f t="shared" si="15"/>
        <v>16.5</v>
      </c>
      <c r="H110" s="302">
        <v>30</v>
      </c>
      <c r="I110" s="263">
        <f t="shared" si="16"/>
        <v>29.99</v>
      </c>
      <c r="J110" s="257">
        <f>VLOOKUP(E110,Inventory!A:C,3,FALSE)</f>
        <v>70</v>
      </c>
      <c r="K110" s="264"/>
      <c r="L110" s="263">
        <f t="shared" si="17"/>
        <v>0</v>
      </c>
      <c r="M110" s="258"/>
    </row>
    <row r="111" spans="1:13" ht="12.75" customHeight="1" x14ac:dyDescent="0.15">
      <c r="A111" s="260" t="s">
        <v>488</v>
      </c>
      <c r="B111" s="260" t="s">
        <v>1743</v>
      </c>
      <c r="C111" s="260" t="s">
        <v>472</v>
      </c>
      <c r="D111" s="260" t="s">
        <v>473</v>
      </c>
      <c r="E111" s="260" t="s">
        <v>1753</v>
      </c>
      <c r="F111" s="308">
        <v>847435029646</v>
      </c>
      <c r="G111" s="302">
        <f t="shared" si="15"/>
        <v>16.5</v>
      </c>
      <c r="H111" s="302">
        <v>30</v>
      </c>
      <c r="I111" s="263">
        <f t="shared" si="16"/>
        <v>29.99</v>
      </c>
      <c r="J111" s="257">
        <f>VLOOKUP(E111,Inventory!A:C,3,FALSE)</f>
        <v>57</v>
      </c>
      <c r="K111" s="264"/>
      <c r="L111" s="263">
        <f t="shared" si="17"/>
        <v>0</v>
      </c>
      <c r="M111" s="258"/>
    </row>
    <row r="112" spans="1:13" ht="12.75" customHeight="1" x14ac:dyDescent="0.15">
      <c r="A112" s="260" t="s">
        <v>488</v>
      </c>
      <c r="B112" s="260" t="s">
        <v>1743</v>
      </c>
      <c r="C112" s="260" t="s">
        <v>475</v>
      </c>
      <c r="D112" s="260" t="s">
        <v>476</v>
      </c>
      <c r="E112" s="260" t="s">
        <v>1754</v>
      </c>
      <c r="F112" s="308">
        <v>847435029653</v>
      </c>
      <c r="G112" s="302">
        <f t="shared" si="15"/>
        <v>16.5</v>
      </c>
      <c r="H112" s="302">
        <v>30</v>
      </c>
      <c r="I112" s="263">
        <f t="shared" si="16"/>
        <v>29.99</v>
      </c>
      <c r="J112" s="257" t="e">
        <f>VLOOKUP(E112,Inventory!A:C,3,FALSE)</f>
        <v>#N/A</v>
      </c>
      <c r="K112" s="264"/>
      <c r="L112" s="263">
        <f t="shared" si="17"/>
        <v>0</v>
      </c>
      <c r="M112" s="258"/>
    </row>
    <row r="113" spans="1:13" ht="12.75" customHeight="1" x14ac:dyDescent="0.15">
      <c r="A113" s="260" t="s">
        <v>488</v>
      </c>
      <c r="B113" s="260" t="s">
        <v>1743</v>
      </c>
      <c r="C113" s="260" t="s">
        <v>478</v>
      </c>
      <c r="D113" s="260" t="s">
        <v>479</v>
      </c>
      <c r="E113" s="260" t="s">
        <v>1755</v>
      </c>
      <c r="F113" s="308">
        <v>847435029660</v>
      </c>
      <c r="G113" s="302">
        <f t="shared" si="15"/>
        <v>16.5</v>
      </c>
      <c r="H113" s="302">
        <v>30</v>
      </c>
      <c r="I113" s="263">
        <f t="shared" si="16"/>
        <v>29.99</v>
      </c>
      <c r="J113" s="257" t="e">
        <f>VLOOKUP(E113,Inventory!A:C,3,FALSE)</f>
        <v>#N/A</v>
      </c>
      <c r="K113" s="264"/>
      <c r="L113" s="263">
        <f t="shared" si="17"/>
        <v>0</v>
      </c>
      <c r="M113" s="258"/>
    </row>
    <row r="114" spans="1:13" ht="12.75" customHeight="1" x14ac:dyDescent="0.15">
      <c r="A114" s="260" t="s">
        <v>488</v>
      </c>
      <c r="B114" s="260" t="s">
        <v>1756</v>
      </c>
      <c r="C114" s="260" t="s">
        <v>463</v>
      </c>
      <c r="D114" s="260" t="s">
        <v>464</v>
      </c>
      <c r="E114" s="260" t="s">
        <v>1757</v>
      </c>
      <c r="F114" s="308">
        <v>847435029677</v>
      </c>
      <c r="G114" s="328">
        <f t="shared" ref="G114:G119" si="18">(H114*0.55)*0.85</f>
        <v>14.025</v>
      </c>
      <c r="H114" s="302">
        <v>30</v>
      </c>
      <c r="I114" s="263">
        <f t="shared" si="16"/>
        <v>29.99</v>
      </c>
      <c r="J114" s="257">
        <f>VLOOKUP(E114,Inventory!A:C,3,FALSE)</f>
        <v>0</v>
      </c>
      <c r="K114" s="264"/>
      <c r="L114" s="263">
        <f t="shared" si="17"/>
        <v>0</v>
      </c>
      <c r="M114" s="258"/>
    </row>
    <row r="115" spans="1:13" ht="12.75" customHeight="1" x14ac:dyDescent="0.15">
      <c r="A115" s="260" t="s">
        <v>488</v>
      </c>
      <c r="B115" s="260" t="s">
        <v>1756</v>
      </c>
      <c r="C115" s="260" t="s">
        <v>466</v>
      </c>
      <c r="D115" s="260" t="s">
        <v>467</v>
      </c>
      <c r="E115" s="260" t="s">
        <v>1758</v>
      </c>
      <c r="F115" s="308">
        <v>847435029684</v>
      </c>
      <c r="G115" s="328">
        <f t="shared" si="18"/>
        <v>14.025</v>
      </c>
      <c r="H115" s="302">
        <v>30</v>
      </c>
      <c r="I115" s="263">
        <f t="shared" si="16"/>
        <v>29.99</v>
      </c>
      <c r="J115" s="257">
        <f>VLOOKUP(E115,Inventory!A:C,3,FALSE)</f>
        <v>16</v>
      </c>
      <c r="K115" s="264"/>
      <c r="L115" s="263">
        <f t="shared" si="17"/>
        <v>0</v>
      </c>
      <c r="M115" s="258"/>
    </row>
    <row r="116" spans="1:13" ht="12.75" customHeight="1" x14ac:dyDescent="0.15">
      <c r="A116" s="260" t="s">
        <v>488</v>
      </c>
      <c r="B116" s="260" t="s">
        <v>1756</v>
      </c>
      <c r="C116" s="260" t="s">
        <v>469</v>
      </c>
      <c r="D116" s="260" t="s">
        <v>470</v>
      </c>
      <c r="E116" s="260" t="s">
        <v>1759</v>
      </c>
      <c r="F116" s="308">
        <v>847435029691</v>
      </c>
      <c r="G116" s="328">
        <f t="shared" si="18"/>
        <v>14.025</v>
      </c>
      <c r="H116" s="302">
        <v>30</v>
      </c>
      <c r="I116" s="263">
        <f t="shared" si="16"/>
        <v>29.99</v>
      </c>
      <c r="J116" s="257">
        <f>VLOOKUP(E116,Inventory!A:C,3,FALSE)</f>
        <v>76</v>
      </c>
      <c r="K116" s="264"/>
      <c r="L116" s="263">
        <f t="shared" si="17"/>
        <v>0</v>
      </c>
      <c r="M116" s="258"/>
    </row>
    <row r="117" spans="1:13" ht="12.75" customHeight="1" x14ac:dyDescent="0.15">
      <c r="A117" s="260" t="s">
        <v>488</v>
      </c>
      <c r="B117" s="260" t="s">
        <v>1756</v>
      </c>
      <c r="C117" s="260" t="s">
        <v>472</v>
      </c>
      <c r="D117" s="260" t="s">
        <v>473</v>
      </c>
      <c r="E117" s="260" t="s">
        <v>1760</v>
      </c>
      <c r="F117" s="308">
        <v>847435029707</v>
      </c>
      <c r="G117" s="328">
        <f t="shared" si="18"/>
        <v>14.025</v>
      </c>
      <c r="H117" s="302">
        <v>30</v>
      </c>
      <c r="I117" s="263">
        <f t="shared" si="16"/>
        <v>29.99</v>
      </c>
      <c r="J117" s="257">
        <f>VLOOKUP(E117,Inventory!A:C,3,FALSE)</f>
        <v>59</v>
      </c>
      <c r="K117" s="264"/>
      <c r="L117" s="263">
        <f t="shared" si="17"/>
        <v>0</v>
      </c>
      <c r="M117" s="258"/>
    </row>
    <row r="118" spans="1:13" ht="12.75" customHeight="1" x14ac:dyDescent="0.15">
      <c r="A118" s="260" t="s">
        <v>488</v>
      </c>
      <c r="B118" s="260" t="s">
        <v>1756</v>
      </c>
      <c r="C118" s="260" t="s">
        <v>475</v>
      </c>
      <c r="D118" s="260" t="s">
        <v>476</v>
      </c>
      <c r="E118" s="260" t="s">
        <v>1761</v>
      </c>
      <c r="F118" s="308">
        <v>847435029714</v>
      </c>
      <c r="G118" s="328">
        <f t="shared" si="18"/>
        <v>14.025</v>
      </c>
      <c r="H118" s="302">
        <v>30</v>
      </c>
      <c r="I118" s="263">
        <f t="shared" si="16"/>
        <v>29.99</v>
      </c>
      <c r="J118" s="257">
        <f>VLOOKUP(E118,Inventory!A:C,3,FALSE)</f>
        <v>21</v>
      </c>
      <c r="K118" s="264"/>
      <c r="L118" s="263">
        <f t="shared" si="17"/>
        <v>0</v>
      </c>
      <c r="M118" s="258"/>
    </row>
    <row r="119" spans="1:13" ht="12.75" customHeight="1" x14ac:dyDescent="0.15">
      <c r="A119" s="260" t="s">
        <v>488</v>
      </c>
      <c r="B119" s="260" t="s">
        <v>1756</v>
      </c>
      <c r="C119" s="260" t="s">
        <v>478</v>
      </c>
      <c r="D119" s="260" t="s">
        <v>479</v>
      </c>
      <c r="E119" s="260" t="s">
        <v>1762</v>
      </c>
      <c r="F119" s="308">
        <v>847435029721</v>
      </c>
      <c r="G119" s="328">
        <f t="shared" si="18"/>
        <v>14.025</v>
      </c>
      <c r="H119" s="302">
        <v>30</v>
      </c>
      <c r="I119" s="263">
        <f t="shared" si="16"/>
        <v>29.99</v>
      </c>
      <c r="J119" s="257">
        <f>VLOOKUP(E119,Inventory!A:C,3,FALSE)</f>
        <v>0</v>
      </c>
      <c r="K119" s="264"/>
      <c r="L119" s="263">
        <f t="shared" si="17"/>
        <v>0</v>
      </c>
      <c r="M119" s="258"/>
    </row>
    <row r="120" spans="1:13" ht="12.75" customHeight="1" x14ac:dyDescent="0.15">
      <c r="A120" s="260" t="s">
        <v>488</v>
      </c>
      <c r="B120" s="260" t="s">
        <v>1763</v>
      </c>
      <c r="C120" s="260" t="s">
        <v>463</v>
      </c>
      <c r="D120" s="260" t="s">
        <v>464</v>
      </c>
      <c r="E120" s="260" t="s">
        <v>1764</v>
      </c>
      <c r="F120" s="308">
        <v>847435029738</v>
      </c>
      <c r="G120" s="302">
        <f t="shared" ref="G120:G125" si="19">H120*0.55</f>
        <v>16.5</v>
      </c>
      <c r="H120" s="302">
        <v>30</v>
      </c>
      <c r="I120" s="263">
        <f t="shared" si="16"/>
        <v>29.99</v>
      </c>
      <c r="J120" s="257">
        <f>VLOOKUP(E120,Inventory!A:C,3,FALSE)</f>
        <v>12</v>
      </c>
      <c r="K120" s="264"/>
      <c r="L120" s="263">
        <f t="shared" si="17"/>
        <v>0</v>
      </c>
      <c r="M120" s="258"/>
    </row>
    <row r="121" spans="1:13" ht="12.75" customHeight="1" x14ac:dyDescent="0.15">
      <c r="A121" s="260" t="s">
        <v>488</v>
      </c>
      <c r="B121" s="260" t="s">
        <v>1763</v>
      </c>
      <c r="C121" s="260" t="s">
        <v>466</v>
      </c>
      <c r="D121" s="260" t="s">
        <v>467</v>
      </c>
      <c r="E121" s="260" t="s">
        <v>1765</v>
      </c>
      <c r="F121" s="308">
        <v>847435029745</v>
      </c>
      <c r="G121" s="302">
        <f t="shared" si="19"/>
        <v>16.5</v>
      </c>
      <c r="H121" s="302">
        <v>30</v>
      </c>
      <c r="I121" s="263">
        <f t="shared" si="16"/>
        <v>29.99</v>
      </c>
      <c r="J121" s="257">
        <f>VLOOKUP(E121,Inventory!A:C,3,FALSE)</f>
        <v>12</v>
      </c>
      <c r="K121" s="264"/>
      <c r="L121" s="263">
        <f t="shared" si="17"/>
        <v>0</v>
      </c>
      <c r="M121" s="258"/>
    </row>
    <row r="122" spans="1:13" ht="12.75" customHeight="1" x14ac:dyDescent="0.15">
      <c r="A122" s="260" t="s">
        <v>488</v>
      </c>
      <c r="B122" s="260" t="s">
        <v>1763</v>
      </c>
      <c r="C122" s="260" t="s">
        <v>469</v>
      </c>
      <c r="D122" s="260" t="s">
        <v>470</v>
      </c>
      <c r="E122" s="260" t="s">
        <v>1766</v>
      </c>
      <c r="F122" s="308">
        <v>847435029752</v>
      </c>
      <c r="G122" s="302">
        <f t="shared" si="19"/>
        <v>16.5</v>
      </c>
      <c r="H122" s="302">
        <v>30</v>
      </c>
      <c r="I122" s="263">
        <f t="shared" si="16"/>
        <v>29.99</v>
      </c>
      <c r="J122" s="257">
        <f>VLOOKUP(E122,Inventory!A:C,3,FALSE)</f>
        <v>27</v>
      </c>
      <c r="K122" s="264"/>
      <c r="L122" s="263">
        <f t="shared" si="17"/>
        <v>0</v>
      </c>
      <c r="M122" s="258"/>
    </row>
    <row r="123" spans="1:13" ht="12.75" customHeight="1" x14ac:dyDescent="0.15">
      <c r="A123" s="279" t="s">
        <v>488</v>
      </c>
      <c r="B123" s="279" t="s">
        <v>1763</v>
      </c>
      <c r="C123" s="279" t="s">
        <v>472</v>
      </c>
      <c r="D123" s="279" t="s">
        <v>473</v>
      </c>
      <c r="E123" s="279" t="s">
        <v>1767</v>
      </c>
      <c r="F123" s="703">
        <v>847435029769</v>
      </c>
      <c r="G123" s="305">
        <f t="shared" si="19"/>
        <v>16.5</v>
      </c>
      <c r="H123" s="305">
        <v>30</v>
      </c>
      <c r="I123" s="282">
        <f t="shared" si="16"/>
        <v>29.99</v>
      </c>
      <c r="J123" s="257">
        <f>VLOOKUP(E123,Inventory!A:C,3,FALSE)</f>
        <v>33</v>
      </c>
      <c r="K123" s="281"/>
      <c r="L123" s="282">
        <f t="shared" si="17"/>
        <v>0</v>
      </c>
      <c r="M123" s="258"/>
    </row>
    <row r="124" spans="1:13" ht="12.75" customHeight="1" x14ac:dyDescent="0.15">
      <c r="A124" s="260" t="s">
        <v>488</v>
      </c>
      <c r="B124" s="260" t="s">
        <v>1763</v>
      </c>
      <c r="C124" s="260" t="s">
        <v>475</v>
      </c>
      <c r="D124" s="260" t="s">
        <v>476</v>
      </c>
      <c r="E124" s="260" t="s">
        <v>1768</v>
      </c>
      <c r="F124" s="308">
        <v>847435029776</v>
      </c>
      <c r="G124" s="302">
        <f t="shared" si="19"/>
        <v>16.5</v>
      </c>
      <c r="H124" s="302">
        <v>30</v>
      </c>
      <c r="I124" s="263">
        <f t="shared" si="16"/>
        <v>29.99</v>
      </c>
      <c r="J124" s="257">
        <f>VLOOKUP(E124,Inventory!A:C,3,FALSE)</f>
        <v>24</v>
      </c>
      <c r="K124" s="264"/>
      <c r="L124" s="263">
        <f t="shared" si="17"/>
        <v>0</v>
      </c>
      <c r="M124" s="258"/>
    </row>
    <row r="125" spans="1:13" ht="12.75" customHeight="1" x14ac:dyDescent="0.15">
      <c r="A125" s="294" t="s">
        <v>488</v>
      </c>
      <c r="B125" s="294" t="s">
        <v>1763</v>
      </c>
      <c r="C125" s="294" t="s">
        <v>478</v>
      </c>
      <c r="D125" s="294" t="s">
        <v>479</v>
      </c>
      <c r="E125" s="294" t="s">
        <v>1769</v>
      </c>
      <c r="F125" s="310">
        <v>847435029783</v>
      </c>
      <c r="G125" s="307">
        <f t="shared" si="19"/>
        <v>16.5</v>
      </c>
      <c r="H125" s="307">
        <v>30</v>
      </c>
      <c r="I125" s="271">
        <f t="shared" si="16"/>
        <v>29.99</v>
      </c>
      <c r="J125" s="257">
        <f>VLOOKUP(E125,Inventory!A:C,3,FALSE)</f>
        <v>1</v>
      </c>
      <c r="K125" s="267"/>
      <c r="L125" s="271">
        <f t="shared" si="17"/>
        <v>0</v>
      </c>
      <c r="M125" s="258"/>
    </row>
    <row r="126" spans="1:13" ht="12.75" customHeight="1" x14ac:dyDescent="0.2">
      <c r="A126" s="332" t="s">
        <v>488</v>
      </c>
      <c r="B126" s="704" t="s">
        <v>706</v>
      </c>
      <c r="C126" s="705" t="s">
        <v>463</v>
      </c>
      <c r="D126" s="706" t="s">
        <v>464</v>
      </c>
      <c r="E126" s="707" t="s">
        <v>707</v>
      </c>
      <c r="F126" s="708">
        <v>847435035395</v>
      </c>
      <c r="G126" s="709">
        <v>16.5</v>
      </c>
      <c r="H126" s="710">
        <v>30</v>
      </c>
      <c r="I126" s="711">
        <v>29.99</v>
      </c>
      <c r="J126" s="257">
        <f>VLOOKUP(E126,Inventory!A:C,3,FALSE)</f>
        <v>19</v>
      </c>
      <c r="K126" s="706"/>
      <c r="L126" s="712">
        <v>0</v>
      </c>
      <c r="M126" s="258"/>
    </row>
    <row r="127" spans="1:13" ht="12.75" customHeight="1" x14ac:dyDescent="0.2">
      <c r="A127" s="582" t="s">
        <v>488</v>
      </c>
      <c r="B127" s="713" t="s">
        <v>706</v>
      </c>
      <c r="C127" s="714" t="s">
        <v>466</v>
      </c>
      <c r="D127" s="715" t="s">
        <v>467</v>
      </c>
      <c r="E127" s="716" t="s">
        <v>710</v>
      </c>
      <c r="F127" s="717">
        <v>847435035401</v>
      </c>
      <c r="G127" s="718">
        <v>16.5</v>
      </c>
      <c r="H127" s="719">
        <v>30</v>
      </c>
      <c r="I127" s="553">
        <v>29.99</v>
      </c>
      <c r="J127" s="257">
        <f>VLOOKUP(E127,Inventory!A:C,3,FALSE)</f>
        <v>29</v>
      </c>
      <c r="K127" s="715"/>
      <c r="L127" s="720">
        <v>0</v>
      </c>
      <c r="M127" s="258"/>
    </row>
    <row r="128" spans="1:13" ht="12.75" customHeight="1" x14ac:dyDescent="0.2">
      <c r="A128" s="582" t="s">
        <v>488</v>
      </c>
      <c r="B128" s="713" t="s">
        <v>706</v>
      </c>
      <c r="C128" s="714" t="s">
        <v>469</v>
      </c>
      <c r="D128" s="715" t="s">
        <v>470</v>
      </c>
      <c r="E128" s="716" t="s">
        <v>712</v>
      </c>
      <c r="F128" s="717">
        <v>847435035418</v>
      </c>
      <c r="G128" s="718">
        <v>16.5</v>
      </c>
      <c r="H128" s="719">
        <v>30</v>
      </c>
      <c r="I128" s="553">
        <v>29.99</v>
      </c>
      <c r="J128" s="257">
        <f>VLOOKUP(E128,Inventory!A:C,3,FALSE)</f>
        <v>99</v>
      </c>
      <c r="K128" s="715"/>
      <c r="L128" s="720">
        <v>0</v>
      </c>
      <c r="M128" s="258"/>
    </row>
    <row r="129" spans="1:13" ht="12.75" customHeight="1" x14ac:dyDescent="0.2">
      <c r="A129" s="582" t="s">
        <v>488</v>
      </c>
      <c r="B129" s="713" t="s">
        <v>706</v>
      </c>
      <c r="C129" s="714" t="s">
        <v>472</v>
      </c>
      <c r="D129" s="715" t="s">
        <v>473</v>
      </c>
      <c r="E129" s="716" t="s">
        <v>714</v>
      </c>
      <c r="F129" s="717">
        <v>847435035425</v>
      </c>
      <c r="G129" s="718">
        <v>16.5</v>
      </c>
      <c r="H129" s="719">
        <v>30</v>
      </c>
      <c r="I129" s="553">
        <v>29.99</v>
      </c>
      <c r="J129" s="257">
        <f>VLOOKUP(E129,Inventory!A:C,3,FALSE)</f>
        <v>198</v>
      </c>
      <c r="K129" s="715"/>
      <c r="L129" s="720">
        <v>0</v>
      </c>
      <c r="M129" s="258"/>
    </row>
    <row r="130" spans="1:13" ht="12.75" customHeight="1" x14ac:dyDescent="0.2">
      <c r="A130" s="582" t="s">
        <v>488</v>
      </c>
      <c r="B130" s="713" t="s">
        <v>706</v>
      </c>
      <c r="C130" s="714" t="s">
        <v>475</v>
      </c>
      <c r="D130" s="715" t="s">
        <v>476</v>
      </c>
      <c r="E130" s="716" t="s">
        <v>716</v>
      </c>
      <c r="F130" s="717">
        <v>847435035432</v>
      </c>
      <c r="G130" s="718">
        <v>16.5</v>
      </c>
      <c r="H130" s="719">
        <v>30</v>
      </c>
      <c r="I130" s="553">
        <v>29.99</v>
      </c>
      <c r="J130" s="257">
        <f>VLOOKUP(E130,Inventory!A:C,3,FALSE)</f>
        <v>95</v>
      </c>
      <c r="K130" s="715"/>
      <c r="L130" s="720">
        <v>0</v>
      </c>
      <c r="M130" s="258"/>
    </row>
    <row r="131" spans="1:13" ht="12.75" customHeight="1" x14ac:dyDescent="0.2">
      <c r="A131" s="582" t="s">
        <v>488</v>
      </c>
      <c r="B131" s="713" t="s">
        <v>706</v>
      </c>
      <c r="C131" s="714" t="s">
        <v>478</v>
      </c>
      <c r="D131" s="715" t="s">
        <v>479</v>
      </c>
      <c r="E131" s="716" t="s">
        <v>718</v>
      </c>
      <c r="F131" s="717">
        <v>847435035449</v>
      </c>
      <c r="G131" s="718">
        <v>16.5</v>
      </c>
      <c r="H131" s="719">
        <v>30</v>
      </c>
      <c r="I131" s="553">
        <v>29.99</v>
      </c>
      <c r="J131" s="257">
        <f>VLOOKUP(E131,Inventory!A:C,3,FALSE)</f>
        <v>41</v>
      </c>
      <c r="K131" s="715"/>
      <c r="L131" s="720">
        <v>0</v>
      </c>
      <c r="M131" s="258"/>
    </row>
    <row r="132" spans="1:13" ht="12.75" customHeight="1" x14ac:dyDescent="0.2">
      <c r="A132" s="582" t="s">
        <v>488</v>
      </c>
      <c r="B132" s="713" t="s">
        <v>720</v>
      </c>
      <c r="C132" s="714" t="s">
        <v>463</v>
      </c>
      <c r="D132" s="715" t="s">
        <v>464</v>
      </c>
      <c r="E132" s="716" t="s">
        <v>721</v>
      </c>
      <c r="F132" s="717">
        <v>847435035517</v>
      </c>
      <c r="G132" s="718">
        <v>16.5</v>
      </c>
      <c r="H132" s="719">
        <v>30</v>
      </c>
      <c r="I132" s="553">
        <v>29.99</v>
      </c>
      <c r="J132" s="257">
        <f>VLOOKUP(E132,Inventory!A:C,3,FALSE)</f>
        <v>20</v>
      </c>
      <c r="K132" s="715"/>
      <c r="L132" s="720">
        <v>0</v>
      </c>
      <c r="M132" s="258"/>
    </row>
    <row r="133" spans="1:13" ht="12.75" customHeight="1" x14ac:dyDescent="0.2">
      <c r="A133" s="582" t="s">
        <v>488</v>
      </c>
      <c r="B133" s="713" t="s">
        <v>720</v>
      </c>
      <c r="C133" s="714" t="s">
        <v>466</v>
      </c>
      <c r="D133" s="715" t="s">
        <v>467</v>
      </c>
      <c r="E133" s="716" t="s">
        <v>723</v>
      </c>
      <c r="F133" s="717">
        <v>847435035524</v>
      </c>
      <c r="G133" s="718">
        <v>16.5</v>
      </c>
      <c r="H133" s="719">
        <v>30</v>
      </c>
      <c r="I133" s="553">
        <v>29.99</v>
      </c>
      <c r="J133" s="257">
        <f>VLOOKUP(E133,Inventory!A:C,3,FALSE)</f>
        <v>30</v>
      </c>
      <c r="K133" s="715"/>
      <c r="L133" s="720">
        <v>0</v>
      </c>
      <c r="M133" s="258"/>
    </row>
    <row r="134" spans="1:13" ht="12.75" customHeight="1" x14ac:dyDescent="0.2">
      <c r="A134" s="582" t="s">
        <v>488</v>
      </c>
      <c r="B134" s="713" t="s">
        <v>720</v>
      </c>
      <c r="C134" s="714" t="s">
        <v>469</v>
      </c>
      <c r="D134" s="715" t="s">
        <v>470</v>
      </c>
      <c r="E134" s="716" t="s">
        <v>725</v>
      </c>
      <c r="F134" s="717">
        <v>847435035531</v>
      </c>
      <c r="G134" s="718">
        <v>16.5</v>
      </c>
      <c r="H134" s="719">
        <v>30</v>
      </c>
      <c r="I134" s="553">
        <v>29.99</v>
      </c>
      <c r="J134" s="257">
        <f>VLOOKUP(E134,Inventory!A:C,3,FALSE)</f>
        <v>43</v>
      </c>
      <c r="K134" s="715"/>
      <c r="L134" s="720">
        <v>0</v>
      </c>
      <c r="M134" s="258"/>
    </row>
    <row r="135" spans="1:13" ht="12.75" customHeight="1" x14ac:dyDescent="0.2">
      <c r="A135" s="582" t="s">
        <v>488</v>
      </c>
      <c r="B135" s="713" t="s">
        <v>720</v>
      </c>
      <c r="C135" s="714" t="s">
        <v>472</v>
      </c>
      <c r="D135" s="715" t="s">
        <v>473</v>
      </c>
      <c r="E135" s="716" t="s">
        <v>727</v>
      </c>
      <c r="F135" s="717">
        <v>847435035548</v>
      </c>
      <c r="G135" s="718">
        <v>16.5</v>
      </c>
      <c r="H135" s="719">
        <v>30</v>
      </c>
      <c r="I135" s="553">
        <v>29.99</v>
      </c>
      <c r="J135" s="257">
        <f>VLOOKUP(E135,Inventory!A:C,3,FALSE)</f>
        <v>45</v>
      </c>
      <c r="K135" s="715"/>
      <c r="L135" s="720">
        <v>0</v>
      </c>
      <c r="M135" s="258"/>
    </row>
    <row r="136" spans="1:13" ht="12.75" customHeight="1" x14ac:dyDescent="0.2">
      <c r="A136" s="582" t="s">
        <v>488</v>
      </c>
      <c r="B136" s="713" t="s">
        <v>720</v>
      </c>
      <c r="C136" s="714" t="s">
        <v>475</v>
      </c>
      <c r="D136" s="715" t="s">
        <v>476</v>
      </c>
      <c r="E136" s="716" t="s">
        <v>729</v>
      </c>
      <c r="F136" s="717">
        <v>847435035555</v>
      </c>
      <c r="G136" s="718">
        <v>16.5</v>
      </c>
      <c r="H136" s="719">
        <v>30</v>
      </c>
      <c r="I136" s="553">
        <v>29.99</v>
      </c>
      <c r="J136" s="257">
        <f>VLOOKUP(E136,Inventory!A:C,3,FALSE)</f>
        <v>28</v>
      </c>
      <c r="K136" s="715"/>
      <c r="L136" s="720">
        <v>0</v>
      </c>
      <c r="M136" s="258"/>
    </row>
    <row r="137" spans="1:13" ht="12.75" customHeight="1" x14ac:dyDescent="0.2">
      <c r="A137" s="582" t="s">
        <v>488</v>
      </c>
      <c r="B137" s="713" t="s">
        <v>720</v>
      </c>
      <c r="C137" s="714" t="s">
        <v>478</v>
      </c>
      <c r="D137" s="715" t="s">
        <v>479</v>
      </c>
      <c r="E137" s="716" t="s">
        <v>731</v>
      </c>
      <c r="F137" s="717">
        <v>847435035562</v>
      </c>
      <c r="G137" s="718">
        <v>16.5</v>
      </c>
      <c r="H137" s="719">
        <v>30</v>
      </c>
      <c r="I137" s="553">
        <v>29.99</v>
      </c>
      <c r="J137" s="257">
        <f>VLOOKUP(E137,Inventory!A:C,3,FALSE)</f>
        <v>20</v>
      </c>
      <c r="K137" s="715"/>
      <c r="L137" s="720">
        <v>0</v>
      </c>
      <c r="M137" s="258"/>
    </row>
    <row r="138" spans="1:13" ht="12.75" customHeight="1" x14ac:dyDescent="0.2">
      <c r="A138" s="582" t="s">
        <v>488</v>
      </c>
      <c r="B138" s="713" t="s">
        <v>733</v>
      </c>
      <c r="C138" s="714" t="s">
        <v>463</v>
      </c>
      <c r="D138" s="715" t="s">
        <v>464</v>
      </c>
      <c r="E138" s="716" t="s">
        <v>734</v>
      </c>
      <c r="F138" s="717">
        <v>847435035579</v>
      </c>
      <c r="G138" s="718">
        <v>16.5</v>
      </c>
      <c r="H138" s="719">
        <v>30</v>
      </c>
      <c r="I138" s="553">
        <v>29.99</v>
      </c>
      <c r="J138" s="257">
        <f>VLOOKUP(E138,Inventory!A:C,3,FALSE)</f>
        <v>10</v>
      </c>
      <c r="K138" s="715"/>
      <c r="L138" s="720">
        <v>0</v>
      </c>
      <c r="M138" s="258"/>
    </row>
    <row r="139" spans="1:13" ht="12.75" customHeight="1" x14ac:dyDescent="0.2">
      <c r="A139" s="582" t="s">
        <v>488</v>
      </c>
      <c r="B139" s="713" t="s">
        <v>733</v>
      </c>
      <c r="C139" s="714" t="s">
        <v>466</v>
      </c>
      <c r="D139" s="715" t="s">
        <v>467</v>
      </c>
      <c r="E139" s="716" t="s">
        <v>736</v>
      </c>
      <c r="F139" s="717">
        <v>847435035586</v>
      </c>
      <c r="G139" s="718">
        <v>16.5</v>
      </c>
      <c r="H139" s="719">
        <v>30</v>
      </c>
      <c r="I139" s="553">
        <v>29.99</v>
      </c>
      <c r="J139" s="257">
        <f>VLOOKUP(E139,Inventory!A:C,3,FALSE)</f>
        <v>19</v>
      </c>
      <c r="K139" s="715"/>
      <c r="L139" s="720">
        <v>0</v>
      </c>
      <c r="M139" s="258"/>
    </row>
    <row r="140" spans="1:13" ht="12.75" customHeight="1" x14ac:dyDescent="0.2">
      <c r="A140" s="582" t="s">
        <v>488</v>
      </c>
      <c r="B140" s="713" t="s">
        <v>733</v>
      </c>
      <c r="C140" s="714" t="s">
        <v>469</v>
      </c>
      <c r="D140" s="715" t="s">
        <v>470</v>
      </c>
      <c r="E140" s="716" t="s">
        <v>738</v>
      </c>
      <c r="F140" s="717">
        <v>847435035593</v>
      </c>
      <c r="G140" s="718">
        <v>16.5</v>
      </c>
      <c r="H140" s="719">
        <v>30</v>
      </c>
      <c r="I140" s="553">
        <v>29.99</v>
      </c>
      <c r="J140" s="257">
        <f>VLOOKUP(E140,Inventory!A:C,3,FALSE)</f>
        <v>33</v>
      </c>
      <c r="K140" s="715"/>
      <c r="L140" s="720">
        <v>0</v>
      </c>
      <c r="M140" s="258"/>
    </row>
    <row r="141" spans="1:13" ht="12.75" customHeight="1" x14ac:dyDescent="0.2">
      <c r="A141" s="582" t="s">
        <v>488</v>
      </c>
      <c r="B141" s="713" t="s">
        <v>733</v>
      </c>
      <c r="C141" s="714" t="s">
        <v>472</v>
      </c>
      <c r="D141" s="715" t="s">
        <v>473</v>
      </c>
      <c r="E141" s="716" t="s">
        <v>740</v>
      </c>
      <c r="F141" s="717">
        <v>847435035609</v>
      </c>
      <c r="G141" s="718">
        <v>16.5</v>
      </c>
      <c r="H141" s="719">
        <v>30</v>
      </c>
      <c r="I141" s="553">
        <v>29.99</v>
      </c>
      <c r="J141" s="257">
        <f>VLOOKUP(E141,Inventory!A:C,3,FALSE)</f>
        <v>39</v>
      </c>
      <c r="K141" s="715"/>
      <c r="L141" s="720">
        <v>0</v>
      </c>
      <c r="M141" s="258"/>
    </row>
    <row r="142" spans="1:13" ht="12.75" customHeight="1" x14ac:dyDescent="0.2">
      <c r="A142" s="582" t="s">
        <v>488</v>
      </c>
      <c r="B142" s="713" t="s">
        <v>733</v>
      </c>
      <c r="C142" s="714" t="s">
        <v>475</v>
      </c>
      <c r="D142" s="715" t="s">
        <v>476</v>
      </c>
      <c r="E142" s="716" t="s">
        <v>742</v>
      </c>
      <c r="F142" s="717">
        <v>847435035616</v>
      </c>
      <c r="G142" s="718">
        <v>16.5</v>
      </c>
      <c r="H142" s="719">
        <v>30</v>
      </c>
      <c r="I142" s="553">
        <v>29.99</v>
      </c>
      <c r="J142" s="257">
        <f>VLOOKUP(E142,Inventory!A:C,3,FALSE)</f>
        <v>18</v>
      </c>
      <c r="K142" s="715"/>
      <c r="L142" s="720">
        <v>0</v>
      </c>
      <c r="M142" s="258"/>
    </row>
    <row r="143" spans="1:13" ht="12.75" customHeight="1" x14ac:dyDescent="0.2">
      <c r="A143" s="344" t="s">
        <v>488</v>
      </c>
      <c r="B143" s="721" t="s">
        <v>733</v>
      </c>
      <c r="C143" s="722" t="s">
        <v>478</v>
      </c>
      <c r="D143" s="723" t="s">
        <v>479</v>
      </c>
      <c r="E143" s="724" t="s">
        <v>744</v>
      </c>
      <c r="F143" s="725">
        <v>847435035623</v>
      </c>
      <c r="G143" s="726">
        <v>16.5</v>
      </c>
      <c r="H143" s="727">
        <v>30</v>
      </c>
      <c r="I143" s="728">
        <v>29.99</v>
      </c>
      <c r="J143" s="257">
        <f>VLOOKUP(E143,Inventory!A:C,3,FALSE)</f>
        <v>10</v>
      </c>
      <c r="K143" s="723"/>
      <c r="L143" s="729">
        <v>0</v>
      </c>
      <c r="M143" s="258"/>
    </row>
    <row r="144" spans="1:13" ht="12.75" customHeight="1" x14ac:dyDescent="0.2">
      <c r="A144" s="582" t="s">
        <v>656</v>
      </c>
      <c r="B144" s="321" t="s">
        <v>746</v>
      </c>
      <c r="C144" s="583" t="s">
        <v>658</v>
      </c>
      <c r="D144" s="252"/>
      <c r="E144" s="253" t="s">
        <v>747</v>
      </c>
      <c r="F144" s="298" t="s">
        <v>748</v>
      </c>
      <c r="G144" s="477">
        <f t="shared" ref="G144:G199" si="20">H144*0.55</f>
        <v>13.750000000000002</v>
      </c>
      <c r="H144" s="254">
        <v>25</v>
      </c>
      <c r="I144" s="255">
        <f t="shared" ref="I144:I227" si="21">H144-0.01</f>
        <v>24.99</v>
      </c>
      <c r="J144" s="257">
        <f>VLOOKUP(E144,Inventory!A:C,3,FALSE)</f>
        <v>59</v>
      </c>
      <c r="K144" s="252"/>
      <c r="L144" s="274">
        <f t="shared" ref="L144:L227" si="22">G144*K144</f>
        <v>0</v>
      </c>
      <c r="M144" s="258"/>
    </row>
    <row r="145" spans="1:13" ht="12.75" customHeight="1" x14ac:dyDescent="0.2">
      <c r="A145" s="344" t="s">
        <v>656</v>
      </c>
      <c r="B145" s="453" t="s">
        <v>746</v>
      </c>
      <c r="C145" s="345" t="s">
        <v>661</v>
      </c>
      <c r="D145" s="267"/>
      <c r="E145" s="268" t="s">
        <v>749</v>
      </c>
      <c r="F145" s="306" t="s">
        <v>750</v>
      </c>
      <c r="G145" s="346">
        <f t="shared" si="20"/>
        <v>13.750000000000002</v>
      </c>
      <c r="H145" s="270">
        <v>25</v>
      </c>
      <c r="I145" s="271">
        <f t="shared" si="21"/>
        <v>24.99</v>
      </c>
      <c r="J145" s="257">
        <f>VLOOKUP(E145,Inventory!A:C,3,FALSE)</f>
        <v>114</v>
      </c>
      <c r="K145" s="267"/>
      <c r="L145" s="690">
        <f t="shared" si="22"/>
        <v>0</v>
      </c>
      <c r="M145" s="258"/>
    </row>
    <row r="146" spans="1:13" ht="12.75" customHeight="1" x14ac:dyDescent="0.15">
      <c r="A146" s="251" t="s">
        <v>656</v>
      </c>
      <c r="B146" s="252" t="s">
        <v>1770</v>
      </c>
      <c r="C146" s="730" t="s">
        <v>463</v>
      </c>
      <c r="D146" s="251" t="s">
        <v>464</v>
      </c>
      <c r="E146" s="252" t="s">
        <v>1771</v>
      </c>
      <c r="F146" s="311">
        <v>847435032462</v>
      </c>
      <c r="G146" s="299">
        <f t="shared" si="20"/>
        <v>13.750000000000002</v>
      </c>
      <c r="H146" s="299">
        <v>25</v>
      </c>
      <c r="I146" s="255">
        <f t="shared" si="21"/>
        <v>24.99</v>
      </c>
      <c r="J146" s="257">
        <f>VLOOKUP(E146,Inventory!A:C,3,FALSE)</f>
        <v>11</v>
      </c>
      <c r="K146" s="252"/>
      <c r="L146" s="255">
        <f t="shared" si="22"/>
        <v>0</v>
      </c>
      <c r="M146" s="258"/>
    </row>
    <row r="147" spans="1:13" ht="12.75" customHeight="1" x14ac:dyDescent="0.15">
      <c r="A147" s="260" t="s">
        <v>656</v>
      </c>
      <c r="B147" s="264" t="s">
        <v>1770</v>
      </c>
      <c r="C147" s="649" t="s">
        <v>466</v>
      </c>
      <c r="D147" s="260" t="s">
        <v>467</v>
      </c>
      <c r="E147" s="264" t="s">
        <v>1772</v>
      </c>
      <c r="F147" s="308">
        <v>847435032479</v>
      </c>
      <c r="G147" s="302">
        <f t="shared" si="20"/>
        <v>13.750000000000002</v>
      </c>
      <c r="H147" s="302">
        <v>25</v>
      </c>
      <c r="I147" s="263">
        <f t="shared" si="21"/>
        <v>24.99</v>
      </c>
      <c r="J147" s="257">
        <f>VLOOKUP(E147,Inventory!A:C,3,FALSE)</f>
        <v>208</v>
      </c>
      <c r="K147" s="264"/>
      <c r="L147" s="263">
        <f t="shared" si="22"/>
        <v>0</v>
      </c>
      <c r="M147" s="258"/>
    </row>
    <row r="148" spans="1:13" ht="12.75" customHeight="1" x14ac:dyDescent="0.15">
      <c r="A148" s="260" t="s">
        <v>656</v>
      </c>
      <c r="B148" s="264" t="s">
        <v>1770</v>
      </c>
      <c r="C148" s="649" t="s">
        <v>469</v>
      </c>
      <c r="D148" s="260" t="s">
        <v>470</v>
      </c>
      <c r="E148" s="264" t="s">
        <v>1773</v>
      </c>
      <c r="F148" s="308">
        <v>847435032486</v>
      </c>
      <c r="G148" s="302">
        <f t="shared" si="20"/>
        <v>13.750000000000002</v>
      </c>
      <c r="H148" s="302">
        <v>25</v>
      </c>
      <c r="I148" s="263">
        <f t="shared" si="21"/>
        <v>24.99</v>
      </c>
      <c r="J148" s="257">
        <f>VLOOKUP(E148,Inventory!A:C,3,FALSE)</f>
        <v>225</v>
      </c>
      <c r="K148" s="264"/>
      <c r="L148" s="263">
        <f t="shared" si="22"/>
        <v>0</v>
      </c>
      <c r="M148" s="258"/>
    </row>
    <row r="149" spans="1:13" ht="12.75" customHeight="1" x14ac:dyDescent="0.15">
      <c r="A149" s="260" t="s">
        <v>656</v>
      </c>
      <c r="B149" s="264" t="s">
        <v>1770</v>
      </c>
      <c r="C149" s="649" t="s">
        <v>472</v>
      </c>
      <c r="D149" s="260" t="s">
        <v>473</v>
      </c>
      <c r="E149" s="264" t="s">
        <v>1774</v>
      </c>
      <c r="F149" s="308">
        <v>847435032493</v>
      </c>
      <c r="G149" s="302">
        <f t="shared" si="20"/>
        <v>13.750000000000002</v>
      </c>
      <c r="H149" s="302">
        <v>25</v>
      </c>
      <c r="I149" s="263">
        <f t="shared" si="21"/>
        <v>24.99</v>
      </c>
      <c r="J149" s="257">
        <f>VLOOKUP(E149,Inventory!A:C,3,FALSE)</f>
        <v>208</v>
      </c>
      <c r="K149" s="264"/>
      <c r="L149" s="263">
        <f t="shared" si="22"/>
        <v>0</v>
      </c>
      <c r="M149" s="258"/>
    </row>
    <row r="150" spans="1:13" ht="12.75" customHeight="1" x14ac:dyDescent="0.15">
      <c r="A150" s="260" t="s">
        <v>656</v>
      </c>
      <c r="B150" s="264" t="s">
        <v>1770</v>
      </c>
      <c r="C150" s="649" t="s">
        <v>475</v>
      </c>
      <c r="D150" s="260" t="s">
        <v>476</v>
      </c>
      <c r="E150" s="264" t="s">
        <v>1775</v>
      </c>
      <c r="F150" s="308">
        <v>847435032509</v>
      </c>
      <c r="G150" s="302">
        <f t="shared" si="20"/>
        <v>13.750000000000002</v>
      </c>
      <c r="H150" s="302">
        <v>25</v>
      </c>
      <c r="I150" s="263">
        <f t="shared" si="21"/>
        <v>24.99</v>
      </c>
      <c r="J150" s="257">
        <f>VLOOKUP(E150,Inventory!A:C,3,FALSE)</f>
        <v>250</v>
      </c>
      <c r="K150" s="264"/>
      <c r="L150" s="263">
        <f t="shared" si="22"/>
        <v>0</v>
      </c>
      <c r="M150" s="258"/>
    </row>
    <row r="151" spans="1:13" ht="12.75" customHeight="1" x14ac:dyDescent="0.15">
      <c r="A151" s="260" t="s">
        <v>656</v>
      </c>
      <c r="B151" s="264" t="s">
        <v>1770</v>
      </c>
      <c r="C151" s="260" t="s">
        <v>478</v>
      </c>
      <c r="D151" s="647" t="s">
        <v>479</v>
      </c>
      <c r="E151" s="264" t="s">
        <v>1776</v>
      </c>
      <c r="F151" s="308">
        <v>847435032516</v>
      </c>
      <c r="G151" s="302">
        <f t="shared" si="20"/>
        <v>13.750000000000002</v>
      </c>
      <c r="H151" s="302">
        <v>25</v>
      </c>
      <c r="I151" s="263">
        <f t="shared" si="21"/>
        <v>24.99</v>
      </c>
      <c r="J151" s="257">
        <f>VLOOKUP(E151,Inventory!A:C,3,FALSE)</f>
        <v>155</v>
      </c>
      <c r="K151" s="264"/>
      <c r="L151" s="263">
        <f t="shared" si="22"/>
        <v>0</v>
      </c>
      <c r="M151" s="258"/>
    </row>
    <row r="152" spans="1:13" ht="12.75" customHeight="1" x14ac:dyDescent="0.15">
      <c r="A152" s="260" t="s">
        <v>656</v>
      </c>
      <c r="B152" s="264" t="s">
        <v>1777</v>
      </c>
      <c r="C152" s="260" t="s">
        <v>466</v>
      </c>
      <c r="D152" s="647" t="s">
        <v>467</v>
      </c>
      <c r="E152" s="264" t="s">
        <v>1778</v>
      </c>
      <c r="F152" s="308">
        <v>847435032530</v>
      </c>
      <c r="G152" s="302">
        <f t="shared" si="20"/>
        <v>13.750000000000002</v>
      </c>
      <c r="H152" s="302">
        <v>25</v>
      </c>
      <c r="I152" s="263">
        <f t="shared" si="21"/>
        <v>24.99</v>
      </c>
      <c r="J152" s="257">
        <f>VLOOKUP(E152,Inventory!A:C,3,FALSE)</f>
        <v>108</v>
      </c>
      <c r="K152" s="264"/>
      <c r="L152" s="263">
        <f t="shared" si="22"/>
        <v>0</v>
      </c>
      <c r="M152" s="258"/>
    </row>
    <row r="153" spans="1:13" ht="12.75" customHeight="1" x14ac:dyDescent="0.15">
      <c r="A153" s="260" t="s">
        <v>656</v>
      </c>
      <c r="B153" s="264" t="s">
        <v>1777</v>
      </c>
      <c r="C153" s="260" t="s">
        <v>469</v>
      </c>
      <c r="D153" s="647" t="s">
        <v>470</v>
      </c>
      <c r="E153" s="264" t="s">
        <v>1779</v>
      </c>
      <c r="F153" s="308">
        <v>847435032547</v>
      </c>
      <c r="G153" s="302">
        <f t="shared" si="20"/>
        <v>13.750000000000002</v>
      </c>
      <c r="H153" s="302">
        <v>25</v>
      </c>
      <c r="I153" s="263">
        <f t="shared" si="21"/>
        <v>24.99</v>
      </c>
      <c r="J153" s="257">
        <f>VLOOKUP(E153,Inventory!A:C,3,FALSE)</f>
        <v>139</v>
      </c>
      <c r="K153" s="264"/>
      <c r="L153" s="263">
        <f t="shared" si="22"/>
        <v>0</v>
      </c>
      <c r="M153" s="258"/>
    </row>
    <row r="154" spans="1:13" ht="12.75" customHeight="1" x14ac:dyDescent="0.15">
      <c r="A154" s="260" t="s">
        <v>656</v>
      </c>
      <c r="B154" s="264" t="s">
        <v>1777</v>
      </c>
      <c r="C154" s="260" t="s">
        <v>472</v>
      </c>
      <c r="D154" s="647" t="s">
        <v>473</v>
      </c>
      <c r="E154" s="264" t="s">
        <v>1780</v>
      </c>
      <c r="F154" s="308">
        <v>847435032554</v>
      </c>
      <c r="G154" s="302">
        <f t="shared" si="20"/>
        <v>13.750000000000002</v>
      </c>
      <c r="H154" s="302">
        <v>25</v>
      </c>
      <c r="I154" s="263">
        <f t="shared" si="21"/>
        <v>24.99</v>
      </c>
      <c r="J154" s="257">
        <f>VLOOKUP(E154,Inventory!A:C,3,FALSE)</f>
        <v>128</v>
      </c>
      <c r="K154" s="264"/>
      <c r="L154" s="263">
        <f t="shared" si="22"/>
        <v>0</v>
      </c>
      <c r="M154" s="258"/>
    </row>
    <row r="155" spans="1:13" ht="12.75" customHeight="1" x14ac:dyDescent="0.15">
      <c r="A155" s="260" t="s">
        <v>656</v>
      </c>
      <c r="B155" s="264" t="s">
        <v>1777</v>
      </c>
      <c r="C155" s="260" t="s">
        <v>475</v>
      </c>
      <c r="D155" s="647" t="s">
        <v>476</v>
      </c>
      <c r="E155" s="264" t="s">
        <v>1781</v>
      </c>
      <c r="F155" s="308">
        <v>847435032561</v>
      </c>
      <c r="G155" s="302">
        <f t="shared" si="20"/>
        <v>13.750000000000002</v>
      </c>
      <c r="H155" s="302">
        <v>25</v>
      </c>
      <c r="I155" s="263">
        <f t="shared" si="21"/>
        <v>24.99</v>
      </c>
      <c r="J155" s="257">
        <f>VLOOKUP(E155,Inventory!A:C,3,FALSE)</f>
        <v>80</v>
      </c>
      <c r="K155" s="264"/>
      <c r="L155" s="263">
        <f t="shared" si="22"/>
        <v>0</v>
      </c>
      <c r="M155" s="258"/>
    </row>
    <row r="156" spans="1:13" ht="12.75" customHeight="1" x14ac:dyDescent="0.15">
      <c r="A156" s="260" t="s">
        <v>656</v>
      </c>
      <c r="B156" s="264" t="s">
        <v>1777</v>
      </c>
      <c r="C156" s="260" t="s">
        <v>478</v>
      </c>
      <c r="D156" s="647" t="s">
        <v>479</v>
      </c>
      <c r="E156" s="264" t="s">
        <v>1782</v>
      </c>
      <c r="F156" s="308">
        <v>847435032578</v>
      </c>
      <c r="G156" s="302">
        <f t="shared" si="20"/>
        <v>13.750000000000002</v>
      </c>
      <c r="H156" s="302">
        <v>25</v>
      </c>
      <c r="I156" s="263">
        <f t="shared" si="21"/>
        <v>24.99</v>
      </c>
      <c r="J156" s="257">
        <f>VLOOKUP(E156,Inventory!A:C,3,FALSE)</f>
        <v>2</v>
      </c>
      <c r="K156" s="264"/>
      <c r="L156" s="263">
        <f t="shared" si="22"/>
        <v>0</v>
      </c>
      <c r="M156" s="258"/>
    </row>
    <row r="157" spans="1:13" ht="12.75" customHeight="1" x14ac:dyDescent="0.15">
      <c r="A157" s="260" t="s">
        <v>656</v>
      </c>
      <c r="B157" s="264" t="s">
        <v>1783</v>
      </c>
      <c r="C157" s="260" t="s">
        <v>463</v>
      </c>
      <c r="D157" s="647" t="s">
        <v>464</v>
      </c>
      <c r="E157" s="264" t="s">
        <v>1784</v>
      </c>
      <c r="F157" s="308">
        <v>847435032585</v>
      </c>
      <c r="G157" s="302">
        <f t="shared" si="20"/>
        <v>13.750000000000002</v>
      </c>
      <c r="H157" s="302">
        <v>25</v>
      </c>
      <c r="I157" s="263">
        <f t="shared" si="21"/>
        <v>24.99</v>
      </c>
      <c r="J157" s="257">
        <f>VLOOKUP(E157,Inventory!A:C,3,FALSE)</f>
        <v>21</v>
      </c>
      <c r="K157" s="264"/>
      <c r="L157" s="263">
        <f t="shared" si="22"/>
        <v>0</v>
      </c>
      <c r="M157" s="258"/>
    </row>
    <row r="158" spans="1:13" ht="12.75" customHeight="1" x14ac:dyDescent="0.15">
      <c r="A158" s="260" t="s">
        <v>656</v>
      </c>
      <c r="B158" s="264" t="s">
        <v>1783</v>
      </c>
      <c r="C158" s="260" t="s">
        <v>466</v>
      </c>
      <c r="D158" s="647" t="s">
        <v>467</v>
      </c>
      <c r="E158" s="264" t="s">
        <v>1785</v>
      </c>
      <c r="F158" s="308">
        <v>847435032592</v>
      </c>
      <c r="G158" s="302">
        <f t="shared" si="20"/>
        <v>13.750000000000002</v>
      </c>
      <c r="H158" s="302">
        <v>25</v>
      </c>
      <c r="I158" s="263">
        <f t="shared" si="21"/>
        <v>24.99</v>
      </c>
      <c r="J158" s="257">
        <f>VLOOKUP(E158,Inventory!A:C,3,FALSE)</f>
        <v>163</v>
      </c>
      <c r="K158" s="264"/>
      <c r="L158" s="263">
        <f t="shared" si="22"/>
        <v>0</v>
      </c>
      <c r="M158" s="258"/>
    </row>
    <row r="159" spans="1:13" ht="12.75" customHeight="1" x14ac:dyDescent="0.15">
      <c r="A159" s="260" t="s">
        <v>656</v>
      </c>
      <c r="B159" s="264" t="s">
        <v>1783</v>
      </c>
      <c r="C159" s="260" t="s">
        <v>469</v>
      </c>
      <c r="D159" s="647" t="s">
        <v>470</v>
      </c>
      <c r="E159" s="264" t="s">
        <v>1786</v>
      </c>
      <c r="F159" s="308">
        <v>847435032608</v>
      </c>
      <c r="G159" s="302">
        <f t="shared" si="20"/>
        <v>13.750000000000002</v>
      </c>
      <c r="H159" s="302">
        <v>25</v>
      </c>
      <c r="I159" s="263">
        <f t="shared" si="21"/>
        <v>24.99</v>
      </c>
      <c r="J159" s="257">
        <f>VLOOKUP(E159,Inventory!A:C,3,FALSE)</f>
        <v>250</v>
      </c>
      <c r="K159" s="264"/>
      <c r="L159" s="263">
        <f t="shared" si="22"/>
        <v>0</v>
      </c>
      <c r="M159" s="258"/>
    </row>
    <row r="160" spans="1:13" ht="12.75" customHeight="1" x14ac:dyDescent="0.15">
      <c r="A160" s="260" t="s">
        <v>656</v>
      </c>
      <c r="B160" s="264" t="s">
        <v>1783</v>
      </c>
      <c r="C160" s="730" t="s">
        <v>472</v>
      </c>
      <c r="D160" s="260" t="s">
        <v>473</v>
      </c>
      <c r="E160" s="264" t="s">
        <v>1787</v>
      </c>
      <c r="F160" s="308">
        <v>847435032615</v>
      </c>
      <c r="G160" s="302">
        <f t="shared" si="20"/>
        <v>13.750000000000002</v>
      </c>
      <c r="H160" s="302">
        <v>25</v>
      </c>
      <c r="I160" s="263">
        <f t="shared" si="21"/>
        <v>24.99</v>
      </c>
      <c r="J160" s="257">
        <f>VLOOKUP(E160,Inventory!A:C,3,FALSE)</f>
        <v>243</v>
      </c>
      <c r="K160" s="264"/>
      <c r="L160" s="263">
        <f t="shared" si="22"/>
        <v>0</v>
      </c>
      <c r="M160" s="258"/>
    </row>
    <row r="161" spans="1:13" ht="12.75" customHeight="1" x14ac:dyDescent="0.15">
      <c r="A161" s="260" t="s">
        <v>656</v>
      </c>
      <c r="B161" s="264" t="s">
        <v>1783</v>
      </c>
      <c r="C161" s="649" t="s">
        <v>475</v>
      </c>
      <c r="D161" s="260" t="s">
        <v>476</v>
      </c>
      <c r="E161" s="264" t="s">
        <v>1788</v>
      </c>
      <c r="F161" s="308">
        <v>847435032622</v>
      </c>
      <c r="G161" s="302">
        <f t="shared" si="20"/>
        <v>13.750000000000002</v>
      </c>
      <c r="H161" s="302">
        <v>25</v>
      </c>
      <c r="I161" s="263">
        <f t="shared" si="21"/>
        <v>24.99</v>
      </c>
      <c r="J161" s="257">
        <f>VLOOKUP(E161,Inventory!A:C,3,FALSE)</f>
        <v>171</v>
      </c>
      <c r="K161" s="264"/>
      <c r="L161" s="263">
        <f t="shared" si="22"/>
        <v>0</v>
      </c>
      <c r="M161" s="258"/>
    </row>
    <row r="162" spans="1:13" ht="12.75" customHeight="1" x14ac:dyDescent="0.15">
      <c r="A162" s="260" t="s">
        <v>656</v>
      </c>
      <c r="B162" s="264" t="s">
        <v>1783</v>
      </c>
      <c r="C162" s="260" t="s">
        <v>478</v>
      </c>
      <c r="D162" s="260" t="s">
        <v>479</v>
      </c>
      <c r="E162" s="264" t="s">
        <v>1789</v>
      </c>
      <c r="F162" s="308">
        <v>847435032639</v>
      </c>
      <c r="G162" s="302">
        <f t="shared" si="20"/>
        <v>13.750000000000002</v>
      </c>
      <c r="H162" s="302">
        <v>25</v>
      </c>
      <c r="I162" s="263">
        <f t="shared" si="21"/>
        <v>24.99</v>
      </c>
      <c r="J162" s="257">
        <f>VLOOKUP(E162,Inventory!A:C,3,FALSE)</f>
        <v>34</v>
      </c>
      <c r="K162" s="264"/>
      <c r="L162" s="263">
        <f t="shared" si="22"/>
        <v>0</v>
      </c>
      <c r="M162" s="258"/>
    </row>
    <row r="163" spans="1:13" ht="12.75" customHeight="1" x14ac:dyDescent="0.15">
      <c r="A163" s="260" t="s">
        <v>656</v>
      </c>
      <c r="B163" s="264" t="s">
        <v>1790</v>
      </c>
      <c r="C163" s="260" t="s">
        <v>466</v>
      </c>
      <c r="D163" s="260" t="s">
        <v>467</v>
      </c>
      <c r="E163" s="264" t="s">
        <v>1791</v>
      </c>
      <c r="F163" s="308">
        <v>847435032653</v>
      </c>
      <c r="G163" s="302">
        <f t="shared" si="20"/>
        <v>13.750000000000002</v>
      </c>
      <c r="H163" s="302">
        <v>25</v>
      </c>
      <c r="I163" s="263">
        <f t="shared" si="21"/>
        <v>24.99</v>
      </c>
      <c r="J163" s="257">
        <f>VLOOKUP(E163,Inventory!A:C,3,FALSE)</f>
        <v>187</v>
      </c>
      <c r="K163" s="264"/>
      <c r="L163" s="263">
        <f t="shared" si="22"/>
        <v>0</v>
      </c>
      <c r="M163" s="258"/>
    </row>
    <row r="164" spans="1:13" ht="12.75" customHeight="1" x14ac:dyDescent="0.15">
      <c r="A164" s="260" t="s">
        <v>656</v>
      </c>
      <c r="B164" s="264" t="s">
        <v>1790</v>
      </c>
      <c r="C164" s="260" t="s">
        <v>469</v>
      </c>
      <c r="D164" s="260" t="s">
        <v>470</v>
      </c>
      <c r="E164" s="264" t="s">
        <v>1792</v>
      </c>
      <c r="F164" s="308">
        <v>847435032660</v>
      </c>
      <c r="G164" s="302">
        <f t="shared" si="20"/>
        <v>13.750000000000002</v>
      </c>
      <c r="H164" s="302">
        <v>25</v>
      </c>
      <c r="I164" s="263">
        <f t="shared" si="21"/>
        <v>24.99</v>
      </c>
      <c r="J164" s="257">
        <f>VLOOKUP(E164,Inventory!A:C,3,FALSE)</f>
        <v>250</v>
      </c>
      <c r="K164" s="264"/>
      <c r="L164" s="263">
        <f t="shared" si="22"/>
        <v>0</v>
      </c>
      <c r="M164" s="258"/>
    </row>
    <row r="165" spans="1:13" ht="12.75" customHeight="1" x14ac:dyDescent="0.15">
      <c r="A165" s="260" t="s">
        <v>656</v>
      </c>
      <c r="B165" s="264" t="s">
        <v>1790</v>
      </c>
      <c r="C165" s="260" t="s">
        <v>472</v>
      </c>
      <c r="D165" s="260" t="s">
        <v>473</v>
      </c>
      <c r="E165" s="264" t="s">
        <v>1793</v>
      </c>
      <c r="F165" s="308">
        <v>847435032677</v>
      </c>
      <c r="G165" s="302">
        <f t="shared" si="20"/>
        <v>13.750000000000002</v>
      </c>
      <c r="H165" s="302">
        <v>25</v>
      </c>
      <c r="I165" s="263">
        <f t="shared" si="21"/>
        <v>24.99</v>
      </c>
      <c r="J165" s="257">
        <f>VLOOKUP(E165,Inventory!A:C,3,FALSE)</f>
        <v>250</v>
      </c>
      <c r="K165" s="264"/>
      <c r="L165" s="263">
        <f t="shared" si="22"/>
        <v>0</v>
      </c>
      <c r="M165" s="258"/>
    </row>
    <row r="166" spans="1:13" ht="12.75" customHeight="1" x14ac:dyDescent="0.15">
      <c r="A166" s="260" t="s">
        <v>656</v>
      </c>
      <c r="B166" s="264" t="s">
        <v>1790</v>
      </c>
      <c r="C166" s="260" t="s">
        <v>475</v>
      </c>
      <c r="D166" s="260" t="s">
        <v>476</v>
      </c>
      <c r="E166" s="264" t="s">
        <v>1794</v>
      </c>
      <c r="F166" s="308">
        <v>847435032684</v>
      </c>
      <c r="G166" s="302">
        <f t="shared" si="20"/>
        <v>13.750000000000002</v>
      </c>
      <c r="H166" s="302">
        <v>25</v>
      </c>
      <c r="I166" s="263">
        <f t="shared" si="21"/>
        <v>24.99</v>
      </c>
      <c r="J166" s="257">
        <f>VLOOKUP(E166,Inventory!A:C,3,FALSE)</f>
        <v>190</v>
      </c>
      <c r="K166" s="264"/>
      <c r="L166" s="263">
        <f t="shared" si="22"/>
        <v>0</v>
      </c>
      <c r="M166" s="258"/>
    </row>
    <row r="167" spans="1:13" ht="12.75" customHeight="1" x14ac:dyDescent="0.15">
      <c r="A167" s="260" t="s">
        <v>656</v>
      </c>
      <c r="B167" s="264" t="s">
        <v>1790</v>
      </c>
      <c r="C167" s="260" t="s">
        <v>478</v>
      </c>
      <c r="D167" s="260" t="s">
        <v>479</v>
      </c>
      <c r="E167" s="264" t="s">
        <v>1795</v>
      </c>
      <c r="F167" s="308">
        <v>847435032691</v>
      </c>
      <c r="G167" s="302">
        <f t="shared" si="20"/>
        <v>13.750000000000002</v>
      </c>
      <c r="H167" s="302">
        <v>25</v>
      </c>
      <c r="I167" s="263">
        <f t="shared" si="21"/>
        <v>24.99</v>
      </c>
      <c r="J167" s="257">
        <f>VLOOKUP(E167,Inventory!A:C,3,FALSE)</f>
        <v>6</v>
      </c>
      <c r="K167" s="264"/>
      <c r="L167" s="263">
        <f t="shared" si="22"/>
        <v>0</v>
      </c>
      <c r="M167" s="258"/>
    </row>
    <row r="168" spans="1:13" ht="12.75" customHeight="1" x14ac:dyDescent="0.15">
      <c r="A168" s="260" t="s">
        <v>656</v>
      </c>
      <c r="B168" s="264" t="s">
        <v>1796</v>
      </c>
      <c r="C168" s="260" t="s">
        <v>463</v>
      </c>
      <c r="D168" s="260" t="s">
        <v>464</v>
      </c>
      <c r="E168" s="264" t="s">
        <v>1797</v>
      </c>
      <c r="F168" s="308">
        <v>847435032707</v>
      </c>
      <c r="G168" s="302">
        <f t="shared" si="20"/>
        <v>13.750000000000002</v>
      </c>
      <c r="H168" s="302">
        <v>25</v>
      </c>
      <c r="I168" s="263">
        <f t="shared" si="21"/>
        <v>24.99</v>
      </c>
      <c r="J168" s="257">
        <f>VLOOKUP(E168,Inventory!A:C,3,FALSE)</f>
        <v>7</v>
      </c>
      <c r="K168" s="264"/>
      <c r="L168" s="263">
        <f t="shared" si="22"/>
        <v>0</v>
      </c>
      <c r="M168" s="258"/>
    </row>
    <row r="169" spans="1:13" ht="12.75" customHeight="1" x14ac:dyDescent="0.15">
      <c r="A169" s="260" t="s">
        <v>656</v>
      </c>
      <c r="B169" s="264" t="s">
        <v>1796</v>
      </c>
      <c r="C169" s="260" t="s">
        <v>466</v>
      </c>
      <c r="D169" s="260" t="s">
        <v>467</v>
      </c>
      <c r="E169" s="264" t="s">
        <v>1798</v>
      </c>
      <c r="F169" s="308">
        <v>847435032714</v>
      </c>
      <c r="G169" s="302">
        <f t="shared" si="20"/>
        <v>13.750000000000002</v>
      </c>
      <c r="H169" s="302">
        <v>25</v>
      </c>
      <c r="I169" s="263">
        <f t="shared" si="21"/>
        <v>24.99</v>
      </c>
      <c r="J169" s="257">
        <f>VLOOKUP(E169,Inventory!A:C,3,FALSE)</f>
        <v>147</v>
      </c>
      <c r="K169" s="264"/>
      <c r="L169" s="263">
        <f t="shared" si="22"/>
        <v>0</v>
      </c>
      <c r="M169" s="258"/>
    </row>
    <row r="170" spans="1:13" ht="12.75" customHeight="1" x14ac:dyDescent="0.15">
      <c r="A170" s="260" t="s">
        <v>656</v>
      </c>
      <c r="B170" s="264" t="s">
        <v>1796</v>
      </c>
      <c r="C170" s="260" t="s">
        <v>469</v>
      </c>
      <c r="D170" s="260" t="s">
        <v>470</v>
      </c>
      <c r="E170" s="264" t="s">
        <v>1799</v>
      </c>
      <c r="F170" s="308">
        <v>847435032721</v>
      </c>
      <c r="G170" s="302">
        <f t="shared" si="20"/>
        <v>13.750000000000002</v>
      </c>
      <c r="H170" s="302">
        <v>25</v>
      </c>
      <c r="I170" s="263">
        <f t="shared" si="21"/>
        <v>24.99</v>
      </c>
      <c r="J170" s="257">
        <f>VLOOKUP(E170,Inventory!A:C,3,FALSE)</f>
        <v>231</v>
      </c>
      <c r="K170" s="264"/>
      <c r="L170" s="263">
        <f t="shared" si="22"/>
        <v>0</v>
      </c>
      <c r="M170" s="258"/>
    </row>
    <row r="171" spans="1:13" ht="12.75" customHeight="1" x14ac:dyDescent="0.15">
      <c r="A171" s="260" t="s">
        <v>656</v>
      </c>
      <c r="B171" s="264" t="s">
        <v>1796</v>
      </c>
      <c r="C171" s="260" t="s">
        <v>472</v>
      </c>
      <c r="D171" s="260" t="s">
        <v>473</v>
      </c>
      <c r="E171" s="264" t="s">
        <v>1800</v>
      </c>
      <c r="F171" s="308">
        <v>847435032738</v>
      </c>
      <c r="G171" s="302">
        <f t="shared" si="20"/>
        <v>13.750000000000002</v>
      </c>
      <c r="H171" s="302">
        <v>25</v>
      </c>
      <c r="I171" s="263">
        <f t="shared" si="21"/>
        <v>24.99</v>
      </c>
      <c r="J171" s="257">
        <f>VLOOKUP(E171,Inventory!A:C,3,FALSE)</f>
        <v>233</v>
      </c>
      <c r="K171" s="264"/>
      <c r="L171" s="263">
        <f t="shared" si="22"/>
        <v>0</v>
      </c>
      <c r="M171" s="258"/>
    </row>
    <row r="172" spans="1:13" ht="12.75" customHeight="1" x14ac:dyDescent="0.15">
      <c r="A172" s="260" t="s">
        <v>656</v>
      </c>
      <c r="B172" s="264" t="s">
        <v>1796</v>
      </c>
      <c r="C172" s="260" t="s">
        <v>475</v>
      </c>
      <c r="D172" s="260" t="s">
        <v>476</v>
      </c>
      <c r="E172" s="264" t="s">
        <v>1801</v>
      </c>
      <c r="F172" s="308">
        <v>847435032745</v>
      </c>
      <c r="G172" s="302">
        <f t="shared" si="20"/>
        <v>13.750000000000002</v>
      </c>
      <c r="H172" s="302">
        <v>25</v>
      </c>
      <c r="I172" s="263">
        <f t="shared" si="21"/>
        <v>24.99</v>
      </c>
      <c r="J172" s="257">
        <f>VLOOKUP(E172,Inventory!A:C,3,FALSE)</f>
        <v>136</v>
      </c>
      <c r="K172" s="264"/>
      <c r="L172" s="263">
        <f t="shared" si="22"/>
        <v>0</v>
      </c>
      <c r="M172" s="258"/>
    </row>
    <row r="173" spans="1:13" ht="12.75" customHeight="1" x14ac:dyDescent="0.15">
      <c r="A173" s="279" t="s">
        <v>656</v>
      </c>
      <c r="B173" s="281" t="s">
        <v>1802</v>
      </c>
      <c r="C173" s="279" t="s">
        <v>478</v>
      </c>
      <c r="D173" s="279" t="s">
        <v>479</v>
      </c>
      <c r="E173" s="281" t="s">
        <v>1803</v>
      </c>
      <c r="F173" s="703">
        <v>847435032752</v>
      </c>
      <c r="G173" s="305">
        <f t="shared" si="20"/>
        <v>13.750000000000002</v>
      </c>
      <c r="H173" s="305">
        <v>25</v>
      </c>
      <c r="I173" s="282">
        <f t="shared" si="21"/>
        <v>24.99</v>
      </c>
      <c r="J173" s="257">
        <f>VLOOKUP(E173,Inventory!A:C,3,FALSE)</f>
        <v>69</v>
      </c>
      <c r="K173" s="281"/>
      <c r="L173" s="282">
        <f t="shared" si="22"/>
        <v>0</v>
      </c>
      <c r="M173" s="258"/>
    </row>
    <row r="174" spans="1:13" ht="12.75" customHeight="1" x14ac:dyDescent="0.2">
      <c r="A174" s="438" t="s">
        <v>656</v>
      </c>
      <c r="B174" s="439" t="s">
        <v>624</v>
      </c>
      <c r="C174" s="343" t="s">
        <v>463</v>
      </c>
      <c r="D174" s="264" t="s">
        <v>464</v>
      </c>
      <c r="E174" s="260" t="s">
        <v>625</v>
      </c>
      <c r="F174" s="301">
        <v>847435034992</v>
      </c>
      <c r="G174" s="330">
        <f t="shared" si="20"/>
        <v>13.750000000000002</v>
      </c>
      <c r="H174" s="262">
        <v>25</v>
      </c>
      <c r="I174" s="263">
        <f t="shared" si="21"/>
        <v>24.99</v>
      </c>
      <c r="J174" s="257">
        <f>VLOOKUP(E174,Inventory!A:C,3,FALSE)</f>
        <v>18</v>
      </c>
      <c r="K174" s="264"/>
      <c r="L174" s="263">
        <f t="shared" si="22"/>
        <v>0</v>
      </c>
      <c r="M174" s="258"/>
    </row>
    <row r="175" spans="1:13" ht="12.75" customHeight="1" x14ac:dyDescent="0.2">
      <c r="A175" s="438" t="s">
        <v>656</v>
      </c>
      <c r="B175" s="439" t="s">
        <v>624</v>
      </c>
      <c r="C175" s="343" t="s">
        <v>466</v>
      </c>
      <c r="D175" s="264" t="s">
        <v>467</v>
      </c>
      <c r="E175" s="260" t="s">
        <v>626</v>
      </c>
      <c r="F175" s="301">
        <v>847435035005</v>
      </c>
      <c r="G175" s="330">
        <f t="shared" si="20"/>
        <v>13.750000000000002</v>
      </c>
      <c r="H175" s="262">
        <v>25</v>
      </c>
      <c r="I175" s="263">
        <f t="shared" si="21"/>
        <v>24.99</v>
      </c>
      <c r="J175" s="257">
        <f>VLOOKUP(E175,Inventory!A:C,3,FALSE)</f>
        <v>71</v>
      </c>
      <c r="K175" s="264"/>
      <c r="L175" s="263">
        <f t="shared" si="22"/>
        <v>0</v>
      </c>
      <c r="M175" s="258"/>
    </row>
    <row r="176" spans="1:13" ht="12.75" customHeight="1" x14ac:dyDescent="0.2">
      <c r="A176" s="438" t="s">
        <v>656</v>
      </c>
      <c r="B176" s="439" t="s">
        <v>624</v>
      </c>
      <c r="C176" s="343" t="s">
        <v>469</v>
      </c>
      <c r="D176" s="264" t="s">
        <v>470</v>
      </c>
      <c r="E176" s="260" t="s">
        <v>627</v>
      </c>
      <c r="F176" s="301">
        <v>847435035012</v>
      </c>
      <c r="G176" s="330">
        <f t="shared" si="20"/>
        <v>13.750000000000002</v>
      </c>
      <c r="H176" s="262">
        <v>25</v>
      </c>
      <c r="I176" s="263">
        <f t="shared" si="21"/>
        <v>24.99</v>
      </c>
      <c r="J176" s="257">
        <f>VLOOKUP(E176,Inventory!A:C,3,FALSE)</f>
        <v>157</v>
      </c>
      <c r="K176" s="264"/>
      <c r="L176" s="263">
        <f t="shared" si="22"/>
        <v>0</v>
      </c>
      <c r="M176" s="258"/>
    </row>
    <row r="177" spans="1:13" ht="12.75" customHeight="1" x14ac:dyDescent="0.2">
      <c r="A177" s="438" t="s">
        <v>656</v>
      </c>
      <c r="B177" s="439" t="s">
        <v>624</v>
      </c>
      <c r="C177" s="343" t="s">
        <v>472</v>
      </c>
      <c r="D177" s="264" t="s">
        <v>473</v>
      </c>
      <c r="E177" s="260" t="s">
        <v>628</v>
      </c>
      <c r="F177" s="301">
        <v>847435035029</v>
      </c>
      <c r="G177" s="330">
        <f t="shared" si="20"/>
        <v>13.750000000000002</v>
      </c>
      <c r="H177" s="262">
        <v>25</v>
      </c>
      <c r="I177" s="263">
        <f t="shared" si="21"/>
        <v>24.99</v>
      </c>
      <c r="J177" s="257">
        <f>VLOOKUP(E177,Inventory!A:C,3,FALSE)</f>
        <v>126</v>
      </c>
      <c r="K177" s="264"/>
      <c r="L177" s="263">
        <f t="shared" si="22"/>
        <v>0</v>
      </c>
      <c r="M177" s="258"/>
    </row>
    <row r="178" spans="1:13" ht="12.75" customHeight="1" x14ac:dyDescent="0.2">
      <c r="A178" s="438" t="s">
        <v>656</v>
      </c>
      <c r="B178" s="439" t="s">
        <v>624</v>
      </c>
      <c r="C178" s="343" t="s">
        <v>475</v>
      </c>
      <c r="D178" s="264" t="s">
        <v>476</v>
      </c>
      <c r="E178" s="260" t="s">
        <v>629</v>
      </c>
      <c r="F178" s="301">
        <v>847435035036</v>
      </c>
      <c r="G178" s="330">
        <f t="shared" si="20"/>
        <v>13.750000000000002</v>
      </c>
      <c r="H178" s="262">
        <v>25</v>
      </c>
      <c r="I178" s="263">
        <f t="shared" si="21"/>
        <v>24.99</v>
      </c>
      <c r="J178" s="257">
        <f>VLOOKUP(E178,Inventory!A:C,3,FALSE)</f>
        <v>64</v>
      </c>
      <c r="K178" s="264"/>
      <c r="L178" s="263">
        <f t="shared" si="22"/>
        <v>0</v>
      </c>
      <c r="M178" s="258"/>
    </row>
    <row r="179" spans="1:13" ht="12.75" customHeight="1" x14ac:dyDescent="0.2">
      <c r="A179" s="438" t="s">
        <v>656</v>
      </c>
      <c r="B179" s="439" t="s">
        <v>624</v>
      </c>
      <c r="C179" s="343" t="s">
        <v>478</v>
      </c>
      <c r="D179" s="264" t="s">
        <v>479</v>
      </c>
      <c r="E179" s="260" t="s">
        <v>630</v>
      </c>
      <c r="F179" s="301">
        <v>847435035043</v>
      </c>
      <c r="G179" s="330">
        <f t="shared" si="20"/>
        <v>13.750000000000002</v>
      </c>
      <c r="H179" s="262">
        <v>25</v>
      </c>
      <c r="I179" s="263">
        <f t="shared" si="21"/>
        <v>24.99</v>
      </c>
      <c r="J179" s="257">
        <f>VLOOKUP(E179,Inventory!A:C,3,FALSE)</f>
        <v>38</v>
      </c>
      <c r="K179" s="264"/>
      <c r="L179" s="263">
        <f t="shared" si="22"/>
        <v>0</v>
      </c>
      <c r="M179" s="258"/>
    </row>
    <row r="180" spans="1:13" ht="12.75" customHeight="1" x14ac:dyDescent="0.2">
      <c r="A180" s="438" t="s">
        <v>656</v>
      </c>
      <c r="B180" s="439" t="s">
        <v>631</v>
      </c>
      <c r="C180" s="343" t="s">
        <v>463</v>
      </c>
      <c r="D180" s="264" t="s">
        <v>464</v>
      </c>
      <c r="E180" s="260" t="s">
        <v>632</v>
      </c>
      <c r="F180" s="301">
        <v>847435035050</v>
      </c>
      <c r="G180" s="330">
        <f t="shared" si="20"/>
        <v>13.750000000000002</v>
      </c>
      <c r="H180" s="262">
        <v>25</v>
      </c>
      <c r="I180" s="263">
        <f t="shared" si="21"/>
        <v>24.99</v>
      </c>
      <c r="J180" s="257">
        <f>VLOOKUP(E180,Inventory!A:C,3,FALSE)</f>
        <v>28</v>
      </c>
      <c r="K180" s="264"/>
      <c r="L180" s="263">
        <f t="shared" si="22"/>
        <v>0</v>
      </c>
      <c r="M180" s="258"/>
    </row>
    <row r="181" spans="1:13" ht="12.75" customHeight="1" x14ac:dyDescent="0.2">
      <c r="A181" s="438" t="s">
        <v>656</v>
      </c>
      <c r="B181" s="439" t="s">
        <v>631</v>
      </c>
      <c r="C181" s="343" t="s">
        <v>466</v>
      </c>
      <c r="D181" s="264" t="s">
        <v>467</v>
      </c>
      <c r="E181" s="260" t="s">
        <v>633</v>
      </c>
      <c r="F181" s="301">
        <v>847435035067</v>
      </c>
      <c r="G181" s="330">
        <f t="shared" si="20"/>
        <v>13.750000000000002</v>
      </c>
      <c r="H181" s="262">
        <v>25</v>
      </c>
      <c r="I181" s="263">
        <f t="shared" si="21"/>
        <v>24.99</v>
      </c>
      <c r="J181" s="257">
        <f>VLOOKUP(E181,Inventory!A:C,3,FALSE)</f>
        <v>66</v>
      </c>
      <c r="K181" s="264"/>
      <c r="L181" s="263">
        <f t="shared" si="22"/>
        <v>0</v>
      </c>
      <c r="M181" s="258"/>
    </row>
    <row r="182" spans="1:13" ht="12.75" customHeight="1" x14ac:dyDescent="0.2">
      <c r="A182" s="438" t="s">
        <v>656</v>
      </c>
      <c r="B182" s="439" t="s">
        <v>631</v>
      </c>
      <c r="C182" s="343" t="s">
        <v>469</v>
      </c>
      <c r="D182" s="264" t="s">
        <v>470</v>
      </c>
      <c r="E182" s="260" t="s">
        <v>634</v>
      </c>
      <c r="F182" s="301">
        <v>847435035074</v>
      </c>
      <c r="G182" s="330">
        <f t="shared" si="20"/>
        <v>13.750000000000002</v>
      </c>
      <c r="H182" s="262">
        <v>25</v>
      </c>
      <c r="I182" s="263">
        <f t="shared" si="21"/>
        <v>24.99</v>
      </c>
      <c r="J182" s="257">
        <f>VLOOKUP(E182,Inventory!A:C,3,FALSE)</f>
        <v>109</v>
      </c>
      <c r="K182" s="264"/>
      <c r="L182" s="263">
        <f t="shared" si="22"/>
        <v>0</v>
      </c>
      <c r="M182" s="258"/>
    </row>
    <row r="183" spans="1:13" ht="12.75" customHeight="1" x14ac:dyDescent="0.2">
      <c r="A183" s="438" t="s">
        <v>656</v>
      </c>
      <c r="B183" s="439" t="s">
        <v>631</v>
      </c>
      <c r="C183" s="343" t="s">
        <v>472</v>
      </c>
      <c r="D183" s="264" t="s">
        <v>473</v>
      </c>
      <c r="E183" s="260" t="s">
        <v>635</v>
      </c>
      <c r="F183" s="301">
        <v>847435035081</v>
      </c>
      <c r="G183" s="330">
        <f t="shared" si="20"/>
        <v>13.750000000000002</v>
      </c>
      <c r="H183" s="262">
        <v>25</v>
      </c>
      <c r="I183" s="263">
        <f t="shared" si="21"/>
        <v>24.99</v>
      </c>
      <c r="J183" s="257">
        <f>VLOOKUP(E183,Inventory!A:C,3,FALSE)</f>
        <v>105</v>
      </c>
      <c r="K183" s="264"/>
      <c r="L183" s="263">
        <f t="shared" si="22"/>
        <v>0</v>
      </c>
      <c r="M183" s="258"/>
    </row>
    <row r="184" spans="1:13" ht="12.75" customHeight="1" x14ac:dyDescent="0.2">
      <c r="A184" s="438" t="s">
        <v>656</v>
      </c>
      <c r="B184" s="439" t="s">
        <v>631</v>
      </c>
      <c r="C184" s="343" t="s">
        <v>475</v>
      </c>
      <c r="D184" s="264" t="s">
        <v>476</v>
      </c>
      <c r="E184" s="260" t="s">
        <v>636</v>
      </c>
      <c r="F184" s="301">
        <v>847435035098</v>
      </c>
      <c r="G184" s="330">
        <f t="shared" si="20"/>
        <v>13.750000000000002</v>
      </c>
      <c r="H184" s="262">
        <v>25</v>
      </c>
      <c r="I184" s="263">
        <f t="shared" si="21"/>
        <v>24.99</v>
      </c>
      <c r="J184" s="257">
        <f>VLOOKUP(E184,Inventory!A:C,3,FALSE)</f>
        <v>58</v>
      </c>
      <c r="K184" s="264"/>
      <c r="L184" s="263">
        <f t="shared" si="22"/>
        <v>0</v>
      </c>
      <c r="M184" s="258"/>
    </row>
    <row r="185" spans="1:13" ht="12.75" customHeight="1" x14ac:dyDescent="0.2">
      <c r="A185" s="438" t="s">
        <v>656</v>
      </c>
      <c r="B185" s="439" t="s">
        <v>631</v>
      </c>
      <c r="C185" s="343" t="s">
        <v>478</v>
      </c>
      <c r="D185" s="264" t="s">
        <v>479</v>
      </c>
      <c r="E185" s="260" t="s">
        <v>637</v>
      </c>
      <c r="F185" s="301">
        <v>847435035104</v>
      </c>
      <c r="G185" s="330">
        <f t="shared" si="20"/>
        <v>13.750000000000002</v>
      </c>
      <c r="H185" s="262">
        <v>25</v>
      </c>
      <c r="I185" s="263">
        <f t="shared" si="21"/>
        <v>24.99</v>
      </c>
      <c r="J185" s="257">
        <f>VLOOKUP(E185,Inventory!A:C,3,FALSE)</f>
        <v>34</v>
      </c>
      <c r="K185" s="264"/>
      <c r="L185" s="263">
        <f t="shared" si="22"/>
        <v>0</v>
      </c>
      <c r="M185" s="258"/>
    </row>
    <row r="186" spans="1:13" ht="12.75" customHeight="1" x14ac:dyDescent="0.2">
      <c r="A186" s="260" t="s">
        <v>1804</v>
      </c>
      <c r="B186" s="572" t="s">
        <v>657</v>
      </c>
      <c r="C186" s="731" t="s">
        <v>658</v>
      </c>
      <c r="D186" s="319"/>
      <c r="E186" s="573" t="s">
        <v>659</v>
      </c>
      <c r="F186" s="574" t="s">
        <v>660</v>
      </c>
      <c r="G186" s="732">
        <f t="shared" si="20"/>
        <v>13.750000000000002</v>
      </c>
      <c r="H186" s="590">
        <v>25</v>
      </c>
      <c r="I186" s="531">
        <f t="shared" si="21"/>
        <v>24.99</v>
      </c>
      <c r="J186" s="257">
        <f>VLOOKUP(E186,Inventory!A:C,3,FALSE)</f>
        <v>94</v>
      </c>
      <c r="K186" s="319"/>
      <c r="L186" s="531">
        <f t="shared" si="22"/>
        <v>0</v>
      </c>
      <c r="M186" s="258"/>
    </row>
    <row r="187" spans="1:13" ht="12.75" customHeight="1" x14ac:dyDescent="0.2">
      <c r="A187" s="260" t="s">
        <v>1804</v>
      </c>
      <c r="B187" s="439" t="s">
        <v>657</v>
      </c>
      <c r="C187" s="343" t="s">
        <v>661</v>
      </c>
      <c r="D187" s="264"/>
      <c r="E187" s="261" t="s">
        <v>662</v>
      </c>
      <c r="F187" s="301" t="s">
        <v>663</v>
      </c>
      <c r="G187" s="330">
        <f t="shared" si="20"/>
        <v>13.750000000000002</v>
      </c>
      <c r="H187" s="262">
        <v>25</v>
      </c>
      <c r="I187" s="263">
        <f t="shared" si="21"/>
        <v>24.99</v>
      </c>
      <c r="J187" s="257">
        <f>VLOOKUP(E187,Inventory!A:C,3,FALSE)</f>
        <v>169</v>
      </c>
      <c r="K187" s="264"/>
      <c r="L187" s="263">
        <f t="shared" si="22"/>
        <v>0</v>
      </c>
      <c r="M187" s="258"/>
    </row>
    <row r="188" spans="1:13" ht="12.75" customHeight="1" x14ac:dyDescent="0.2">
      <c r="A188" s="438" t="s">
        <v>656</v>
      </c>
      <c r="B188" s="439" t="s">
        <v>657</v>
      </c>
      <c r="C188" s="343" t="s">
        <v>463</v>
      </c>
      <c r="D188" s="264" t="s">
        <v>464</v>
      </c>
      <c r="E188" s="261" t="s">
        <v>664</v>
      </c>
      <c r="F188" s="301" t="s">
        <v>665</v>
      </c>
      <c r="G188" s="330">
        <f t="shared" si="20"/>
        <v>13.750000000000002</v>
      </c>
      <c r="H188" s="262">
        <v>25</v>
      </c>
      <c r="I188" s="263">
        <f t="shared" si="21"/>
        <v>24.99</v>
      </c>
      <c r="J188" s="257">
        <f>VLOOKUP(E188,Inventory!A:C,3,FALSE)</f>
        <v>12</v>
      </c>
      <c r="K188" s="264"/>
      <c r="L188" s="263">
        <f t="shared" si="22"/>
        <v>0</v>
      </c>
      <c r="M188" s="258"/>
    </row>
    <row r="189" spans="1:13" ht="12.75" customHeight="1" x14ac:dyDescent="0.2">
      <c r="A189" s="438" t="s">
        <v>656</v>
      </c>
      <c r="B189" s="439" t="s">
        <v>657</v>
      </c>
      <c r="C189" s="343" t="s">
        <v>466</v>
      </c>
      <c r="D189" s="264" t="s">
        <v>467</v>
      </c>
      <c r="E189" s="261" t="s">
        <v>666</v>
      </c>
      <c r="F189" s="301" t="s">
        <v>667</v>
      </c>
      <c r="G189" s="330">
        <f t="shared" si="20"/>
        <v>13.750000000000002</v>
      </c>
      <c r="H189" s="262">
        <v>25</v>
      </c>
      <c r="I189" s="263">
        <f t="shared" si="21"/>
        <v>24.99</v>
      </c>
      <c r="J189" s="257">
        <f>VLOOKUP(E189,Inventory!A:C,3,FALSE)</f>
        <v>47</v>
      </c>
      <c r="K189" s="264"/>
      <c r="L189" s="263">
        <f t="shared" si="22"/>
        <v>0</v>
      </c>
      <c r="M189" s="258"/>
    </row>
    <row r="190" spans="1:13" ht="12.75" customHeight="1" x14ac:dyDescent="0.2">
      <c r="A190" s="438" t="s">
        <v>656</v>
      </c>
      <c r="B190" s="439" t="s">
        <v>657</v>
      </c>
      <c r="C190" s="343" t="s">
        <v>469</v>
      </c>
      <c r="D190" s="264" t="s">
        <v>470</v>
      </c>
      <c r="E190" s="261" t="s">
        <v>668</v>
      </c>
      <c r="F190" s="301" t="s">
        <v>669</v>
      </c>
      <c r="G190" s="330">
        <f t="shared" si="20"/>
        <v>13.750000000000002</v>
      </c>
      <c r="H190" s="262">
        <v>25</v>
      </c>
      <c r="I190" s="263">
        <f t="shared" si="21"/>
        <v>24.99</v>
      </c>
      <c r="J190" s="257">
        <f>VLOOKUP(E190,Inventory!A:C,3,FALSE)</f>
        <v>87</v>
      </c>
      <c r="K190" s="264"/>
      <c r="L190" s="263">
        <f t="shared" si="22"/>
        <v>0</v>
      </c>
      <c r="M190" s="258"/>
    </row>
    <row r="191" spans="1:13" ht="12.75" customHeight="1" x14ac:dyDescent="0.2">
      <c r="A191" s="438" t="s">
        <v>656</v>
      </c>
      <c r="B191" s="439" t="s">
        <v>657</v>
      </c>
      <c r="C191" s="343" t="s">
        <v>472</v>
      </c>
      <c r="D191" s="264" t="s">
        <v>473</v>
      </c>
      <c r="E191" s="261" t="s">
        <v>670</v>
      </c>
      <c r="F191" s="301" t="s">
        <v>671</v>
      </c>
      <c r="G191" s="330">
        <f t="shared" si="20"/>
        <v>13.750000000000002</v>
      </c>
      <c r="H191" s="262">
        <v>25</v>
      </c>
      <c r="I191" s="263">
        <f t="shared" si="21"/>
        <v>24.99</v>
      </c>
      <c r="J191" s="257">
        <f>VLOOKUP(E191,Inventory!A:C,3,FALSE)</f>
        <v>88</v>
      </c>
      <c r="K191" s="264"/>
      <c r="L191" s="263">
        <f t="shared" si="22"/>
        <v>0</v>
      </c>
      <c r="M191" s="258"/>
    </row>
    <row r="192" spans="1:13" ht="12.75" customHeight="1" x14ac:dyDescent="0.2">
      <c r="A192" s="438" t="s">
        <v>656</v>
      </c>
      <c r="B192" s="439" t="s">
        <v>657</v>
      </c>
      <c r="C192" s="343" t="s">
        <v>475</v>
      </c>
      <c r="D192" s="264" t="s">
        <v>476</v>
      </c>
      <c r="E192" s="261" t="s">
        <v>672</v>
      </c>
      <c r="F192" s="301" t="s">
        <v>673</v>
      </c>
      <c r="G192" s="330">
        <f t="shared" si="20"/>
        <v>13.750000000000002</v>
      </c>
      <c r="H192" s="262">
        <v>25</v>
      </c>
      <c r="I192" s="263">
        <f t="shared" si="21"/>
        <v>24.99</v>
      </c>
      <c r="J192" s="257">
        <f>VLOOKUP(E192,Inventory!A:C,3,FALSE)</f>
        <v>53</v>
      </c>
      <c r="K192" s="264"/>
      <c r="L192" s="263">
        <f t="shared" si="22"/>
        <v>0</v>
      </c>
      <c r="M192" s="258"/>
    </row>
    <row r="193" spans="1:13" ht="12.75" customHeight="1" x14ac:dyDescent="0.2">
      <c r="A193" s="733" t="s">
        <v>656</v>
      </c>
      <c r="B193" s="439" t="s">
        <v>657</v>
      </c>
      <c r="C193" s="583" t="s">
        <v>478</v>
      </c>
      <c r="D193" s="252" t="s">
        <v>479</v>
      </c>
      <c r="E193" s="251" t="s">
        <v>637</v>
      </c>
      <c r="F193" s="298">
        <v>847435035104</v>
      </c>
      <c r="G193" s="477">
        <f t="shared" si="20"/>
        <v>13.750000000000002</v>
      </c>
      <c r="H193" s="254">
        <v>25</v>
      </c>
      <c r="I193" s="255">
        <f t="shared" si="21"/>
        <v>24.99</v>
      </c>
      <c r="J193" s="257">
        <f>VLOOKUP(E193,Inventory!A:C,3,FALSE)</f>
        <v>34</v>
      </c>
      <c r="K193" s="252"/>
      <c r="L193" s="255">
        <f t="shared" si="22"/>
        <v>0</v>
      </c>
      <c r="M193" s="258"/>
    </row>
    <row r="194" spans="1:13" ht="12.75" customHeight="1" x14ac:dyDescent="0.15">
      <c r="A194" s="260" t="s">
        <v>1804</v>
      </c>
      <c r="B194" s="252" t="s">
        <v>1805</v>
      </c>
      <c r="C194" s="251" t="s">
        <v>1806</v>
      </c>
      <c r="D194" s="251"/>
      <c r="E194" s="252" t="s">
        <v>1807</v>
      </c>
      <c r="F194" s="311">
        <v>847435032936</v>
      </c>
      <c r="G194" s="299">
        <f t="shared" si="20"/>
        <v>13.750000000000002</v>
      </c>
      <c r="H194" s="299">
        <v>25</v>
      </c>
      <c r="I194" s="255">
        <f t="shared" si="21"/>
        <v>24.99</v>
      </c>
      <c r="J194" s="257">
        <f>VLOOKUP(E194,Inventory!A:C,3,FALSE)</f>
        <v>203</v>
      </c>
      <c r="K194" s="252"/>
      <c r="L194" s="255">
        <f t="shared" si="22"/>
        <v>0</v>
      </c>
      <c r="M194" s="258"/>
    </row>
    <row r="195" spans="1:13" ht="12.75" customHeight="1" x14ac:dyDescent="0.15">
      <c r="A195" s="260" t="s">
        <v>1804</v>
      </c>
      <c r="B195" s="264" t="s">
        <v>1805</v>
      </c>
      <c r="C195" s="260" t="s">
        <v>522</v>
      </c>
      <c r="D195" s="260"/>
      <c r="E195" s="264" t="s">
        <v>1808</v>
      </c>
      <c r="F195" s="308">
        <v>847435032943</v>
      </c>
      <c r="G195" s="302">
        <f t="shared" si="20"/>
        <v>13.750000000000002</v>
      </c>
      <c r="H195" s="302">
        <v>25</v>
      </c>
      <c r="I195" s="263">
        <f t="shared" si="21"/>
        <v>24.99</v>
      </c>
      <c r="J195" s="257">
        <f>VLOOKUP(E195,Inventory!A:C,3,FALSE)</f>
        <v>250</v>
      </c>
      <c r="K195" s="264"/>
      <c r="L195" s="263">
        <f t="shared" si="22"/>
        <v>0</v>
      </c>
      <c r="M195" s="258"/>
    </row>
    <row r="196" spans="1:13" ht="12.75" customHeight="1" x14ac:dyDescent="0.15">
      <c r="A196" s="279" t="s">
        <v>1804</v>
      </c>
      <c r="B196" s="264" t="s">
        <v>1809</v>
      </c>
      <c r="C196" s="610" t="s">
        <v>1806</v>
      </c>
      <c r="D196" s="610"/>
      <c r="E196" s="734" t="s">
        <v>1810</v>
      </c>
      <c r="F196" s="735">
        <v>847435026362</v>
      </c>
      <c r="G196" s="736">
        <f t="shared" si="20"/>
        <v>13.750000000000002</v>
      </c>
      <c r="H196" s="736">
        <v>25</v>
      </c>
      <c r="I196" s="531">
        <f t="shared" si="21"/>
        <v>24.99</v>
      </c>
      <c r="J196" s="257">
        <f>VLOOKUP(E196,Inventory!A:C,3,FALSE)</f>
        <v>128</v>
      </c>
      <c r="K196" s="319"/>
      <c r="L196" s="531">
        <f t="shared" si="22"/>
        <v>0</v>
      </c>
      <c r="M196" s="258"/>
    </row>
    <row r="197" spans="1:13" ht="12.75" customHeight="1" x14ac:dyDescent="0.15">
      <c r="A197" s="260" t="s">
        <v>1804</v>
      </c>
      <c r="B197" s="264" t="s">
        <v>1809</v>
      </c>
      <c r="C197" s="260" t="s">
        <v>522</v>
      </c>
      <c r="D197" s="260"/>
      <c r="E197" s="737" t="s">
        <v>1811</v>
      </c>
      <c r="F197" s="308">
        <v>847435032950</v>
      </c>
      <c r="G197" s="302">
        <f t="shared" si="20"/>
        <v>13.750000000000002</v>
      </c>
      <c r="H197" s="302">
        <v>25</v>
      </c>
      <c r="I197" s="263">
        <f t="shared" si="21"/>
        <v>24.99</v>
      </c>
      <c r="J197" s="257">
        <f>VLOOKUP(E197,Inventory!A:C,3,FALSE)</f>
        <v>250</v>
      </c>
      <c r="K197" s="264"/>
      <c r="L197" s="263">
        <f t="shared" si="22"/>
        <v>0</v>
      </c>
      <c r="M197" s="258"/>
    </row>
    <row r="198" spans="1:13" ht="12.75" customHeight="1" x14ac:dyDescent="0.15">
      <c r="A198" s="279" t="s">
        <v>1804</v>
      </c>
      <c r="B198" s="281" t="s">
        <v>1812</v>
      </c>
      <c r="C198" s="610" t="s">
        <v>1806</v>
      </c>
      <c r="D198" s="279"/>
      <c r="E198" s="738" t="s">
        <v>747</v>
      </c>
      <c r="F198" s="735">
        <v>847435035111</v>
      </c>
      <c r="G198" s="302">
        <f t="shared" si="20"/>
        <v>13.750000000000002</v>
      </c>
      <c r="H198" s="302">
        <v>25</v>
      </c>
      <c r="I198" s="263">
        <f t="shared" si="21"/>
        <v>24.99</v>
      </c>
      <c r="J198" s="257">
        <f>VLOOKUP(E198,Inventory!A:C,3,FALSE)</f>
        <v>59</v>
      </c>
      <c r="K198" s="264"/>
      <c r="L198" s="263">
        <f t="shared" si="22"/>
        <v>0</v>
      </c>
      <c r="M198" s="258"/>
    </row>
    <row r="199" spans="1:13" ht="12.75" customHeight="1" x14ac:dyDescent="0.15">
      <c r="A199" s="739" t="s">
        <v>1804</v>
      </c>
      <c r="B199" s="267" t="s">
        <v>1812</v>
      </c>
      <c r="C199" s="740" t="s">
        <v>522</v>
      </c>
      <c r="D199" s="266"/>
      <c r="E199" s="269" t="s">
        <v>749</v>
      </c>
      <c r="F199" s="310">
        <v>847435035128</v>
      </c>
      <c r="G199" s="307">
        <f t="shared" si="20"/>
        <v>13.750000000000002</v>
      </c>
      <c r="H199" s="307">
        <v>25</v>
      </c>
      <c r="I199" s="271">
        <f t="shared" si="21"/>
        <v>24.99</v>
      </c>
      <c r="J199" s="257">
        <f>VLOOKUP(E199,Inventory!A:C,3,FALSE)</f>
        <v>114</v>
      </c>
      <c r="K199" s="267"/>
      <c r="L199" s="271">
        <f t="shared" si="22"/>
        <v>0</v>
      </c>
      <c r="M199" s="258"/>
    </row>
    <row r="200" spans="1:13" ht="12.75" customHeight="1" x14ac:dyDescent="0.15">
      <c r="A200" s="251" t="s">
        <v>341</v>
      </c>
      <c r="B200" s="252" t="s">
        <v>427</v>
      </c>
      <c r="C200" s="252" t="s">
        <v>428</v>
      </c>
      <c r="D200" s="252"/>
      <c r="E200" s="253" t="s">
        <v>429</v>
      </c>
      <c r="F200" s="298">
        <v>847435023293</v>
      </c>
      <c r="G200" s="590">
        <f t="shared" ref="G200:G223" si="23">(H200*0.55)</f>
        <v>11</v>
      </c>
      <c r="H200" s="299">
        <f t="shared" ref="H200:H223" si="24">40*0.5</f>
        <v>20</v>
      </c>
      <c r="I200" s="255">
        <f t="shared" si="21"/>
        <v>19.989999999999998</v>
      </c>
      <c r="J200" s="257">
        <f>VLOOKUP(E200,Inventory!A:C,3,FALSE)</f>
        <v>91</v>
      </c>
      <c r="K200" s="252"/>
      <c r="L200" s="255">
        <f t="shared" si="22"/>
        <v>0</v>
      </c>
      <c r="M200" s="258" t="s">
        <v>1832</v>
      </c>
    </row>
    <row r="201" spans="1:13" ht="12.75" customHeight="1" x14ac:dyDescent="0.15">
      <c r="A201" s="251" t="s">
        <v>341</v>
      </c>
      <c r="B201" s="252" t="s">
        <v>427</v>
      </c>
      <c r="C201" s="252" t="s">
        <v>430</v>
      </c>
      <c r="D201" s="252"/>
      <c r="E201" s="253" t="s">
        <v>431</v>
      </c>
      <c r="F201" s="741">
        <v>847435023309</v>
      </c>
      <c r="G201" s="262">
        <f t="shared" si="23"/>
        <v>11</v>
      </c>
      <c r="H201" s="299">
        <f t="shared" si="24"/>
        <v>20</v>
      </c>
      <c r="I201" s="255">
        <f t="shared" si="21"/>
        <v>19.989999999999998</v>
      </c>
      <c r="J201" s="257">
        <f>VLOOKUP(E201,Inventory!A:C,3,FALSE)</f>
        <v>148</v>
      </c>
      <c r="K201" s="252"/>
      <c r="L201" s="255">
        <f t="shared" si="22"/>
        <v>0</v>
      </c>
      <c r="M201" s="258" t="s">
        <v>1832</v>
      </c>
    </row>
    <row r="202" spans="1:13" ht="12.75" customHeight="1" x14ac:dyDescent="0.15">
      <c r="A202" s="260" t="s">
        <v>341</v>
      </c>
      <c r="B202" s="264" t="s">
        <v>427</v>
      </c>
      <c r="C202" s="264" t="s">
        <v>432</v>
      </c>
      <c r="D202" s="264"/>
      <c r="E202" s="261" t="s">
        <v>433</v>
      </c>
      <c r="F202" s="301">
        <v>847435023316</v>
      </c>
      <c r="G202" s="262">
        <f t="shared" si="23"/>
        <v>11</v>
      </c>
      <c r="H202" s="299">
        <f t="shared" si="24"/>
        <v>20</v>
      </c>
      <c r="I202" s="263">
        <f t="shared" si="21"/>
        <v>19.989999999999998</v>
      </c>
      <c r="J202" s="257">
        <f>VLOOKUP(E202,Inventory!A:C,3,FALSE)</f>
        <v>250</v>
      </c>
      <c r="K202" s="264"/>
      <c r="L202" s="263">
        <f t="shared" si="22"/>
        <v>0</v>
      </c>
      <c r="M202" s="258" t="s">
        <v>1832</v>
      </c>
    </row>
    <row r="203" spans="1:13" ht="12.75" customHeight="1" x14ac:dyDescent="0.15">
      <c r="A203" s="260" t="s">
        <v>341</v>
      </c>
      <c r="B203" s="264" t="s">
        <v>427</v>
      </c>
      <c r="C203" s="264" t="s">
        <v>434</v>
      </c>
      <c r="D203" s="264"/>
      <c r="E203" s="261" t="s">
        <v>435</v>
      </c>
      <c r="F203" s="301">
        <v>847435023323</v>
      </c>
      <c r="G203" s="262">
        <f t="shared" si="23"/>
        <v>11</v>
      </c>
      <c r="H203" s="299">
        <f t="shared" si="24"/>
        <v>20</v>
      </c>
      <c r="I203" s="263">
        <f t="shared" si="21"/>
        <v>19.989999999999998</v>
      </c>
      <c r="J203" s="257">
        <f>VLOOKUP(E203,Inventory!A:C,3,FALSE)</f>
        <v>250</v>
      </c>
      <c r="K203" s="264"/>
      <c r="L203" s="263">
        <f t="shared" si="22"/>
        <v>0</v>
      </c>
      <c r="M203" s="258" t="s">
        <v>1832</v>
      </c>
    </row>
    <row r="204" spans="1:13" ht="12.75" customHeight="1" x14ac:dyDescent="0.15">
      <c r="A204" s="260" t="s">
        <v>341</v>
      </c>
      <c r="B204" s="264" t="s">
        <v>427</v>
      </c>
      <c r="C204" s="264" t="s">
        <v>436</v>
      </c>
      <c r="D204" s="264"/>
      <c r="E204" s="261" t="s">
        <v>437</v>
      </c>
      <c r="F204" s="301">
        <v>847435023330</v>
      </c>
      <c r="G204" s="262">
        <f t="shared" si="23"/>
        <v>11</v>
      </c>
      <c r="H204" s="299">
        <f t="shared" si="24"/>
        <v>20</v>
      </c>
      <c r="I204" s="263">
        <f t="shared" si="21"/>
        <v>19.989999999999998</v>
      </c>
      <c r="J204" s="257">
        <f>VLOOKUP(E204,Inventory!A:C,3,FALSE)</f>
        <v>201</v>
      </c>
      <c r="K204" s="264"/>
      <c r="L204" s="263">
        <f t="shared" si="22"/>
        <v>0</v>
      </c>
      <c r="M204" s="258" t="s">
        <v>1832</v>
      </c>
    </row>
    <row r="205" spans="1:13" ht="12.75" customHeight="1" x14ac:dyDescent="0.15">
      <c r="A205" s="260" t="s">
        <v>341</v>
      </c>
      <c r="B205" s="264" t="s">
        <v>427</v>
      </c>
      <c r="C205" s="264" t="s">
        <v>438</v>
      </c>
      <c r="D205" s="264"/>
      <c r="E205" s="261" t="s">
        <v>439</v>
      </c>
      <c r="F205" s="301">
        <v>847435026478</v>
      </c>
      <c r="G205" s="262">
        <f t="shared" si="23"/>
        <v>11</v>
      </c>
      <c r="H205" s="299">
        <f t="shared" si="24"/>
        <v>20</v>
      </c>
      <c r="I205" s="263">
        <f t="shared" si="21"/>
        <v>19.989999999999998</v>
      </c>
      <c r="J205" s="257">
        <f>VLOOKUP(E205,Inventory!A:C,3,FALSE)</f>
        <v>157</v>
      </c>
      <c r="K205" s="264"/>
      <c r="L205" s="263">
        <f t="shared" si="22"/>
        <v>0</v>
      </c>
      <c r="M205" s="258" t="s">
        <v>1832</v>
      </c>
    </row>
    <row r="206" spans="1:13" ht="12.75" customHeight="1" x14ac:dyDescent="0.15">
      <c r="A206" s="260" t="s">
        <v>341</v>
      </c>
      <c r="B206" s="264" t="s">
        <v>440</v>
      </c>
      <c r="C206" s="264" t="s">
        <v>428</v>
      </c>
      <c r="D206" s="264"/>
      <c r="E206" s="261" t="s">
        <v>441</v>
      </c>
      <c r="F206" s="301">
        <v>847435023347</v>
      </c>
      <c r="G206" s="262">
        <f t="shared" si="23"/>
        <v>11</v>
      </c>
      <c r="H206" s="299">
        <f t="shared" si="24"/>
        <v>20</v>
      </c>
      <c r="I206" s="263">
        <f t="shared" si="21"/>
        <v>19.989999999999998</v>
      </c>
      <c r="J206" s="257">
        <f>VLOOKUP(E206,Inventory!A:C,3,FALSE)</f>
        <v>46</v>
      </c>
      <c r="K206" s="264"/>
      <c r="L206" s="263">
        <f t="shared" si="22"/>
        <v>0</v>
      </c>
      <c r="M206" s="258" t="s">
        <v>1832</v>
      </c>
    </row>
    <row r="207" spans="1:13" ht="12.75" customHeight="1" x14ac:dyDescent="0.15">
      <c r="A207" s="260" t="s">
        <v>341</v>
      </c>
      <c r="B207" s="264" t="s">
        <v>440</v>
      </c>
      <c r="C207" s="264" t="s">
        <v>430</v>
      </c>
      <c r="D207" s="264"/>
      <c r="E207" s="261" t="s">
        <v>442</v>
      </c>
      <c r="F207" s="301">
        <v>847435023354</v>
      </c>
      <c r="G207" s="262">
        <f t="shared" si="23"/>
        <v>11</v>
      </c>
      <c r="H207" s="299">
        <f t="shared" si="24"/>
        <v>20</v>
      </c>
      <c r="I207" s="263">
        <f t="shared" si="21"/>
        <v>19.989999999999998</v>
      </c>
      <c r="J207" s="257">
        <f>VLOOKUP(E207,Inventory!A:C,3,FALSE)</f>
        <v>124</v>
      </c>
      <c r="K207" s="264"/>
      <c r="L207" s="263">
        <f t="shared" si="22"/>
        <v>0</v>
      </c>
      <c r="M207" s="258" t="s">
        <v>1832</v>
      </c>
    </row>
    <row r="208" spans="1:13" ht="12.75" customHeight="1" x14ac:dyDescent="0.15">
      <c r="A208" s="260" t="s">
        <v>341</v>
      </c>
      <c r="B208" s="264" t="s">
        <v>440</v>
      </c>
      <c r="C208" s="264" t="s">
        <v>432</v>
      </c>
      <c r="D208" s="264"/>
      <c r="E208" s="261" t="s">
        <v>443</v>
      </c>
      <c r="F208" s="301">
        <v>847435023361</v>
      </c>
      <c r="G208" s="262">
        <f t="shared" si="23"/>
        <v>11</v>
      </c>
      <c r="H208" s="299">
        <f t="shared" si="24"/>
        <v>20</v>
      </c>
      <c r="I208" s="263">
        <f t="shared" si="21"/>
        <v>19.989999999999998</v>
      </c>
      <c r="J208" s="257">
        <f>VLOOKUP(E208,Inventory!A:C,3,FALSE)</f>
        <v>250</v>
      </c>
      <c r="K208" s="264"/>
      <c r="L208" s="263">
        <f t="shared" si="22"/>
        <v>0</v>
      </c>
      <c r="M208" s="258" t="s">
        <v>1832</v>
      </c>
    </row>
    <row r="209" spans="1:13" ht="12.75" customHeight="1" x14ac:dyDescent="0.15">
      <c r="A209" s="260" t="s">
        <v>341</v>
      </c>
      <c r="B209" s="264" t="s">
        <v>440</v>
      </c>
      <c r="C209" s="264" t="s">
        <v>434</v>
      </c>
      <c r="D209" s="264"/>
      <c r="E209" s="261" t="s">
        <v>444</v>
      </c>
      <c r="F209" s="301">
        <v>847435023378</v>
      </c>
      <c r="G209" s="262">
        <f t="shared" si="23"/>
        <v>11</v>
      </c>
      <c r="H209" s="299">
        <f t="shared" si="24"/>
        <v>20</v>
      </c>
      <c r="I209" s="263">
        <f t="shared" si="21"/>
        <v>19.989999999999998</v>
      </c>
      <c r="J209" s="257">
        <f>VLOOKUP(E209,Inventory!A:C,3,FALSE)</f>
        <v>250</v>
      </c>
      <c r="K209" s="264"/>
      <c r="L209" s="263">
        <f t="shared" si="22"/>
        <v>0</v>
      </c>
      <c r="M209" s="258" t="s">
        <v>1832</v>
      </c>
    </row>
    <row r="210" spans="1:13" ht="12.75" customHeight="1" x14ac:dyDescent="0.15">
      <c r="A210" s="260" t="s">
        <v>341</v>
      </c>
      <c r="B210" s="264" t="s">
        <v>440</v>
      </c>
      <c r="C210" s="264" t="s">
        <v>436</v>
      </c>
      <c r="D210" s="264"/>
      <c r="E210" s="261" t="s">
        <v>445</v>
      </c>
      <c r="F210" s="301">
        <v>847435023385</v>
      </c>
      <c r="G210" s="262">
        <f t="shared" si="23"/>
        <v>11</v>
      </c>
      <c r="H210" s="299">
        <f t="shared" si="24"/>
        <v>20</v>
      </c>
      <c r="I210" s="263">
        <f t="shared" si="21"/>
        <v>19.989999999999998</v>
      </c>
      <c r="J210" s="257">
        <f>VLOOKUP(E210,Inventory!A:C,3,FALSE)</f>
        <v>0</v>
      </c>
      <c r="K210" s="264"/>
      <c r="L210" s="263">
        <f t="shared" si="22"/>
        <v>0</v>
      </c>
      <c r="M210" s="258" t="s">
        <v>1832</v>
      </c>
    </row>
    <row r="211" spans="1:13" ht="12.75" customHeight="1" x14ac:dyDescent="0.15">
      <c r="A211" s="260" t="s">
        <v>341</v>
      </c>
      <c r="B211" s="264" t="s">
        <v>440</v>
      </c>
      <c r="C211" s="264" t="s">
        <v>438</v>
      </c>
      <c r="D211" s="264"/>
      <c r="E211" s="261" t="s">
        <v>446</v>
      </c>
      <c r="F211" s="301">
        <v>847435026447</v>
      </c>
      <c r="G211" s="262">
        <f t="shared" si="23"/>
        <v>11</v>
      </c>
      <c r="H211" s="299">
        <f t="shared" si="24"/>
        <v>20</v>
      </c>
      <c r="I211" s="263">
        <f t="shared" si="21"/>
        <v>19.989999999999998</v>
      </c>
      <c r="J211" s="257">
        <f>VLOOKUP(E211,Inventory!A:C,3,FALSE)</f>
        <v>117</v>
      </c>
      <c r="K211" s="264"/>
      <c r="L211" s="263">
        <f t="shared" si="22"/>
        <v>0</v>
      </c>
      <c r="M211" s="258" t="s">
        <v>1832</v>
      </c>
    </row>
    <row r="212" spans="1:13" ht="12.75" customHeight="1" x14ac:dyDescent="0.15">
      <c r="A212" s="260" t="s">
        <v>341</v>
      </c>
      <c r="B212" s="264" t="s">
        <v>447</v>
      </c>
      <c r="C212" s="264" t="s">
        <v>428</v>
      </c>
      <c r="D212" s="264"/>
      <c r="E212" s="261" t="s">
        <v>448</v>
      </c>
      <c r="F212" s="301">
        <v>847435023392</v>
      </c>
      <c r="G212" s="262">
        <f t="shared" si="23"/>
        <v>11</v>
      </c>
      <c r="H212" s="299">
        <f t="shared" si="24"/>
        <v>20</v>
      </c>
      <c r="I212" s="263">
        <f t="shared" si="21"/>
        <v>19.989999999999998</v>
      </c>
      <c r="J212" s="257">
        <f>VLOOKUP(E212,Inventory!A:C,3,FALSE)</f>
        <v>90</v>
      </c>
      <c r="K212" s="264"/>
      <c r="L212" s="263">
        <f t="shared" si="22"/>
        <v>0</v>
      </c>
      <c r="M212" s="258" t="s">
        <v>1832</v>
      </c>
    </row>
    <row r="213" spans="1:13" ht="12.75" customHeight="1" x14ac:dyDescent="0.15">
      <c r="A213" s="260" t="s">
        <v>341</v>
      </c>
      <c r="B213" s="264" t="s">
        <v>447</v>
      </c>
      <c r="C213" s="264" t="s">
        <v>430</v>
      </c>
      <c r="D213" s="264"/>
      <c r="E213" s="261" t="s">
        <v>449</v>
      </c>
      <c r="F213" s="301">
        <v>847435023439</v>
      </c>
      <c r="G213" s="262">
        <f t="shared" si="23"/>
        <v>11</v>
      </c>
      <c r="H213" s="299">
        <f t="shared" si="24"/>
        <v>20</v>
      </c>
      <c r="I213" s="263">
        <f t="shared" si="21"/>
        <v>19.989999999999998</v>
      </c>
      <c r="J213" s="257">
        <f>VLOOKUP(E213,Inventory!A:C,3,FALSE)</f>
        <v>91</v>
      </c>
      <c r="K213" s="264"/>
      <c r="L213" s="263">
        <f t="shared" si="22"/>
        <v>0</v>
      </c>
      <c r="M213" s="258" t="s">
        <v>1832</v>
      </c>
    </row>
    <row r="214" spans="1:13" ht="12.75" customHeight="1" x14ac:dyDescent="0.15">
      <c r="A214" s="260" t="s">
        <v>341</v>
      </c>
      <c r="B214" s="264" t="s">
        <v>447</v>
      </c>
      <c r="C214" s="264" t="s">
        <v>432</v>
      </c>
      <c r="D214" s="264"/>
      <c r="E214" s="261" t="s">
        <v>450</v>
      </c>
      <c r="F214" s="301">
        <v>847435023408</v>
      </c>
      <c r="G214" s="262">
        <f t="shared" si="23"/>
        <v>11</v>
      </c>
      <c r="H214" s="299">
        <f t="shared" si="24"/>
        <v>20</v>
      </c>
      <c r="I214" s="263">
        <f t="shared" si="21"/>
        <v>19.989999999999998</v>
      </c>
      <c r="J214" s="257">
        <f>VLOOKUP(E214,Inventory!A:C,3,FALSE)</f>
        <v>250</v>
      </c>
      <c r="K214" s="264"/>
      <c r="L214" s="263">
        <f t="shared" si="22"/>
        <v>0</v>
      </c>
      <c r="M214" s="258" t="s">
        <v>1832</v>
      </c>
    </row>
    <row r="215" spans="1:13" ht="12.75" customHeight="1" x14ac:dyDescent="0.15">
      <c r="A215" s="260" t="s">
        <v>341</v>
      </c>
      <c r="B215" s="264" t="s">
        <v>447</v>
      </c>
      <c r="C215" s="264" t="s">
        <v>434</v>
      </c>
      <c r="D215" s="264"/>
      <c r="E215" s="261" t="s">
        <v>451</v>
      </c>
      <c r="F215" s="301">
        <v>847435023415</v>
      </c>
      <c r="G215" s="262">
        <f t="shared" si="23"/>
        <v>11</v>
      </c>
      <c r="H215" s="299">
        <f t="shared" si="24"/>
        <v>20</v>
      </c>
      <c r="I215" s="263">
        <f t="shared" si="21"/>
        <v>19.989999999999998</v>
      </c>
      <c r="J215" s="257">
        <f>VLOOKUP(E215,Inventory!A:C,3,FALSE)</f>
        <v>250</v>
      </c>
      <c r="K215" s="264"/>
      <c r="L215" s="263">
        <f t="shared" si="22"/>
        <v>0</v>
      </c>
      <c r="M215" s="258" t="s">
        <v>1832</v>
      </c>
    </row>
    <row r="216" spans="1:13" ht="12.75" customHeight="1" x14ac:dyDescent="0.15">
      <c r="A216" s="260" t="s">
        <v>341</v>
      </c>
      <c r="B216" s="264" t="s">
        <v>447</v>
      </c>
      <c r="C216" s="264" t="s">
        <v>436</v>
      </c>
      <c r="D216" s="264"/>
      <c r="E216" s="261" t="s">
        <v>452</v>
      </c>
      <c r="F216" s="301">
        <v>847435023422</v>
      </c>
      <c r="G216" s="262">
        <f t="shared" si="23"/>
        <v>11</v>
      </c>
      <c r="H216" s="299">
        <f t="shared" si="24"/>
        <v>20</v>
      </c>
      <c r="I216" s="263">
        <f t="shared" si="21"/>
        <v>19.989999999999998</v>
      </c>
      <c r="J216" s="257">
        <f>VLOOKUP(E216,Inventory!A:C,3,FALSE)</f>
        <v>31</v>
      </c>
      <c r="K216" s="264"/>
      <c r="L216" s="263">
        <f t="shared" si="22"/>
        <v>0</v>
      </c>
      <c r="M216" s="258" t="s">
        <v>1832</v>
      </c>
    </row>
    <row r="217" spans="1:13" ht="12.75" customHeight="1" x14ac:dyDescent="0.15">
      <c r="A217" s="260" t="s">
        <v>341</v>
      </c>
      <c r="B217" s="264" t="s">
        <v>447</v>
      </c>
      <c r="C217" s="264" t="s">
        <v>438</v>
      </c>
      <c r="D217" s="264"/>
      <c r="E217" s="261" t="s">
        <v>453</v>
      </c>
      <c r="F217" s="301">
        <v>847435026461</v>
      </c>
      <c r="G217" s="262">
        <f t="shared" si="23"/>
        <v>11</v>
      </c>
      <c r="H217" s="299">
        <f t="shared" si="24"/>
        <v>20</v>
      </c>
      <c r="I217" s="263">
        <f t="shared" si="21"/>
        <v>19.989999999999998</v>
      </c>
      <c r="J217" s="257">
        <f>VLOOKUP(E217,Inventory!A:C,3,FALSE)</f>
        <v>28</v>
      </c>
      <c r="K217" s="264"/>
      <c r="L217" s="263">
        <f t="shared" si="22"/>
        <v>0</v>
      </c>
      <c r="M217" s="258" t="s">
        <v>1832</v>
      </c>
    </row>
    <row r="218" spans="1:13" ht="12.75" customHeight="1" x14ac:dyDescent="0.15">
      <c r="A218" s="260" t="s">
        <v>341</v>
      </c>
      <c r="B218" s="264" t="s">
        <v>454</v>
      </c>
      <c r="C218" s="264" t="s">
        <v>428</v>
      </c>
      <c r="D218" s="264"/>
      <c r="E218" s="261" t="s">
        <v>455</v>
      </c>
      <c r="F218" s="301">
        <v>847435023446</v>
      </c>
      <c r="G218" s="262">
        <f t="shared" si="23"/>
        <v>11</v>
      </c>
      <c r="H218" s="299">
        <f t="shared" si="24"/>
        <v>20</v>
      </c>
      <c r="I218" s="263">
        <f t="shared" si="21"/>
        <v>19.989999999999998</v>
      </c>
      <c r="J218" s="257">
        <f>VLOOKUP(E218,Inventory!A:C,3,FALSE)</f>
        <v>68</v>
      </c>
      <c r="K218" s="264"/>
      <c r="L218" s="263">
        <f t="shared" si="22"/>
        <v>0</v>
      </c>
      <c r="M218" s="258" t="s">
        <v>1832</v>
      </c>
    </row>
    <row r="219" spans="1:13" ht="12.75" customHeight="1" x14ac:dyDescent="0.15">
      <c r="A219" s="260" t="s">
        <v>341</v>
      </c>
      <c r="B219" s="264" t="s">
        <v>454</v>
      </c>
      <c r="C219" s="264" t="s">
        <v>430</v>
      </c>
      <c r="D219" s="264"/>
      <c r="E219" s="261" t="s">
        <v>456</v>
      </c>
      <c r="F219" s="301">
        <v>847435023453</v>
      </c>
      <c r="G219" s="262">
        <f t="shared" si="23"/>
        <v>11</v>
      </c>
      <c r="H219" s="299">
        <f t="shared" si="24"/>
        <v>20</v>
      </c>
      <c r="I219" s="263">
        <f t="shared" si="21"/>
        <v>19.989999999999998</v>
      </c>
      <c r="J219" s="257">
        <f>VLOOKUP(E219,Inventory!A:C,3,FALSE)</f>
        <v>157</v>
      </c>
      <c r="K219" s="264"/>
      <c r="L219" s="263">
        <f t="shared" si="22"/>
        <v>0</v>
      </c>
      <c r="M219" s="258" t="s">
        <v>1832</v>
      </c>
    </row>
    <row r="220" spans="1:13" ht="12.75" customHeight="1" x14ac:dyDescent="0.15">
      <c r="A220" s="260" t="s">
        <v>341</v>
      </c>
      <c r="B220" s="264" t="s">
        <v>454</v>
      </c>
      <c r="C220" s="264" t="s">
        <v>432</v>
      </c>
      <c r="D220" s="264"/>
      <c r="E220" s="261" t="s">
        <v>457</v>
      </c>
      <c r="F220" s="301">
        <v>847435023460</v>
      </c>
      <c r="G220" s="262">
        <f t="shared" si="23"/>
        <v>11</v>
      </c>
      <c r="H220" s="299">
        <f t="shared" si="24"/>
        <v>20</v>
      </c>
      <c r="I220" s="263">
        <f t="shared" si="21"/>
        <v>19.989999999999998</v>
      </c>
      <c r="J220" s="257">
        <f>VLOOKUP(E220,Inventory!A:C,3,FALSE)</f>
        <v>250</v>
      </c>
      <c r="K220" s="264"/>
      <c r="L220" s="263">
        <f t="shared" si="22"/>
        <v>0</v>
      </c>
      <c r="M220" s="258" t="s">
        <v>1832</v>
      </c>
    </row>
    <row r="221" spans="1:13" ht="12.75" customHeight="1" x14ac:dyDescent="0.15">
      <c r="A221" s="260" t="s">
        <v>341</v>
      </c>
      <c r="B221" s="264" t="s">
        <v>454</v>
      </c>
      <c r="C221" s="264" t="s">
        <v>434</v>
      </c>
      <c r="D221" s="264"/>
      <c r="E221" s="261" t="s">
        <v>458</v>
      </c>
      <c r="F221" s="301">
        <v>847435023484</v>
      </c>
      <c r="G221" s="262">
        <f t="shared" si="23"/>
        <v>11</v>
      </c>
      <c r="H221" s="299">
        <f t="shared" si="24"/>
        <v>20</v>
      </c>
      <c r="I221" s="263">
        <f t="shared" si="21"/>
        <v>19.989999999999998</v>
      </c>
      <c r="J221" s="257">
        <f>VLOOKUP(E221,Inventory!A:C,3,FALSE)</f>
        <v>250</v>
      </c>
      <c r="K221" s="264"/>
      <c r="L221" s="263">
        <f t="shared" si="22"/>
        <v>0</v>
      </c>
      <c r="M221" s="258" t="s">
        <v>1832</v>
      </c>
    </row>
    <row r="222" spans="1:13" ht="12.75" customHeight="1" x14ac:dyDescent="0.15">
      <c r="A222" s="260" t="s">
        <v>341</v>
      </c>
      <c r="B222" s="281" t="s">
        <v>454</v>
      </c>
      <c r="C222" s="281" t="s">
        <v>436</v>
      </c>
      <c r="D222" s="281"/>
      <c r="E222" s="303" t="s">
        <v>459</v>
      </c>
      <c r="F222" s="304">
        <v>847435023491</v>
      </c>
      <c r="G222" s="328">
        <f t="shared" si="23"/>
        <v>11</v>
      </c>
      <c r="H222" s="299">
        <f t="shared" si="24"/>
        <v>20</v>
      </c>
      <c r="I222" s="282">
        <f t="shared" si="21"/>
        <v>19.989999999999998</v>
      </c>
      <c r="J222" s="257">
        <f>VLOOKUP(E222,Inventory!A:C,3,FALSE)</f>
        <v>133</v>
      </c>
      <c r="K222" s="281"/>
      <c r="L222" s="282">
        <f t="shared" si="22"/>
        <v>0</v>
      </c>
      <c r="M222" s="258" t="s">
        <v>1832</v>
      </c>
    </row>
    <row r="223" spans="1:13" ht="12.75" customHeight="1" x14ac:dyDescent="0.15">
      <c r="A223" s="266" t="s">
        <v>341</v>
      </c>
      <c r="B223" s="267" t="s">
        <v>454</v>
      </c>
      <c r="C223" s="267" t="s">
        <v>438</v>
      </c>
      <c r="D223" s="267"/>
      <c r="E223" s="268" t="s">
        <v>460</v>
      </c>
      <c r="F223" s="742">
        <v>847435026454</v>
      </c>
      <c r="G223" s="270">
        <f t="shared" si="23"/>
        <v>11</v>
      </c>
      <c r="H223" s="307">
        <f t="shared" si="24"/>
        <v>20</v>
      </c>
      <c r="I223" s="728">
        <f t="shared" si="21"/>
        <v>19.989999999999998</v>
      </c>
      <c r="J223" s="257">
        <f>VLOOKUP(E223,Inventory!A:C,3,FALSE)</f>
        <v>214</v>
      </c>
      <c r="K223" s="267"/>
      <c r="L223" s="271">
        <f t="shared" si="22"/>
        <v>0</v>
      </c>
      <c r="M223" s="258" t="s">
        <v>1832</v>
      </c>
    </row>
    <row r="224" spans="1:13" ht="12.75" customHeight="1" x14ac:dyDescent="0.15">
      <c r="A224" s="251" t="s">
        <v>343</v>
      </c>
      <c r="B224" s="252" t="s">
        <v>1813</v>
      </c>
      <c r="C224" s="252" t="s">
        <v>428</v>
      </c>
      <c r="D224" s="252"/>
      <c r="E224" s="253" t="s">
        <v>1814</v>
      </c>
      <c r="F224" s="298">
        <v>847435014208</v>
      </c>
      <c r="G224" s="299">
        <f t="shared" ref="G224:G227" si="25">H224*0.55</f>
        <v>8.25</v>
      </c>
      <c r="H224" s="299">
        <f t="shared" ref="H224:H227" si="26">30*0.5</f>
        <v>15</v>
      </c>
      <c r="I224" s="255">
        <f t="shared" si="21"/>
        <v>14.99</v>
      </c>
      <c r="J224" s="257">
        <f>VLOOKUP(E224,Inventory!A:C,3,FALSE)</f>
        <v>93</v>
      </c>
      <c r="K224" s="252"/>
      <c r="L224" s="255">
        <f t="shared" si="22"/>
        <v>0</v>
      </c>
      <c r="M224" s="258" t="s">
        <v>1833</v>
      </c>
    </row>
    <row r="225" spans="1:13" ht="12.75" customHeight="1" x14ac:dyDescent="0.15">
      <c r="A225" s="260" t="s">
        <v>343</v>
      </c>
      <c r="B225" s="264" t="s">
        <v>1813</v>
      </c>
      <c r="C225" s="264" t="s">
        <v>430</v>
      </c>
      <c r="D225" s="264"/>
      <c r="E225" s="261" t="s">
        <v>1815</v>
      </c>
      <c r="F225" s="301">
        <v>847435014215</v>
      </c>
      <c r="G225" s="302">
        <f t="shared" si="25"/>
        <v>8.25</v>
      </c>
      <c r="H225" s="302">
        <f t="shared" si="26"/>
        <v>15</v>
      </c>
      <c r="I225" s="263">
        <f t="shared" si="21"/>
        <v>14.99</v>
      </c>
      <c r="J225" s="257">
        <f>VLOOKUP(E225,Inventory!A:C,3,FALSE)</f>
        <v>8</v>
      </c>
      <c r="K225" s="264"/>
      <c r="L225" s="263">
        <f t="shared" si="22"/>
        <v>0</v>
      </c>
      <c r="M225" s="258" t="s">
        <v>1833</v>
      </c>
    </row>
    <row r="226" spans="1:13" ht="12.75" customHeight="1" x14ac:dyDescent="0.15">
      <c r="A226" s="260" t="s">
        <v>343</v>
      </c>
      <c r="B226" s="264" t="s">
        <v>1813</v>
      </c>
      <c r="C226" s="264" t="s">
        <v>432</v>
      </c>
      <c r="D226" s="264"/>
      <c r="E226" s="261" t="s">
        <v>1816</v>
      </c>
      <c r="F226" s="301">
        <v>847435014222</v>
      </c>
      <c r="G226" s="302">
        <f t="shared" si="25"/>
        <v>8.25</v>
      </c>
      <c r="H226" s="302">
        <f t="shared" si="26"/>
        <v>15</v>
      </c>
      <c r="I226" s="263">
        <f t="shared" si="21"/>
        <v>14.99</v>
      </c>
      <c r="J226" s="257">
        <f>VLOOKUP(E226,Inventory!A:C,3,FALSE)</f>
        <v>26</v>
      </c>
      <c r="K226" s="264"/>
      <c r="L226" s="263">
        <f t="shared" si="22"/>
        <v>0</v>
      </c>
      <c r="M226" s="258" t="s">
        <v>1833</v>
      </c>
    </row>
    <row r="227" spans="1:13" ht="12.75" customHeight="1" x14ac:dyDescent="0.15">
      <c r="A227" s="260" t="s">
        <v>343</v>
      </c>
      <c r="B227" s="264" t="s">
        <v>1813</v>
      </c>
      <c r="C227" s="264" t="s">
        <v>436</v>
      </c>
      <c r="D227" s="264"/>
      <c r="E227" s="261" t="s">
        <v>1817</v>
      </c>
      <c r="F227" s="301">
        <v>847435018725</v>
      </c>
      <c r="G227" s="302">
        <f t="shared" si="25"/>
        <v>8.25</v>
      </c>
      <c r="H227" s="302">
        <f t="shared" si="26"/>
        <v>15</v>
      </c>
      <c r="I227" s="263">
        <f t="shared" si="21"/>
        <v>14.99</v>
      </c>
      <c r="J227" s="257">
        <f>VLOOKUP(E227,Inventory!A:C,3,FALSE)</f>
        <v>22</v>
      </c>
      <c r="K227" s="264"/>
      <c r="L227" s="263">
        <f t="shared" si="22"/>
        <v>0</v>
      </c>
      <c r="M227" s="258" t="s">
        <v>1833</v>
      </c>
    </row>
    <row r="228" spans="1:13" ht="12.75" customHeight="1" x14ac:dyDescent="0.15"/>
    <row r="229" spans="1:13" ht="12.75" customHeight="1" x14ac:dyDescent="0.15"/>
    <row r="230" spans="1:13" ht="12.75" customHeight="1" x14ac:dyDescent="0.15"/>
    <row r="231" spans="1:13" ht="12.75" customHeight="1" x14ac:dyDescent="0.15"/>
    <row r="232" spans="1:13" ht="12.75" customHeight="1" x14ac:dyDescent="0.15"/>
    <row r="233" spans="1:13" ht="12.75" customHeight="1" x14ac:dyDescent="0.15"/>
    <row r="234" spans="1:13" ht="12.75" customHeight="1" x14ac:dyDescent="0.15"/>
    <row r="235" spans="1:13" ht="12.75" customHeight="1" x14ac:dyDescent="0.15"/>
    <row r="236" spans="1:13" ht="12.75" customHeight="1" x14ac:dyDescent="0.15"/>
    <row r="237" spans="1:13" ht="12.75" customHeight="1" x14ac:dyDescent="0.15"/>
    <row r="238" spans="1:13" ht="12.75" customHeight="1" x14ac:dyDescent="0.15"/>
    <row r="239" spans="1:13" ht="12.75" customHeight="1" x14ac:dyDescent="0.15"/>
    <row r="240" spans="1:13"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row r="1002" ht="12.75" customHeight="1" x14ac:dyDescent="0.15"/>
    <row r="1003" ht="12.75" customHeight="1" x14ac:dyDescent="0.15"/>
    <row r="1004" ht="12.75" customHeight="1" x14ac:dyDescent="0.15"/>
    <row r="1005" ht="12.75" customHeight="1" x14ac:dyDescent="0.15"/>
    <row r="1006" ht="12.75" customHeight="1" x14ac:dyDescent="0.15"/>
    <row r="1007" ht="12.75" customHeight="1" x14ac:dyDescent="0.15"/>
    <row r="1008" ht="12.75" customHeight="1" x14ac:dyDescent="0.15"/>
    <row r="1009" ht="12.75" customHeight="1" x14ac:dyDescent="0.15"/>
    <row r="1010" ht="12.75" customHeight="1" x14ac:dyDescent="0.15"/>
    <row r="1011" ht="12.75" customHeight="1" x14ac:dyDescent="0.15"/>
    <row r="1012" ht="12.75" customHeight="1" x14ac:dyDescent="0.15"/>
    <row r="1013" ht="12.75" customHeight="1" x14ac:dyDescent="0.15"/>
    <row r="1014" ht="12.75" customHeight="1" x14ac:dyDescent="0.15"/>
    <row r="1015" ht="12.75" customHeight="1" x14ac:dyDescent="0.15"/>
  </sheetData>
  <autoFilter ref="A5:M227" xr:uid="{00000000-0009-0000-0000-00000B000000}"/>
  <pageMargins left="0.2" right="0.2" top="0.75" bottom="0.2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999FF"/>
  </sheetPr>
  <dimension ref="A1:N1000"/>
  <sheetViews>
    <sheetView showGridLines="0" workbookViewId="0">
      <pane ySplit="3" topLeftCell="A4" activePane="bottomLeft" state="frozen"/>
      <selection pane="bottomLeft" activeCell="B5" sqref="B5"/>
    </sheetView>
  </sheetViews>
  <sheetFormatPr baseColWidth="10" defaultColWidth="11.1640625" defaultRowHeight="15" customHeight="1" x14ac:dyDescent="0.15"/>
  <cols>
    <col min="1" max="1" width="9.6640625" customWidth="1"/>
    <col min="2" max="2" width="11.5" customWidth="1"/>
    <col min="3" max="3" width="4" customWidth="1"/>
    <col min="4" max="4" width="11.1640625" customWidth="1"/>
    <col min="5" max="5" width="9.33203125" customWidth="1"/>
    <col min="6" max="6" width="11.33203125" customWidth="1"/>
    <col min="7" max="7" width="7.5" customWidth="1"/>
    <col min="8" max="9" width="8" customWidth="1"/>
    <col min="10" max="10" width="4.6640625" customWidth="1"/>
    <col min="11" max="11" width="11.1640625" customWidth="1"/>
    <col min="12" max="12" width="8.1640625" customWidth="1"/>
    <col min="13" max="13" width="9.6640625" customWidth="1"/>
    <col min="14" max="14" width="12.1640625" customWidth="1"/>
    <col min="15" max="26" width="11.1640625" customWidth="1"/>
  </cols>
  <sheetData>
    <row r="1" spans="1:14" ht="15" customHeight="1" x14ac:dyDescent="0.15">
      <c r="J1" s="751">
        <f t="shared" ref="J1:K1" si="0">SUM(J7:J27)</f>
        <v>0</v>
      </c>
      <c r="K1" s="752">
        <f t="shared" si="0"/>
        <v>0</v>
      </c>
    </row>
    <row r="2" spans="1:14" ht="20.25" customHeight="1" x14ac:dyDescent="0.15">
      <c r="A2" s="753" t="s">
        <v>1834</v>
      </c>
      <c r="B2" s="754"/>
      <c r="C2" s="754"/>
      <c r="D2" s="754"/>
      <c r="E2" s="754"/>
      <c r="F2" s="754"/>
      <c r="G2" s="755"/>
      <c r="H2" s="755"/>
      <c r="I2" s="754"/>
      <c r="J2" s="754"/>
      <c r="K2" s="754"/>
      <c r="L2" s="756" t="s">
        <v>350</v>
      </c>
      <c r="M2" s="236"/>
      <c r="N2" s="237"/>
    </row>
    <row r="3" spans="1:14" ht="12" customHeight="1" x14ac:dyDescent="0.15">
      <c r="A3" s="757" t="s">
        <v>351</v>
      </c>
      <c r="B3" s="757" t="s">
        <v>352</v>
      </c>
      <c r="C3" s="757" t="s">
        <v>353</v>
      </c>
      <c r="D3" s="757" t="s">
        <v>354</v>
      </c>
      <c r="E3" s="757" t="s">
        <v>355</v>
      </c>
      <c r="F3" s="757" t="s">
        <v>356</v>
      </c>
      <c r="G3" s="758" t="s">
        <v>257</v>
      </c>
      <c r="H3" s="758" t="s">
        <v>262</v>
      </c>
      <c r="I3" s="757" t="s">
        <v>263</v>
      </c>
      <c r="J3" s="757" t="s">
        <v>1835</v>
      </c>
      <c r="K3" s="757" t="s">
        <v>359</v>
      </c>
      <c r="L3" s="759">
        <f>'Bike Order Form'!J6</f>
        <v>45726</v>
      </c>
      <c r="M3" s="235" t="s">
        <v>360</v>
      </c>
      <c r="N3" s="235" t="s">
        <v>361</v>
      </c>
    </row>
    <row r="4" spans="1:14" ht="6" customHeight="1" x14ac:dyDescent="0.15">
      <c r="A4" s="760"/>
      <c r="B4" s="760"/>
      <c r="C4" s="760"/>
      <c r="D4" s="760"/>
      <c r="E4" s="760"/>
      <c r="F4" s="760"/>
      <c r="G4" s="761"/>
      <c r="H4" s="761"/>
      <c r="I4" s="760"/>
      <c r="J4" s="760"/>
      <c r="K4" s="760"/>
      <c r="L4" s="762"/>
      <c r="M4" s="763"/>
      <c r="N4" s="763"/>
    </row>
    <row r="5" spans="1:14" ht="12" customHeight="1" x14ac:dyDescent="0.15">
      <c r="A5" s="764" t="s">
        <v>1836</v>
      </c>
      <c r="B5" s="765"/>
      <c r="C5" s="765"/>
      <c r="D5" s="765"/>
      <c r="E5" s="765"/>
      <c r="F5" s="765"/>
      <c r="G5" s="766"/>
      <c r="H5" s="766"/>
      <c r="I5" s="765"/>
      <c r="J5" s="765"/>
      <c r="K5" s="765"/>
      <c r="L5" s="756"/>
      <c r="M5" s="236"/>
      <c r="N5" s="237"/>
    </row>
    <row r="6" spans="1:14" ht="12" customHeight="1" x14ac:dyDescent="0.15">
      <c r="A6" s="767" t="s">
        <v>351</v>
      </c>
      <c r="B6" s="767" t="s">
        <v>352</v>
      </c>
      <c r="C6" s="767" t="s">
        <v>353</v>
      </c>
      <c r="D6" s="767" t="s">
        <v>354</v>
      </c>
      <c r="E6" s="767" t="s">
        <v>355</v>
      </c>
      <c r="F6" s="767" t="s">
        <v>356</v>
      </c>
      <c r="G6" s="768" t="s">
        <v>257</v>
      </c>
      <c r="H6" s="768" t="s">
        <v>262</v>
      </c>
      <c r="I6" s="767" t="s">
        <v>263</v>
      </c>
      <c r="J6" s="767" t="s">
        <v>1835</v>
      </c>
      <c r="K6" s="767" t="s">
        <v>359</v>
      </c>
      <c r="L6" s="759"/>
      <c r="M6" s="235" t="s">
        <v>360</v>
      </c>
      <c r="N6" s="235" t="s">
        <v>361</v>
      </c>
    </row>
    <row r="7" spans="1:14" ht="12" customHeight="1" x14ac:dyDescent="0.2">
      <c r="A7" s="751" t="s">
        <v>1837</v>
      </c>
      <c r="B7" s="751" t="s">
        <v>1838</v>
      </c>
      <c r="C7" s="751" t="s">
        <v>466</v>
      </c>
      <c r="D7" s="769" t="s">
        <v>1839</v>
      </c>
      <c r="E7" s="770" t="s">
        <v>1840</v>
      </c>
      <c r="F7" s="771" t="s">
        <v>1841</v>
      </c>
      <c r="G7" s="752">
        <f t="shared" ref="G7:G11" si="1">H7*0.65</f>
        <v>715</v>
      </c>
      <c r="H7" s="752">
        <v>1100</v>
      </c>
      <c r="I7" s="752">
        <f t="shared" ref="I7:I11" si="2">H7-0.01</f>
        <v>1099.99</v>
      </c>
      <c r="J7" s="264"/>
      <c r="K7" s="263">
        <f t="shared" ref="K7:K11" si="3">G7*J7</f>
        <v>0</v>
      </c>
      <c r="L7" s="772">
        <f>VLOOKUP(E7,Inventory!A:C,3,FALSE)</f>
        <v>3</v>
      </c>
      <c r="M7" s="751"/>
      <c r="N7" s="773"/>
    </row>
    <row r="8" spans="1:14" ht="12" customHeight="1" x14ac:dyDescent="0.2">
      <c r="A8" s="751" t="s">
        <v>1837</v>
      </c>
      <c r="B8" s="751" t="s">
        <v>1838</v>
      </c>
      <c r="C8" s="751" t="s">
        <v>469</v>
      </c>
      <c r="D8" s="769" t="s">
        <v>1842</v>
      </c>
      <c r="E8" s="770" t="s">
        <v>1843</v>
      </c>
      <c r="F8" s="771" t="s">
        <v>1844</v>
      </c>
      <c r="G8" s="752">
        <f t="shared" si="1"/>
        <v>715</v>
      </c>
      <c r="H8" s="752">
        <v>1100</v>
      </c>
      <c r="I8" s="752">
        <f t="shared" si="2"/>
        <v>1099.99</v>
      </c>
      <c r="J8" s="264"/>
      <c r="K8" s="263">
        <f t="shared" si="3"/>
        <v>0</v>
      </c>
      <c r="L8" s="772">
        <f>VLOOKUP(E8,Inventory!A:C,3,FALSE)</f>
        <v>19</v>
      </c>
      <c r="M8" s="751"/>
      <c r="N8" s="773"/>
    </row>
    <row r="9" spans="1:14" ht="12" customHeight="1" x14ac:dyDescent="0.2">
      <c r="A9" s="751" t="s">
        <v>1837</v>
      </c>
      <c r="B9" s="751" t="s">
        <v>1838</v>
      </c>
      <c r="C9" s="751" t="s">
        <v>472</v>
      </c>
      <c r="D9" s="769" t="s">
        <v>1845</v>
      </c>
      <c r="E9" s="770" t="s">
        <v>1846</v>
      </c>
      <c r="F9" s="771" t="s">
        <v>1847</v>
      </c>
      <c r="G9" s="752">
        <f t="shared" si="1"/>
        <v>715</v>
      </c>
      <c r="H9" s="752">
        <v>1100</v>
      </c>
      <c r="I9" s="752">
        <f t="shared" si="2"/>
        <v>1099.99</v>
      </c>
      <c r="J9" s="264"/>
      <c r="K9" s="263">
        <f t="shared" si="3"/>
        <v>0</v>
      </c>
      <c r="L9" s="772">
        <f>VLOOKUP(E9,Inventory!A:C,3,FALSE)</f>
        <v>44</v>
      </c>
      <c r="M9" s="751"/>
      <c r="N9" s="773"/>
    </row>
    <row r="10" spans="1:14" ht="12" customHeight="1" x14ac:dyDescent="0.2">
      <c r="A10" s="751" t="s">
        <v>1837</v>
      </c>
      <c r="B10" s="751" t="s">
        <v>1838</v>
      </c>
      <c r="C10" s="751" t="s">
        <v>475</v>
      </c>
      <c r="D10" s="769" t="s">
        <v>1848</v>
      </c>
      <c r="E10" s="770" t="s">
        <v>1849</v>
      </c>
      <c r="F10" s="771" t="s">
        <v>1850</v>
      </c>
      <c r="G10" s="752">
        <f t="shared" si="1"/>
        <v>715</v>
      </c>
      <c r="H10" s="752">
        <v>1100</v>
      </c>
      <c r="I10" s="752">
        <f t="shared" si="2"/>
        <v>1099.99</v>
      </c>
      <c r="J10" s="264"/>
      <c r="K10" s="263">
        <f t="shared" si="3"/>
        <v>0</v>
      </c>
      <c r="L10" s="772">
        <f>VLOOKUP(E10,Inventory!A:C,3,FALSE)</f>
        <v>14</v>
      </c>
      <c r="M10" s="751"/>
      <c r="N10" s="773"/>
    </row>
    <row r="11" spans="1:14" ht="12" customHeight="1" x14ac:dyDescent="0.2">
      <c r="A11" s="751" t="s">
        <v>1837</v>
      </c>
      <c r="B11" s="751" t="s">
        <v>1838</v>
      </c>
      <c r="C11" s="751" t="s">
        <v>478</v>
      </c>
      <c r="D11" s="769" t="s">
        <v>1851</v>
      </c>
      <c r="E11" s="770" t="s">
        <v>1852</v>
      </c>
      <c r="F11" s="771" t="s">
        <v>1853</v>
      </c>
      <c r="G11" s="752">
        <f t="shared" si="1"/>
        <v>715</v>
      </c>
      <c r="H11" s="752">
        <v>1100</v>
      </c>
      <c r="I11" s="752">
        <f t="shared" si="2"/>
        <v>1099.99</v>
      </c>
      <c r="J11" s="264"/>
      <c r="K11" s="263">
        <f t="shared" si="3"/>
        <v>0</v>
      </c>
      <c r="L11" s="772">
        <f>VLOOKUP(E11,Inventory!A:C,3,FALSE)</f>
        <v>3</v>
      </c>
      <c r="M11" s="751"/>
      <c r="N11" s="773"/>
    </row>
    <row r="12" spans="1:14" ht="12" customHeight="1" x14ac:dyDescent="0.15">
      <c r="A12" s="751"/>
      <c r="B12" s="751"/>
      <c r="C12" s="751"/>
      <c r="D12" s="751"/>
      <c r="E12" s="751"/>
      <c r="F12" s="751"/>
      <c r="G12" s="752"/>
      <c r="H12" s="752"/>
      <c r="I12" s="751"/>
      <c r="J12" s="751"/>
      <c r="K12" s="751"/>
      <c r="L12" s="774"/>
      <c r="M12" s="751"/>
      <c r="N12" s="751"/>
    </row>
    <row r="13" spans="1:14" ht="12" customHeight="1" x14ac:dyDescent="0.15">
      <c r="A13" s="775" t="s">
        <v>1854</v>
      </c>
      <c r="B13" s="776"/>
      <c r="C13" s="776"/>
      <c r="D13" s="776"/>
      <c r="E13" s="776"/>
      <c r="F13" s="776"/>
      <c r="G13" s="777"/>
      <c r="H13" s="777"/>
      <c r="I13" s="776"/>
      <c r="J13" s="776"/>
      <c r="K13" s="776"/>
      <c r="L13" s="778"/>
      <c r="M13" s="779"/>
      <c r="N13" s="250"/>
    </row>
    <row r="14" spans="1:14" ht="12" customHeight="1" x14ac:dyDescent="0.15">
      <c r="A14" s="780" t="s">
        <v>351</v>
      </c>
      <c r="B14" s="780" t="s">
        <v>352</v>
      </c>
      <c r="C14" s="780" t="s">
        <v>353</v>
      </c>
      <c r="D14" s="780" t="s">
        <v>354</v>
      </c>
      <c r="E14" s="780" t="s">
        <v>355</v>
      </c>
      <c r="F14" s="780" t="s">
        <v>356</v>
      </c>
      <c r="G14" s="781" t="s">
        <v>257</v>
      </c>
      <c r="H14" s="781" t="s">
        <v>262</v>
      </c>
      <c r="I14" s="780" t="s">
        <v>263</v>
      </c>
      <c r="J14" s="780" t="s">
        <v>1835</v>
      </c>
      <c r="K14" s="780" t="s">
        <v>359</v>
      </c>
      <c r="L14" s="782"/>
      <c r="M14" s="783" t="s">
        <v>360</v>
      </c>
      <c r="N14" s="783" t="s">
        <v>361</v>
      </c>
    </row>
    <row r="15" spans="1:14" ht="12.75" customHeight="1" x14ac:dyDescent="0.2">
      <c r="A15" s="751" t="s">
        <v>1855</v>
      </c>
      <c r="B15" s="751" t="s">
        <v>1838</v>
      </c>
      <c r="C15" s="751" t="s">
        <v>466</v>
      </c>
      <c r="D15" s="769" t="s">
        <v>1839</v>
      </c>
      <c r="E15" s="770" t="s">
        <v>1856</v>
      </c>
      <c r="F15" s="771" t="s">
        <v>1857</v>
      </c>
      <c r="G15" s="752">
        <f t="shared" ref="G15:G19" si="4">H15*0.65</f>
        <v>130</v>
      </c>
      <c r="H15" s="752">
        <v>200</v>
      </c>
      <c r="I15" s="752">
        <f t="shared" ref="I15:I19" si="5">H15-0.01</f>
        <v>199.99</v>
      </c>
      <c r="J15" s="264"/>
      <c r="K15" s="263">
        <f t="shared" ref="K15:K19" si="6">G15*J15</f>
        <v>0</v>
      </c>
      <c r="L15" s="772">
        <f>VLOOKUP(E15,Inventory!A:C,3,FALSE)</f>
        <v>5</v>
      </c>
      <c r="M15" s="751"/>
      <c r="N15" s="773"/>
    </row>
    <row r="16" spans="1:14" ht="12" customHeight="1" x14ac:dyDescent="0.2">
      <c r="A16" s="751" t="s">
        <v>1855</v>
      </c>
      <c r="B16" s="751" t="s">
        <v>1838</v>
      </c>
      <c r="C16" s="751" t="s">
        <v>469</v>
      </c>
      <c r="D16" s="769" t="s">
        <v>1842</v>
      </c>
      <c r="E16" s="770" t="s">
        <v>1858</v>
      </c>
      <c r="F16" s="771" t="s">
        <v>1859</v>
      </c>
      <c r="G16" s="752">
        <f t="shared" si="4"/>
        <v>130</v>
      </c>
      <c r="H16" s="752">
        <v>200</v>
      </c>
      <c r="I16" s="752">
        <f t="shared" si="5"/>
        <v>199.99</v>
      </c>
      <c r="J16" s="264"/>
      <c r="K16" s="263">
        <f t="shared" si="6"/>
        <v>0</v>
      </c>
      <c r="L16" s="772">
        <f>VLOOKUP(E16,Inventory!A:C,3,FALSE)</f>
        <v>33</v>
      </c>
      <c r="M16" s="751"/>
      <c r="N16" s="773"/>
    </row>
    <row r="17" spans="1:14" ht="12" customHeight="1" x14ac:dyDescent="0.2">
      <c r="A17" s="751" t="s">
        <v>1860</v>
      </c>
      <c r="B17" s="751" t="s">
        <v>1838</v>
      </c>
      <c r="C17" s="751" t="s">
        <v>472</v>
      </c>
      <c r="D17" s="769" t="s">
        <v>1845</v>
      </c>
      <c r="E17" s="770" t="s">
        <v>1861</v>
      </c>
      <c r="F17" s="771" t="s">
        <v>1862</v>
      </c>
      <c r="G17" s="752">
        <f t="shared" si="4"/>
        <v>130</v>
      </c>
      <c r="H17" s="752">
        <v>200</v>
      </c>
      <c r="I17" s="752">
        <f t="shared" si="5"/>
        <v>199.99</v>
      </c>
      <c r="J17" s="264"/>
      <c r="K17" s="263">
        <f t="shared" si="6"/>
        <v>0</v>
      </c>
      <c r="L17" s="772">
        <f>VLOOKUP(E17,Inventory!A:C,3,FALSE)</f>
        <v>19</v>
      </c>
      <c r="M17" s="751"/>
      <c r="N17" s="773"/>
    </row>
    <row r="18" spans="1:14" ht="12" customHeight="1" x14ac:dyDescent="0.2">
      <c r="A18" s="751" t="s">
        <v>1860</v>
      </c>
      <c r="B18" s="751" t="s">
        <v>1838</v>
      </c>
      <c r="C18" s="751" t="s">
        <v>475</v>
      </c>
      <c r="D18" s="769" t="s">
        <v>1848</v>
      </c>
      <c r="E18" s="770" t="s">
        <v>1863</v>
      </c>
      <c r="F18" s="771" t="s">
        <v>1864</v>
      </c>
      <c r="G18" s="752">
        <f t="shared" si="4"/>
        <v>130</v>
      </c>
      <c r="H18" s="752">
        <v>200</v>
      </c>
      <c r="I18" s="752">
        <f t="shared" si="5"/>
        <v>199.99</v>
      </c>
      <c r="J18" s="264"/>
      <c r="K18" s="263">
        <f t="shared" si="6"/>
        <v>0</v>
      </c>
      <c r="L18" s="772">
        <f>VLOOKUP(E18,Inventory!A:C,3,FALSE)</f>
        <v>4</v>
      </c>
      <c r="M18" s="751"/>
      <c r="N18" s="773"/>
    </row>
    <row r="19" spans="1:14" ht="12" customHeight="1" x14ac:dyDescent="0.2">
      <c r="A19" s="751" t="s">
        <v>1860</v>
      </c>
      <c r="B19" s="751" t="s">
        <v>1838</v>
      </c>
      <c r="C19" s="751" t="s">
        <v>478</v>
      </c>
      <c r="D19" s="769" t="s">
        <v>1851</v>
      </c>
      <c r="E19" s="770" t="s">
        <v>1865</v>
      </c>
      <c r="F19" s="771" t="s">
        <v>1866</v>
      </c>
      <c r="G19" s="752">
        <f t="shared" si="4"/>
        <v>130</v>
      </c>
      <c r="H19" s="752">
        <v>200</v>
      </c>
      <c r="I19" s="752">
        <f t="shared" si="5"/>
        <v>199.99</v>
      </c>
      <c r="J19" s="264"/>
      <c r="K19" s="263">
        <f t="shared" si="6"/>
        <v>0</v>
      </c>
      <c r="L19" s="772">
        <f>VLOOKUP(E19,Inventory!A:C,3,FALSE)</f>
        <v>5</v>
      </c>
      <c r="M19" s="751"/>
      <c r="N19" s="773"/>
    </row>
    <row r="20" spans="1:14" ht="12" customHeight="1" x14ac:dyDescent="0.15">
      <c r="A20" s="751"/>
      <c r="B20" s="751"/>
      <c r="C20" s="751"/>
      <c r="D20" s="751"/>
      <c r="E20" s="751"/>
      <c r="F20" s="751"/>
      <c r="G20" s="751"/>
      <c r="H20" s="752"/>
      <c r="I20" s="751"/>
      <c r="J20" s="751"/>
      <c r="K20" s="751"/>
      <c r="L20" s="774"/>
      <c r="M20" s="751"/>
      <c r="N20" s="751"/>
    </row>
    <row r="21" spans="1:14" ht="12" customHeight="1" x14ac:dyDescent="0.15">
      <c r="A21" s="784" t="s">
        <v>1867</v>
      </c>
      <c r="B21" s="785"/>
      <c r="C21" s="785"/>
      <c r="D21" s="785"/>
      <c r="E21" s="785"/>
      <c r="F21" s="785"/>
      <c r="G21" s="786"/>
      <c r="H21" s="786"/>
      <c r="I21" s="785"/>
      <c r="J21" s="785"/>
      <c r="K21" s="785"/>
      <c r="L21" s="778"/>
      <c r="M21" s="779"/>
      <c r="N21" s="250"/>
    </row>
    <row r="22" spans="1:14" ht="12" customHeight="1" x14ac:dyDescent="0.15">
      <c r="A22" s="640" t="s">
        <v>351</v>
      </c>
      <c r="B22" s="640" t="s">
        <v>352</v>
      </c>
      <c r="C22" s="640" t="s">
        <v>353</v>
      </c>
      <c r="D22" s="640" t="s">
        <v>354</v>
      </c>
      <c r="E22" s="640" t="s">
        <v>355</v>
      </c>
      <c r="F22" s="640" t="s">
        <v>356</v>
      </c>
      <c r="G22" s="641" t="s">
        <v>257</v>
      </c>
      <c r="H22" s="641" t="s">
        <v>262</v>
      </c>
      <c r="I22" s="640" t="s">
        <v>263</v>
      </c>
      <c r="J22" s="640" t="s">
        <v>1835</v>
      </c>
      <c r="K22" s="640" t="s">
        <v>359</v>
      </c>
      <c r="L22" s="782"/>
      <c r="M22" s="783" t="s">
        <v>360</v>
      </c>
      <c r="N22" s="783" t="s">
        <v>361</v>
      </c>
    </row>
    <row r="23" spans="1:14" ht="12.75" customHeight="1" x14ac:dyDescent="0.2">
      <c r="A23" s="751" t="s">
        <v>1868</v>
      </c>
      <c r="B23" s="751" t="s">
        <v>1838</v>
      </c>
      <c r="C23" s="751" t="s">
        <v>466</v>
      </c>
      <c r="D23" s="769" t="s">
        <v>1839</v>
      </c>
      <c r="E23" s="770" t="s">
        <v>1869</v>
      </c>
      <c r="F23" s="771" t="s">
        <v>1870</v>
      </c>
      <c r="G23" s="752">
        <f t="shared" ref="G23:G27" si="7">H23*0.65</f>
        <v>113.75</v>
      </c>
      <c r="H23" s="752">
        <v>175</v>
      </c>
      <c r="I23" s="752">
        <f t="shared" ref="I23:I27" si="8">H23-0.01</f>
        <v>174.99</v>
      </c>
      <c r="J23" s="264"/>
      <c r="K23" s="263">
        <f t="shared" ref="K23:K27" si="9">G23*J23</f>
        <v>0</v>
      </c>
      <c r="L23" s="772">
        <f>VLOOKUP(E23,Inventory!A:C,3,FALSE)</f>
        <v>19</v>
      </c>
      <c r="M23" s="751"/>
      <c r="N23" s="773"/>
    </row>
    <row r="24" spans="1:14" ht="12" customHeight="1" x14ac:dyDescent="0.2">
      <c r="A24" s="751" t="s">
        <v>1868</v>
      </c>
      <c r="B24" s="751" t="s">
        <v>1838</v>
      </c>
      <c r="C24" s="751" t="s">
        <v>469</v>
      </c>
      <c r="D24" s="769" t="s">
        <v>1842</v>
      </c>
      <c r="E24" s="770" t="s">
        <v>1871</v>
      </c>
      <c r="F24" s="771" t="s">
        <v>1872</v>
      </c>
      <c r="G24" s="752">
        <f t="shared" si="7"/>
        <v>113.75</v>
      </c>
      <c r="H24" s="752">
        <v>175</v>
      </c>
      <c r="I24" s="752">
        <f t="shared" si="8"/>
        <v>174.99</v>
      </c>
      <c r="J24" s="264"/>
      <c r="K24" s="263">
        <f t="shared" si="9"/>
        <v>0</v>
      </c>
      <c r="L24" s="772">
        <f>VLOOKUP(E24,Inventory!A:C,3,FALSE)</f>
        <v>45</v>
      </c>
      <c r="M24" s="751"/>
      <c r="N24" s="773"/>
    </row>
    <row r="25" spans="1:14" ht="12" customHeight="1" x14ac:dyDescent="0.2">
      <c r="A25" s="751" t="s">
        <v>1868</v>
      </c>
      <c r="B25" s="751" t="s">
        <v>1838</v>
      </c>
      <c r="C25" s="751" t="s">
        <v>472</v>
      </c>
      <c r="D25" s="769" t="s">
        <v>1845</v>
      </c>
      <c r="E25" s="770" t="s">
        <v>1873</v>
      </c>
      <c r="F25" s="771" t="s">
        <v>1874</v>
      </c>
      <c r="G25" s="752">
        <f t="shared" si="7"/>
        <v>113.75</v>
      </c>
      <c r="H25" s="752">
        <v>175</v>
      </c>
      <c r="I25" s="752">
        <f t="shared" si="8"/>
        <v>174.99</v>
      </c>
      <c r="J25" s="264"/>
      <c r="K25" s="263">
        <f t="shared" si="9"/>
        <v>0</v>
      </c>
      <c r="L25" s="772">
        <f>VLOOKUP(E25,Inventory!A:C,3,FALSE)</f>
        <v>45</v>
      </c>
      <c r="M25" s="751"/>
      <c r="N25" s="773"/>
    </row>
    <row r="26" spans="1:14" ht="12" customHeight="1" x14ac:dyDescent="0.2">
      <c r="A26" s="751" t="s">
        <v>1868</v>
      </c>
      <c r="B26" s="751" t="s">
        <v>1838</v>
      </c>
      <c r="C26" s="751" t="s">
        <v>475</v>
      </c>
      <c r="D26" s="769" t="s">
        <v>1848</v>
      </c>
      <c r="E26" s="770" t="s">
        <v>1875</v>
      </c>
      <c r="F26" s="771" t="s">
        <v>1876</v>
      </c>
      <c r="G26" s="752">
        <f t="shared" si="7"/>
        <v>113.75</v>
      </c>
      <c r="H26" s="752">
        <v>175</v>
      </c>
      <c r="I26" s="752">
        <f t="shared" si="8"/>
        <v>174.99</v>
      </c>
      <c r="J26" s="264"/>
      <c r="K26" s="263">
        <f t="shared" si="9"/>
        <v>0</v>
      </c>
      <c r="L26" s="772">
        <f>VLOOKUP(E26,Inventory!A:C,3,FALSE)</f>
        <v>5</v>
      </c>
      <c r="M26" s="751"/>
      <c r="N26" s="773"/>
    </row>
    <row r="27" spans="1:14" ht="12" customHeight="1" x14ac:dyDescent="0.2">
      <c r="A27" s="751" t="s">
        <v>1868</v>
      </c>
      <c r="B27" s="751" t="s">
        <v>1838</v>
      </c>
      <c r="C27" s="751" t="s">
        <v>478</v>
      </c>
      <c r="D27" s="769" t="s">
        <v>1851</v>
      </c>
      <c r="E27" s="770" t="s">
        <v>1877</v>
      </c>
      <c r="F27" s="771" t="s">
        <v>1878</v>
      </c>
      <c r="G27" s="752">
        <f t="shared" si="7"/>
        <v>113.75</v>
      </c>
      <c r="H27" s="752">
        <v>175</v>
      </c>
      <c r="I27" s="752">
        <f t="shared" si="8"/>
        <v>174.99</v>
      </c>
      <c r="J27" s="264"/>
      <c r="K27" s="263">
        <f t="shared" si="9"/>
        <v>0</v>
      </c>
      <c r="L27" s="772">
        <f>VLOOKUP(E27,Inventory!A:C,3,FALSE)</f>
        <v>11</v>
      </c>
      <c r="M27" s="751"/>
      <c r="N27" s="773"/>
    </row>
    <row r="28" spans="1:14" ht="15.75" customHeight="1" x14ac:dyDescent="0.15"/>
    <row r="29" spans="1:14" ht="12" customHeight="1" x14ac:dyDescent="0.15">
      <c r="A29" s="440" t="s">
        <v>41</v>
      </c>
    </row>
    <row r="30" spans="1:14" ht="12" customHeight="1" x14ac:dyDescent="0.15">
      <c r="A30" s="440" t="s">
        <v>1879</v>
      </c>
    </row>
    <row r="31" spans="1:14" ht="15.75" customHeight="1" x14ac:dyDescent="0.15"/>
    <row r="32" spans="1:14"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Q81"/>
  <sheetViews>
    <sheetView showGridLines="0" workbookViewId="0"/>
  </sheetViews>
  <sheetFormatPr baseColWidth="10" defaultColWidth="11.1640625" defaultRowHeight="15" customHeight="1" x14ac:dyDescent="0.15"/>
  <cols>
    <col min="1" max="1" width="15.6640625" customWidth="1"/>
    <col min="2" max="2" width="24.83203125" customWidth="1"/>
    <col min="3" max="3" width="9.6640625" customWidth="1"/>
    <col min="4" max="4" width="11.1640625" hidden="1" customWidth="1"/>
    <col min="5" max="5" width="14" customWidth="1"/>
    <col min="6" max="6" width="12.1640625" customWidth="1"/>
    <col min="7" max="7" width="8.33203125" customWidth="1"/>
    <col min="8" max="9" width="7.1640625" customWidth="1"/>
    <col min="10" max="10" width="2.33203125" customWidth="1"/>
    <col min="11" max="11" width="7.1640625" customWidth="1"/>
    <col min="12" max="12" width="10.1640625" hidden="1" customWidth="1"/>
    <col min="13" max="13" width="5.6640625" customWidth="1"/>
    <col min="14" max="14" width="8" customWidth="1"/>
    <col min="15" max="15" width="9" customWidth="1"/>
    <col min="16" max="16" width="20.33203125" hidden="1" customWidth="1"/>
    <col min="17" max="17" width="16" hidden="1" customWidth="1"/>
    <col min="18" max="26" width="11.1640625" customWidth="1"/>
  </cols>
  <sheetData>
    <row r="1" spans="1:17" ht="15" customHeight="1" x14ac:dyDescent="0.15">
      <c r="A1" s="787">
        <f>'Jerseys Gloves Armor &amp; Goggles'!J3</f>
        <v>45726</v>
      </c>
      <c r="B1" s="788"/>
      <c r="C1" s="264"/>
      <c r="D1" s="264"/>
      <c r="E1" s="264"/>
      <c r="F1" s="264"/>
      <c r="G1" s="264"/>
      <c r="H1" s="264"/>
      <c r="I1" s="289"/>
      <c r="J1" s="264"/>
      <c r="K1" s="264"/>
      <c r="L1" s="264"/>
      <c r="M1" s="789">
        <f t="shared" ref="M1:N1" si="0">SUM(M3:M79)</f>
        <v>0</v>
      </c>
      <c r="N1" s="790">
        <f t="shared" si="0"/>
        <v>0</v>
      </c>
      <c r="O1" s="264"/>
      <c r="P1" s="264"/>
      <c r="Q1" s="264"/>
    </row>
    <row r="2" spans="1:17" ht="46.5" customHeight="1" x14ac:dyDescent="0.15">
      <c r="A2" s="791" t="s">
        <v>351</v>
      </c>
      <c r="B2" s="792" t="s">
        <v>1880</v>
      </c>
      <c r="C2" s="791" t="s">
        <v>353</v>
      </c>
      <c r="D2" s="793" t="s">
        <v>354</v>
      </c>
      <c r="E2" s="794" t="s">
        <v>1881</v>
      </c>
      <c r="F2" s="795" t="s">
        <v>1882</v>
      </c>
      <c r="G2" s="796" t="s">
        <v>1883</v>
      </c>
      <c r="H2" s="796" t="s">
        <v>1884</v>
      </c>
      <c r="I2" s="796" t="s">
        <v>1885</v>
      </c>
      <c r="J2" s="797"/>
      <c r="K2" s="796" t="s">
        <v>1886</v>
      </c>
      <c r="L2" s="796" t="s">
        <v>1887</v>
      </c>
      <c r="M2" s="795" t="s">
        <v>1888</v>
      </c>
      <c r="N2" s="796" t="s">
        <v>27</v>
      </c>
      <c r="O2" s="797" t="s">
        <v>1889</v>
      </c>
      <c r="P2" s="797" t="s">
        <v>361</v>
      </c>
      <c r="Q2" s="798" t="s">
        <v>1890</v>
      </c>
    </row>
    <row r="3" spans="1:17" ht="14.25" customHeight="1" x14ac:dyDescent="0.15">
      <c r="A3" s="799" t="s">
        <v>488</v>
      </c>
      <c r="B3" s="788" t="s">
        <v>1756</v>
      </c>
      <c r="C3" s="264" t="s">
        <v>466</v>
      </c>
      <c r="D3" s="264" t="s">
        <v>467</v>
      </c>
      <c r="E3" s="260" t="s">
        <v>1758</v>
      </c>
      <c r="F3" s="308">
        <v>847435029684</v>
      </c>
      <c r="G3" s="800">
        <v>16.5</v>
      </c>
      <c r="H3" s="800">
        <v>30</v>
      </c>
      <c r="I3" s="801">
        <f t="shared" ref="I3:I48" si="1">H3*0.5</f>
        <v>15</v>
      </c>
      <c r="J3" s="802"/>
      <c r="K3" s="803">
        <f t="shared" ref="K3:K6" si="2">16.5*0.5</f>
        <v>8.25</v>
      </c>
      <c r="L3" s="804"/>
      <c r="M3" s="308"/>
      <c r="N3" s="263">
        <f t="shared" ref="N3:N71" si="3">M3*K3</f>
        <v>0</v>
      </c>
      <c r="O3" s="805">
        <f>VLOOKUP(E3,Inventory!A:C,3,FALSE)</f>
        <v>16</v>
      </c>
      <c r="P3" s="802"/>
      <c r="Q3" s="312"/>
    </row>
    <row r="4" spans="1:17" ht="14.25" customHeight="1" x14ac:dyDescent="0.15">
      <c r="A4" s="799" t="s">
        <v>488</v>
      </c>
      <c r="B4" s="788" t="s">
        <v>1756</v>
      </c>
      <c r="C4" s="264" t="s">
        <v>469</v>
      </c>
      <c r="D4" s="264" t="s">
        <v>470</v>
      </c>
      <c r="E4" s="260" t="s">
        <v>1759</v>
      </c>
      <c r="F4" s="308">
        <v>847435029691</v>
      </c>
      <c r="G4" s="800">
        <v>16.5</v>
      </c>
      <c r="H4" s="800">
        <v>30</v>
      </c>
      <c r="I4" s="801">
        <f t="shared" si="1"/>
        <v>15</v>
      </c>
      <c r="J4" s="802"/>
      <c r="K4" s="803">
        <f t="shared" si="2"/>
        <v>8.25</v>
      </c>
      <c r="L4" s="804"/>
      <c r="M4" s="308"/>
      <c r="N4" s="263">
        <f t="shared" si="3"/>
        <v>0</v>
      </c>
      <c r="O4" s="805">
        <f>VLOOKUP(E4,Inventory!A:C,3,FALSE)</f>
        <v>76</v>
      </c>
      <c r="P4" s="802"/>
      <c r="Q4" s="312"/>
    </row>
    <row r="5" spans="1:17" ht="14.25" customHeight="1" x14ac:dyDescent="0.15">
      <c r="A5" s="799" t="s">
        <v>488</v>
      </c>
      <c r="B5" s="788" t="s">
        <v>1756</v>
      </c>
      <c r="C5" s="264" t="s">
        <v>472</v>
      </c>
      <c r="D5" s="264" t="s">
        <v>473</v>
      </c>
      <c r="E5" s="260" t="s">
        <v>1760</v>
      </c>
      <c r="F5" s="308">
        <v>847435029707</v>
      </c>
      <c r="G5" s="800">
        <v>16.5</v>
      </c>
      <c r="H5" s="800">
        <v>30</v>
      </c>
      <c r="I5" s="801">
        <f t="shared" si="1"/>
        <v>15</v>
      </c>
      <c r="J5" s="802"/>
      <c r="K5" s="803">
        <f t="shared" si="2"/>
        <v>8.25</v>
      </c>
      <c r="L5" s="804"/>
      <c r="M5" s="308"/>
      <c r="N5" s="263">
        <f t="shared" si="3"/>
        <v>0</v>
      </c>
      <c r="O5" s="805">
        <f>VLOOKUP(E5,Inventory!A:C,3,FALSE)</f>
        <v>59</v>
      </c>
      <c r="P5" s="802"/>
      <c r="Q5" s="312"/>
    </row>
    <row r="6" spans="1:17" ht="14.25" customHeight="1" x14ac:dyDescent="0.15">
      <c r="A6" s="799" t="s">
        <v>488</v>
      </c>
      <c r="B6" s="788" t="s">
        <v>1756</v>
      </c>
      <c r="C6" s="264" t="s">
        <v>475</v>
      </c>
      <c r="D6" s="264" t="s">
        <v>476</v>
      </c>
      <c r="E6" s="260" t="s">
        <v>1761</v>
      </c>
      <c r="F6" s="308">
        <v>847435029714</v>
      </c>
      <c r="G6" s="800">
        <v>16.5</v>
      </c>
      <c r="H6" s="800">
        <v>30</v>
      </c>
      <c r="I6" s="801">
        <f t="shared" si="1"/>
        <v>15</v>
      </c>
      <c r="J6" s="802"/>
      <c r="K6" s="803">
        <f t="shared" si="2"/>
        <v>8.25</v>
      </c>
      <c r="L6" s="804"/>
      <c r="M6" s="308"/>
      <c r="N6" s="263">
        <f t="shared" si="3"/>
        <v>0</v>
      </c>
      <c r="O6" s="805">
        <f>VLOOKUP(E6,Inventory!A:C,3,FALSE)</f>
        <v>21</v>
      </c>
      <c r="P6" s="802"/>
      <c r="Q6" s="312"/>
    </row>
    <row r="7" spans="1:17" ht="14.25" customHeight="1" x14ac:dyDescent="0.15">
      <c r="A7" s="799" t="s">
        <v>341</v>
      </c>
      <c r="B7" s="788" t="s">
        <v>427</v>
      </c>
      <c r="C7" s="264" t="s">
        <v>428</v>
      </c>
      <c r="D7" s="264"/>
      <c r="E7" s="261" t="s">
        <v>429</v>
      </c>
      <c r="F7" s="308">
        <v>847435023293</v>
      </c>
      <c r="G7" s="800">
        <v>22</v>
      </c>
      <c r="H7" s="800">
        <v>40</v>
      </c>
      <c r="I7" s="801">
        <f t="shared" si="1"/>
        <v>20</v>
      </c>
      <c r="J7" s="802"/>
      <c r="K7" s="803">
        <v>11</v>
      </c>
      <c r="L7" s="804"/>
      <c r="M7" s="308"/>
      <c r="N7" s="263">
        <f t="shared" si="3"/>
        <v>0</v>
      </c>
      <c r="O7" s="805">
        <f>VLOOKUP(E7,Inventory!A:C,3,FALSE)</f>
        <v>91</v>
      </c>
      <c r="P7" s="802"/>
      <c r="Q7" s="312"/>
    </row>
    <row r="8" spans="1:17" ht="14.25" customHeight="1" x14ac:dyDescent="0.15">
      <c r="A8" s="799" t="s">
        <v>341</v>
      </c>
      <c r="B8" s="788" t="s">
        <v>427</v>
      </c>
      <c r="C8" s="264" t="s">
        <v>430</v>
      </c>
      <c r="D8" s="264"/>
      <c r="E8" s="261" t="s">
        <v>431</v>
      </c>
      <c r="F8" s="308">
        <v>847435023309</v>
      </c>
      <c r="G8" s="800">
        <v>22</v>
      </c>
      <c r="H8" s="800">
        <v>40</v>
      </c>
      <c r="I8" s="801">
        <f t="shared" si="1"/>
        <v>20</v>
      </c>
      <c r="J8" s="802"/>
      <c r="K8" s="803">
        <v>11</v>
      </c>
      <c r="L8" s="804"/>
      <c r="M8" s="308"/>
      <c r="N8" s="263">
        <f t="shared" si="3"/>
        <v>0</v>
      </c>
      <c r="O8" s="805">
        <f>VLOOKUP(E8,Inventory!A:C,3,FALSE)</f>
        <v>148</v>
      </c>
      <c r="P8" s="802"/>
      <c r="Q8" s="312"/>
    </row>
    <row r="9" spans="1:17" ht="14.25" customHeight="1" x14ac:dyDescent="0.15">
      <c r="A9" s="799" t="s">
        <v>341</v>
      </c>
      <c r="B9" s="788" t="s">
        <v>427</v>
      </c>
      <c r="C9" s="264" t="s">
        <v>432</v>
      </c>
      <c r="D9" s="264"/>
      <c r="E9" s="261" t="s">
        <v>433</v>
      </c>
      <c r="F9" s="308">
        <v>847435023316</v>
      </c>
      <c r="G9" s="800">
        <v>22</v>
      </c>
      <c r="H9" s="800">
        <v>40</v>
      </c>
      <c r="I9" s="801">
        <f t="shared" si="1"/>
        <v>20</v>
      </c>
      <c r="J9" s="802"/>
      <c r="K9" s="803">
        <v>11</v>
      </c>
      <c r="L9" s="804"/>
      <c r="M9" s="308"/>
      <c r="N9" s="263">
        <f t="shared" si="3"/>
        <v>0</v>
      </c>
      <c r="O9" s="805">
        <f>VLOOKUP(E9,Inventory!A:C,3,FALSE)</f>
        <v>250</v>
      </c>
      <c r="P9" s="802"/>
      <c r="Q9" s="312"/>
    </row>
    <row r="10" spans="1:17" ht="14.25" customHeight="1" x14ac:dyDescent="0.15">
      <c r="A10" s="799" t="s">
        <v>341</v>
      </c>
      <c r="B10" s="788" t="s">
        <v>427</v>
      </c>
      <c r="C10" s="264" t="s">
        <v>434</v>
      </c>
      <c r="D10" s="264"/>
      <c r="E10" s="261" t="s">
        <v>435</v>
      </c>
      <c r="F10" s="308">
        <v>847435023323</v>
      </c>
      <c r="G10" s="800">
        <v>22</v>
      </c>
      <c r="H10" s="800">
        <v>40</v>
      </c>
      <c r="I10" s="801">
        <f t="shared" si="1"/>
        <v>20</v>
      </c>
      <c r="J10" s="802"/>
      <c r="K10" s="803">
        <v>11</v>
      </c>
      <c r="L10" s="804"/>
      <c r="M10" s="308"/>
      <c r="N10" s="263">
        <f t="shared" si="3"/>
        <v>0</v>
      </c>
      <c r="O10" s="805">
        <f>VLOOKUP(E10,Inventory!A:C,3,FALSE)</f>
        <v>250</v>
      </c>
      <c r="P10" s="802"/>
      <c r="Q10" s="312"/>
    </row>
    <row r="11" spans="1:17" ht="14.25" customHeight="1" x14ac:dyDescent="0.15">
      <c r="A11" s="799" t="s">
        <v>341</v>
      </c>
      <c r="B11" s="788" t="s">
        <v>427</v>
      </c>
      <c r="C11" s="264" t="s">
        <v>436</v>
      </c>
      <c r="D11" s="264"/>
      <c r="E11" s="261" t="s">
        <v>437</v>
      </c>
      <c r="F11" s="308">
        <v>847435023330</v>
      </c>
      <c r="G11" s="800">
        <v>22</v>
      </c>
      <c r="H11" s="800">
        <v>40</v>
      </c>
      <c r="I11" s="801">
        <f t="shared" si="1"/>
        <v>20</v>
      </c>
      <c r="J11" s="802"/>
      <c r="K11" s="803">
        <v>11</v>
      </c>
      <c r="L11" s="804"/>
      <c r="M11" s="308"/>
      <c r="N11" s="263">
        <f t="shared" si="3"/>
        <v>0</v>
      </c>
      <c r="O11" s="805">
        <f>VLOOKUP(E11,Inventory!A:C,3,FALSE)</f>
        <v>201</v>
      </c>
      <c r="P11" s="802"/>
      <c r="Q11" s="312"/>
    </row>
    <row r="12" spans="1:17" ht="14.25" customHeight="1" x14ac:dyDescent="0.15">
      <c r="A12" s="799" t="s">
        <v>341</v>
      </c>
      <c r="B12" s="788" t="s">
        <v>427</v>
      </c>
      <c r="C12" s="264" t="s">
        <v>438</v>
      </c>
      <c r="D12" s="264"/>
      <c r="E12" s="261" t="s">
        <v>439</v>
      </c>
      <c r="F12" s="308">
        <v>847435026478</v>
      </c>
      <c r="G12" s="800">
        <v>22</v>
      </c>
      <c r="H12" s="800">
        <v>40</v>
      </c>
      <c r="I12" s="801">
        <f t="shared" si="1"/>
        <v>20</v>
      </c>
      <c r="J12" s="802"/>
      <c r="K12" s="803">
        <v>11</v>
      </c>
      <c r="L12" s="804"/>
      <c r="M12" s="308"/>
      <c r="N12" s="263">
        <f t="shared" si="3"/>
        <v>0</v>
      </c>
      <c r="O12" s="805">
        <f>VLOOKUP(E12,Inventory!A:C,3,FALSE)</f>
        <v>157</v>
      </c>
      <c r="P12" s="802"/>
      <c r="Q12" s="312"/>
    </row>
    <row r="13" spans="1:17" ht="14.25" customHeight="1" x14ac:dyDescent="0.15">
      <c r="A13" s="799" t="s">
        <v>341</v>
      </c>
      <c r="B13" s="788" t="s">
        <v>440</v>
      </c>
      <c r="C13" s="264" t="s">
        <v>428</v>
      </c>
      <c r="D13" s="264"/>
      <c r="E13" s="261" t="s">
        <v>441</v>
      </c>
      <c r="F13" s="308">
        <v>847435023347</v>
      </c>
      <c r="G13" s="800">
        <v>22</v>
      </c>
      <c r="H13" s="800">
        <v>40</v>
      </c>
      <c r="I13" s="801">
        <f t="shared" si="1"/>
        <v>20</v>
      </c>
      <c r="J13" s="802"/>
      <c r="K13" s="803">
        <v>11</v>
      </c>
      <c r="L13" s="804"/>
      <c r="M13" s="308"/>
      <c r="N13" s="263">
        <f t="shared" si="3"/>
        <v>0</v>
      </c>
      <c r="O13" s="805">
        <f>VLOOKUP(E13,Inventory!A:C,3,FALSE)</f>
        <v>46</v>
      </c>
      <c r="P13" s="802"/>
      <c r="Q13" s="312"/>
    </row>
    <row r="14" spans="1:17" ht="14.25" customHeight="1" x14ac:dyDescent="0.15">
      <c r="A14" s="799" t="s">
        <v>341</v>
      </c>
      <c r="B14" s="788" t="s">
        <v>440</v>
      </c>
      <c r="C14" s="264" t="s">
        <v>430</v>
      </c>
      <c r="D14" s="264"/>
      <c r="E14" s="261" t="s">
        <v>442</v>
      </c>
      <c r="F14" s="308">
        <v>847435023354</v>
      </c>
      <c r="G14" s="800">
        <v>22</v>
      </c>
      <c r="H14" s="800">
        <v>40</v>
      </c>
      <c r="I14" s="801">
        <f t="shared" si="1"/>
        <v>20</v>
      </c>
      <c r="J14" s="802"/>
      <c r="K14" s="803">
        <v>11</v>
      </c>
      <c r="L14" s="804"/>
      <c r="M14" s="308"/>
      <c r="N14" s="263">
        <f t="shared" si="3"/>
        <v>0</v>
      </c>
      <c r="O14" s="805">
        <f>VLOOKUP(E14,Inventory!A:C,3,FALSE)</f>
        <v>124</v>
      </c>
      <c r="P14" s="802"/>
      <c r="Q14" s="312"/>
    </row>
    <row r="15" spans="1:17" ht="14.25" customHeight="1" x14ac:dyDescent="0.15">
      <c r="A15" s="799" t="s">
        <v>341</v>
      </c>
      <c r="B15" s="788" t="s">
        <v>440</v>
      </c>
      <c r="C15" s="264" t="s">
        <v>432</v>
      </c>
      <c r="D15" s="264"/>
      <c r="E15" s="261" t="s">
        <v>443</v>
      </c>
      <c r="F15" s="308">
        <v>847435023361</v>
      </c>
      <c r="G15" s="800">
        <v>22</v>
      </c>
      <c r="H15" s="800">
        <v>40</v>
      </c>
      <c r="I15" s="801">
        <f t="shared" si="1"/>
        <v>20</v>
      </c>
      <c r="J15" s="802"/>
      <c r="K15" s="803">
        <v>11</v>
      </c>
      <c r="L15" s="804"/>
      <c r="M15" s="308"/>
      <c r="N15" s="263">
        <f t="shared" si="3"/>
        <v>0</v>
      </c>
      <c r="O15" s="805">
        <f>VLOOKUP(E15,Inventory!A:C,3,FALSE)</f>
        <v>250</v>
      </c>
      <c r="P15" s="802"/>
      <c r="Q15" s="312"/>
    </row>
    <row r="16" spans="1:17" ht="14.25" customHeight="1" x14ac:dyDescent="0.15">
      <c r="A16" s="799" t="s">
        <v>341</v>
      </c>
      <c r="B16" s="788" t="s">
        <v>440</v>
      </c>
      <c r="C16" s="264" t="s">
        <v>434</v>
      </c>
      <c r="D16" s="264"/>
      <c r="E16" s="261" t="s">
        <v>444</v>
      </c>
      <c r="F16" s="308">
        <v>847435023378</v>
      </c>
      <c r="G16" s="800">
        <v>22</v>
      </c>
      <c r="H16" s="800">
        <v>40</v>
      </c>
      <c r="I16" s="801">
        <f t="shared" si="1"/>
        <v>20</v>
      </c>
      <c r="J16" s="802"/>
      <c r="K16" s="803">
        <v>11</v>
      </c>
      <c r="L16" s="804"/>
      <c r="M16" s="308"/>
      <c r="N16" s="263">
        <f t="shared" si="3"/>
        <v>0</v>
      </c>
      <c r="O16" s="805">
        <f>VLOOKUP(E16,Inventory!A:C,3,FALSE)</f>
        <v>250</v>
      </c>
      <c r="P16" s="802"/>
      <c r="Q16" s="312"/>
    </row>
    <row r="17" spans="1:17" ht="14.25" customHeight="1" x14ac:dyDescent="0.15">
      <c r="A17" s="799" t="s">
        <v>341</v>
      </c>
      <c r="B17" s="788" t="s">
        <v>440</v>
      </c>
      <c r="C17" s="264" t="s">
        <v>438</v>
      </c>
      <c r="D17" s="264"/>
      <c r="E17" s="261" t="s">
        <v>446</v>
      </c>
      <c r="F17" s="308">
        <v>847435026447</v>
      </c>
      <c r="G17" s="800">
        <v>22</v>
      </c>
      <c r="H17" s="800">
        <v>40</v>
      </c>
      <c r="I17" s="801">
        <f t="shared" si="1"/>
        <v>20</v>
      </c>
      <c r="J17" s="802"/>
      <c r="K17" s="803">
        <v>11</v>
      </c>
      <c r="L17" s="804"/>
      <c r="M17" s="308"/>
      <c r="N17" s="263">
        <f t="shared" si="3"/>
        <v>0</v>
      </c>
      <c r="O17" s="805">
        <f>VLOOKUP(E17,Inventory!A:C,3,FALSE)</f>
        <v>117</v>
      </c>
      <c r="P17" s="802"/>
      <c r="Q17" s="312"/>
    </row>
    <row r="18" spans="1:17" ht="14.25" customHeight="1" x14ac:dyDescent="0.15">
      <c r="A18" s="799" t="s">
        <v>341</v>
      </c>
      <c r="B18" s="788" t="s">
        <v>447</v>
      </c>
      <c r="C18" s="264" t="s">
        <v>428</v>
      </c>
      <c r="D18" s="264"/>
      <c r="E18" s="261" t="s">
        <v>448</v>
      </c>
      <c r="F18" s="308">
        <v>847435023392</v>
      </c>
      <c r="G18" s="800">
        <v>22</v>
      </c>
      <c r="H18" s="800">
        <v>40</v>
      </c>
      <c r="I18" s="801">
        <f t="shared" si="1"/>
        <v>20</v>
      </c>
      <c r="J18" s="802"/>
      <c r="K18" s="803">
        <v>11</v>
      </c>
      <c r="L18" s="804"/>
      <c r="M18" s="308"/>
      <c r="N18" s="263">
        <f t="shared" si="3"/>
        <v>0</v>
      </c>
      <c r="O18" s="805">
        <f>VLOOKUP(E18,Inventory!A:C,3,FALSE)</f>
        <v>90</v>
      </c>
      <c r="P18" s="802"/>
      <c r="Q18" s="312"/>
    </row>
    <row r="19" spans="1:17" ht="14.25" customHeight="1" x14ac:dyDescent="0.15">
      <c r="A19" s="799" t="s">
        <v>341</v>
      </c>
      <c r="B19" s="788" t="s">
        <v>447</v>
      </c>
      <c r="C19" s="264" t="s">
        <v>430</v>
      </c>
      <c r="D19" s="264"/>
      <c r="E19" s="261" t="s">
        <v>449</v>
      </c>
      <c r="F19" s="308">
        <v>847435023439</v>
      </c>
      <c r="G19" s="800">
        <v>22</v>
      </c>
      <c r="H19" s="800">
        <v>40</v>
      </c>
      <c r="I19" s="801">
        <f t="shared" si="1"/>
        <v>20</v>
      </c>
      <c r="J19" s="802"/>
      <c r="K19" s="803">
        <v>11</v>
      </c>
      <c r="L19" s="804"/>
      <c r="M19" s="308"/>
      <c r="N19" s="263">
        <f t="shared" si="3"/>
        <v>0</v>
      </c>
      <c r="O19" s="805">
        <f>VLOOKUP(E19,Inventory!A:C,3,FALSE)</f>
        <v>91</v>
      </c>
      <c r="P19" s="802"/>
      <c r="Q19" s="312"/>
    </row>
    <row r="20" spans="1:17" ht="14.25" customHeight="1" x14ac:dyDescent="0.15">
      <c r="A20" s="799" t="s">
        <v>341</v>
      </c>
      <c r="B20" s="788" t="s">
        <v>447</v>
      </c>
      <c r="C20" s="264" t="s">
        <v>432</v>
      </c>
      <c r="D20" s="264"/>
      <c r="E20" s="261" t="s">
        <v>450</v>
      </c>
      <c r="F20" s="308">
        <v>847435023408</v>
      </c>
      <c r="G20" s="800">
        <v>22</v>
      </c>
      <c r="H20" s="800">
        <v>40</v>
      </c>
      <c r="I20" s="801">
        <f t="shared" si="1"/>
        <v>20</v>
      </c>
      <c r="J20" s="802"/>
      <c r="K20" s="803">
        <v>11</v>
      </c>
      <c r="L20" s="804"/>
      <c r="M20" s="308"/>
      <c r="N20" s="263">
        <f t="shared" si="3"/>
        <v>0</v>
      </c>
      <c r="O20" s="805">
        <f>VLOOKUP(E20,Inventory!A:C,3,FALSE)</f>
        <v>250</v>
      </c>
      <c r="P20" s="802"/>
      <c r="Q20" s="312"/>
    </row>
    <row r="21" spans="1:17" ht="14.25" customHeight="1" x14ac:dyDescent="0.15">
      <c r="A21" s="799" t="s">
        <v>341</v>
      </c>
      <c r="B21" s="788" t="s">
        <v>447</v>
      </c>
      <c r="C21" s="264" t="s">
        <v>434</v>
      </c>
      <c r="D21" s="264"/>
      <c r="E21" s="261" t="s">
        <v>451</v>
      </c>
      <c r="F21" s="308">
        <v>847435023415</v>
      </c>
      <c r="G21" s="800">
        <v>22</v>
      </c>
      <c r="H21" s="800">
        <v>40</v>
      </c>
      <c r="I21" s="801">
        <f t="shared" si="1"/>
        <v>20</v>
      </c>
      <c r="J21" s="802"/>
      <c r="K21" s="803">
        <v>11</v>
      </c>
      <c r="L21" s="804"/>
      <c r="M21" s="308"/>
      <c r="N21" s="263">
        <f t="shared" si="3"/>
        <v>0</v>
      </c>
      <c r="O21" s="805">
        <f>VLOOKUP(E21,Inventory!A:C,3,FALSE)</f>
        <v>250</v>
      </c>
      <c r="P21" s="802"/>
      <c r="Q21" s="312"/>
    </row>
    <row r="22" spans="1:17" ht="14.25" customHeight="1" x14ac:dyDescent="0.15">
      <c r="A22" s="799" t="s">
        <v>341</v>
      </c>
      <c r="B22" s="788" t="s">
        <v>447</v>
      </c>
      <c r="C22" s="264" t="s">
        <v>436</v>
      </c>
      <c r="D22" s="264"/>
      <c r="E22" s="261" t="s">
        <v>452</v>
      </c>
      <c r="F22" s="308">
        <v>847435023422</v>
      </c>
      <c r="G22" s="800">
        <v>22</v>
      </c>
      <c r="H22" s="800">
        <v>40</v>
      </c>
      <c r="I22" s="801">
        <f t="shared" si="1"/>
        <v>20</v>
      </c>
      <c r="J22" s="802"/>
      <c r="K22" s="803">
        <v>11</v>
      </c>
      <c r="L22" s="804"/>
      <c r="M22" s="308"/>
      <c r="N22" s="263">
        <f t="shared" si="3"/>
        <v>0</v>
      </c>
      <c r="O22" s="805">
        <f>VLOOKUP(E22,Inventory!A:C,3,FALSE)</f>
        <v>31</v>
      </c>
      <c r="P22" s="802"/>
      <c r="Q22" s="312"/>
    </row>
    <row r="23" spans="1:17" ht="14.25" customHeight="1" x14ac:dyDescent="0.15">
      <c r="A23" s="799" t="s">
        <v>341</v>
      </c>
      <c r="B23" s="788" t="s">
        <v>447</v>
      </c>
      <c r="C23" s="264" t="s">
        <v>438</v>
      </c>
      <c r="D23" s="264"/>
      <c r="E23" s="261" t="s">
        <v>453</v>
      </c>
      <c r="F23" s="308">
        <v>847435026461</v>
      </c>
      <c r="G23" s="800">
        <v>22</v>
      </c>
      <c r="H23" s="800">
        <v>40</v>
      </c>
      <c r="I23" s="801">
        <f t="shared" si="1"/>
        <v>20</v>
      </c>
      <c r="J23" s="802"/>
      <c r="K23" s="803">
        <v>11</v>
      </c>
      <c r="L23" s="804"/>
      <c r="M23" s="308"/>
      <c r="N23" s="263">
        <f t="shared" si="3"/>
        <v>0</v>
      </c>
      <c r="O23" s="805">
        <f>VLOOKUP(E23,Inventory!A:C,3,FALSE)</f>
        <v>28</v>
      </c>
      <c r="P23" s="802"/>
      <c r="Q23" s="312"/>
    </row>
    <row r="24" spans="1:17" ht="14.25" customHeight="1" x14ac:dyDescent="0.15">
      <c r="A24" s="799" t="s">
        <v>341</v>
      </c>
      <c r="B24" s="788" t="s">
        <v>454</v>
      </c>
      <c r="C24" s="264" t="s">
        <v>428</v>
      </c>
      <c r="D24" s="264"/>
      <c r="E24" s="261" t="s">
        <v>455</v>
      </c>
      <c r="F24" s="308">
        <v>847435023446</v>
      </c>
      <c r="G24" s="800">
        <v>22</v>
      </c>
      <c r="H24" s="800">
        <v>40</v>
      </c>
      <c r="I24" s="801">
        <f t="shared" si="1"/>
        <v>20</v>
      </c>
      <c r="J24" s="802"/>
      <c r="K24" s="803">
        <v>11</v>
      </c>
      <c r="L24" s="804"/>
      <c r="M24" s="308"/>
      <c r="N24" s="263">
        <f t="shared" si="3"/>
        <v>0</v>
      </c>
      <c r="O24" s="805">
        <f>VLOOKUP(E24,Inventory!A:C,3,FALSE)</f>
        <v>68</v>
      </c>
      <c r="P24" s="802"/>
      <c r="Q24" s="312"/>
    </row>
    <row r="25" spans="1:17" ht="14.25" customHeight="1" x14ac:dyDescent="0.15">
      <c r="A25" s="799" t="s">
        <v>341</v>
      </c>
      <c r="B25" s="788" t="s">
        <v>454</v>
      </c>
      <c r="C25" s="264" t="s">
        <v>430</v>
      </c>
      <c r="D25" s="264"/>
      <c r="E25" s="261" t="s">
        <v>456</v>
      </c>
      <c r="F25" s="308">
        <v>847435023453</v>
      </c>
      <c r="G25" s="800">
        <v>22</v>
      </c>
      <c r="H25" s="800">
        <v>40</v>
      </c>
      <c r="I25" s="801">
        <f t="shared" si="1"/>
        <v>20</v>
      </c>
      <c r="J25" s="802"/>
      <c r="K25" s="803">
        <v>11</v>
      </c>
      <c r="L25" s="804"/>
      <c r="M25" s="308"/>
      <c r="N25" s="263">
        <f t="shared" si="3"/>
        <v>0</v>
      </c>
      <c r="O25" s="805">
        <f>VLOOKUP(E25,Inventory!A:C,3,FALSE)</f>
        <v>157</v>
      </c>
      <c r="P25" s="802"/>
      <c r="Q25" s="312"/>
    </row>
    <row r="26" spans="1:17" ht="14.25" customHeight="1" x14ac:dyDescent="0.15">
      <c r="A26" s="799" t="s">
        <v>341</v>
      </c>
      <c r="B26" s="788" t="s">
        <v>454</v>
      </c>
      <c r="C26" s="264" t="s">
        <v>432</v>
      </c>
      <c r="D26" s="264"/>
      <c r="E26" s="261" t="s">
        <v>457</v>
      </c>
      <c r="F26" s="308">
        <v>847435023460</v>
      </c>
      <c r="G26" s="800">
        <v>22</v>
      </c>
      <c r="H26" s="800">
        <v>40</v>
      </c>
      <c r="I26" s="801">
        <f t="shared" si="1"/>
        <v>20</v>
      </c>
      <c r="J26" s="802"/>
      <c r="K26" s="803">
        <v>11</v>
      </c>
      <c r="L26" s="804"/>
      <c r="M26" s="308"/>
      <c r="N26" s="263">
        <f t="shared" si="3"/>
        <v>0</v>
      </c>
      <c r="O26" s="805">
        <f>VLOOKUP(E26,Inventory!A:C,3,FALSE)</f>
        <v>250</v>
      </c>
      <c r="P26" s="802"/>
      <c r="Q26" s="312"/>
    </row>
    <row r="27" spans="1:17" ht="14.25" customHeight="1" x14ac:dyDescent="0.15">
      <c r="A27" s="799" t="s">
        <v>341</v>
      </c>
      <c r="B27" s="788" t="s">
        <v>454</v>
      </c>
      <c r="C27" s="264" t="s">
        <v>434</v>
      </c>
      <c r="D27" s="264"/>
      <c r="E27" s="261" t="s">
        <v>458</v>
      </c>
      <c r="F27" s="308">
        <v>847435023484</v>
      </c>
      <c r="G27" s="800">
        <v>22</v>
      </c>
      <c r="H27" s="800">
        <v>40</v>
      </c>
      <c r="I27" s="801">
        <f t="shared" si="1"/>
        <v>20</v>
      </c>
      <c r="J27" s="802"/>
      <c r="K27" s="803">
        <v>11</v>
      </c>
      <c r="L27" s="804"/>
      <c r="M27" s="308"/>
      <c r="N27" s="263">
        <f t="shared" si="3"/>
        <v>0</v>
      </c>
      <c r="O27" s="805">
        <f>VLOOKUP(E27,Inventory!A:C,3,FALSE)</f>
        <v>250</v>
      </c>
      <c r="P27" s="802"/>
      <c r="Q27" s="312"/>
    </row>
    <row r="28" spans="1:17" ht="14.25" customHeight="1" x14ac:dyDescent="0.15">
      <c r="A28" s="799" t="s">
        <v>341</v>
      </c>
      <c r="B28" s="788" t="s">
        <v>454</v>
      </c>
      <c r="C28" s="264" t="s">
        <v>436</v>
      </c>
      <c r="D28" s="264"/>
      <c r="E28" s="261" t="s">
        <v>459</v>
      </c>
      <c r="F28" s="308">
        <v>847435023491</v>
      </c>
      <c r="G28" s="800">
        <v>22</v>
      </c>
      <c r="H28" s="800">
        <v>40</v>
      </c>
      <c r="I28" s="801">
        <f t="shared" si="1"/>
        <v>20</v>
      </c>
      <c r="J28" s="802"/>
      <c r="K28" s="803">
        <v>11</v>
      </c>
      <c r="L28" s="804"/>
      <c r="M28" s="308"/>
      <c r="N28" s="263">
        <f t="shared" si="3"/>
        <v>0</v>
      </c>
      <c r="O28" s="805">
        <f>VLOOKUP(E28,Inventory!A:C,3,FALSE)</f>
        <v>133</v>
      </c>
      <c r="P28" s="802"/>
      <c r="Q28" s="312"/>
    </row>
    <row r="29" spans="1:17" ht="14.25" customHeight="1" x14ac:dyDescent="0.15">
      <c r="A29" s="799" t="s">
        <v>341</v>
      </c>
      <c r="B29" s="788" t="s">
        <v>454</v>
      </c>
      <c r="C29" s="264" t="s">
        <v>438</v>
      </c>
      <c r="D29" s="264"/>
      <c r="E29" s="261" t="s">
        <v>460</v>
      </c>
      <c r="F29" s="308">
        <v>847435026454</v>
      </c>
      <c r="G29" s="800">
        <v>22</v>
      </c>
      <c r="H29" s="800">
        <v>40</v>
      </c>
      <c r="I29" s="801">
        <f t="shared" si="1"/>
        <v>20</v>
      </c>
      <c r="J29" s="802"/>
      <c r="K29" s="803">
        <v>11</v>
      </c>
      <c r="L29" s="804"/>
      <c r="M29" s="308"/>
      <c r="N29" s="263">
        <f t="shared" si="3"/>
        <v>0</v>
      </c>
      <c r="O29" s="805">
        <f>VLOOKUP(E29,Inventory!A:C,3,FALSE)</f>
        <v>214</v>
      </c>
      <c r="P29" s="802"/>
      <c r="Q29" s="312"/>
    </row>
    <row r="30" spans="1:17" ht="14.25" customHeight="1" x14ac:dyDescent="0.15">
      <c r="A30" s="799" t="s">
        <v>343</v>
      </c>
      <c r="B30" s="788" t="s">
        <v>1813</v>
      </c>
      <c r="C30" s="264" t="s">
        <v>428</v>
      </c>
      <c r="D30" s="264"/>
      <c r="E30" s="261" t="s">
        <v>1814</v>
      </c>
      <c r="F30" s="308">
        <v>847435014208</v>
      </c>
      <c r="G30" s="800">
        <v>16.5</v>
      </c>
      <c r="H30" s="800">
        <v>30</v>
      </c>
      <c r="I30" s="801">
        <f t="shared" si="1"/>
        <v>15</v>
      </c>
      <c r="J30" s="802"/>
      <c r="K30" s="803">
        <v>5</v>
      </c>
      <c r="L30" s="804"/>
      <c r="M30" s="308"/>
      <c r="N30" s="263">
        <f t="shared" si="3"/>
        <v>0</v>
      </c>
      <c r="O30" s="805">
        <f>VLOOKUP(E30,Inventory!A:C,3,FALSE)</f>
        <v>93</v>
      </c>
      <c r="P30" s="802"/>
      <c r="Q30" s="312"/>
    </row>
    <row r="31" spans="1:17" ht="14.25" customHeight="1" x14ac:dyDescent="0.15">
      <c r="A31" s="799" t="s">
        <v>343</v>
      </c>
      <c r="B31" s="788" t="s">
        <v>1813</v>
      </c>
      <c r="C31" s="264" t="s">
        <v>430</v>
      </c>
      <c r="D31" s="264"/>
      <c r="E31" s="261" t="s">
        <v>1815</v>
      </c>
      <c r="F31" s="308">
        <v>847435014215</v>
      </c>
      <c r="G31" s="800">
        <v>16.5</v>
      </c>
      <c r="H31" s="800">
        <v>30</v>
      </c>
      <c r="I31" s="801">
        <f t="shared" si="1"/>
        <v>15</v>
      </c>
      <c r="J31" s="802"/>
      <c r="K31" s="803">
        <v>5</v>
      </c>
      <c r="L31" s="804"/>
      <c r="M31" s="308"/>
      <c r="N31" s="263">
        <f t="shared" si="3"/>
        <v>0</v>
      </c>
      <c r="O31" s="805">
        <f>VLOOKUP(E31,Inventory!A:C,3,FALSE)</f>
        <v>8</v>
      </c>
      <c r="P31" s="802"/>
      <c r="Q31" s="312"/>
    </row>
    <row r="32" spans="1:17" ht="14.25" customHeight="1" x14ac:dyDescent="0.15">
      <c r="A32" s="799" t="s">
        <v>343</v>
      </c>
      <c r="B32" s="788" t="s">
        <v>1813</v>
      </c>
      <c r="C32" s="264" t="s">
        <v>432</v>
      </c>
      <c r="D32" s="264"/>
      <c r="E32" s="261" t="s">
        <v>1816</v>
      </c>
      <c r="F32" s="308">
        <v>847435014222</v>
      </c>
      <c r="G32" s="800">
        <v>16.5</v>
      </c>
      <c r="H32" s="800">
        <v>30</v>
      </c>
      <c r="I32" s="801">
        <f t="shared" si="1"/>
        <v>15</v>
      </c>
      <c r="J32" s="802"/>
      <c r="K32" s="803">
        <v>5</v>
      </c>
      <c r="L32" s="804"/>
      <c r="M32" s="308"/>
      <c r="N32" s="263">
        <f t="shared" si="3"/>
        <v>0</v>
      </c>
      <c r="O32" s="805">
        <f>VLOOKUP(E32,Inventory!A:C,3,FALSE)</f>
        <v>26</v>
      </c>
      <c r="P32" s="802"/>
      <c r="Q32" s="312"/>
    </row>
    <row r="33" spans="1:17" ht="14.25" customHeight="1" x14ac:dyDescent="0.15">
      <c r="A33" s="799" t="s">
        <v>343</v>
      </c>
      <c r="B33" s="788" t="s">
        <v>1813</v>
      </c>
      <c r="C33" s="264" t="s">
        <v>436</v>
      </c>
      <c r="D33" s="264"/>
      <c r="E33" s="261" t="s">
        <v>1817</v>
      </c>
      <c r="F33" s="308">
        <v>847435018725</v>
      </c>
      <c r="G33" s="800">
        <v>16.5</v>
      </c>
      <c r="H33" s="800">
        <v>30</v>
      </c>
      <c r="I33" s="801">
        <f t="shared" si="1"/>
        <v>15</v>
      </c>
      <c r="J33" s="802"/>
      <c r="K33" s="803">
        <v>5</v>
      </c>
      <c r="L33" s="804"/>
      <c r="M33" s="308"/>
      <c r="N33" s="263">
        <f t="shared" si="3"/>
        <v>0</v>
      </c>
      <c r="O33" s="805">
        <f>VLOOKUP(E33,Inventory!A:C,3,FALSE)</f>
        <v>22</v>
      </c>
      <c r="P33" s="802"/>
      <c r="Q33" s="312"/>
    </row>
    <row r="34" spans="1:17" ht="14.25" customHeight="1" x14ac:dyDescent="0.15">
      <c r="A34" s="806" t="s">
        <v>286</v>
      </c>
      <c r="B34" s="807" t="s">
        <v>885</v>
      </c>
      <c r="C34" s="808" t="s">
        <v>363</v>
      </c>
      <c r="D34" s="808" t="s">
        <v>364</v>
      </c>
      <c r="E34" s="809" t="s">
        <v>886</v>
      </c>
      <c r="F34" s="810">
        <v>847435033063</v>
      </c>
      <c r="G34" s="811">
        <v>143</v>
      </c>
      <c r="H34" s="811">
        <v>260</v>
      </c>
      <c r="I34" s="801">
        <f t="shared" si="1"/>
        <v>130</v>
      </c>
      <c r="J34" s="802"/>
      <c r="K34" s="803">
        <v>71.5</v>
      </c>
      <c r="L34" s="804"/>
      <c r="M34" s="308"/>
      <c r="N34" s="263">
        <f t="shared" si="3"/>
        <v>0</v>
      </c>
      <c r="O34" s="805">
        <f>VLOOKUP(E34,Inventory!A:C,3,FALSE)</f>
        <v>24</v>
      </c>
      <c r="P34" s="802"/>
      <c r="Q34" s="312"/>
    </row>
    <row r="35" spans="1:17" ht="14.25" customHeight="1" x14ac:dyDescent="0.15">
      <c r="A35" s="806" t="s">
        <v>286</v>
      </c>
      <c r="B35" s="807" t="s">
        <v>885</v>
      </c>
      <c r="C35" s="808" t="s">
        <v>367</v>
      </c>
      <c r="D35" s="808" t="s">
        <v>513</v>
      </c>
      <c r="E35" s="809" t="s">
        <v>887</v>
      </c>
      <c r="F35" s="810">
        <v>847435033070</v>
      </c>
      <c r="G35" s="811">
        <v>143</v>
      </c>
      <c r="H35" s="811">
        <v>260</v>
      </c>
      <c r="I35" s="801">
        <f t="shared" si="1"/>
        <v>130</v>
      </c>
      <c r="J35" s="802"/>
      <c r="K35" s="803">
        <v>71.5</v>
      </c>
      <c r="L35" s="804"/>
      <c r="M35" s="308"/>
      <c r="N35" s="263">
        <f t="shared" si="3"/>
        <v>0</v>
      </c>
      <c r="O35" s="805">
        <f>VLOOKUP(E35,Inventory!A:C,3,FALSE)</f>
        <v>52</v>
      </c>
      <c r="P35" s="802"/>
      <c r="Q35" s="312"/>
    </row>
    <row r="36" spans="1:17" ht="14.25" customHeight="1" x14ac:dyDescent="0.15">
      <c r="A36" s="799" t="s">
        <v>315</v>
      </c>
      <c r="B36" s="788" t="s">
        <v>362</v>
      </c>
      <c r="C36" s="264" t="s">
        <v>363</v>
      </c>
      <c r="D36" s="264" t="s">
        <v>392</v>
      </c>
      <c r="E36" s="265" t="s">
        <v>403</v>
      </c>
      <c r="F36" s="308">
        <v>847435029370</v>
      </c>
      <c r="G36" s="800">
        <v>55</v>
      </c>
      <c r="H36" s="800">
        <v>100</v>
      </c>
      <c r="I36" s="801">
        <f t="shared" si="1"/>
        <v>50</v>
      </c>
      <c r="J36" s="802"/>
      <c r="K36" s="803">
        <f>G36*0.55</f>
        <v>30.250000000000004</v>
      </c>
      <c r="L36" s="804"/>
      <c r="M36" s="308"/>
      <c r="N36" s="263">
        <f t="shared" si="3"/>
        <v>0</v>
      </c>
      <c r="O36" s="805">
        <f>VLOOKUP(E36,Inventory!A:C,3,FALSE)</f>
        <v>77</v>
      </c>
      <c r="P36" s="802"/>
      <c r="Q36" s="312"/>
    </row>
    <row r="37" spans="1:17" ht="14.25" customHeight="1" x14ac:dyDescent="0.15">
      <c r="A37" s="799" t="s">
        <v>1528</v>
      </c>
      <c r="B37" s="788" t="s">
        <v>1529</v>
      </c>
      <c r="C37" s="264" t="s">
        <v>363</v>
      </c>
      <c r="D37" s="264" t="s">
        <v>364</v>
      </c>
      <c r="E37" s="275" t="s">
        <v>1530</v>
      </c>
      <c r="F37" s="308">
        <v>847435027666</v>
      </c>
      <c r="G37" s="800">
        <v>24.75</v>
      </c>
      <c r="H37" s="800">
        <v>45</v>
      </c>
      <c r="I37" s="801">
        <f t="shared" si="1"/>
        <v>22.5</v>
      </c>
      <c r="J37" s="802"/>
      <c r="K37" s="803">
        <f t="shared" ref="K37:K38" si="4">27.5*0.5</f>
        <v>13.75</v>
      </c>
      <c r="L37" s="804"/>
      <c r="M37" s="308"/>
      <c r="N37" s="263">
        <f t="shared" si="3"/>
        <v>0</v>
      </c>
      <c r="O37" s="805">
        <f>VLOOKUP(E37,Inventory!A:C,3,FALSE)</f>
        <v>24</v>
      </c>
      <c r="P37" s="802"/>
      <c r="Q37" s="312"/>
    </row>
    <row r="38" spans="1:17" ht="14.25" customHeight="1" x14ac:dyDescent="0.15">
      <c r="A38" s="799" t="s">
        <v>1528</v>
      </c>
      <c r="B38" s="788" t="s">
        <v>1529</v>
      </c>
      <c r="C38" s="264" t="s">
        <v>367</v>
      </c>
      <c r="D38" s="264" t="s">
        <v>368</v>
      </c>
      <c r="E38" s="275" t="s">
        <v>1532</v>
      </c>
      <c r="F38" s="308">
        <v>847435027673</v>
      </c>
      <c r="G38" s="800">
        <v>24.75</v>
      </c>
      <c r="H38" s="800">
        <v>45</v>
      </c>
      <c r="I38" s="801">
        <f t="shared" si="1"/>
        <v>22.5</v>
      </c>
      <c r="J38" s="802"/>
      <c r="K38" s="803">
        <f t="shared" si="4"/>
        <v>13.75</v>
      </c>
      <c r="L38" s="804"/>
      <c r="M38" s="308"/>
      <c r="N38" s="263">
        <f t="shared" si="3"/>
        <v>0</v>
      </c>
      <c r="O38" s="805">
        <f>VLOOKUP(E38,Inventory!A:C,3,FALSE)</f>
        <v>41</v>
      </c>
      <c r="P38" s="802"/>
      <c r="Q38" s="312"/>
    </row>
    <row r="39" spans="1:17" ht="14.25" customHeight="1" x14ac:dyDescent="0.15">
      <c r="A39" s="799" t="s">
        <v>282</v>
      </c>
      <c r="B39" s="788" t="s">
        <v>1009</v>
      </c>
      <c r="C39" s="264" t="s">
        <v>363</v>
      </c>
      <c r="D39" s="264" t="s">
        <v>505</v>
      </c>
      <c r="E39" s="275" t="s">
        <v>1010</v>
      </c>
      <c r="F39" s="308">
        <v>847435028496</v>
      </c>
      <c r="G39" s="800">
        <v>44</v>
      </c>
      <c r="H39" s="800">
        <v>80</v>
      </c>
      <c r="I39" s="801">
        <f t="shared" si="1"/>
        <v>40</v>
      </c>
      <c r="J39" s="802"/>
      <c r="K39" s="803">
        <v>22</v>
      </c>
      <c r="L39" s="804"/>
      <c r="M39" s="308"/>
      <c r="N39" s="263">
        <f t="shared" si="3"/>
        <v>0</v>
      </c>
      <c r="O39" s="805">
        <f>VLOOKUP(E39,Inventory!A:C,3,FALSE)</f>
        <v>95</v>
      </c>
      <c r="P39" s="802"/>
      <c r="Q39" s="312"/>
    </row>
    <row r="40" spans="1:17" ht="14.25" customHeight="1" x14ac:dyDescent="0.15">
      <c r="A40" s="799" t="s">
        <v>282</v>
      </c>
      <c r="B40" s="788" t="s">
        <v>1009</v>
      </c>
      <c r="C40" s="264" t="s">
        <v>367</v>
      </c>
      <c r="D40" s="264" t="s">
        <v>575</v>
      </c>
      <c r="E40" s="275" t="s">
        <v>1011</v>
      </c>
      <c r="F40" s="308">
        <v>847435028502</v>
      </c>
      <c r="G40" s="800">
        <v>44</v>
      </c>
      <c r="H40" s="800">
        <v>80</v>
      </c>
      <c r="I40" s="801">
        <f t="shared" si="1"/>
        <v>40</v>
      </c>
      <c r="J40" s="802"/>
      <c r="K40" s="803">
        <v>22</v>
      </c>
      <c r="L40" s="804"/>
      <c r="M40" s="308"/>
      <c r="N40" s="263">
        <f t="shared" si="3"/>
        <v>0</v>
      </c>
      <c r="O40" s="805">
        <f>VLOOKUP(E40,Inventory!A:C,3,FALSE)</f>
        <v>151</v>
      </c>
      <c r="P40" s="802"/>
      <c r="Q40" s="312"/>
    </row>
    <row r="41" spans="1:17" ht="14.25" customHeight="1" x14ac:dyDescent="0.15">
      <c r="A41" s="799" t="s">
        <v>282</v>
      </c>
      <c r="B41" s="788" t="s">
        <v>1012</v>
      </c>
      <c r="C41" s="264" t="s">
        <v>363</v>
      </c>
      <c r="D41" s="264" t="s">
        <v>505</v>
      </c>
      <c r="E41" s="265" t="s">
        <v>1013</v>
      </c>
      <c r="F41" s="308">
        <v>847435028519</v>
      </c>
      <c r="G41" s="800">
        <v>44</v>
      </c>
      <c r="H41" s="800">
        <v>80</v>
      </c>
      <c r="I41" s="801">
        <f t="shared" si="1"/>
        <v>40</v>
      </c>
      <c r="J41" s="802"/>
      <c r="K41" s="803">
        <v>22</v>
      </c>
      <c r="L41" s="804"/>
      <c r="M41" s="308"/>
      <c r="N41" s="263">
        <f t="shared" si="3"/>
        <v>0</v>
      </c>
      <c r="O41" s="805">
        <f>VLOOKUP(E41,Inventory!A:C,3,FALSE)</f>
        <v>91</v>
      </c>
      <c r="P41" s="802"/>
      <c r="Q41" s="312"/>
    </row>
    <row r="42" spans="1:17" ht="14.25" customHeight="1" x14ac:dyDescent="0.15">
      <c r="A42" s="799" t="s">
        <v>282</v>
      </c>
      <c r="B42" s="788" t="s">
        <v>1012</v>
      </c>
      <c r="C42" s="264" t="s">
        <v>367</v>
      </c>
      <c r="D42" s="264" t="s">
        <v>575</v>
      </c>
      <c r="E42" s="265" t="s">
        <v>1014</v>
      </c>
      <c r="F42" s="308">
        <v>847435028526</v>
      </c>
      <c r="G42" s="800">
        <v>44</v>
      </c>
      <c r="H42" s="800">
        <v>80</v>
      </c>
      <c r="I42" s="801">
        <f t="shared" si="1"/>
        <v>40</v>
      </c>
      <c r="J42" s="802"/>
      <c r="K42" s="803">
        <v>22</v>
      </c>
      <c r="L42" s="804"/>
      <c r="M42" s="308"/>
      <c r="N42" s="263">
        <f t="shared" si="3"/>
        <v>0</v>
      </c>
      <c r="O42" s="805">
        <f>VLOOKUP(E42,Inventory!A:C,3,FALSE)</f>
        <v>44</v>
      </c>
      <c r="P42" s="802"/>
      <c r="Q42" s="312"/>
    </row>
    <row r="43" spans="1:17" ht="14.25" customHeight="1" x14ac:dyDescent="0.15">
      <c r="A43" s="799" t="s">
        <v>282</v>
      </c>
      <c r="B43" s="788" t="s">
        <v>876</v>
      </c>
      <c r="C43" s="264" t="s">
        <v>363</v>
      </c>
      <c r="D43" s="264" t="s">
        <v>505</v>
      </c>
      <c r="E43" s="265" t="s">
        <v>1015</v>
      </c>
      <c r="F43" s="308">
        <v>847435028533</v>
      </c>
      <c r="G43" s="800">
        <v>44</v>
      </c>
      <c r="H43" s="800">
        <v>80</v>
      </c>
      <c r="I43" s="801">
        <f t="shared" si="1"/>
        <v>40</v>
      </c>
      <c r="J43" s="802"/>
      <c r="K43" s="803">
        <v>22</v>
      </c>
      <c r="L43" s="804"/>
      <c r="M43" s="308"/>
      <c r="N43" s="263">
        <f t="shared" si="3"/>
        <v>0</v>
      </c>
      <c r="O43" s="805">
        <f>VLOOKUP(E43,Inventory!A:C,3,FALSE)</f>
        <v>55</v>
      </c>
      <c r="P43" s="802"/>
      <c r="Q43" s="312"/>
    </row>
    <row r="44" spans="1:17" ht="14.25" customHeight="1" x14ac:dyDescent="0.15">
      <c r="A44" s="799" t="s">
        <v>282</v>
      </c>
      <c r="B44" s="788" t="s">
        <v>876</v>
      </c>
      <c r="C44" s="264" t="s">
        <v>367</v>
      </c>
      <c r="D44" s="264" t="s">
        <v>575</v>
      </c>
      <c r="E44" s="265" t="s">
        <v>1016</v>
      </c>
      <c r="F44" s="308">
        <v>847435028540</v>
      </c>
      <c r="G44" s="800">
        <v>44</v>
      </c>
      <c r="H44" s="800">
        <v>80</v>
      </c>
      <c r="I44" s="801">
        <f t="shared" si="1"/>
        <v>40</v>
      </c>
      <c r="J44" s="802"/>
      <c r="K44" s="803">
        <v>22</v>
      </c>
      <c r="L44" s="804"/>
      <c r="M44" s="308"/>
      <c r="N44" s="263">
        <f t="shared" si="3"/>
        <v>0</v>
      </c>
      <c r="O44" s="805">
        <f>VLOOKUP(E44,Inventory!A:C,3,FALSE)</f>
        <v>40</v>
      </c>
      <c r="P44" s="802"/>
      <c r="Q44" s="312"/>
    </row>
    <row r="45" spans="1:17" ht="14.25" customHeight="1" x14ac:dyDescent="0.15">
      <c r="A45" s="799" t="s">
        <v>1891</v>
      </c>
      <c r="B45" s="788" t="s">
        <v>1892</v>
      </c>
      <c r="C45" s="264" t="s">
        <v>363</v>
      </c>
      <c r="D45" s="264"/>
      <c r="E45" s="265" t="s">
        <v>1893</v>
      </c>
      <c r="F45" s="275"/>
      <c r="G45" s="302">
        <v>44</v>
      </c>
      <c r="H45" s="302">
        <v>80</v>
      </c>
      <c r="I45" s="801">
        <f t="shared" si="1"/>
        <v>40</v>
      </c>
      <c r="J45" s="424"/>
      <c r="K45" s="803">
        <f t="shared" ref="K45:K48" si="5">38.5*0.5</f>
        <v>19.25</v>
      </c>
      <c r="L45" s="812"/>
      <c r="M45" s="308"/>
      <c r="N45" s="263">
        <f t="shared" si="3"/>
        <v>0</v>
      </c>
      <c r="O45" s="805">
        <f>VLOOKUP(E45,Inventory!A:C,3,FALSE)</f>
        <v>250</v>
      </c>
      <c r="P45" s="813"/>
      <c r="Q45" s="814"/>
    </row>
    <row r="46" spans="1:17" ht="14.25" customHeight="1" x14ac:dyDescent="0.15">
      <c r="A46" s="799" t="s">
        <v>1891</v>
      </c>
      <c r="B46" s="788" t="s">
        <v>1892</v>
      </c>
      <c r="C46" s="264" t="s">
        <v>367</v>
      </c>
      <c r="D46" s="264"/>
      <c r="E46" s="265" t="s">
        <v>1894</v>
      </c>
      <c r="F46" s="275"/>
      <c r="G46" s="302">
        <v>44</v>
      </c>
      <c r="H46" s="302">
        <v>80</v>
      </c>
      <c r="I46" s="801">
        <f t="shared" si="1"/>
        <v>40</v>
      </c>
      <c r="J46" s="424"/>
      <c r="K46" s="803">
        <f t="shared" si="5"/>
        <v>19.25</v>
      </c>
      <c r="L46" s="812"/>
      <c r="M46" s="308"/>
      <c r="N46" s="263">
        <f t="shared" si="3"/>
        <v>0</v>
      </c>
      <c r="O46" s="805">
        <f>VLOOKUP(E46,Inventory!A:C,3,FALSE)</f>
        <v>250</v>
      </c>
      <c r="P46" s="813"/>
      <c r="Q46" s="814"/>
    </row>
    <row r="47" spans="1:17" ht="14.25" customHeight="1" x14ac:dyDescent="0.15">
      <c r="A47" s="799" t="s">
        <v>1891</v>
      </c>
      <c r="B47" s="788" t="s">
        <v>1895</v>
      </c>
      <c r="C47" s="264" t="s">
        <v>363</v>
      </c>
      <c r="D47" s="264"/>
      <c r="E47" s="265" t="s">
        <v>1896</v>
      </c>
      <c r="F47" s="275"/>
      <c r="G47" s="302">
        <v>44</v>
      </c>
      <c r="H47" s="302">
        <v>80</v>
      </c>
      <c r="I47" s="801">
        <f t="shared" si="1"/>
        <v>40</v>
      </c>
      <c r="J47" s="424"/>
      <c r="K47" s="803">
        <f t="shared" si="5"/>
        <v>19.25</v>
      </c>
      <c r="L47" s="812"/>
      <c r="M47" s="308"/>
      <c r="N47" s="263">
        <f t="shared" si="3"/>
        <v>0</v>
      </c>
      <c r="O47" s="805">
        <f>VLOOKUP(E47,Inventory!A:C,3,FALSE)</f>
        <v>145</v>
      </c>
      <c r="P47" s="813"/>
      <c r="Q47" s="814"/>
    </row>
    <row r="48" spans="1:17" ht="14.25" customHeight="1" x14ac:dyDescent="0.15">
      <c r="A48" s="799" t="s">
        <v>1891</v>
      </c>
      <c r="B48" s="788" t="s">
        <v>1895</v>
      </c>
      <c r="C48" s="264" t="s">
        <v>367</v>
      </c>
      <c r="D48" s="264"/>
      <c r="E48" s="265" t="s">
        <v>1897</v>
      </c>
      <c r="F48" s="275"/>
      <c r="G48" s="302">
        <v>44</v>
      </c>
      <c r="H48" s="302">
        <v>80</v>
      </c>
      <c r="I48" s="801">
        <f t="shared" si="1"/>
        <v>40</v>
      </c>
      <c r="J48" s="424"/>
      <c r="K48" s="803">
        <f t="shared" si="5"/>
        <v>19.25</v>
      </c>
      <c r="L48" s="812"/>
      <c r="M48" s="308"/>
      <c r="N48" s="263">
        <f t="shared" si="3"/>
        <v>0</v>
      </c>
      <c r="O48" s="805">
        <f>VLOOKUP(E48,Inventory!A:C,3,FALSE)</f>
        <v>164</v>
      </c>
      <c r="P48" s="813"/>
      <c r="Q48" s="814"/>
    </row>
    <row r="49" spans="1:17" ht="14.25" customHeight="1" x14ac:dyDescent="0.15">
      <c r="A49" s="799" t="s">
        <v>999</v>
      </c>
      <c r="B49" s="815" t="s">
        <v>1898</v>
      </c>
      <c r="C49" s="264"/>
      <c r="D49" s="264"/>
      <c r="E49" s="816" t="s">
        <v>1899</v>
      </c>
      <c r="F49" s="264" t="s">
        <v>1900</v>
      </c>
      <c r="G49" s="302">
        <v>110</v>
      </c>
      <c r="H49" s="302">
        <v>200</v>
      </c>
      <c r="I49" s="680">
        <v>80</v>
      </c>
      <c r="J49" s="264"/>
      <c r="K49" s="817">
        <v>25</v>
      </c>
      <c r="L49" s="263"/>
      <c r="M49" s="308"/>
      <c r="N49" s="263">
        <f t="shared" si="3"/>
        <v>0</v>
      </c>
      <c r="O49" s="805">
        <f>VLOOKUP(E49,Inventory!A:C,3,FALSE)</f>
        <v>6</v>
      </c>
      <c r="P49" s="277"/>
      <c r="Q49" s="798" t="s">
        <v>1890</v>
      </c>
    </row>
    <row r="50" spans="1:17" ht="14.25" customHeight="1" x14ac:dyDescent="0.15">
      <c r="A50" s="799" t="s">
        <v>999</v>
      </c>
      <c r="B50" s="815" t="s">
        <v>1901</v>
      </c>
      <c r="C50" s="264"/>
      <c r="D50" s="264"/>
      <c r="E50" s="816" t="s">
        <v>1902</v>
      </c>
      <c r="F50" s="264" t="s">
        <v>1903</v>
      </c>
      <c r="G50" s="302">
        <v>110</v>
      </c>
      <c r="H50" s="302">
        <v>200</v>
      </c>
      <c r="I50" s="680">
        <v>80</v>
      </c>
      <c r="J50" s="264"/>
      <c r="K50" s="817">
        <v>25</v>
      </c>
      <c r="L50" s="263"/>
      <c r="M50" s="308"/>
      <c r="N50" s="263">
        <f t="shared" si="3"/>
        <v>0</v>
      </c>
      <c r="O50" s="805">
        <f>VLOOKUP(E50,Inventory!A:C,3,FALSE)</f>
        <v>16</v>
      </c>
      <c r="P50" s="277"/>
      <c r="Q50" s="798"/>
    </row>
    <row r="51" spans="1:17" ht="14.25" customHeight="1" x14ac:dyDescent="0.15">
      <c r="A51" s="799" t="s">
        <v>999</v>
      </c>
      <c r="B51" s="815" t="s">
        <v>1904</v>
      </c>
      <c r="C51" s="264"/>
      <c r="D51" s="264"/>
      <c r="E51" s="816" t="s">
        <v>1905</v>
      </c>
      <c r="F51" s="264" t="s">
        <v>1906</v>
      </c>
      <c r="G51" s="302">
        <v>110</v>
      </c>
      <c r="H51" s="302">
        <v>200</v>
      </c>
      <c r="I51" s="680">
        <v>80</v>
      </c>
      <c r="J51" s="264"/>
      <c r="K51" s="817">
        <v>25</v>
      </c>
      <c r="L51" s="263"/>
      <c r="M51" s="308"/>
      <c r="N51" s="263">
        <f t="shared" si="3"/>
        <v>0</v>
      </c>
      <c r="O51" s="805">
        <f>VLOOKUP(E51,Inventory!A:C,3,FALSE)</f>
        <v>28</v>
      </c>
      <c r="P51" s="277"/>
      <c r="Q51" s="798"/>
    </row>
    <row r="52" spans="1:17" ht="14.25" customHeight="1" x14ac:dyDescent="0.15">
      <c r="A52" s="799" t="s">
        <v>999</v>
      </c>
      <c r="B52" s="815" t="s">
        <v>1907</v>
      </c>
      <c r="C52" s="264"/>
      <c r="D52" s="264"/>
      <c r="E52" s="816" t="s">
        <v>1908</v>
      </c>
      <c r="F52" s="793" t="s">
        <v>1909</v>
      </c>
      <c r="G52" s="302">
        <v>110</v>
      </c>
      <c r="H52" s="302">
        <v>200</v>
      </c>
      <c r="I52" s="680">
        <v>80</v>
      </c>
      <c r="J52" s="264"/>
      <c r="K52" s="817">
        <v>25</v>
      </c>
      <c r="L52" s="263"/>
      <c r="M52" s="308"/>
      <c r="N52" s="263">
        <f t="shared" si="3"/>
        <v>0</v>
      </c>
      <c r="O52" s="805">
        <f>VLOOKUP(E52,Inventory!A:C,3,FALSE)</f>
        <v>9</v>
      </c>
      <c r="P52" s="277"/>
      <c r="Q52" s="798"/>
    </row>
    <row r="53" spans="1:17" ht="14.25" customHeight="1" x14ac:dyDescent="0.15">
      <c r="A53" s="799" t="s">
        <v>1910</v>
      </c>
      <c r="B53" s="815" t="s">
        <v>1911</v>
      </c>
      <c r="C53" s="264"/>
      <c r="D53" s="264"/>
      <c r="E53" s="816" t="s">
        <v>1912</v>
      </c>
      <c r="F53" s="793" t="s">
        <v>1913</v>
      </c>
      <c r="G53" s="302">
        <v>33</v>
      </c>
      <c r="H53" s="302">
        <v>60</v>
      </c>
      <c r="I53" s="680">
        <v>30</v>
      </c>
      <c r="J53" s="264"/>
      <c r="K53" s="817">
        <v>18</v>
      </c>
      <c r="L53" s="263"/>
      <c r="M53" s="308"/>
      <c r="N53" s="263">
        <f t="shared" si="3"/>
        <v>0</v>
      </c>
      <c r="O53" s="805">
        <f>VLOOKUP(E53,Inventory!A:C,3,FALSE)</f>
        <v>67</v>
      </c>
      <c r="P53" s="277"/>
      <c r="Q53" s="798"/>
    </row>
    <row r="54" spans="1:17" ht="14.25" customHeight="1" x14ac:dyDescent="0.15">
      <c r="A54" s="799" t="s">
        <v>1910</v>
      </c>
      <c r="B54" s="815" t="s">
        <v>1914</v>
      </c>
      <c r="C54" s="264"/>
      <c r="D54" s="264"/>
      <c r="E54" s="816" t="s">
        <v>1915</v>
      </c>
      <c r="F54" s="793"/>
      <c r="G54" s="302">
        <v>33</v>
      </c>
      <c r="H54" s="302">
        <v>60</v>
      </c>
      <c r="I54" s="680">
        <v>30</v>
      </c>
      <c r="J54" s="264"/>
      <c r="K54" s="817">
        <v>18</v>
      </c>
      <c r="L54" s="263"/>
      <c r="M54" s="308"/>
      <c r="N54" s="263">
        <f t="shared" si="3"/>
        <v>0</v>
      </c>
      <c r="O54" s="805">
        <f>VLOOKUP(E54,Inventory!A:C,3,FALSE)</f>
        <v>42</v>
      </c>
      <c r="P54" s="277"/>
      <c r="Q54" s="798"/>
    </row>
    <row r="55" spans="1:17" ht="14.25" customHeight="1" x14ac:dyDescent="0.15">
      <c r="A55" s="799" t="s">
        <v>1910</v>
      </c>
      <c r="B55" s="815" t="s">
        <v>1916</v>
      </c>
      <c r="C55" s="264"/>
      <c r="D55" s="264"/>
      <c r="E55" s="816" t="s">
        <v>1917</v>
      </c>
      <c r="F55" s="793"/>
      <c r="G55" s="302">
        <v>33</v>
      </c>
      <c r="H55" s="302">
        <v>60</v>
      </c>
      <c r="I55" s="680">
        <v>30</v>
      </c>
      <c r="J55" s="264"/>
      <c r="K55" s="817">
        <v>18</v>
      </c>
      <c r="L55" s="263"/>
      <c r="M55" s="308"/>
      <c r="N55" s="263">
        <f t="shared" si="3"/>
        <v>0</v>
      </c>
      <c r="O55" s="805">
        <f>VLOOKUP(E55,Inventory!A:C,3,FALSE)</f>
        <v>26</v>
      </c>
      <c r="P55" s="277"/>
      <c r="Q55" s="798"/>
    </row>
    <row r="56" spans="1:17" ht="14.25" customHeight="1" x14ac:dyDescent="0.15">
      <c r="A56" s="799" t="s">
        <v>1918</v>
      </c>
      <c r="B56" s="818" t="s">
        <v>1919</v>
      </c>
      <c r="C56" s="264"/>
      <c r="D56" s="264"/>
      <c r="E56" s="816" t="s">
        <v>1920</v>
      </c>
      <c r="F56" s="301">
        <v>847435023538</v>
      </c>
      <c r="G56" s="302">
        <v>29</v>
      </c>
      <c r="H56" s="302">
        <v>50</v>
      </c>
      <c r="I56" s="680">
        <v>30</v>
      </c>
      <c r="J56" s="264"/>
      <c r="K56" s="817">
        <v>15</v>
      </c>
      <c r="L56" s="263"/>
      <c r="M56" s="308"/>
      <c r="N56" s="263">
        <f t="shared" si="3"/>
        <v>0</v>
      </c>
      <c r="O56" s="805">
        <f>VLOOKUP(E56,Inventory!A:C,3,FALSE)</f>
        <v>55</v>
      </c>
      <c r="P56" s="277"/>
      <c r="Q56" s="798"/>
    </row>
    <row r="57" spans="1:17" ht="14.25" customHeight="1" x14ac:dyDescent="0.15">
      <c r="A57" s="799" t="s">
        <v>1918</v>
      </c>
      <c r="B57" s="818" t="s">
        <v>1921</v>
      </c>
      <c r="C57" s="264"/>
      <c r="D57" s="264"/>
      <c r="E57" s="816" t="s">
        <v>1922</v>
      </c>
      <c r="F57" s="301">
        <v>847435027390</v>
      </c>
      <c r="G57" s="302">
        <v>29</v>
      </c>
      <c r="H57" s="302">
        <v>50</v>
      </c>
      <c r="I57" s="680">
        <v>30</v>
      </c>
      <c r="J57" s="264"/>
      <c r="K57" s="817">
        <v>15</v>
      </c>
      <c r="L57" s="263"/>
      <c r="M57" s="308"/>
      <c r="N57" s="263">
        <f t="shared" si="3"/>
        <v>0</v>
      </c>
      <c r="O57" s="805">
        <f>VLOOKUP(E57,Inventory!A:C,3,FALSE)</f>
        <v>10</v>
      </c>
      <c r="P57" s="277"/>
      <c r="Q57" s="798"/>
    </row>
    <row r="58" spans="1:17" ht="14.25" customHeight="1" x14ac:dyDescent="0.15">
      <c r="A58" s="799" t="s">
        <v>1918</v>
      </c>
      <c r="B58" s="818" t="s">
        <v>1923</v>
      </c>
      <c r="C58" s="264"/>
      <c r="D58" s="264"/>
      <c r="E58" s="816" t="s">
        <v>1924</v>
      </c>
      <c r="F58" s="301">
        <v>847435027406</v>
      </c>
      <c r="G58" s="302">
        <v>29</v>
      </c>
      <c r="H58" s="302">
        <v>50</v>
      </c>
      <c r="I58" s="680">
        <v>30</v>
      </c>
      <c r="J58" s="264"/>
      <c r="K58" s="817">
        <v>15</v>
      </c>
      <c r="L58" s="263"/>
      <c r="M58" s="308"/>
      <c r="N58" s="263">
        <f t="shared" si="3"/>
        <v>0</v>
      </c>
      <c r="O58" s="805">
        <f>VLOOKUP(E58,Inventory!A:C,3,FALSE)</f>
        <v>24</v>
      </c>
      <c r="P58" s="277"/>
      <c r="Q58" s="798"/>
    </row>
    <row r="59" spans="1:17" ht="14.25" customHeight="1" x14ac:dyDescent="0.15">
      <c r="A59" s="799" t="s">
        <v>1918</v>
      </c>
      <c r="B59" s="818" t="s">
        <v>1925</v>
      </c>
      <c r="C59" s="264"/>
      <c r="D59" s="264"/>
      <c r="E59" s="816" t="s">
        <v>1926</v>
      </c>
      <c r="F59" s="301">
        <v>847435027420</v>
      </c>
      <c r="G59" s="302">
        <v>29</v>
      </c>
      <c r="H59" s="302">
        <v>50</v>
      </c>
      <c r="I59" s="680">
        <v>30</v>
      </c>
      <c r="J59" s="264"/>
      <c r="K59" s="817">
        <v>15</v>
      </c>
      <c r="L59" s="263"/>
      <c r="M59" s="308"/>
      <c r="N59" s="263">
        <f t="shared" si="3"/>
        <v>0</v>
      </c>
      <c r="O59" s="805">
        <f>VLOOKUP(E59,Inventory!A:C,3,FALSE)</f>
        <v>68</v>
      </c>
      <c r="P59" s="277"/>
      <c r="Q59" s="798"/>
    </row>
    <row r="60" spans="1:17" ht="14.25" customHeight="1" x14ac:dyDescent="0.15">
      <c r="A60" s="799" t="s">
        <v>1918</v>
      </c>
      <c r="B60" s="818" t="s">
        <v>1927</v>
      </c>
      <c r="C60" s="264"/>
      <c r="D60" s="264"/>
      <c r="E60" s="816" t="s">
        <v>1928</v>
      </c>
      <c r="F60" s="301">
        <v>847435027437</v>
      </c>
      <c r="G60" s="302">
        <v>29</v>
      </c>
      <c r="H60" s="302">
        <v>50</v>
      </c>
      <c r="I60" s="680">
        <v>30</v>
      </c>
      <c r="J60" s="264"/>
      <c r="K60" s="817">
        <v>15</v>
      </c>
      <c r="L60" s="263"/>
      <c r="M60" s="308"/>
      <c r="N60" s="263">
        <f t="shared" si="3"/>
        <v>0</v>
      </c>
      <c r="O60" s="805">
        <f>VLOOKUP(E60,Inventory!A:C,3,FALSE)</f>
        <v>23</v>
      </c>
      <c r="P60" s="277"/>
      <c r="Q60" s="798"/>
    </row>
    <row r="61" spans="1:17" ht="14.25" customHeight="1" x14ac:dyDescent="0.15">
      <c r="A61" s="799" t="s">
        <v>1918</v>
      </c>
      <c r="B61" s="818" t="s">
        <v>1929</v>
      </c>
      <c r="C61" s="264"/>
      <c r="D61" s="264"/>
      <c r="E61" s="816" t="s">
        <v>1930</v>
      </c>
      <c r="F61" s="301">
        <v>847435027444</v>
      </c>
      <c r="G61" s="302">
        <v>29</v>
      </c>
      <c r="H61" s="302">
        <v>50</v>
      </c>
      <c r="I61" s="680">
        <v>30</v>
      </c>
      <c r="J61" s="264"/>
      <c r="K61" s="817">
        <v>15</v>
      </c>
      <c r="L61" s="263"/>
      <c r="M61" s="308"/>
      <c r="N61" s="263">
        <f t="shared" si="3"/>
        <v>0</v>
      </c>
      <c r="O61" s="805">
        <f>VLOOKUP(E61,Inventory!A:C,3,FALSE)</f>
        <v>162</v>
      </c>
      <c r="P61" s="277"/>
      <c r="Q61" s="798"/>
    </row>
    <row r="62" spans="1:17" ht="14.25" customHeight="1" x14ac:dyDescent="0.15">
      <c r="A62" s="799" t="s">
        <v>1918</v>
      </c>
      <c r="B62" s="818" t="s">
        <v>1931</v>
      </c>
      <c r="C62" s="264"/>
      <c r="D62" s="264"/>
      <c r="E62" s="816" t="s">
        <v>1932</v>
      </c>
      <c r="F62" s="301">
        <v>847435027451</v>
      </c>
      <c r="G62" s="302">
        <v>29</v>
      </c>
      <c r="H62" s="302">
        <v>50</v>
      </c>
      <c r="I62" s="680">
        <v>30</v>
      </c>
      <c r="J62" s="264"/>
      <c r="K62" s="817">
        <v>15</v>
      </c>
      <c r="L62" s="263"/>
      <c r="M62" s="308"/>
      <c r="N62" s="263">
        <f t="shared" si="3"/>
        <v>0</v>
      </c>
      <c r="O62" s="805">
        <f>VLOOKUP(E62,Inventory!A:C,3,FALSE)</f>
        <v>73</v>
      </c>
      <c r="P62" s="277"/>
      <c r="Q62" s="798"/>
    </row>
    <row r="63" spans="1:17" ht="14.25" customHeight="1" x14ac:dyDescent="0.15">
      <c r="A63" s="799" t="s">
        <v>1918</v>
      </c>
      <c r="B63" s="818" t="s">
        <v>1933</v>
      </c>
      <c r="C63" s="264"/>
      <c r="D63" s="264"/>
      <c r="E63" s="816" t="s">
        <v>1934</v>
      </c>
      <c r="F63" s="301">
        <v>847435027468</v>
      </c>
      <c r="G63" s="302">
        <v>29</v>
      </c>
      <c r="H63" s="302">
        <v>50</v>
      </c>
      <c r="I63" s="680">
        <v>30</v>
      </c>
      <c r="J63" s="264"/>
      <c r="K63" s="817">
        <v>15</v>
      </c>
      <c r="L63" s="263"/>
      <c r="M63" s="308"/>
      <c r="N63" s="263">
        <f t="shared" si="3"/>
        <v>0</v>
      </c>
      <c r="O63" s="805">
        <f>VLOOKUP(E63,Inventory!A:C,3,FALSE)</f>
        <v>31</v>
      </c>
      <c r="P63" s="277"/>
      <c r="Q63" s="798"/>
    </row>
    <row r="64" spans="1:17" ht="14.25" customHeight="1" x14ac:dyDescent="0.15">
      <c r="A64" s="799" t="s">
        <v>1935</v>
      </c>
      <c r="B64" s="818" t="s">
        <v>1936</v>
      </c>
      <c r="C64" s="264"/>
      <c r="D64" s="264"/>
      <c r="E64" s="816" t="s">
        <v>1937</v>
      </c>
      <c r="F64" s="308"/>
      <c r="G64" s="302">
        <v>33</v>
      </c>
      <c r="H64" s="302">
        <v>60</v>
      </c>
      <c r="I64" s="680">
        <v>30</v>
      </c>
      <c r="J64" s="264"/>
      <c r="K64" s="817">
        <v>9</v>
      </c>
      <c r="L64" s="263"/>
      <c r="M64" s="308"/>
      <c r="N64" s="263">
        <f t="shared" si="3"/>
        <v>0</v>
      </c>
      <c r="O64" s="805">
        <f>VLOOKUP(E64,Inventory!A:C,3,FALSE)</f>
        <v>34</v>
      </c>
      <c r="P64" s="277"/>
      <c r="Q64" s="798"/>
    </row>
    <row r="65" spans="1:17" ht="14.25" customHeight="1" x14ac:dyDescent="0.15">
      <c r="A65" s="799" t="s">
        <v>1935</v>
      </c>
      <c r="B65" s="818" t="s">
        <v>1938</v>
      </c>
      <c r="C65" s="264"/>
      <c r="D65" s="264"/>
      <c r="E65" s="816" t="s">
        <v>1939</v>
      </c>
      <c r="F65" s="308"/>
      <c r="G65" s="302">
        <v>33</v>
      </c>
      <c r="H65" s="302">
        <v>60</v>
      </c>
      <c r="I65" s="680">
        <v>30</v>
      </c>
      <c r="J65" s="264"/>
      <c r="K65" s="817">
        <v>9</v>
      </c>
      <c r="L65" s="263"/>
      <c r="M65" s="308"/>
      <c r="N65" s="263">
        <f t="shared" si="3"/>
        <v>0</v>
      </c>
      <c r="O65" s="805">
        <f>VLOOKUP(E65,Inventory!A:C,3,FALSE)</f>
        <v>221</v>
      </c>
      <c r="P65" s="277"/>
      <c r="Q65" s="798"/>
    </row>
    <row r="66" spans="1:17" ht="14.25" customHeight="1" x14ac:dyDescent="0.15">
      <c r="A66" s="799" t="s">
        <v>1935</v>
      </c>
      <c r="B66" s="818" t="s">
        <v>1940</v>
      </c>
      <c r="C66" s="264"/>
      <c r="D66" s="264"/>
      <c r="E66" s="816" t="s">
        <v>1941</v>
      </c>
      <c r="F66" s="308"/>
      <c r="G66" s="302">
        <v>33</v>
      </c>
      <c r="H66" s="302">
        <v>60</v>
      </c>
      <c r="I66" s="680">
        <v>30</v>
      </c>
      <c r="J66" s="264"/>
      <c r="K66" s="817">
        <v>9</v>
      </c>
      <c r="L66" s="263"/>
      <c r="M66" s="308"/>
      <c r="N66" s="263">
        <f t="shared" si="3"/>
        <v>0</v>
      </c>
      <c r="O66" s="805">
        <f>VLOOKUP(E66,Inventory!A:C,3,FALSE)</f>
        <v>114</v>
      </c>
      <c r="P66" s="277"/>
      <c r="Q66" s="798"/>
    </row>
    <row r="67" spans="1:17" ht="14.25" customHeight="1" x14ac:dyDescent="0.15">
      <c r="A67" s="799" t="s">
        <v>1942</v>
      </c>
      <c r="B67" s="818" t="s">
        <v>1943</v>
      </c>
      <c r="C67" s="264"/>
      <c r="D67" s="264"/>
      <c r="E67" s="816" t="s">
        <v>1944</v>
      </c>
      <c r="F67" s="301">
        <v>847435022746</v>
      </c>
      <c r="G67" s="302">
        <v>66</v>
      </c>
      <c r="H67" s="302">
        <v>120</v>
      </c>
      <c r="I67" s="680">
        <v>30</v>
      </c>
      <c r="J67" s="264"/>
      <c r="K67" s="817">
        <v>18</v>
      </c>
      <c r="L67" s="263"/>
      <c r="M67" s="308"/>
      <c r="N67" s="263">
        <f t="shared" si="3"/>
        <v>0</v>
      </c>
      <c r="O67" s="805">
        <f>VLOOKUP(E67,Inventory!A:C,3,FALSE)</f>
        <v>51</v>
      </c>
      <c r="P67" s="277"/>
      <c r="Q67" s="798"/>
    </row>
    <row r="68" spans="1:17" ht="14.25" customHeight="1" x14ac:dyDescent="0.15">
      <c r="A68" s="799" t="s">
        <v>1942</v>
      </c>
      <c r="B68" s="818" t="s">
        <v>1945</v>
      </c>
      <c r="C68" s="264"/>
      <c r="D68" s="264"/>
      <c r="E68" s="816" t="s">
        <v>1946</v>
      </c>
      <c r="F68" s="301">
        <v>847435025693</v>
      </c>
      <c r="G68" s="302">
        <v>66</v>
      </c>
      <c r="H68" s="302">
        <v>120</v>
      </c>
      <c r="I68" s="680">
        <v>30</v>
      </c>
      <c r="J68" s="264"/>
      <c r="K68" s="817">
        <v>18</v>
      </c>
      <c r="L68" s="263"/>
      <c r="M68" s="308"/>
      <c r="N68" s="263">
        <f t="shared" si="3"/>
        <v>0</v>
      </c>
      <c r="O68" s="805">
        <f>VLOOKUP(E68,Inventory!A:C,3,FALSE)</f>
        <v>35</v>
      </c>
      <c r="P68" s="277"/>
      <c r="Q68" s="798"/>
    </row>
    <row r="69" spans="1:17" ht="14.25" customHeight="1" x14ac:dyDescent="0.15">
      <c r="A69" s="819" t="s">
        <v>1947</v>
      </c>
      <c r="B69" s="818" t="s">
        <v>1948</v>
      </c>
      <c r="C69" s="264" t="s">
        <v>363</v>
      </c>
      <c r="D69" s="264" t="s">
        <v>1036</v>
      </c>
      <c r="E69" s="816" t="s">
        <v>1949</v>
      </c>
      <c r="F69" s="301">
        <v>847435030437</v>
      </c>
      <c r="G69" s="302">
        <v>132</v>
      </c>
      <c r="H69" s="302">
        <v>240</v>
      </c>
      <c r="I69" s="801">
        <f t="shared" ref="I69:I71" si="6">H69*0.8</f>
        <v>192</v>
      </c>
      <c r="J69" s="424"/>
      <c r="K69" s="803">
        <f t="shared" ref="K69:K71" si="7">G69*0.55</f>
        <v>72.600000000000009</v>
      </c>
      <c r="L69" s="263"/>
      <c r="M69" s="308"/>
      <c r="N69" s="263">
        <f t="shared" si="3"/>
        <v>0</v>
      </c>
      <c r="O69" s="805">
        <f>VLOOKUP(E69,Inventory!A:C,3,FALSE)</f>
        <v>11</v>
      </c>
      <c r="P69" s="277"/>
      <c r="Q69" s="798"/>
    </row>
    <row r="70" spans="1:17" ht="14.25" customHeight="1" x14ac:dyDescent="0.15">
      <c r="A70" s="819" t="s">
        <v>1947</v>
      </c>
      <c r="B70" s="818" t="s">
        <v>1950</v>
      </c>
      <c r="C70" s="264" t="s">
        <v>363</v>
      </c>
      <c r="D70" s="264" t="s">
        <v>1036</v>
      </c>
      <c r="E70" s="816" t="s">
        <v>1951</v>
      </c>
      <c r="F70" s="301">
        <v>847435030444</v>
      </c>
      <c r="G70" s="302">
        <v>132</v>
      </c>
      <c r="H70" s="302">
        <v>240</v>
      </c>
      <c r="I70" s="801">
        <f t="shared" si="6"/>
        <v>192</v>
      </c>
      <c r="J70" s="424"/>
      <c r="K70" s="803">
        <f t="shared" si="7"/>
        <v>72.600000000000009</v>
      </c>
      <c r="L70" s="263"/>
      <c r="M70" s="308"/>
      <c r="N70" s="263">
        <f t="shared" si="3"/>
        <v>0</v>
      </c>
      <c r="O70" s="805">
        <f>VLOOKUP(E70,Inventory!A:C,3,FALSE)</f>
        <v>20</v>
      </c>
      <c r="P70" s="277"/>
      <c r="Q70" s="798"/>
    </row>
    <row r="71" spans="1:17" ht="14.25" customHeight="1" x14ac:dyDescent="0.15">
      <c r="A71" s="819" t="s">
        <v>1947</v>
      </c>
      <c r="B71" s="818" t="s">
        <v>1952</v>
      </c>
      <c r="C71" s="264" t="s">
        <v>363</v>
      </c>
      <c r="D71" s="264" t="s">
        <v>1036</v>
      </c>
      <c r="E71" s="816" t="s">
        <v>1953</v>
      </c>
      <c r="F71" s="301">
        <v>847435030451</v>
      </c>
      <c r="G71" s="302">
        <v>132</v>
      </c>
      <c r="H71" s="302">
        <v>240</v>
      </c>
      <c r="I71" s="801">
        <f t="shared" si="6"/>
        <v>192</v>
      </c>
      <c r="J71" s="424"/>
      <c r="K71" s="803">
        <f t="shared" si="7"/>
        <v>72.600000000000009</v>
      </c>
      <c r="L71" s="263"/>
      <c r="M71" s="308"/>
      <c r="N71" s="263">
        <f t="shared" si="3"/>
        <v>0</v>
      </c>
      <c r="O71" s="805">
        <f>VLOOKUP(E71,Inventory!A:C,3,FALSE)</f>
        <v>10</v>
      </c>
      <c r="P71" s="277"/>
      <c r="Q71" s="798"/>
    </row>
    <row r="72" spans="1:17" ht="14.25" customHeight="1" x14ac:dyDescent="0.15">
      <c r="A72" s="799"/>
      <c r="B72" s="788"/>
      <c r="C72" s="264"/>
      <c r="D72" s="264"/>
      <c r="E72" s="261"/>
      <c r="F72" s="301"/>
      <c r="G72" s="264"/>
      <c r="H72" s="302"/>
      <c r="I72" s="680"/>
      <c r="J72" s="263"/>
      <c r="K72" s="820"/>
      <c r="L72" s="264"/>
      <c r="M72" s="308"/>
      <c r="N72" s="264"/>
      <c r="O72" s="821"/>
      <c r="P72" s="264"/>
      <c r="Q72" s="264"/>
    </row>
    <row r="73" spans="1:17" ht="14.25" customHeight="1" x14ac:dyDescent="0.15">
      <c r="A73" s="799" t="s">
        <v>1954</v>
      </c>
      <c r="B73" s="788" t="s">
        <v>1955</v>
      </c>
      <c r="C73" s="264"/>
      <c r="D73" s="264"/>
      <c r="E73" s="264" t="s">
        <v>1956</v>
      </c>
      <c r="F73" s="822"/>
      <c r="G73" s="263">
        <v>25</v>
      </c>
      <c r="H73" s="263">
        <v>50</v>
      </c>
      <c r="I73" s="290">
        <v>15</v>
      </c>
      <c r="J73" s="264"/>
      <c r="K73" s="817">
        <v>7.5</v>
      </c>
      <c r="L73" s="263">
        <v>15</v>
      </c>
      <c r="M73" s="308"/>
      <c r="N73" s="263">
        <f t="shared" ref="N73:N79" si="8">M73*K73</f>
        <v>0</v>
      </c>
      <c r="O73" s="805">
        <f>VLOOKUP(E73,Inventory!A:C,3,FALSE)</f>
        <v>87</v>
      </c>
      <c r="P73" s="264"/>
      <c r="Q73" s="264"/>
    </row>
    <row r="74" spans="1:17" ht="14.25" customHeight="1" x14ac:dyDescent="0.15">
      <c r="A74" s="799" t="s">
        <v>1954</v>
      </c>
      <c r="B74" s="788" t="s">
        <v>1957</v>
      </c>
      <c r="C74" s="264"/>
      <c r="D74" s="264"/>
      <c r="E74" s="264" t="s">
        <v>1958</v>
      </c>
      <c r="F74" s="822"/>
      <c r="G74" s="263">
        <v>25</v>
      </c>
      <c r="H74" s="263">
        <v>50</v>
      </c>
      <c r="I74" s="290">
        <v>15</v>
      </c>
      <c r="J74" s="264"/>
      <c r="K74" s="817">
        <v>7.5</v>
      </c>
      <c r="L74" s="263">
        <v>15</v>
      </c>
      <c r="M74" s="308"/>
      <c r="N74" s="263">
        <f t="shared" si="8"/>
        <v>0</v>
      </c>
      <c r="O74" s="805">
        <f>VLOOKUP(E74,Inventory!A:C,3,FALSE)</f>
        <v>107</v>
      </c>
      <c r="P74" s="264"/>
      <c r="Q74" s="264"/>
    </row>
    <row r="75" spans="1:17" ht="14.25" customHeight="1" x14ac:dyDescent="0.15">
      <c r="A75" s="799" t="s">
        <v>1954</v>
      </c>
      <c r="B75" s="788" t="s">
        <v>1959</v>
      </c>
      <c r="C75" s="264"/>
      <c r="D75" s="264"/>
      <c r="E75" s="264" t="s">
        <v>1960</v>
      </c>
      <c r="F75" s="822"/>
      <c r="G75" s="263">
        <v>25</v>
      </c>
      <c r="H75" s="263">
        <v>50</v>
      </c>
      <c r="I75" s="290">
        <v>15</v>
      </c>
      <c r="J75" s="264"/>
      <c r="K75" s="817">
        <v>7.5</v>
      </c>
      <c r="L75" s="263">
        <v>15</v>
      </c>
      <c r="M75" s="308"/>
      <c r="N75" s="263">
        <f t="shared" si="8"/>
        <v>0</v>
      </c>
      <c r="O75" s="805">
        <f>VLOOKUP(E75,Inventory!A:C,3,FALSE)</f>
        <v>113</v>
      </c>
      <c r="P75" s="264"/>
      <c r="Q75" s="264"/>
    </row>
    <row r="76" spans="1:17" ht="14.25" customHeight="1" x14ac:dyDescent="0.15">
      <c r="A76" s="799" t="s">
        <v>1954</v>
      </c>
      <c r="B76" s="788" t="s">
        <v>1961</v>
      </c>
      <c r="C76" s="264"/>
      <c r="D76" s="264"/>
      <c r="E76" s="264" t="s">
        <v>1962</v>
      </c>
      <c r="F76" s="822"/>
      <c r="G76" s="263">
        <v>25</v>
      </c>
      <c r="H76" s="263">
        <v>50</v>
      </c>
      <c r="I76" s="290">
        <v>15</v>
      </c>
      <c r="J76" s="264"/>
      <c r="K76" s="817">
        <v>7.5</v>
      </c>
      <c r="L76" s="263">
        <v>15</v>
      </c>
      <c r="M76" s="308"/>
      <c r="N76" s="263">
        <f t="shared" si="8"/>
        <v>0</v>
      </c>
      <c r="O76" s="805">
        <f>VLOOKUP(E76,Inventory!A:C,3,FALSE)</f>
        <v>134</v>
      </c>
      <c r="P76" s="264"/>
      <c r="Q76" s="264"/>
    </row>
    <row r="77" spans="1:17" ht="14.25" customHeight="1" x14ac:dyDescent="0.15">
      <c r="A77" s="799" t="s">
        <v>1954</v>
      </c>
      <c r="B77" s="788" t="s">
        <v>1963</v>
      </c>
      <c r="C77" s="264"/>
      <c r="D77" s="264"/>
      <c r="E77" s="264" t="s">
        <v>1964</v>
      </c>
      <c r="F77" s="822"/>
      <c r="G77" s="263">
        <v>25</v>
      </c>
      <c r="H77" s="263">
        <v>50</v>
      </c>
      <c r="I77" s="290">
        <v>15</v>
      </c>
      <c r="J77" s="264"/>
      <c r="K77" s="817">
        <v>7.5</v>
      </c>
      <c r="L77" s="263">
        <v>15</v>
      </c>
      <c r="M77" s="308"/>
      <c r="N77" s="263">
        <f t="shared" si="8"/>
        <v>0</v>
      </c>
      <c r="O77" s="805">
        <f>VLOOKUP(E77,Inventory!A:C,3,FALSE)</f>
        <v>168</v>
      </c>
      <c r="P77" s="264"/>
      <c r="Q77" s="264"/>
    </row>
    <row r="78" spans="1:17" ht="14.25" customHeight="1" x14ac:dyDescent="0.15">
      <c r="A78" s="799" t="s">
        <v>1954</v>
      </c>
      <c r="B78" s="788" t="s">
        <v>1965</v>
      </c>
      <c r="C78" s="264"/>
      <c r="D78" s="264"/>
      <c r="E78" s="264" t="s">
        <v>1966</v>
      </c>
      <c r="F78" s="822"/>
      <c r="G78" s="263">
        <v>25</v>
      </c>
      <c r="H78" s="263">
        <v>50</v>
      </c>
      <c r="I78" s="290">
        <v>15</v>
      </c>
      <c r="J78" s="264"/>
      <c r="K78" s="817">
        <v>7.5</v>
      </c>
      <c r="L78" s="263">
        <v>15</v>
      </c>
      <c r="M78" s="308"/>
      <c r="N78" s="263">
        <f t="shared" si="8"/>
        <v>0</v>
      </c>
      <c r="O78" s="805">
        <f>VLOOKUP(E78,Inventory!A:C,3,FALSE)</f>
        <v>113</v>
      </c>
      <c r="P78" s="264"/>
      <c r="Q78" s="264"/>
    </row>
    <row r="79" spans="1:17" ht="14.25" customHeight="1" x14ac:dyDescent="0.15">
      <c r="A79" s="799" t="s">
        <v>1954</v>
      </c>
      <c r="B79" s="788" t="s">
        <v>1967</v>
      </c>
      <c r="C79" s="264"/>
      <c r="D79" s="264"/>
      <c r="E79" s="264" t="s">
        <v>1968</v>
      </c>
      <c r="F79" s="308"/>
      <c r="G79" s="263">
        <v>25</v>
      </c>
      <c r="H79" s="263">
        <v>50</v>
      </c>
      <c r="I79" s="290">
        <v>15</v>
      </c>
      <c r="J79" s="264"/>
      <c r="K79" s="817">
        <v>7.5</v>
      </c>
      <c r="L79" s="263">
        <v>15</v>
      </c>
      <c r="M79" s="308"/>
      <c r="N79" s="263">
        <f t="shared" si="8"/>
        <v>0</v>
      </c>
      <c r="O79" s="805">
        <f>VLOOKUP(E79,Inventory!A:C,3,FALSE)</f>
        <v>12</v>
      </c>
      <c r="P79" s="264"/>
      <c r="Q79" s="264"/>
    </row>
    <row r="80" spans="1:17" ht="14.25" customHeight="1" x14ac:dyDescent="0.15">
      <c r="A80" s="799"/>
      <c r="B80" s="823" t="s">
        <v>1969</v>
      </c>
      <c r="C80" s="264"/>
      <c r="D80" s="264"/>
      <c r="E80" s="261"/>
      <c r="F80" s="301"/>
      <c r="G80" s="302"/>
      <c r="H80" s="302"/>
      <c r="I80" s="680"/>
      <c r="J80" s="424"/>
      <c r="K80" s="790"/>
      <c r="L80" s="790"/>
      <c r="M80" s="824"/>
      <c r="N80" s="790"/>
      <c r="O80" s="260"/>
      <c r="P80" s="424"/>
      <c r="Q80" s="424"/>
    </row>
    <row r="81" spans="1:17" ht="14.25" customHeight="1" x14ac:dyDescent="0.15">
      <c r="A81" s="799"/>
      <c r="B81" s="825" t="s">
        <v>1970</v>
      </c>
      <c r="C81" s="826"/>
      <c r="D81" s="826"/>
      <c r="E81" s="827"/>
      <c r="F81" s="264"/>
      <c r="G81" s="264"/>
      <c r="H81" s="264"/>
      <c r="I81" s="289"/>
      <c r="J81" s="264"/>
      <c r="K81" s="264"/>
      <c r="L81" s="264"/>
      <c r="M81" s="264"/>
      <c r="N81" s="264"/>
      <c r="O81" s="264"/>
      <c r="P81" s="264"/>
      <c r="Q81" s="264"/>
    </row>
  </sheetData>
  <autoFilter ref="E2:Q81" xr:uid="{00000000-0009-0000-0000-00000D000000}"/>
  <pageMargins left="0.2" right="0.1" top="0.25" bottom="0.2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1000"/>
  <sheetViews>
    <sheetView workbookViewId="0"/>
  </sheetViews>
  <sheetFormatPr baseColWidth="10" defaultColWidth="11.1640625" defaultRowHeight="15" customHeight="1" x14ac:dyDescent="0.15"/>
  <cols>
    <col min="1" max="26" width="8.83203125" customWidth="1"/>
  </cols>
  <sheetData>
    <row r="1" spans="1:15" ht="12.75" customHeight="1" x14ac:dyDescent="0.15">
      <c r="A1" s="806" t="s">
        <v>934</v>
      </c>
      <c r="B1" s="807" t="s">
        <v>935</v>
      </c>
      <c r="C1" s="808" t="s">
        <v>367</v>
      </c>
      <c r="D1" s="808" t="s">
        <v>395</v>
      </c>
      <c r="E1" s="809" t="s">
        <v>936</v>
      </c>
      <c r="F1" s="810">
        <v>847435030673</v>
      </c>
      <c r="G1" s="811">
        <v>55</v>
      </c>
      <c r="H1" s="811">
        <v>100</v>
      </c>
      <c r="I1" s="801">
        <f t="shared" ref="I1:I2" si="0">H1*0.5</f>
        <v>50</v>
      </c>
      <c r="J1" s="802"/>
      <c r="K1" s="803">
        <v>25</v>
      </c>
      <c r="L1" s="804"/>
      <c r="M1" s="308"/>
      <c r="N1" s="263">
        <f t="shared" ref="N1:N9" si="1">M1*K1</f>
        <v>0</v>
      </c>
      <c r="O1" s="805">
        <f>VLOOKUP(E1,Inventory!A:C,3,FALSE)</f>
        <v>107</v>
      </c>
    </row>
    <row r="2" spans="1:15" ht="12.75" customHeight="1" x14ac:dyDescent="0.15">
      <c r="A2" s="806" t="s">
        <v>934</v>
      </c>
      <c r="B2" s="807" t="s">
        <v>937</v>
      </c>
      <c r="C2" s="808" t="s">
        <v>542</v>
      </c>
      <c r="D2" s="808" t="s">
        <v>543</v>
      </c>
      <c r="E2" s="809" t="s">
        <v>938</v>
      </c>
      <c r="F2" s="810">
        <v>847435030611</v>
      </c>
      <c r="G2" s="811">
        <v>55</v>
      </c>
      <c r="H2" s="811">
        <v>100</v>
      </c>
      <c r="I2" s="801">
        <f t="shared" si="0"/>
        <v>50</v>
      </c>
      <c r="J2" s="802"/>
      <c r="K2" s="803">
        <v>25</v>
      </c>
      <c r="L2" s="804"/>
      <c r="M2" s="308"/>
      <c r="N2" s="263">
        <f t="shared" si="1"/>
        <v>0</v>
      </c>
      <c r="O2" s="805">
        <f>VLOOKUP(E2,Inventory!A:C,3,FALSE)</f>
        <v>50</v>
      </c>
    </row>
    <row r="3" spans="1:15" ht="12.75" customHeight="1" x14ac:dyDescent="0.15">
      <c r="A3" s="806" t="s">
        <v>934</v>
      </c>
      <c r="B3" s="807" t="s">
        <v>937</v>
      </c>
      <c r="C3" s="808" t="s">
        <v>363</v>
      </c>
      <c r="D3" s="808"/>
      <c r="E3" s="809" t="s">
        <v>939</v>
      </c>
      <c r="F3" s="810">
        <v>847435030604</v>
      </c>
      <c r="G3" s="811">
        <v>27.5</v>
      </c>
      <c r="H3" s="811">
        <v>100</v>
      </c>
      <c r="I3" s="801">
        <v>99.99</v>
      </c>
      <c r="J3" s="802"/>
      <c r="K3" s="803">
        <v>25</v>
      </c>
      <c r="L3" s="804"/>
      <c r="M3" s="308"/>
      <c r="N3" s="263">
        <f t="shared" si="1"/>
        <v>0</v>
      </c>
      <c r="O3" s="805">
        <f>VLOOKUP(E3,Inventory!A:C,3,FALSE)</f>
        <v>19</v>
      </c>
    </row>
    <row r="4" spans="1:15" ht="12.75" customHeight="1" x14ac:dyDescent="0.15">
      <c r="A4" s="806" t="s">
        <v>934</v>
      </c>
      <c r="B4" s="807" t="s">
        <v>937</v>
      </c>
      <c r="C4" s="808" t="s">
        <v>367</v>
      </c>
      <c r="D4" s="808" t="s">
        <v>395</v>
      </c>
      <c r="E4" s="809" t="s">
        <v>940</v>
      </c>
      <c r="F4" s="810">
        <v>847435031052</v>
      </c>
      <c r="G4" s="811">
        <v>55</v>
      </c>
      <c r="H4" s="811">
        <v>100</v>
      </c>
      <c r="I4" s="801">
        <f>H4*0.5</f>
        <v>50</v>
      </c>
      <c r="J4" s="802"/>
      <c r="K4" s="803">
        <v>25</v>
      </c>
      <c r="L4" s="804"/>
      <c r="M4" s="308"/>
      <c r="N4" s="263">
        <f t="shared" si="1"/>
        <v>0</v>
      </c>
      <c r="O4" s="805">
        <f>VLOOKUP(E4,Inventory!A:C,3,FALSE)</f>
        <v>122</v>
      </c>
    </row>
    <row r="5" spans="1:15" ht="12.75" customHeight="1" x14ac:dyDescent="0.15">
      <c r="A5" s="806" t="s">
        <v>291</v>
      </c>
      <c r="B5" s="807" t="s">
        <v>911</v>
      </c>
      <c r="C5" s="808" t="s">
        <v>363</v>
      </c>
      <c r="D5" s="808" t="s">
        <v>392</v>
      </c>
      <c r="E5" s="809" t="s">
        <v>912</v>
      </c>
      <c r="F5" s="810">
        <v>847435028427</v>
      </c>
      <c r="G5" s="811">
        <v>55</v>
      </c>
      <c r="H5" s="811">
        <v>100</v>
      </c>
      <c r="I5" s="801">
        <v>99.99</v>
      </c>
      <c r="J5" s="802"/>
      <c r="K5" s="803">
        <v>27.5</v>
      </c>
      <c r="L5" s="804">
        <v>0</v>
      </c>
      <c r="M5" s="308"/>
      <c r="N5" s="263">
        <f t="shared" si="1"/>
        <v>0</v>
      </c>
      <c r="O5" s="805">
        <f>VLOOKUP(E5,Inventory!A:C,3,FALSE)</f>
        <v>250</v>
      </c>
    </row>
    <row r="6" spans="1:15" ht="12.75" customHeight="1" x14ac:dyDescent="0.15">
      <c r="A6" s="806" t="s">
        <v>291</v>
      </c>
      <c r="B6" s="807" t="s">
        <v>911</v>
      </c>
      <c r="C6" s="808" t="s">
        <v>367</v>
      </c>
      <c r="D6" s="808" t="s">
        <v>395</v>
      </c>
      <c r="E6" s="809" t="s">
        <v>913</v>
      </c>
      <c r="F6" s="810">
        <v>847435028557</v>
      </c>
      <c r="G6" s="811">
        <v>55</v>
      </c>
      <c r="H6" s="811">
        <v>100</v>
      </c>
      <c r="I6" s="801">
        <v>99.99</v>
      </c>
      <c r="J6" s="802"/>
      <c r="K6" s="803">
        <v>27.5</v>
      </c>
      <c r="L6" s="804">
        <v>0</v>
      </c>
      <c r="M6" s="308"/>
      <c r="N6" s="263">
        <f t="shared" si="1"/>
        <v>0</v>
      </c>
      <c r="O6" s="805">
        <f>VLOOKUP(E6,Inventory!A:C,3,FALSE)</f>
        <v>250</v>
      </c>
    </row>
    <row r="7" spans="1:15" ht="12.75" customHeight="1" x14ac:dyDescent="0.15">
      <c r="A7" s="806" t="s">
        <v>291</v>
      </c>
      <c r="B7" s="807" t="s">
        <v>914</v>
      </c>
      <c r="C7" s="808" t="s">
        <v>363</v>
      </c>
      <c r="D7" s="808" t="s">
        <v>392</v>
      </c>
      <c r="E7" s="809" t="s">
        <v>915</v>
      </c>
      <c r="F7" s="810">
        <v>847435028564</v>
      </c>
      <c r="G7" s="811">
        <v>55</v>
      </c>
      <c r="H7" s="811">
        <v>100</v>
      </c>
      <c r="I7" s="801">
        <v>99.99</v>
      </c>
      <c r="J7" s="802"/>
      <c r="K7" s="803">
        <v>27.5</v>
      </c>
      <c r="L7" s="804">
        <v>0</v>
      </c>
      <c r="M7" s="308"/>
      <c r="N7" s="263">
        <f t="shared" si="1"/>
        <v>0</v>
      </c>
      <c r="O7" s="805">
        <f>VLOOKUP(E7,Inventory!A:C,3,FALSE)</f>
        <v>46</v>
      </c>
    </row>
    <row r="8" spans="1:15" ht="12.75" customHeight="1" x14ac:dyDescent="0.15">
      <c r="A8" s="806" t="s">
        <v>291</v>
      </c>
      <c r="B8" s="807" t="s">
        <v>914</v>
      </c>
      <c r="C8" s="808" t="s">
        <v>367</v>
      </c>
      <c r="D8" s="808" t="s">
        <v>395</v>
      </c>
      <c r="E8" s="809" t="s">
        <v>916</v>
      </c>
      <c r="F8" s="810">
        <v>847435028588</v>
      </c>
      <c r="G8" s="811">
        <v>55</v>
      </c>
      <c r="H8" s="811">
        <v>100</v>
      </c>
      <c r="I8" s="801">
        <v>99.99</v>
      </c>
      <c r="J8" s="802"/>
      <c r="K8" s="803">
        <v>27.5</v>
      </c>
      <c r="L8" s="804">
        <v>0</v>
      </c>
      <c r="M8" s="308"/>
      <c r="N8" s="263">
        <f t="shared" si="1"/>
        <v>0</v>
      </c>
      <c r="O8" s="805">
        <f>VLOOKUP(E8,Inventory!A:C,3,FALSE)</f>
        <v>154</v>
      </c>
    </row>
    <row r="9" spans="1:15" ht="12.75" customHeight="1" x14ac:dyDescent="0.15">
      <c r="A9" s="806" t="s">
        <v>291</v>
      </c>
      <c r="B9" s="807" t="s">
        <v>917</v>
      </c>
      <c r="C9" s="808" t="s">
        <v>542</v>
      </c>
      <c r="D9" s="808" t="s">
        <v>392</v>
      </c>
      <c r="E9" s="809" t="s">
        <v>918</v>
      </c>
      <c r="F9" s="810">
        <v>847435028601</v>
      </c>
      <c r="G9" s="811">
        <v>55</v>
      </c>
      <c r="H9" s="811">
        <v>100</v>
      </c>
      <c r="I9" s="801">
        <v>99.99</v>
      </c>
      <c r="J9" s="802"/>
      <c r="K9" s="803">
        <v>27.5</v>
      </c>
      <c r="L9" s="804">
        <v>0</v>
      </c>
      <c r="M9" s="308"/>
      <c r="N9" s="263">
        <f t="shared" si="1"/>
        <v>0</v>
      </c>
      <c r="O9" s="805">
        <f>VLOOKUP(E9,Inventory!A:C,3,FALSE)</f>
        <v>99</v>
      </c>
    </row>
    <row r="10" spans="1:15" ht="12.75" customHeight="1" x14ac:dyDescent="0.15"/>
    <row r="11" spans="1:15" ht="12.75" customHeight="1" x14ac:dyDescent="0.15"/>
    <row r="12" spans="1:15" ht="12.75" customHeight="1" x14ac:dyDescent="0.15"/>
    <row r="13" spans="1:15" ht="12.75" customHeight="1" x14ac:dyDescent="0.15"/>
    <row r="14" spans="1:15" ht="12.75" customHeight="1" x14ac:dyDescent="0.15"/>
    <row r="15" spans="1:15" ht="12.75" customHeight="1" x14ac:dyDescent="0.15"/>
    <row r="16" spans="1:15"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E75B5"/>
  </sheetPr>
  <dimension ref="A1:O1115"/>
  <sheetViews>
    <sheetView showGridLines="0" workbookViewId="0"/>
  </sheetViews>
  <sheetFormatPr baseColWidth="10" defaultColWidth="11.1640625" defaultRowHeight="15" customHeight="1" x14ac:dyDescent="0.15"/>
  <cols>
    <col min="1" max="1" width="9.1640625" customWidth="1"/>
    <col min="2" max="2" width="18" customWidth="1"/>
    <col min="3" max="3" width="4" customWidth="1"/>
    <col min="4" max="4" width="7.5" customWidth="1"/>
    <col min="5" max="5" width="9.1640625" customWidth="1"/>
    <col min="6" max="6" width="6.6640625" customWidth="1"/>
    <col min="7" max="7" width="6.1640625" customWidth="1"/>
    <col min="8" max="8" width="6.5" customWidth="1"/>
    <col min="9" max="9" width="4.6640625" customWidth="1"/>
    <col min="10" max="10" width="7.6640625" customWidth="1"/>
    <col min="11" max="13" width="10.6640625" customWidth="1"/>
    <col min="14" max="14" width="11.1640625" customWidth="1"/>
    <col min="15" max="15" width="22.83203125" customWidth="1"/>
    <col min="16" max="26" width="11.1640625" customWidth="1"/>
  </cols>
  <sheetData>
    <row r="1" spans="1:15" ht="12" customHeight="1" x14ac:dyDescent="0.15">
      <c r="A1" s="681" t="s">
        <v>1971</v>
      </c>
      <c r="B1" s="828"/>
      <c r="C1" s="828"/>
      <c r="D1" s="828"/>
      <c r="E1" s="828"/>
      <c r="F1" s="829"/>
      <c r="G1" s="829"/>
      <c r="H1" s="829"/>
      <c r="I1" s="828"/>
      <c r="J1" s="828"/>
      <c r="K1" s="235" t="s">
        <v>350</v>
      </c>
      <c r="L1" s="236"/>
      <c r="M1" s="237"/>
    </row>
    <row r="2" spans="1:15" ht="12" customHeight="1" x14ac:dyDescent="0.15">
      <c r="A2" s="830" t="s">
        <v>351</v>
      </c>
      <c r="B2" s="830" t="s">
        <v>352</v>
      </c>
      <c r="C2" s="830" t="s">
        <v>353</v>
      </c>
      <c r="D2" s="830" t="s">
        <v>354</v>
      </c>
      <c r="E2" s="830" t="s">
        <v>355</v>
      </c>
      <c r="F2" s="831" t="s">
        <v>257</v>
      </c>
      <c r="G2" s="831" t="s">
        <v>262</v>
      </c>
      <c r="H2" s="831" t="s">
        <v>263</v>
      </c>
      <c r="I2" s="830" t="s">
        <v>1835</v>
      </c>
      <c r="J2" s="830" t="s">
        <v>359</v>
      </c>
      <c r="K2" s="240">
        <f>'Bike Order Form'!J6</f>
        <v>45726</v>
      </c>
      <c r="L2" s="235" t="s">
        <v>360</v>
      </c>
      <c r="M2" s="235" t="s">
        <v>361</v>
      </c>
      <c r="O2" s="1038" t="s">
        <v>1972</v>
      </c>
    </row>
    <row r="3" spans="1:15" ht="12" customHeight="1" x14ac:dyDescent="0.15">
      <c r="A3" s="751" t="s">
        <v>1837</v>
      </c>
      <c r="B3" s="751" t="s">
        <v>1973</v>
      </c>
      <c r="C3" s="751" t="s">
        <v>552</v>
      </c>
      <c r="D3" s="751"/>
      <c r="E3" s="832" t="s">
        <v>1974</v>
      </c>
      <c r="F3" s="262">
        <f t="shared" ref="F3:F35" si="0">G3*0.55</f>
        <v>27.500000000000004</v>
      </c>
      <c r="G3" s="752">
        <v>50</v>
      </c>
      <c r="H3" s="752">
        <f t="shared" ref="H3:H35" si="1">G3-0.01</f>
        <v>49.99</v>
      </c>
      <c r="I3" s="264"/>
      <c r="J3" s="263">
        <f t="shared" ref="J3:J35" si="2">F3*I3</f>
        <v>0</v>
      </c>
      <c r="K3" s="833">
        <f>VLOOKUP(E3,Inventory!A:C,3,FALSE)</f>
        <v>10</v>
      </c>
      <c r="L3" s="751"/>
      <c r="M3" s="751"/>
      <c r="O3" s="919"/>
    </row>
    <row r="4" spans="1:15" ht="12" customHeight="1" x14ac:dyDescent="0.15">
      <c r="A4" s="751" t="s">
        <v>1837</v>
      </c>
      <c r="B4" s="751" t="s">
        <v>1975</v>
      </c>
      <c r="C4" s="751" t="s">
        <v>552</v>
      </c>
      <c r="D4" s="751"/>
      <c r="E4" s="832" t="s">
        <v>1976</v>
      </c>
      <c r="F4" s="262">
        <f t="shared" si="0"/>
        <v>33</v>
      </c>
      <c r="G4" s="752">
        <v>60</v>
      </c>
      <c r="H4" s="752">
        <f t="shared" si="1"/>
        <v>59.99</v>
      </c>
      <c r="I4" s="264"/>
      <c r="J4" s="263">
        <f t="shared" si="2"/>
        <v>0</v>
      </c>
      <c r="K4" s="833">
        <f>VLOOKUP(E4,Inventory!A:C,3,FALSE)</f>
        <v>9</v>
      </c>
      <c r="L4" s="751"/>
      <c r="M4" s="751"/>
      <c r="O4" s="919"/>
    </row>
    <row r="5" spans="1:15" ht="12" customHeight="1" x14ac:dyDescent="0.15">
      <c r="A5" s="751" t="s">
        <v>1837</v>
      </c>
      <c r="B5" s="751" t="s">
        <v>1977</v>
      </c>
      <c r="C5" s="751" t="s">
        <v>552</v>
      </c>
      <c r="D5" s="751"/>
      <c r="E5" s="832" t="s">
        <v>1978</v>
      </c>
      <c r="F5" s="262">
        <f t="shared" si="0"/>
        <v>19.25</v>
      </c>
      <c r="G5" s="752">
        <v>35</v>
      </c>
      <c r="H5" s="752">
        <f t="shared" si="1"/>
        <v>34.99</v>
      </c>
      <c r="I5" s="264"/>
      <c r="J5" s="263">
        <f t="shared" si="2"/>
        <v>0</v>
      </c>
      <c r="K5" s="833">
        <f>VLOOKUP(E5,Inventory!A:C,3,FALSE)</f>
        <v>6</v>
      </c>
      <c r="L5" s="751"/>
      <c r="M5" s="751"/>
      <c r="O5" s="919"/>
    </row>
    <row r="6" spans="1:15" ht="12" customHeight="1" x14ac:dyDescent="0.15">
      <c r="A6" s="751" t="s">
        <v>1837</v>
      </c>
      <c r="B6" s="751" t="s">
        <v>1979</v>
      </c>
      <c r="C6" s="751" t="s">
        <v>552</v>
      </c>
      <c r="D6" s="751"/>
      <c r="E6" s="832" t="s">
        <v>1980</v>
      </c>
      <c r="F6" s="262">
        <f t="shared" si="0"/>
        <v>19.25</v>
      </c>
      <c r="G6" s="752">
        <v>35</v>
      </c>
      <c r="H6" s="752">
        <f t="shared" si="1"/>
        <v>34.99</v>
      </c>
      <c r="I6" s="264"/>
      <c r="J6" s="263">
        <f t="shared" si="2"/>
        <v>0</v>
      </c>
      <c r="K6" s="833">
        <f>VLOOKUP(E6,Inventory!A:C,3,FALSE)</f>
        <v>0</v>
      </c>
      <c r="L6" s="751"/>
      <c r="M6" s="751"/>
      <c r="O6" s="919"/>
    </row>
    <row r="7" spans="1:15" ht="12" customHeight="1" x14ac:dyDescent="0.15">
      <c r="A7" s="751" t="s">
        <v>1837</v>
      </c>
      <c r="B7" s="751" t="s">
        <v>1981</v>
      </c>
      <c r="C7" s="751" t="s">
        <v>463</v>
      </c>
      <c r="D7" s="751"/>
      <c r="E7" s="832" t="s">
        <v>1982</v>
      </c>
      <c r="F7" s="262">
        <f t="shared" si="0"/>
        <v>46.750000000000007</v>
      </c>
      <c r="G7" s="752">
        <v>85</v>
      </c>
      <c r="H7" s="752">
        <f t="shared" si="1"/>
        <v>84.99</v>
      </c>
      <c r="I7" s="264"/>
      <c r="J7" s="263">
        <f t="shared" si="2"/>
        <v>0</v>
      </c>
      <c r="K7" s="833">
        <f>VLOOKUP(E7,Inventory!A:C,3,FALSE)</f>
        <v>0</v>
      </c>
      <c r="L7" s="751"/>
      <c r="M7" s="751"/>
      <c r="O7" s="919"/>
    </row>
    <row r="8" spans="1:15" ht="12" customHeight="1" x14ac:dyDescent="0.2">
      <c r="A8" s="751" t="s">
        <v>1837</v>
      </c>
      <c r="B8" s="751" t="s">
        <v>1981</v>
      </c>
      <c r="C8" s="751" t="s">
        <v>1983</v>
      </c>
      <c r="D8" s="769" t="s">
        <v>1839</v>
      </c>
      <c r="E8" s="832" t="s">
        <v>1984</v>
      </c>
      <c r="F8" s="262">
        <f t="shared" si="0"/>
        <v>46.750000000000007</v>
      </c>
      <c r="G8" s="752">
        <v>85</v>
      </c>
      <c r="H8" s="752">
        <f t="shared" si="1"/>
        <v>84.99</v>
      </c>
      <c r="I8" s="264"/>
      <c r="J8" s="263">
        <f t="shared" si="2"/>
        <v>0</v>
      </c>
      <c r="K8" s="833">
        <f>VLOOKUP(E8,Inventory!A:C,3,FALSE)</f>
        <v>0</v>
      </c>
      <c r="L8" s="751"/>
      <c r="M8" s="751"/>
      <c r="O8" s="919"/>
    </row>
    <row r="9" spans="1:15" ht="12" customHeight="1" x14ac:dyDescent="0.2">
      <c r="A9" s="751" t="s">
        <v>1837</v>
      </c>
      <c r="B9" s="751" t="s">
        <v>1981</v>
      </c>
      <c r="C9" s="751" t="s">
        <v>1985</v>
      </c>
      <c r="D9" s="769" t="s">
        <v>1842</v>
      </c>
      <c r="E9" s="832" t="s">
        <v>1986</v>
      </c>
      <c r="F9" s="262">
        <f t="shared" si="0"/>
        <v>46.750000000000007</v>
      </c>
      <c r="G9" s="752">
        <v>85</v>
      </c>
      <c r="H9" s="752">
        <f t="shared" si="1"/>
        <v>84.99</v>
      </c>
      <c r="I9" s="264"/>
      <c r="J9" s="263">
        <f t="shared" si="2"/>
        <v>0</v>
      </c>
      <c r="K9" s="833">
        <f>VLOOKUP(E9,Inventory!A:C,3,FALSE)</f>
        <v>0</v>
      </c>
      <c r="L9" s="751"/>
      <c r="M9" s="751"/>
      <c r="O9" s="919"/>
    </row>
    <row r="10" spans="1:15" ht="12" customHeight="1" x14ac:dyDescent="0.2">
      <c r="A10" s="751" t="s">
        <v>1837</v>
      </c>
      <c r="B10" s="751" t="s">
        <v>1981</v>
      </c>
      <c r="C10" s="751" t="s">
        <v>1987</v>
      </c>
      <c r="D10" s="769" t="s">
        <v>1845</v>
      </c>
      <c r="E10" s="832" t="s">
        <v>1988</v>
      </c>
      <c r="F10" s="262">
        <f t="shared" si="0"/>
        <v>46.750000000000007</v>
      </c>
      <c r="G10" s="752">
        <v>85</v>
      </c>
      <c r="H10" s="752">
        <f t="shared" si="1"/>
        <v>84.99</v>
      </c>
      <c r="I10" s="264"/>
      <c r="J10" s="263">
        <f t="shared" si="2"/>
        <v>0</v>
      </c>
      <c r="K10" s="833">
        <f>VLOOKUP(E10,Inventory!A:C,3,FALSE)</f>
        <v>0</v>
      </c>
      <c r="L10" s="751"/>
      <c r="M10" s="751"/>
      <c r="O10" s="919"/>
    </row>
    <row r="11" spans="1:15" ht="12" customHeight="1" x14ac:dyDescent="0.2">
      <c r="A11" s="751" t="s">
        <v>1837</v>
      </c>
      <c r="B11" s="751" t="s">
        <v>1981</v>
      </c>
      <c r="C11" s="751" t="s">
        <v>475</v>
      </c>
      <c r="D11" s="769" t="s">
        <v>1848</v>
      </c>
      <c r="E11" s="832" t="s">
        <v>1989</v>
      </c>
      <c r="F11" s="262">
        <f t="shared" si="0"/>
        <v>46.750000000000007</v>
      </c>
      <c r="G11" s="752">
        <v>85</v>
      </c>
      <c r="H11" s="752">
        <f t="shared" si="1"/>
        <v>84.99</v>
      </c>
      <c r="I11" s="264"/>
      <c r="J11" s="263">
        <f t="shared" si="2"/>
        <v>0</v>
      </c>
      <c r="K11" s="833">
        <f>VLOOKUP(E11,Inventory!A:C,3,FALSE)</f>
        <v>0</v>
      </c>
      <c r="L11" s="751"/>
      <c r="M11" s="751"/>
      <c r="O11" s="919"/>
    </row>
    <row r="12" spans="1:15" ht="12" customHeight="1" x14ac:dyDescent="0.2">
      <c r="A12" s="834" t="s">
        <v>1837</v>
      </c>
      <c r="B12" s="834" t="s">
        <v>1981</v>
      </c>
      <c r="C12" s="834" t="s">
        <v>478</v>
      </c>
      <c r="D12" s="835" t="s">
        <v>1851</v>
      </c>
      <c r="E12" s="836" t="s">
        <v>1990</v>
      </c>
      <c r="F12" s="270">
        <f t="shared" si="0"/>
        <v>46.750000000000007</v>
      </c>
      <c r="G12" s="837">
        <v>85</v>
      </c>
      <c r="H12" s="837">
        <f t="shared" si="1"/>
        <v>84.99</v>
      </c>
      <c r="I12" s="267"/>
      <c r="J12" s="271">
        <f t="shared" si="2"/>
        <v>0</v>
      </c>
      <c r="K12" s="838">
        <f>VLOOKUP(E12,Inventory!A:C,3,FALSE)</f>
        <v>0</v>
      </c>
      <c r="L12" s="834"/>
      <c r="M12" s="834"/>
      <c r="O12" s="919"/>
    </row>
    <row r="13" spans="1:15" ht="12" customHeight="1" x14ac:dyDescent="0.15">
      <c r="A13" s="839" t="s">
        <v>1991</v>
      </c>
      <c r="B13" s="839" t="s">
        <v>1973</v>
      </c>
      <c r="C13" s="839" t="s">
        <v>552</v>
      </c>
      <c r="D13" s="839"/>
      <c r="E13" s="840" t="s">
        <v>1992</v>
      </c>
      <c r="F13" s="254">
        <f t="shared" si="0"/>
        <v>22</v>
      </c>
      <c r="G13" s="841">
        <v>40</v>
      </c>
      <c r="H13" s="841">
        <f t="shared" si="1"/>
        <v>39.99</v>
      </c>
      <c r="I13" s="252"/>
      <c r="J13" s="255">
        <f t="shared" si="2"/>
        <v>0</v>
      </c>
      <c r="K13" s="842">
        <f>VLOOKUP(E13,Inventory!A:C,3,FALSE)</f>
        <v>0</v>
      </c>
      <c r="L13" s="839"/>
      <c r="M13" s="839"/>
      <c r="O13" s="919"/>
    </row>
    <row r="14" spans="1:15" ht="12" customHeight="1" x14ac:dyDescent="0.15">
      <c r="A14" s="751" t="s">
        <v>1991</v>
      </c>
      <c r="B14" s="751" t="s">
        <v>1975</v>
      </c>
      <c r="C14" s="751" t="s">
        <v>552</v>
      </c>
      <c r="D14" s="751"/>
      <c r="E14" s="832" t="s">
        <v>1993</v>
      </c>
      <c r="F14" s="262">
        <f t="shared" si="0"/>
        <v>27.500000000000004</v>
      </c>
      <c r="G14" s="752">
        <v>50</v>
      </c>
      <c r="H14" s="752">
        <f t="shared" si="1"/>
        <v>49.99</v>
      </c>
      <c r="I14" s="264"/>
      <c r="J14" s="263">
        <f t="shared" si="2"/>
        <v>0</v>
      </c>
      <c r="K14" s="833">
        <f>VLOOKUP(E14,Inventory!A:C,3,FALSE)</f>
        <v>4</v>
      </c>
      <c r="L14" s="751"/>
      <c r="M14" s="751"/>
      <c r="O14" s="919"/>
    </row>
    <row r="15" spans="1:15" ht="12" customHeight="1" x14ac:dyDescent="0.15">
      <c r="A15" s="751" t="s">
        <v>1991</v>
      </c>
      <c r="B15" s="751" t="s">
        <v>1977</v>
      </c>
      <c r="C15" s="751" t="s">
        <v>552</v>
      </c>
      <c r="D15" s="751"/>
      <c r="E15" s="832" t="s">
        <v>1994</v>
      </c>
      <c r="F15" s="262">
        <f t="shared" si="0"/>
        <v>16.5</v>
      </c>
      <c r="G15" s="752">
        <v>30</v>
      </c>
      <c r="H15" s="752">
        <f t="shared" si="1"/>
        <v>29.99</v>
      </c>
      <c r="I15" s="264"/>
      <c r="J15" s="263">
        <f t="shared" si="2"/>
        <v>0</v>
      </c>
      <c r="K15" s="833">
        <f>VLOOKUP(E15,Inventory!A:C,3,FALSE)</f>
        <v>0</v>
      </c>
      <c r="L15" s="751"/>
      <c r="M15" s="751"/>
      <c r="O15" s="919"/>
    </row>
    <row r="16" spans="1:15" ht="12" customHeight="1" x14ac:dyDescent="0.15">
      <c r="A16" s="751" t="s">
        <v>1991</v>
      </c>
      <c r="B16" s="751" t="s">
        <v>1979</v>
      </c>
      <c r="C16" s="751" t="s">
        <v>552</v>
      </c>
      <c r="D16" s="751"/>
      <c r="E16" s="832" t="s">
        <v>1995</v>
      </c>
      <c r="F16" s="262">
        <f t="shared" si="0"/>
        <v>16.5</v>
      </c>
      <c r="G16" s="752">
        <v>30</v>
      </c>
      <c r="H16" s="752">
        <f t="shared" si="1"/>
        <v>29.99</v>
      </c>
      <c r="I16" s="264"/>
      <c r="J16" s="263">
        <f t="shared" si="2"/>
        <v>0</v>
      </c>
      <c r="K16" s="833">
        <f>VLOOKUP(E16,Inventory!A:C,3,FALSE)</f>
        <v>0</v>
      </c>
      <c r="L16" s="751"/>
      <c r="M16" s="751"/>
      <c r="O16" s="919"/>
    </row>
    <row r="17" spans="1:15" ht="12" customHeight="1" x14ac:dyDescent="0.15">
      <c r="A17" s="751" t="s">
        <v>1991</v>
      </c>
      <c r="B17" s="751" t="s">
        <v>1981</v>
      </c>
      <c r="C17" s="751" t="s">
        <v>463</v>
      </c>
      <c r="D17" s="751"/>
      <c r="E17" s="832" t="s">
        <v>1996</v>
      </c>
      <c r="F17" s="262">
        <f t="shared" si="0"/>
        <v>35.75</v>
      </c>
      <c r="G17" s="752">
        <v>65</v>
      </c>
      <c r="H17" s="752">
        <f t="shared" si="1"/>
        <v>64.989999999999995</v>
      </c>
      <c r="I17" s="264"/>
      <c r="J17" s="263">
        <f t="shared" si="2"/>
        <v>0</v>
      </c>
      <c r="K17" s="833">
        <f>VLOOKUP(E17,Inventory!A:C,3,FALSE)</f>
        <v>0</v>
      </c>
      <c r="L17" s="751"/>
      <c r="M17" s="751"/>
      <c r="O17" s="919"/>
    </row>
    <row r="18" spans="1:15" ht="12" customHeight="1" x14ac:dyDescent="0.2">
      <c r="A18" s="751" t="s">
        <v>1991</v>
      </c>
      <c r="B18" s="751" t="s">
        <v>1981</v>
      </c>
      <c r="C18" s="751" t="s">
        <v>1983</v>
      </c>
      <c r="D18" s="769" t="s">
        <v>1839</v>
      </c>
      <c r="E18" s="832" t="s">
        <v>1997</v>
      </c>
      <c r="F18" s="262">
        <f t="shared" si="0"/>
        <v>35.75</v>
      </c>
      <c r="G18" s="752">
        <v>65</v>
      </c>
      <c r="H18" s="752">
        <f t="shared" si="1"/>
        <v>64.989999999999995</v>
      </c>
      <c r="I18" s="264"/>
      <c r="J18" s="263">
        <f t="shared" si="2"/>
        <v>0</v>
      </c>
      <c r="K18" s="833">
        <f>VLOOKUP(E18,Inventory!A:C,3,FALSE)</f>
        <v>0</v>
      </c>
      <c r="L18" s="751"/>
      <c r="M18" s="751"/>
      <c r="O18" s="919"/>
    </row>
    <row r="19" spans="1:15" ht="12" customHeight="1" x14ac:dyDescent="0.2">
      <c r="A19" s="751" t="s">
        <v>1991</v>
      </c>
      <c r="B19" s="751" t="s">
        <v>1981</v>
      </c>
      <c r="C19" s="751" t="s">
        <v>1985</v>
      </c>
      <c r="D19" s="769" t="s">
        <v>1842</v>
      </c>
      <c r="E19" s="832" t="s">
        <v>1998</v>
      </c>
      <c r="F19" s="262">
        <f t="shared" si="0"/>
        <v>35.75</v>
      </c>
      <c r="G19" s="752">
        <v>65</v>
      </c>
      <c r="H19" s="752">
        <f t="shared" si="1"/>
        <v>64.989999999999995</v>
      </c>
      <c r="I19" s="264"/>
      <c r="J19" s="263">
        <f t="shared" si="2"/>
        <v>0</v>
      </c>
      <c r="K19" s="833">
        <f>VLOOKUP(E19,Inventory!A:C,3,FALSE)</f>
        <v>0</v>
      </c>
      <c r="L19" s="751"/>
      <c r="M19" s="751"/>
      <c r="O19" s="919"/>
    </row>
    <row r="20" spans="1:15" ht="12" customHeight="1" x14ac:dyDescent="0.2">
      <c r="A20" s="751" t="s">
        <v>1991</v>
      </c>
      <c r="B20" s="751" t="s">
        <v>1981</v>
      </c>
      <c r="C20" s="751" t="s">
        <v>1987</v>
      </c>
      <c r="D20" s="769" t="s">
        <v>1845</v>
      </c>
      <c r="E20" s="832" t="s">
        <v>1999</v>
      </c>
      <c r="F20" s="262">
        <f t="shared" si="0"/>
        <v>35.75</v>
      </c>
      <c r="G20" s="752">
        <v>65</v>
      </c>
      <c r="H20" s="752">
        <f t="shared" si="1"/>
        <v>64.989999999999995</v>
      </c>
      <c r="I20" s="264"/>
      <c r="J20" s="263">
        <f t="shared" si="2"/>
        <v>0</v>
      </c>
      <c r="K20" s="833">
        <f>VLOOKUP(E20,Inventory!A:C,3,FALSE)</f>
        <v>0</v>
      </c>
      <c r="L20" s="751"/>
      <c r="M20" s="751"/>
      <c r="O20" s="919"/>
    </row>
    <row r="21" spans="1:15" ht="12" customHeight="1" x14ac:dyDescent="0.2">
      <c r="A21" s="751" t="s">
        <v>1991</v>
      </c>
      <c r="B21" s="751" t="s">
        <v>1981</v>
      </c>
      <c r="C21" s="751" t="s">
        <v>475</v>
      </c>
      <c r="D21" s="769" t="s">
        <v>1848</v>
      </c>
      <c r="E21" s="832" t="s">
        <v>2000</v>
      </c>
      <c r="F21" s="262">
        <f t="shared" si="0"/>
        <v>35.75</v>
      </c>
      <c r="G21" s="752">
        <v>65</v>
      </c>
      <c r="H21" s="752">
        <f t="shared" si="1"/>
        <v>64.989999999999995</v>
      </c>
      <c r="I21" s="264"/>
      <c r="J21" s="263">
        <f t="shared" si="2"/>
        <v>0</v>
      </c>
      <c r="K21" s="833">
        <f>VLOOKUP(E21,Inventory!A:C,3,FALSE)</f>
        <v>0</v>
      </c>
      <c r="L21" s="751"/>
      <c r="M21" s="751"/>
      <c r="O21" s="919"/>
    </row>
    <row r="22" spans="1:15" ht="12" customHeight="1" x14ac:dyDescent="0.2">
      <c r="A22" s="834" t="s">
        <v>1991</v>
      </c>
      <c r="B22" s="834" t="s">
        <v>1981</v>
      </c>
      <c r="C22" s="834" t="s">
        <v>478</v>
      </c>
      <c r="D22" s="835" t="s">
        <v>1851</v>
      </c>
      <c r="E22" s="836" t="s">
        <v>2001</v>
      </c>
      <c r="F22" s="270">
        <f t="shared" si="0"/>
        <v>35.75</v>
      </c>
      <c r="G22" s="837">
        <v>65</v>
      </c>
      <c r="H22" s="837">
        <f t="shared" si="1"/>
        <v>64.989999999999995</v>
      </c>
      <c r="I22" s="267"/>
      <c r="J22" s="271">
        <f t="shared" si="2"/>
        <v>0</v>
      </c>
      <c r="K22" s="838">
        <f>VLOOKUP(E22,Inventory!A:C,3,FALSE)</f>
        <v>0</v>
      </c>
      <c r="L22" s="834"/>
      <c r="M22" s="834"/>
      <c r="O22" s="919"/>
    </row>
    <row r="23" spans="1:15" ht="12" customHeight="1" x14ac:dyDescent="0.15">
      <c r="A23" s="839" t="s">
        <v>1860</v>
      </c>
      <c r="B23" s="839" t="s">
        <v>2002</v>
      </c>
      <c r="C23" s="839" t="s">
        <v>552</v>
      </c>
      <c r="D23" s="839"/>
      <c r="E23" s="840" t="s">
        <v>2003</v>
      </c>
      <c r="F23" s="254">
        <f t="shared" si="0"/>
        <v>35.75</v>
      </c>
      <c r="G23" s="841">
        <v>65</v>
      </c>
      <c r="H23" s="841">
        <f t="shared" si="1"/>
        <v>64.989999999999995</v>
      </c>
      <c r="I23" s="252"/>
      <c r="J23" s="255">
        <f t="shared" si="2"/>
        <v>0</v>
      </c>
      <c r="K23" s="842">
        <f>VLOOKUP(E23,Inventory!A:C,3,FALSE)</f>
        <v>12</v>
      </c>
      <c r="L23" s="839"/>
      <c r="M23" s="839"/>
      <c r="O23" s="919"/>
    </row>
    <row r="24" spans="1:15" ht="12" customHeight="1" x14ac:dyDescent="0.15">
      <c r="A24" s="751" t="s">
        <v>1860</v>
      </c>
      <c r="B24" s="751" t="s">
        <v>2004</v>
      </c>
      <c r="C24" s="751" t="s">
        <v>463</v>
      </c>
      <c r="D24" s="751"/>
      <c r="E24" s="751" t="s">
        <v>2005</v>
      </c>
      <c r="F24" s="262">
        <f t="shared" si="0"/>
        <v>16.5</v>
      </c>
      <c r="G24" s="752">
        <v>30</v>
      </c>
      <c r="H24" s="752">
        <f t="shared" si="1"/>
        <v>29.99</v>
      </c>
      <c r="I24" s="264"/>
      <c r="J24" s="263">
        <f t="shared" si="2"/>
        <v>0</v>
      </c>
      <c r="K24" s="833">
        <f>VLOOKUP(E24,Inventory!A:C,3,FALSE)</f>
        <v>0</v>
      </c>
      <c r="L24" s="751"/>
      <c r="M24" s="751"/>
      <c r="O24" s="919"/>
    </row>
    <row r="25" spans="1:15" ht="12" customHeight="1" x14ac:dyDescent="0.2">
      <c r="A25" s="751" t="s">
        <v>1860</v>
      </c>
      <c r="B25" s="751" t="s">
        <v>2004</v>
      </c>
      <c r="C25" s="751" t="s">
        <v>1983</v>
      </c>
      <c r="D25" s="769" t="s">
        <v>1839</v>
      </c>
      <c r="E25" s="751" t="s">
        <v>2006</v>
      </c>
      <c r="F25" s="262">
        <f t="shared" si="0"/>
        <v>16.5</v>
      </c>
      <c r="G25" s="752">
        <v>30</v>
      </c>
      <c r="H25" s="752">
        <f t="shared" si="1"/>
        <v>29.99</v>
      </c>
      <c r="I25" s="264"/>
      <c r="J25" s="263">
        <f t="shared" si="2"/>
        <v>0</v>
      </c>
      <c r="K25" s="833">
        <f>VLOOKUP(E25,Inventory!A:C,3,FALSE)</f>
        <v>0</v>
      </c>
      <c r="L25" s="751"/>
      <c r="M25" s="751"/>
      <c r="O25" s="919"/>
    </row>
    <row r="26" spans="1:15" ht="12" customHeight="1" x14ac:dyDescent="0.2">
      <c r="A26" s="751" t="s">
        <v>1860</v>
      </c>
      <c r="B26" s="751" t="s">
        <v>2004</v>
      </c>
      <c r="C26" s="751" t="s">
        <v>1985</v>
      </c>
      <c r="D26" s="769" t="s">
        <v>1842</v>
      </c>
      <c r="E26" s="751" t="s">
        <v>2007</v>
      </c>
      <c r="F26" s="262">
        <f t="shared" si="0"/>
        <v>16.5</v>
      </c>
      <c r="G26" s="752">
        <v>30</v>
      </c>
      <c r="H26" s="752">
        <f t="shared" si="1"/>
        <v>29.99</v>
      </c>
      <c r="I26" s="264"/>
      <c r="J26" s="263">
        <f t="shared" si="2"/>
        <v>0</v>
      </c>
      <c r="K26" s="833">
        <f>VLOOKUP(E26,Inventory!A:C,3,FALSE)</f>
        <v>0</v>
      </c>
      <c r="L26" s="751"/>
      <c r="M26" s="751"/>
      <c r="O26" s="919"/>
    </row>
    <row r="27" spans="1:15" ht="12" customHeight="1" x14ac:dyDescent="0.2">
      <c r="A27" s="751" t="s">
        <v>1860</v>
      </c>
      <c r="B27" s="751" t="s">
        <v>2004</v>
      </c>
      <c r="C27" s="751" t="s">
        <v>1987</v>
      </c>
      <c r="D27" s="769" t="s">
        <v>1845</v>
      </c>
      <c r="E27" s="751" t="s">
        <v>2008</v>
      </c>
      <c r="F27" s="262">
        <f t="shared" si="0"/>
        <v>16.5</v>
      </c>
      <c r="G27" s="752">
        <v>30</v>
      </c>
      <c r="H27" s="752">
        <f t="shared" si="1"/>
        <v>29.99</v>
      </c>
      <c r="I27" s="264"/>
      <c r="J27" s="263">
        <f t="shared" si="2"/>
        <v>0</v>
      </c>
      <c r="K27" s="833">
        <f>VLOOKUP(E27,Inventory!A:C,3,FALSE)</f>
        <v>0</v>
      </c>
      <c r="L27" s="751"/>
      <c r="M27" s="751"/>
      <c r="O27" s="919"/>
    </row>
    <row r="28" spans="1:15" ht="12" customHeight="1" x14ac:dyDescent="0.2">
      <c r="A28" s="751" t="s">
        <v>1860</v>
      </c>
      <c r="B28" s="751" t="s">
        <v>2004</v>
      </c>
      <c r="C28" s="751" t="s">
        <v>475</v>
      </c>
      <c r="D28" s="769" t="s">
        <v>1848</v>
      </c>
      <c r="E28" s="751" t="s">
        <v>2009</v>
      </c>
      <c r="F28" s="262">
        <f t="shared" si="0"/>
        <v>16.5</v>
      </c>
      <c r="G28" s="752">
        <v>30</v>
      </c>
      <c r="H28" s="752">
        <f t="shared" si="1"/>
        <v>29.99</v>
      </c>
      <c r="I28" s="264"/>
      <c r="J28" s="263">
        <f t="shared" si="2"/>
        <v>0</v>
      </c>
      <c r="K28" s="833">
        <f>VLOOKUP(E28,Inventory!A:C,3,FALSE)</f>
        <v>0</v>
      </c>
      <c r="L28" s="751"/>
      <c r="M28" s="751"/>
      <c r="O28" s="919"/>
    </row>
    <row r="29" spans="1:15" ht="12" customHeight="1" x14ac:dyDescent="0.2">
      <c r="A29" s="834" t="s">
        <v>1860</v>
      </c>
      <c r="B29" s="834" t="s">
        <v>2004</v>
      </c>
      <c r="C29" s="834" t="s">
        <v>478</v>
      </c>
      <c r="D29" s="835" t="s">
        <v>1851</v>
      </c>
      <c r="E29" s="834" t="s">
        <v>2010</v>
      </c>
      <c r="F29" s="270">
        <f t="shared" si="0"/>
        <v>16.5</v>
      </c>
      <c r="G29" s="837">
        <v>30</v>
      </c>
      <c r="H29" s="837">
        <f t="shared" si="1"/>
        <v>29.99</v>
      </c>
      <c r="I29" s="267"/>
      <c r="J29" s="271">
        <f t="shared" si="2"/>
        <v>0</v>
      </c>
      <c r="K29" s="838">
        <f>VLOOKUP(E29,Inventory!A:C,3,FALSE)</f>
        <v>0</v>
      </c>
      <c r="L29" s="834"/>
      <c r="M29" s="834"/>
      <c r="O29" s="919"/>
    </row>
    <row r="30" spans="1:15" ht="12" customHeight="1" x14ac:dyDescent="0.15">
      <c r="A30" s="839" t="s">
        <v>1868</v>
      </c>
      <c r="B30" s="839" t="s">
        <v>2004</v>
      </c>
      <c r="C30" s="839" t="s">
        <v>463</v>
      </c>
      <c r="D30" s="839"/>
      <c r="E30" s="839" t="s">
        <v>2011</v>
      </c>
      <c r="F30" s="254">
        <f t="shared" si="0"/>
        <v>16.5</v>
      </c>
      <c r="G30" s="841">
        <v>30</v>
      </c>
      <c r="H30" s="841">
        <f t="shared" si="1"/>
        <v>29.99</v>
      </c>
      <c r="I30" s="252"/>
      <c r="J30" s="255">
        <f t="shared" si="2"/>
        <v>0</v>
      </c>
      <c r="K30" s="842">
        <f>VLOOKUP(E30,Inventory!A:C,3,FALSE)</f>
        <v>0</v>
      </c>
      <c r="L30" s="839"/>
      <c r="M30" s="839"/>
      <c r="O30" s="919"/>
    </row>
    <row r="31" spans="1:15" ht="12" customHeight="1" x14ac:dyDescent="0.2">
      <c r="A31" s="751" t="s">
        <v>1868</v>
      </c>
      <c r="B31" s="751" t="s">
        <v>2004</v>
      </c>
      <c r="C31" s="751" t="s">
        <v>1983</v>
      </c>
      <c r="D31" s="769" t="s">
        <v>1839</v>
      </c>
      <c r="E31" s="751" t="s">
        <v>2012</v>
      </c>
      <c r="F31" s="262">
        <f t="shared" si="0"/>
        <v>16.5</v>
      </c>
      <c r="G31" s="752">
        <v>30</v>
      </c>
      <c r="H31" s="752">
        <f t="shared" si="1"/>
        <v>29.99</v>
      </c>
      <c r="I31" s="264"/>
      <c r="J31" s="263">
        <f t="shared" si="2"/>
        <v>0</v>
      </c>
      <c r="K31" s="833">
        <f>VLOOKUP(E31,Inventory!A:C,3,FALSE)</f>
        <v>0</v>
      </c>
      <c r="L31" s="751"/>
      <c r="M31" s="751"/>
      <c r="O31" s="919"/>
    </row>
    <row r="32" spans="1:15" ht="12" customHeight="1" x14ac:dyDescent="0.2">
      <c r="A32" s="751" t="s">
        <v>1868</v>
      </c>
      <c r="B32" s="751" t="s">
        <v>2004</v>
      </c>
      <c r="C32" s="751" t="s">
        <v>1985</v>
      </c>
      <c r="D32" s="769" t="s">
        <v>1842</v>
      </c>
      <c r="E32" s="751" t="s">
        <v>2013</v>
      </c>
      <c r="F32" s="262">
        <f t="shared" si="0"/>
        <v>16.5</v>
      </c>
      <c r="G32" s="752">
        <v>30</v>
      </c>
      <c r="H32" s="752">
        <f t="shared" si="1"/>
        <v>29.99</v>
      </c>
      <c r="I32" s="264"/>
      <c r="J32" s="263">
        <f t="shared" si="2"/>
        <v>0</v>
      </c>
      <c r="K32" s="833">
        <f>VLOOKUP(E32,Inventory!A:C,3,FALSE)</f>
        <v>0</v>
      </c>
      <c r="L32" s="751"/>
      <c r="M32" s="751"/>
      <c r="O32" s="919"/>
    </row>
    <row r="33" spans="1:15" ht="12" customHeight="1" x14ac:dyDescent="0.2">
      <c r="A33" s="751" t="s">
        <v>1868</v>
      </c>
      <c r="B33" s="751" t="s">
        <v>2004</v>
      </c>
      <c r="C33" s="751" t="s">
        <v>1987</v>
      </c>
      <c r="D33" s="769" t="s">
        <v>1845</v>
      </c>
      <c r="E33" s="751" t="s">
        <v>2014</v>
      </c>
      <c r="F33" s="262">
        <f t="shared" si="0"/>
        <v>16.5</v>
      </c>
      <c r="G33" s="752">
        <v>30</v>
      </c>
      <c r="H33" s="752">
        <f t="shared" si="1"/>
        <v>29.99</v>
      </c>
      <c r="I33" s="264"/>
      <c r="J33" s="263">
        <f t="shared" si="2"/>
        <v>0</v>
      </c>
      <c r="K33" s="833">
        <f>VLOOKUP(E33,Inventory!A:C,3,FALSE)</f>
        <v>0</v>
      </c>
      <c r="L33" s="751"/>
      <c r="M33" s="751"/>
      <c r="O33" s="919"/>
    </row>
    <row r="34" spans="1:15" ht="12" customHeight="1" x14ac:dyDescent="0.2">
      <c r="A34" s="751" t="s">
        <v>1868</v>
      </c>
      <c r="B34" s="751" t="s">
        <v>2004</v>
      </c>
      <c r="C34" s="751" t="s">
        <v>475</v>
      </c>
      <c r="D34" s="769" t="s">
        <v>1848</v>
      </c>
      <c r="E34" s="751" t="s">
        <v>2015</v>
      </c>
      <c r="F34" s="262">
        <f t="shared" si="0"/>
        <v>16.5</v>
      </c>
      <c r="G34" s="752">
        <v>30</v>
      </c>
      <c r="H34" s="752">
        <f t="shared" si="1"/>
        <v>29.99</v>
      </c>
      <c r="I34" s="264"/>
      <c r="J34" s="263">
        <f t="shared" si="2"/>
        <v>0</v>
      </c>
      <c r="K34" s="833">
        <f>VLOOKUP(E34,Inventory!A:C,3,FALSE)</f>
        <v>0</v>
      </c>
      <c r="L34" s="751"/>
      <c r="M34" s="751"/>
      <c r="O34" s="919"/>
    </row>
    <row r="35" spans="1:15" ht="12" customHeight="1" x14ac:dyDescent="0.2">
      <c r="A35" s="751" t="s">
        <v>1868</v>
      </c>
      <c r="B35" s="751" t="s">
        <v>2004</v>
      </c>
      <c r="C35" s="751" t="s">
        <v>478</v>
      </c>
      <c r="D35" s="835" t="s">
        <v>1851</v>
      </c>
      <c r="E35" s="751" t="s">
        <v>2016</v>
      </c>
      <c r="F35" s="262">
        <f t="shared" si="0"/>
        <v>16.5</v>
      </c>
      <c r="G35" s="752">
        <v>30</v>
      </c>
      <c r="H35" s="752">
        <f t="shared" si="1"/>
        <v>29.99</v>
      </c>
      <c r="I35" s="264"/>
      <c r="J35" s="263">
        <f t="shared" si="2"/>
        <v>0</v>
      </c>
      <c r="K35" s="833">
        <f>VLOOKUP(E35,Inventory!A:C,3,FALSE)</f>
        <v>0</v>
      </c>
      <c r="L35" s="751"/>
      <c r="M35" s="751"/>
      <c r="O35" s="919"/>
    </row>
    <row r="36" spans="1:15" ht="12" customHeight="1" x14ac:dyDescent="0.2">
      <c r="A36" s="440"/>
      <c r="B36" s="440"/>
      <c r="C36" s="440"/>
      <c r="D36" s="843"/>
      <c r="E36" s="440"/>
      <c r="F36" s="844"/>
      <c r="G36" s="845"/>
      <c r="H36" s="845"/>
      <c r="I36" s="264"/>
      <c r="J36" s="263"/>
      <c r="K36" s="257"/>
      <c r="L36" s="440"/>
      <c r="M36" s="440"/>
    </row>
    <row r="37" spans="1:15" ht="12" customHeight="1" x14ac:dyDescent="0.2">
      <c r="A37" s="440"/>
      <c r="B37" s="440"/>
      <c r="C37" s="440"/>
      <c r="D37" s="843"/>
      <c r="E37" s="440"/>
      <c r="F37" s="844"/>
      <c r="G37" s="845"/>
      <c r="H37" s="845"/>
      <c r="I37" s="264"/>
      <c r="J37" s="263"/>
      <c r="K37" s="257"/>
      <c r="L37" s="440"/>
      <c r="M37" s="440"/>
    </row>
    <row r="38" spans="1:15" ht="12" customHeight="1" x14ac:dyDescent="0.2">
      <c r="A38" s="440"/>
      <c r="B38" s="440"/>
      <c r="C38" s="440"/>
      <c r="D38" s="843"/>
      <c r="E38" s="440"/>
      <c r="F38" s="844"/>
      <c r="G38" s="845"/>
      <c r="H38" s="845"/>
      <c r="I38" s="264"/>
      <c r="J38" s="263"/>
      <c r="K38" s="257"/>
      <c r="L38" s="440"/>
      <c r="M38" s="440"/>
    </row>
    <row r="39" spans="1:15" ht="12" customHeight="1" x14ac:dyDescent="0.2">
      <c r="A39" s="440"/>
      <c r="B39" s="440"/>
      <c r="C39" s="440"/>
      <c r="D39" s="843"/>
      <c r="E39" s="440"/>
      <c r="F39" s="844"/>
      <c r="G39" s="845"/>
      <c r="H39" s="845"/>
      <c r="I39" s="264"/>
      <c r="J39" s="263"/>
      <c r="K39" s="257"/>
      <c r="L39" s="440"/>
      <c r="M39" s="440"/>
    </row>
    <row r="40" spans="1:15" ht="12" customHeight="1" x14ac:dyDescent="0.2">
      <c r="A40" s="440"/>
      <c r="B40" s="440"/>
      <c r="C40" s="440"/>
      <c r="D40" s="843"/>
      <c r="E40" s="440"/>
      <c r="F40" s="844"/>
      <c r="G40" s="845"/>
      <c r="H40" s="845"/>
      <c r="I40" s="264"/>
      <c r="J40" s="263"/>
      <c r="K40" s="257"/>
      <c r="L40" s="440"/>
      <c r="M40" s="440"/>
    </row>
    <row r="41" spans="1:15" ht="12" customHeight="1" x14ac:dyDescent="0.2">
      <c r="A41" s="440"/>
      <c r="B41" s="440"/>
      <c r="C41" s="440"/>
      <c r="D41" s="843"/>
      <c r="E41" s="440"/>
      <c r="F41" s="844"/>
      <c r="G41" s="845"/>
      <c r="H41" s="845"/>
      <c r="I41" s="264"/>
      <c r="J41" s="263"/>
      <c r="K41" s="257"/>
      <c r="L41" s="440"/>
      <c r="M41" s="440"/>
    </row>
    <row r="42" spans="1:15" ht="12" customHeight="1" x14ac:dyDescent="0.2">
      <c r="A42" s="440"/>
      <c r="B42" s="440"/>
      <c r="C42" s="440"/>
      <c r="D42" s="843"/>
      <c r="E42" s="440"/>
      <c r="F42" s="844"/>
      <c r="G42" s="845"/>
      <c r="H42" s="845"/>
      <c r="I42" s="264"/>
      <c r="J42" s="263"/>
      <c r="K42" s="257"/>
      <c r="L42" s="440"/>
      <c r="M42" s="440"/>
    </row>
    <row r="43" spans="1:15" ht="12" customHeight="1" x14ac:dyDescent="0.2">
      <c r="A43" s="440"/>
      <c r="B43" s="440"/>
      <c r="C43" s="440"/>
      <c r="D43" s="843"/>
      <c r="E43" s="440"/>
      <c r="F43" s="844"/>
      <c r="G43" s="845"/>
      <c r="H43" s="845"/>
      <c r="I43" s="264"/>
      <c r="J43" s="263"/>
      <c r="K43" s="257"/>
      <c r="L43" s="440"/>
      <c r="M43" s="440"/>
    </row>
    <row r="44" spans="1:15" ht="12" customHeight="1" x14ac:dyDescent="0.2">
      <c r="A44" s="440"/>
      <c r="B44" s="440"/>
      <c r="C44" s="440"/>
      <c r="D44" s="843"/>
      <c r="E44" s="440"/>
      <c r="F44" s="844"/>
      <c r="G44" s="845"/>
      <c r="H44" s="845"/>
      <c r="I44" s="264"/>
      <c r="J44" s="263"/>
      <c r="K44" s="257"/>
      <c r="L44" s="440"/>
      <c r="M44" s="440"/>
    </row>
    <row r="45" spans="1:15" ht="12" customHeight="1" x14ac:dyDescent="0.2">
      <c r="A45" s="440"/>
      <c r="B45" s="440"/>
      <c r="C45" s="440"/>
      <c r="D45" s="843"/>
      <c r="E45" s="440"/>
      <c r="F45" s="844"/>
      <c r="G45" s="845"/>
      <c r="H45" s="845"/>
      <c r="I45" s="264"/>
      <c r="J45" s="263"/>
      <c r="K45" s="257"/>
      <c r="L45" s="440"/>
      <c r="M45" s="440"/>
    </row>
    <row r="46" spans="1:15" ht="12" customHeight="1" x14ac:dyDescent="0.2">
      <c r="A46" s="440"/>
      <c r="B46" s="440"/>
      <c r="C46" s="440"/>
      <c r="D46" s="843"/>
      <c r="E46" s="440"/>
      <c r="F46" s="844"/>
      <c r="G46" s="845"/>
      <c r="H46" s="845"/>
      <c r="I46" s="264"/>
      <c r="J46" s="263"/>
      <c r="K46" s="257"/>
      <c r="L46" s="440"/>
      <c r="M46" s="440"/>
    </row>
    <row r="47" spans="1:15" ht="12" customHeight="1" x14ac:dyDescent="0.2">
      <c r="A47" s="440"/>
      <c r="B47" s="440"/>
      <c r="C47" s="440"/>
      <c r="D47" s="843"/>
      <c r="E47" s="440"/>
      <c r="F47" s="844"/>
      <c r="G47" s="845"/>
      <c r="H47" s="845"/>
      <c r="I47" s="264"/>
      <c r="J47" s="263"/>
      <c r="K47" s="257"/>
      <c r="L47" s="440"/>
      <c r="M47" s="440"/>
    </row>
    <row r="48" spans="1:15" ht="12" customHeight="1" x14ac:dyDescent="0.2">
      <c r="A48" s="440"/>
      <c r="B48" s="440"/>
      <c r="C48" s="440"/>
      <c r="D48" s="843"/>
      <c r="E48" s="440"/>
      <c r="F48" s="844"/>
      <c r="G48" s="845"/>
      <c r="H48" s="845"/>
      <c r="I48" s="264"/>
      <c r="J48" s="263"/>
      <c r="K48" s="257"/>
      <c r="L48" s="440"/>
      <c r="M48" s="440"/>
    </row>
    <row r="49" spans="1:13" ht="12" customHeight="1" x14ac:dyDescent="0.2">
      <c r="A49" s="440"/>
      <c r="B49" s="440"/>
      <c r="C49" s="440"/>
      <c r="D49" s="843"/>
      <c r="E49" s="440"/>
      <c r="F49" s="844"/>
      <c r="G49" s="845"/>
      <c r="H49" s="845"/>
      <c r="I49" s="264"/>
      <c r="J49" s="263"/>
      <c r="K49" s="257"/>
      <c r="L49" s="440"/>
      <c r="M49" s="440"/>
    </row>
    <row r="50" spans="1:13" ht="12" customHeight="1" x14ac:dyDescent="0.2">
      <c r="A50" s="440"/>
      <c r="B50" s="440"/>
      <c r="C50" s="440"/>
      <c r="D50" s="843"/>
      <c r="E50" s="440"/>
      <c r="F50" s="844"/>
      <c r="G50" s="845"/>
      <c r="H50" s="845"/>
      <c r="I50" s="264"/>
      <c r="J50" s="263"/>
      <c r="K50" s="257"/>
      <c r="L50" s="440"/>
      <c r="M50" s="440"/>
    </row>
    <row r="51" spans="1:13" ht="12" customHeight="1" x14ac:dyDescent="0.2">
      <c r="A51" s="440"/>
      <c r="B51" s="440"/>
      <c r="C51" s="440"/>
      <c r="D51" s="843"/>
      <c r="E51" s="440"/>
      <c r="F51" s="844"/>
      <c r="G51" s="845"/>
      <c r="H51" s="845"/>
      <c r="I51" s="264"/>
      <c r="J51" s="263"/>
      <c r="K51" s="257"/>
      <c r="L51" s="440"/>
      <c r="M51" s="440"/>
    </row>
    <row r="52" spans="1:13" ht="12" customHeight="1" x14ac:dyDescent="0.2">
      <c r="A52" s="440"/>
      <c r="B52" s="440"/>
      <c r="C52" s="440"/>
      <c r="D52" s="843"/>
      <c r="E52" s="440"/>
      <c r="F52" s="844"/>
      <c r="G52" s="845"/>
      <c r="H52" s="845"/>
      <c r="I52" s="264"/>
      <c r="J52" s="263"/>
      <c r="K52" s="257"/>
      <c r="L52" s="440"/>
      <c r="M52" s="440"/>
    </row>
    <row r="53" spans="1:13" ht="12" customHeight="1" x14ac:dyDescent="0.2">
      <c r="A53" s="440"/>
      <c r="B53" s="440"/>
      <c r="C53" s="440"/>
      <c r="D53" s="843"/>
      <c r="E53" s="440"/>
      <c r="F53" s="844"/>
      <c r="G53" s="845"/>
      <c r="H53" s="845"/>
      <c r="I53" s="264"/>
      <c r="J53" s="263"/>
      <c r="K53" s="257"/>
      <c r="L53" s="440"/>
      <c r="M53" s="440"/>
    </row>
    <row r="54" spans="1:13" ht="12" customHeight="1" x14ac:dyDescent="0.2">
      <c r="A54" s="440"/>
      <c r="B54" s="440"/>
      <c r="C54" s="440"/>
      <c r="D54" s="843"/>
      <c r="E54" s="440"/>
      <c r="F54" s="844"/>
      <c r="G54" s="845"/>
      <c r="H54" s="845"/>
      <c r="I54" s="264"/>
      <c r="J54" s="263"/>
      <c r="K54" s="257"/>
      <c r="L54" s="440"/>
      <c r="M54" s="440"/>
    </row>
    <row r="55" spans="1:13" ht="12" customHeight="1" x14ac:dyDescent="0.2">
      <c r="A55" s="440"/>
      <c r="B55" s="440"/>
      <c r="C55" s="440"/>
      <c r="D55" s="843"/>
      <c r="E55" s="440"/>
      <c r="F55" s="844"/>
      <c r="G55" s="845"/>
      <c r="H55" s="845"/>
      <c r="I55" s="264"/>
      <c r="J55" s="263"/>
      <c r="K55" s="257"/>
      <c r="L55" s="440"/>
      <c r="M55" s="440"/>
    </row>
    <row r="56" spans="1:13" ht="12" customHeight="1" x14ac:dyDescent="0.2">
      <c r="A56" s="440"/>
      <c r="B56" s="440"/>
      <c r="C56" s="440"/>
      <c r="D56" s="843"/>
      <c r="E56" s="440"/>
      <c r="F56" s="844"/>
      <c r="G56" s="845"/>
      <c r="H56" s="845"/>
      <c r="I56" s="264"/>
      <c r="J56" s="263"/>
      <c r="K56" s="257"/>
      <c r="L56" s="440"/>
      <c r="M56" s="440"/>
    </row>
    <row r="57" spans="1:13" ht="12" customHeight="1" x14ac:dyDescent="0.2">
      <c r="A57" s="440"/>
      <c r="B57" s="440"/>
      <c r="C57" s="440"/>
      <c r="D57" s="843"/>
      <c r="E57" s="440"/>
      <c r="F57" s="844"/>
      <c r="G57" s="845"/>
      <c r="H57" s="845"/>
      <c r="I57" s="264"/>
      <c r="J57" s="263"/>
      <c r="K57" s="257"/>
      <c r="L57" s="440"/>
      <c r="M57" s="440"/>
    </row>
    <row r="58" spans="1:13" ht="12" customHeight="1" x14ac:dyDescent="0.2">
      <c r="A58" s="440"/>
      <c r="B58" s="440"/>
      <c r="C58" s="440"/>
      <c r="D58" s="843"/>
      <c r="E58" s="440"/>
      <c r="F58" s="844"/>
      <c r="G58" s="845"/>
      <c r="H58" s="845"/>
      <c r="I58" s="264"/>
      <c r="J58" s="263"/>
      <c r="K58" s="257"/>
      <c r="L58" s="440"/>
      <c r="M58" s="440"/>
    </row>
    <row r="59" spans="1:13" ht="12" customHeight="1" x14ac:dyDescent="0.2">
      <c r="A59" s="440"/>
      <c r="B59" s="440"/>
      <c r="C59" s="440"/>
      <c r="D59" s="843"/>
      <c r="E59" s="440"/>
      <c r="F59" s="844"/>
      <c r="G59" s="845"/>
      <c r="H59" s="845"/>
      <c r="I59" s="264"/>
      <c r="J59" s="263"/>
      <c r="K59" s="257"/>
      <c r="L59" s="440"/>
      <c r="M59" s="440"/>
    </row>
    <row r="60" spans="1:13" ht="12" customHeight="1" x14ac:dyDescent="0.2">
      <c r="A60" s="440"/>
      <c r="B60" s="440"/>
      <c r="C60" s="440"/>
      <c r="D60" s="843"/>
      <c r="E60" s="440"/>
      <c r="F60" s="844"/>
      <c r="G60" s="845"/>
      <c r="H60" s="845"/>
      <c r="I60" s="264"/>
      <c r="J60" s="263"/>
      <c r="K60" s="257"/>
      <c r="L60" s="440"/>
      <c r="M60" s="440"/>
    </row>
    <row r="61" spans="1:13" ht="12" customHeight="1" x14ac:dyDescent="0.2">
      <c r="A61" s="440"/>
      <c r="B61" s="440"/>
      <c r="C61" s="440"/>
      <c r="D61" s="843"/>
      <c r="E61" s="440"/>
      <c r="F61" s="844"/>
      <c r="G61" s="845"/>
      <c r="H61" s="845"/>
      <c r="I61" s="264"/>
      <c r="J61" s="263"/>
      <c r="K61" s="257"/>
      <c r="L61" s="440"/>
      <c r="M61" s="440"/>
    </row>
    <row r="62" spans="1:13" ht="12" customHeight="1" x14ac:dyDescent="0.2">
      <c r="A62" s="440"/>
      <c r="B62" s="440"/>
      <c r="C62" s="440"/>
      <c r="D62" s="843"/>
      <c r="E62" s="440"/>
      <c r="F62" s="844"/>
      <c r="G62" s="845"/>
      <c r="H62" s="845"/>
      <c r="I62" s="264"/>
      <c r="J62" s="263"/>
      <c r="K62" s="257"/>
      <c r="L62" s="440"/>
      <c r="M62" s="440"/>
    </row>
    <row r="63" spans="1:13" ht="12" customHeight="1" x14ac:dyDescent="0.2">
      <c r="A63" s="440"/>
      <c r="B63" s="440"/>
      <c r="C63" s="440"/>
      <c r="D63" s="843"/>
      <c r="E63" s="440"/>
      <c r="F63" s="844"/>
      <c r="G63" s="845"/>
      <c r="H63" s="845"/>
      <c r="I63" s="264"/>
      <c r="J63" s="263"/>
      <c r="K63" s="257"/>
      <c r="L63" s="440"/>
      <c r="M63" s="440"/>
    </row>
    <row r="64" spans="1:13" ht="12" customHeight="1" x14ac:dyDescent="0.2">
      <c r="A64" s="440"/>
      <c r="B64" s="440"/>
      <c r="C64" s="440"/>
      <c r="D64" s="843"/>
      <c r="E64" s="440"/>
      <c r="F64" s="844"/>
      <c r="G64" s="845"/>
      <c r="H64" s="845"/>
      <c r="I64" s="264"/>
      <c r="J64" s="263"/>
      <c r="K64" s="257"/>
      <c r="L64" s="440"/>
      <c r="M64" s="440"/>
    </row>
    <row r="65" spans="1:13" ht="12" customHeight="1" x14ac:dyDescent="0.2">
      <c r="A65" s="440"/>
      <c r="B65" s="440"/>
      <c r="C65" s="440"/>
      <c r="D65" s="843"/>
      <c r="E65" s="440"/>
      <c r="F65" s="844"/>
      <c r="G65" s="845"/>
      <c r="H65" s="845"/>
      <c r="I65" s="264"/>
      <c r="J65" s="263"/>
      <c r="K65" s="257"/>
      <c r="L65" s="440"/>
      <c r="M65" s="440"/>
    </row>
    <row r="66" spans="1:13" ht="12" customHeight="1" x14ac:dyDescent="0.2">
      <c r="A66" s="440"/>
      <c r="B66" s="440"/>
      <c r="C66" s="440"/>
      <c r="D66" s="843"/>
      <c r="E66" s="440"/>
      <c r="F66" s="844"/>
      <c r="G66" s="845"/>
      <c r="H66" s="845"/>
      <c r="I66" s="264"/>
      <c r="J66" s="263"/>
      <c r="K66" s="257"/>
      <c r="L66" s="440"/>
      <c r="M66" s="440"/>
    </row>
    <row r="67" spans="1:13" ht="12" customHeight="1" x14ac:dyDescent="0.2">
      <c r="A67" s="440"/>
      <c r="B67" s="440"/>
      <c r="C67" s="440"/>
      <c r="D67" s="843"/>
      <c r="E67" s="440"/>
      <c r="F67" s="844"/>
      <c r="G67" s="845"/>
      <c r="H67" s="845"/>
      <c r="I67" s="264"/>
      <c r="J67" s="263"/>
      <c r="K67" s="257"/>
      <c r="L67" s="440"/>
      <c r="M67" s="440"/>
    </row>
    <row r="68" spans="1:13" ht="12" customHeight="1" x14ac:dyDescent="0.2">
      <c r="A68" s="440"/>
      <c r="B68" s="440"/>
      <c r="C68" s="440"/>
      <c r="D68" s="843"/>
      <c r="E68" s="440"/>
      <c r="F68" s="844"/>
      <c r="G68" s="845"/>
      <c r="H68" s="845"/>
      <c r="I68" s="264"/>
      <c r="J68" s="263"/>
      <c r="K68" s="257"/>
      <c r="L68" s="440"/>
      <c r="M68" s="440"/>
    </row>
    <row r="69" spans="1:13" ht="12" customHeight="1" x14ac:dyDescent="0.2">
      <c r="A69" s="440"/>
      <c r="B69" s="440"/>
      <c r="C69" s="440"/>
      <c r="D69" s="843"/>
      <c r="E69" s="440"/>
      <c r="F69" s="844"/>
      <c r="G69" s="845"/>
      <c r="H69" s="845"/>
      <c r="I69" s="264"/>
      <c r="J69" s="263"/>
      <c r="K69" s="257"/>
      <c r="L69" s="440"/>
      <c r="M69" s="440"/>
    </row>
    <row r="70" spans="1:13" ht="12" customHeight="1" x14ac:dyDescent="0.2">
      <c r="A70" s="440"/>
      <c r="B70" s="440"/>
      <c r="C70" s="440"/>
      <c r="D70" s="843"/>
      <c r="E70" s="440"/>
      <c r="F70" s="844"/>
      <c r="G70" s="845"/>
      <c r="H70" s="845"/>
      <c r="I70" s="264"/>
      <c r="J70" s="263"/>
      <c r="K70" s="257"/>
      <c r="L70" s="440"/>
      <c r="M70" s="440"/>
    </row>
    <row r="71" spans="1:13" ht="12" customHeight="1" x14ac:dyDescent="0.2">
      <c r="A71" s="440"/>
      <c r="B71" s="440"/>
      <c r="C71" s="440"/>
      <c r="D71" s="843"/>
      <c r="E71" s="440"/>
      <c r="F71" s="844"/>
      <c r="G71" s="845"/>
      <c r="H71" s="845"/>
      <c r="I71" s="264"/>
      <c r="J71" s="263"/>
      <c r="K71" s="257"/>
      <c r="L71" s="440"/>
      <c r="M71" s="440"/>
    </row>
    <row r="72" spans="1:13" ht="12" customHeight="1" x14ac:dyDescent="0.2">
      <c r="A72" s="440"/>
      <c r="B72" s="440"/>
      <c r="C72" s="440"/>
      <c r="D72" s="843"/>
      <c r="E72" s="440"/>
      <c r="F72" s="844"/>
      <c r="G72" s="845"/>
      <c r="H72" s="845"/>
      <c r="I72" s="264"/>
      <c r="J72" s="263"/>
      <c r="K72" s="257"/>
      <c r="L72" s="440"/>
      <c r="M72" s="440"/>
    </row>
    <row r="73" spans="1:13" ht="12" customHeight="1" x14ac:dyDescent="0.2">
      <c r="A73" s="440"/>
      <c r="B73" s="440"/>
      <c r="C73" s="440"/>
      <c r="D73" s="843"/>
      <c r="E73" s="440"/>
      <c r="F73" s="844"/>
      <c r="G73" s="845"/>
      <c r="H73" s="845"/>
      <c r="I73" s="264"/>
      <c r="J73" s="263"/>
      <c r="K73" s="257"/>
      <c r="L73" s="440"/>
      <c r="M73" s="440"/>
    </row>
    <row r="74" spans="1:13" ht="12" customHeight="1" x14ac:dyDescent="0.2">
      <c r="A74" s="440"/>
      <c r="B74" s="440"/>
      <c r="C74" s="440"/>
      <c r="D74" s="843"/>
      <c r="E74" s="440"/>
      <c r="F74" s="844"/>
      <c r="G74" s="845"/>
      <c r="H74" s="845"/>
      <c r="I74" s="264"/>
      <c r="J74" s="263"/>
      <c r="K74" s="257"/>
      <c r="L74" s="440"/>
      <c r="M74" s="440"/>
    </row>
    <row r="75" spans="1:13" ht="12" customHeight="1" x14ac:dyDescent="0.2">
      <c r="A75" s="440"/>
      <c r="B75" s="440"/>
      <c r="C75" s="440"/>
      <c r="D75" s="843"/>
      <c r="E75" s="440"/>
      <c r="F75" s="844"/>
      <c r="G75" s="845"/>
      <c r="H75" s="845"/>
      <c r="I75" s="264"/>
      <c r="J75" s="263"/>
      <c r="K75" s="257"/>
      <c r="L75" s="440"/>
      <c r="M75" s="440"/>
    </row>
    <row r="76" spans="1:13" ht="12" customHeight="1" x14ac:dyDescent="0.2">
      <c r="A76" s="440"/>
      <c r="B76" s="440"/>
      <c r="C76" s="440"/>
      <c r="D76" s="843"/>
      <c r="E76" s="440"/>
      <c r="F76" s="844"/>
      <c r="G76" s="845"/>
      <c r="H76" s="845"/>
      <c r="I76" s="264"/>
      <c r="J76" s="263"/>
      <c r="K76" s="257"/>
      <c r="L76" s="440"/>
      <c r="M76" s="440"/>
    </row>
    <row r="77" spans="1:13" ht="12" customHeight="1" x14ac:dyDescent="0.2">
      <c r="A77" s="440"/>
      <c r="B77" s="440"/>
      <c r="C77" s="440"/>
      <c r="D77" s="843"/>
      <c r="E77" s="440"/>
      <c r="F77" s="844"/>
      <c r="G77" s="845"/>
      <c r="H77" s="845"/>
      <c r="I77" s="264"/>
      <c r="J77" s="263"/>
      <c r="K77" s="257"/>
      <c r="L77" s="440"/>
      <c r="M77" s="440"/>
    </row>
    <row r="78" spans="1:13" ht="12" customHeight="1" x14ac:dyDescent="0.2">
      <c r="A78" s="440"/>
      <c r="B78" s="440"/>
      <c r="C78" s="440"/>
      <c r="D78" s="843"/>
      <c r="E78" s="440"/>
      <c r="F78" s="844"/>
      <c r="G78" s="845"/>
      <c r="H78" s="845"/>
      <c r="I78" s="264"/>
      <c r="J78" s="263"/>
      <c r="K78" s="257"/>
      <c r="L78" s="440"/>
      <c r="M78" s="440"/>
    </row>
    <row r="79" spans="1:13" ht="12" customHeight="1" x14ac:dyDescent="0.2">
      <c r="A79" s="440"/>
      <c r="B79" s="440"/>
      <c r="C79" s="440"/>
      <c r="D79" s="843"/>
      <c r="E79" s="440"/>
      <c r="F79" s="844"/>
      <c r="G79" s="845"/>
      <c r="H79" s="845"/>
      <c r="I79" s="264"/>
      <c r="J79" s="263"/>
      <c r="K79" s="257"/>
      <c r="L79" s="440"/>
      <c r="M79" s="440"/>
    </row>
    <row r="80" spans="1:13" ht="12" customHeight="1" x14ac:dyDescent="0.2">
      <c r="A80" s="440"/>
      <c r="B80" s="440"/>
      <c r="C80" s="440"/>
      <c r="D80" s="843"/>
      <c r="E80" s="440"/>
      <c r="F80" s="844"/>
      <c r="G80" s="845"/>
      <c r="H80" s="845"/>
      <c r="I80" s="264"/>
      <c r="J80" s="263"/>
      <c r="K80" s="257"/>
      <c r="L80" s="440"/>
      <c r="M80" s="440"/>
    </row>
    <row r="81" spans="1:13" ht="12" customHeight="1" x14ac:dyDescent="0.2">
      <c r="A81" s="440"/>
      <c r="B81" s="440"/>
      <c r="C81" s="440"/>
      <c r="D81" s="843"/>
      <c r="E81" s="440"/>
      <c r="F81" s="844"/>
      <c r="G81" s="845"/>
      <c r="H81" s="845"/>
      <c r="I81" s="264"/>
      <c r="J81" s="263"/>
      <c r="K81" s="257"/>
      <c r="L81" s="440"/>
      <c r="M81" s="440"/>
    </row>
    <row r="82" spans="1:13" ht="12" customHeight="1" x14ac:dyDescent="0.2">
      <c r="A82" s="440"/>
      <c r="B82" s="440"/>
      <c r="C82" s="440"/>
      <c r="D82" s="843"/>
      <c r="E82" s="440"/>
      <c r="F82" s="844"/>
      <c r="G82" s="845"/>
      <c r="H82" s="845"/>
      <c r="I82" s="264"/>
      <c r="J82" s="263"/>
      <c r="K82" s="257"/>
      <c r="L82" s="440"/>
      <c r="M82" s="440"/>
    </row>
    <row r="83" spans="1:13" ht="12" customHeight="1" x14ac:dyDescent="0.2">
      <c r="A83" s="440"/>
      <c r="B83" s="440"/>
      <c r="C83" s="440"/>
      <c r="D83" s="843"/>
      <c r="E83" s="440"/>
      <c r="F83" s="844"/>
      <c r="G83" s="845"/>
      <c r="H83" s="845"/>
      <c r="I83" s="264"/>
      <c r="J83" s="263"/>
      <c r="K83" s="257"/>
      <c r="L83" s="440"/>
      <c r="M83" s="440"/>
    </row>
    <row r="84" spans="1:13" ht="12" customHeight="1" x14ac:dyDescent="0.2">
      <c r="A84" s="440"/>
      <c r="B84" s="440"/>
      <c r="C84" s="440"/>
      <c r="D84" s="843"/>
      <c r="E84" s="440"/>
      <c r="F84" s="844"/>
      <c r="G84" s="845"/>
      <c r="H84" s="845"/>
      <c r="I84" s="264"/>
      <c r="J84" s="263"/>
      <c r="K84" s="257"/>
      <c r="L84" s="440"/>
      <c r="M84" s="440"/>
    </row>
    <row r="85" spans="1:13" ht="12" customHeight="1" x14ac:dyDescent="0.2">
      <c r="A85" s="440"/>
      <c r="B85" s="440"/>
      <c r="C85" s="440"/>
      <c r="D85" s="843"/>
      <c r="E85" s="440"/>
      <c r="F85" s="844"/>
      <c r="G85" s="845"/>
      <c r="H85" s="845"/>
      <c r="I85" s="264"/>
      <c r="J85" s="263"/>
      <c r="K85" s="257"/>
      <c r="L85" s="440"/>
      <c r="M85" s="440"/>
    </row>
    <row r="86" spans="1:13" ht="12" customHeight="1" x14ac:dyDescent="0.2">
      <c r="A86" s="440"/>
      <c r="B86" s="440"/>
      <c r="C86" s="440"/>
      <c r="D86" s="843"/>
      <c r="E86" s="440"/>
      <c r="F86" s="844"/>
      <c r="G86" s="845"/>
      <c r="H86" s="845"/>
      <c r="I86" s="264"/>
      <c r="J86" s="263"/>
      <c r="K86" s="257"/>
      <c r="L86" s="440"/>
      <c r="M86" s="440"/>
    </row>
    <row r="87" spans="1:13" ht="12" customHeight="1" x14ac:dyDescent="0.2">
      <c r="A87" s="440"/>
      <c r="B87" s="440"/>
      <c r="C87" s="440"/>
      <c r="D87" s="843"/>
      <c r="E87" s="440"/>
      <c r="F87" s="844"/>
      <c r="G87" s="845"/>
      <c r="H87" s="845"/>
      <c r="I87" s="264"/>
      <c r="J87" s="263"/>
      <c r="K87" s="257"/>
      <c r="L87" s="440"/>
      <c r="M87" s="440"/>
    </row>
    <row r="88" spans="1:13" ht="12" customHeight="1" x14ac:dyDescent="0.2">
      <c r="A88" s="440"/>
      <c r="B88" s="440"/>
      <c r="C88" s="440"/>
      <c r="D88" s="843"/>
      <c r="E88" s="440"/>
      <c r="F88" s="844"/>
      <c r="G88" s="845"/>
      <c r="H88" s="845"/>
      <c r="I88" s="264"/>
      <c r="J88" s="263"/>
      <c r="K88" s="257"/>
      <c r="L88" s="440"/>
      <c r="M88" s="440"/>
    </row>
    <row r="89" spans="1:13" ht="12" customHeight="1" x14ac:dyDescent="0.2">
      <c r="A89" s="440"/>
      <c r="B89" s="440"/>
      <c r="C89" s="440"/>
      <c r="D89" s="843"/>
      <c r="E89" s="440"/>
      <c r="F89" s="844"/>
      <c r="G89" s="845"/>
      <c r="H89" s="845"/>
      <c r="I89" s="264"/>
      <c r="J89" s="263"/>
      <c r="K89" s="257"/>
      <c r="L89" s="440"/>
      <c r="M89" s="440"/>
    </row>
    <row r="90" spans="1:13" ht="12" customHeight="1" x14ac:dyDescent="0.2">
      <c r="A90" s="440"/>
      <c r="B90" s="440"/>
      <c r="C90" s="440"/>
      <c r="D90" s="843"/>
      <c r="E90" s="440"/>
      <c r="F90" s="844"/>
      <c r="G90" s="845"/>
      <c r="H90" s="845"/>
      <c r="I90" s="264"/>
      <c r="J90" s="263"/>
      <c r="K90" s="257"/>
      <c r="L90" s="440"/>
      <c r="M90" s="440"/>
    </row>
    <row r="91" spans="1:13" ht="12" customHeight="1" x14ac:dyDescent="0.2">
      <c r="A91" s="440"/>
      <c r="B91" s="440"/>
      <c r="C91" s="440"/>
      <c r="D91" s="843"/>
      <c r="E91" s="440"/>
      <c r="F91" s="844"/>
      <c r="G91" s="845"/>
      <c r="H91" s="845"/>
      <c r="I91" s="264"/>
      <c r="J91" s="263"/>
      <c r="K91" s="257"/>
      <c r="L91" s="440"/>
      <c r="M91" s="440"/>
    </row>
    <row r="92" spans="1:13" ht="12" customHeight="1" x14ac:dyDescent="0.2">
      <c r="A92" s="440"/>
      <c r="B92" s="440"/>
      <c r="C92" s="440"/>
      <c r="D92" s="843"/>
      <c r="E92" s="440"/>
      <c r="F92" s="844"/>
      <c r="G92" s="845"/>
      <c r="H92" s="845"/>
      <c r="I92" s="264"/>
      <c r="J92" s="263"/>
      <c r="K92" s="257"/>
      <c r="L92" s="440"/>
      <c r="M92" s="440"/>
    </row>
    <row r="93" spans="1:13" ht="12" customHeight="1" x14ac:dyDescent="0.2">
      <c r="A93" s="440"/>
      <c r="B93" s="440"/>
      <c r="C93" s="440"/>
      <c r="D93" s="843"/>
      <c r="E93" s="440"/>
      <c r="F93" s="844"/>
      <c r="G93" s="845"/>
      <c r="H93" s="845"/>
      <c r="I93" s="264"/>
      <c r="J93" s="263"/>
      <c r="K93" s="257"/>
      <c r="L93" s="440"/>
      <c r="M93" s="440"/>
    </row>
    <row r="94" spans="1:13" ht="12" customHeight="1" x14ac:dyDescent="0.2">
      <c r="A94" s="440"/>
      <c r="B94" s="440"/>
      <c r="C94" s="440"/>
      <c r="D94" s="843"/>
      <c r="E94" s="440"/>
      <c r="F94" s="844"/>
      <c r="G94" s="845"/>
      <c r="H94" s="845"/>
      <c r="I94" s="264"/>
      <c r="J94" s="263"/>
      <c r="K94" s="257"/>
      <c r="L94" s="440"/>
      <c r="M94" s="440"/>
    </row>
    <row r="95" spans="1:13" ht="12" customHeight="1" x14ac:dyDescent="0.2">
      <c r="A95" s="440"/>
      <c r="B95" s="440"/>
      <c r="C95" s="440"/>
      <c r="D95" s="843"/>
      <c r="E95" s="440"/>
      <c r="F95" s="844"/>
      <c r="G95" s="845"/>
      <c r="H95" s="845"/>
      <c r="I95" s="264"/>
      <c r="J95" s="263"/>
      <c r="K95" s="257"/>
      <c r="L95" s="440"/>
      <c r="M95" s="440"/>
    </row>
    <row r="96" spans="1:13" ht="12" customHeight="1" x14ac:dyDescent="0.2">
      <c r="A96" s="440"/>
      <c r="B96" s="440"/>
      <c r="C96" s="440"/>
      <c r="D96" s="843"/>
      <c r="E96" s="440"/>
      <c r="F96" s="844"/>
      <c r="G96" s="845"/>
      <c r="H96" s="845"/>
      <c r="I96" s="264"/>
      <c r="J96" s="263"/>
      <c r="K96" s="257"/>
      <c r="L96" s="440"/>
      <c r="M96" s="440"/>
    </row>
    <row r="97" spans="1:13" ht="12" customHeight="1" x14ac:dyDescent="0.2">
      <c r="A97" s="440"/>
      <c r="B97" s="440"/>
      <c r="C97" s="440"/>
      <c r="D97" s="843"/>
      <c r="E97" s="440"/>
      <c r="F97" s="844"/>
      <c r="G97" s="845"/>
      <c r="H97" s="845"/>
      <c r="I97" s="264"/>
      <c r="J97" s="263"/>
      <c r="K97" s="257"/>
      <c r="L97" s="440"/>
      <c r="M97" s="440"/>
    </row>
    <row r="98" spans="1:13" ht="12" customHeight="1" x14ac:dyDescent="0.2">
      <c r="A98" s="440"/>
      <c r="B98" s="440"/>
      <c r="C98" s="440"/>
      <c r="D98" s="843"/>
      <c r="E98" s="440"/>
      <c r="F98" s="844"/>
      <c r="G98" s="845"/>
      <c r="H98" s="845"/>
      <c r="I98" s="264"/>
      <c r="J98" s="263"/>
      <c r="K98" s="257"/>
      <c r="L98" s="440"/>
      <c r="M98" s="440"/>
    </row>
    <row r="99" spans="1:13" ht="12" customHeight="1" x14ac:dyDescent="0.2">
      <c r="A99" s="440"/>
      <c r="B99" s="440"/>
      <c r="C99" s="440"/>
      <c r="D99" s="843"/>
      <c r="E99" s="440"/>
      <c r="F99" s="844"/>
      <c r="G99" s="845"/>
      <c r="H99" s="845"/>
      <c r="I99" s="264"/>
      <c r="J99" s="263"/>
      <c r="K99" s="257"/>
      <c r="L99" s="440"/>
      <c r="M99" s="440"/>
    </row>
    <row r="100" spans="1:13" ht="12" customHeight="1" x14ac:dyDescent="0.2">
      <c r="A100" s="440"/>
      <c r="B100" s="440"/>
      <c r="C100" s="440"/>
      <c r="D100" s="843"/>
      <c r="E100" s="440"/>
      <c r="F100" s="844"/>
      <c r="G100" s="845"/>
      <c r="H100" s="845"/>
      <c r="I100" s="264"/>
      <c r="J100" s="263"/>
      <c r="K100" s="257"/>
      <c r="L100" s="440"/>
      <c r="M100" s="440"/>
    </row>
    <row r="101" spans="1:13" ht="12" customHeight="1" x14ac:dyDescent="0.2">
      <c r="A101" s="440"/>
      <c r="B101" s="440"/>
      <c r="C101" s="440"/>
      <c r="D101" s="843"/>
      <c r="E101" s="440"/>
      <c r="F101" s="844"/>
      <c r="G101" s="845"/>
      <c r="H101" s="845"/>
      <c r="I101" s="264"/>
      <c r="J101" s="263"/>
      <c r="K101" s="257"/>
      <c r="L101" s="440"/>
      <c r="M101" s="440"/>
    </row>
    <row r="102" spans="1:13" ht="12" customHeight="1" x14ac:dyDescent="0.2">
      <c r="A102" s="440"/>
      <c r="B102" s="440"/>
      <c r="C102" s="440"/>
      <c r="D102" s="843"/>
      <c r="E102" s="440"/>
      <c r="F102" s="844"/>
      <c r="G102" s="845"/>
      <c r="H102" s="845"/>
      <c r="I102" s="264"/>
      <c r="J102" s="263"/>
      <c r="K102" s="257"/>
      <c r="L102" s="440"/>
      <c r="M102" s="440"/>
    </row>
    <row r="103" spans="1:13" ht="12" customHeight="1" x14ac:dyDescent="0.2">
      <c r="A103" s="440"/>
      <c r="B103" s="440"/>
      <c r="C103" s="440"/>
      <c r="D103" s="843"/>
      <c r="E103" s="440"/>
      <c r="F103" s="844"/>
      <c r="G103" s="845"/>
      <c r="H103" s="845"/>
      <c r="I103" s="264"/>
      <c r="J103" s="263"/>
      <c r="K103" s="257"/>
      <c r="L103" s="440"/>
      <c r="M103" s="440"/>
    </row>
    <row r="104" spans="1:13" ht="12" customHeight="1" x14ac:dyDescent="0.2">
      <c r="A104" s="440"/>
      <c r="B104" s="440"/>
      <c r="C104" s="440"/>
      <c r="D104" s="843"/>
      <c r="E104" s="440"/>
      <c r="F104" s="844"/>
      <c r="G104" s="845"/>
      <c r="H104" s="845"/>
      <c r="I104" s="264"/>
      <c r="J104" s="263"/>
      <c r="K104" s="257"/>
      <c r="L104" s="440"/>
      <c r="M104" s="440"/>
    </row>
    <row r="105" spans="1:13" ht="12" customHeight="1" x14ac:dyDescent="0.2">
      <c r="A105" s="440"/>
      <c r="B105" s="440"/>
      <c r="C105" s="440"/>
      <c r="D105" s="843"/>
      <c r="E105" s="440"/>
      <c r="F105" s="844"/>
      <c r="G105" s="845"/>
      <c r="H105" s="845"/>
      <c r="I105" s="264"/>
      <c r="J105" s="263"/>
      <c r="K105" s="257"/>
      <c r="L105" s="440"/>
      <c r="M105" s="440"/>
    </row>
    <row r="106" spans="1:13" ht="12" customHeight="1" x14ac:dyDescent="0.2">
      <c r="A106" s="440"/>
      <c r="B106" s="440"/>
      <c r="C106" s="440"/>
      <c r="D106" s="843"/>
      <c r="E106" s="440"/>
      <c r="F106" s="844"/>
      <c r="G106" s="845"/>
      <c r="H106" s="845"/>
      <c r="I106" s="264"/>
      <c r="J106" s="263"/>
      <c r="K106" s="257"/>
      <c r="L106" s="440"/>
      <c r="M106" s="440"/>
    </row>
    <row r="107" spans="1:13" ht="12" customHeight="1" x14ac:dyDescent="0.2">
      <c r="A107" s="440"/>
      <c r="B107" s="440"/>
      <c r="C107" s="440"/>
      <c r="D107" s="843"/>
      <c r="E107" s="440"/>
      <c r="F107" s="844"/>
      <c r="G107" s="845"/>
      <c r="H107" s="845"/>
      <c r="I107" s="264"/>
      <c r="J107" s="263"/>
      <c r="K107" s="257"/>
      <c r="L107" s="440"/>
      <c r="M107" s="440"/>
    </row>
    <row r="108" spans="1:13" ht="12" customHeight="1" x14ac:dyDescent="0.2">
      <c r="A108" s="440"/>
      <c r="B108" s="440"/>
      <c r="C108" s="440"/>
      <c r="D108" s="843"/>
      <c r="E108" s="440"/>
      <c r="F108" s="844"/>
      <c r="G108" s="845"/>
      <c r="H108" s="845"/>
      <c r="I108" s="264"/>
      <c r="J108" s="263"/>
      <c r="K108" s="257"/>
      <c r="L108" s="440"/>
      <c r="M108" s="440"/>
    </row>
    <row r="109" spans="1:13" ht="12" customHeight="1" x14ac:dyDescent="0.2">
      <c r="A109" s="440"/>
      <c r="B109" s="440"/>
      <c r="C109" s="440"/>
      <c r="D109" s="843"/>
      <c r="E109" s="440"/>
      <c r="F109" s="844"/>
      <c r="G109" s="845"/>
      <c r="H109" s="845"/>
      <c r="I109" s="264"/>
      <c r="J109" s="263"/>
      <c r="K109" s="257"/>
      <c r="L109" s="440"/>
      <c r="M109" s="440"/>
    </row>
    <row r="110" spans="1:13" ht="12" customHeight="1" x14ac:dyDescent="0.2">
      <c r="A110" s="440"/>
      <c r="B110" s="440"/>
      <c r="C110" s="440"/>
      <c r="D110" s="843"/>
      <c r="E110" s="440"/>
      <c r="F110" s="844"/>
      <c r="G110" s="845"/>
      <c r="H110" s="845"/>
      <c r="I110" s="264"/>
      <c r="J110" s="263"/>
      <c r="K110" s="257"/>
      <c r="L110" s="440"/>
      <c r="M110" s="440"/>
    </row>
    <row r="111" spans="1:13" ht="12" customHeight="1" x14ac:dyDescent="0.2">
      <c r="A111" s="440"/>
      <c r="B111" s="440"/>
      <c r="C111" s="440"/>
      <c r="D111" s="843"/>
      <c r="E111" s="440"/>
      <c r="F111" s="844"/>
      <c r="G111" s="845"/>
      <c r="H111" s="845"/>
      <c r="I111" s="264"/>
      <c r="J111" s="263"/>
      <c r="K111" s="257"/>
      <c r="L111" s="440"/>
      <c r="M111" s="440"/>
    </row>
    <row r="112" spans="1:13" ht="12" customHeight="1" x14ac:dyDescent="0.2">
      <c r="A112" s="440"/>
      <c r="B112" s="440"/>
      <c r="C112" s="440"/>
      <c r="D112" s="843"/>
      <c r="E112" s="440"/>
      <c r="F112" s="844"/>
      <c r="G112" s="845"/>
      <c r="H112" s="845"/>
      <c r="I112" s="264"/>
      <c r="J112" s="263"/>
      <c r="K112" s="257"/>
      <c r="L112" s="440"/>
      <c r="M112" s="440"/>
    </row>
    <row r="113" spans="1:13" ht="12" customHeight="1" x14ac:dyDescent="0.2">
      <c r="A113" s="440"/>
      <c r="B113" s="440"/>
      <c r="C113" s="440"/>
      <c r="D113" s="843"/>
      <c r="E113" s="440"/>
      <c r="F113" s="844"/>
      <c r="G113" s="845"/>
      <c r="H113" s="845"/>
      <c r="I113" s="264"/>
      <c r="J113" s="263"/>
      <c r="K113" s="257"/>
      <c r="L113" s="440"/>
      <c r="M113" s="440"/>
    </row>
    <row r="114" spans="1:13" ht="12" customHeight="1" x14ac:dyDescent="0.2">
      <c r="A114" s="440"/>
      <c r="B114" s="440"/>
      <c r="C114" s="440"/>
      <c r="D114" s="843"/>
      <c r="E114" s="440"/>
      <c r="F114" s="844"/>
      <c r="G114" s="845"/>
      <c r="H114" s="845"/>
      <c r="I114" s="264"/>
      <c r="J114" s="263"/>
      <c r="K114" s="257"/>
      <c r="L114" s="440"/>
      <c r="M114" s="440"/>
    </row>
    <row r="115" spans="1:13" ht="12" customHeight="1" x14ac:dyDescent="0.2">
      <c r="A115" s="440"/>
      <c r="B115" s="440"/>
      <c r="C115" s="440"/>
      <c r="D115" s="843"/>
      <c r="E115" s="440"/>
      <c r="F115" s="844"/>
      <c r="G115" s="845"/>
      <c r="H115" s="845"/>
      <c r="I115" s="264"/>
      <c r="J115" s="263"/>
      <c r="K115" s="257"/>
      <c r="L115" s="440"/>
      <c r="M115" s="440"/>
    </row>
    <row r="116" spans="1:13" ht="12" customHeight="1" x14ac:dyDescent="0.2">
      <c r="A116" s="440"/>
      <c r="B116" s="440"/>
      <c r="C116" s="440"/>
      <c r="D116" s="843"/>
      <c r="E116" s="440"/>
      <c r="F116" s="844"/>
      <c r="G116" s="845"/>
      <c r="H116" s="845"/>
      <c r="I116" s="264"/>
      <c r="J116" s="263"/>
      <c r="K116" s="257"/>
      <c r="L116" s="440"/>
      <c r="M116" s="440"/>
    </row>
    <row r="117" spans="1:13" ht="12" customHeight="1" x14ac:dyDescent="0.2">
      <c r="A117" s="440"/>
      <c r="B117" s="440"/>
      <c r="C117" s="440"/>
      <c r="D117" s="843"/>
      <c r="E117" s="440"/>
      <c r="F117" s="844"/>
      <c r="G117" s="845"/>
      <c r="H117" s="845"/>
      <c r="I117" s="264"/>
      <c r="J117" s="263"/>
      <c r="K117" s="257"/>
      <c r="L117" s="440"/>
      <c r="M117" s="440"/>
    </row>
    <row r="118" spans="1:13" ht="12" customHeight="1" x14ac:dyDescent="0.2">
      <c r="A118" s="440"/>
      <c r="B118" s="440"/>
      <c r="C118" s="440"/>
      <c r="D118" s="843"/>
      <c r="E118" s="440"/>
      <c r="F118" s="844"/>
      <c r="G118" s="845"/>
      <c r="H118" s="845"/>
      <c r="I118" s="264"/>
      <c r="J118" s="263"/>
      <c r="K118" s="257"/>
      <c r="L118" s="440"/>
      <c r="M118" s="440"/>
    </row>
    <row r="119" spans="1:13" ht="12" customHeight="1" x14ac:dyDescent="0.2">
      <c r="A119" s="440"/>
      <c r="B119" s="440"/>
      <c r="C119" s="440"/>
      <c r="D119" s="843"/>
      <c r="E119" s="440"/>
      <c r="F119" s="844"/>
      <c r="G119" s="845"/>
      <c r="H119" s="845"/>
      <c r="I119" s="264"/>
      <c r="J119" s="263"/>
      <c r="K119" s="257"/>
      <c r="L119" s="440"/>
      <c r="M119" s="440"/>
    </row>
    <row r="120" spans="1:13" ht="12" customHeight="1" x14ac:dyDescent="0.2">
      <c r="A120" s="440"/>
      <c r="B120" s="440"/>
      <c r="C120" s="440"/>
      <c r="D120" s="843"/>
      <c r="E120" s="440"/>
      <c r="F120" s="844"/>
      <c r="G120" s="845"/>
      <c r="H120" s="845"/>
      <c r="I120" s="264"/>
      <c r="J120" s="263"/>
      <c r="K120" s="257"/>
      <c r="L120" s="440"/>
      <c r="M120" s="440"/>
    </row>
    <row r="121" spans="1:13" ht="12" customHeight="1" x14ac:dyDescent="0.2">
      <c r="A121" s="440"/>
      <c r="B121" s="440"/>
      <c r="C121" s="440"/>
      <c r="D121" s="843"/>
      <c r="E121" s="440"/>
      <c r="F121" s="844"/>
      <c r="G121" s="845"/>
      <c r="H121" s="845"/>
      <c r="I121" s="264"/>
      <c r="J121" s="263"/>
      <c r="K121" s="257"/>
      <c r="L121" s="440"/>
      <c r="M121" s="440"/>
    </row>
    <row r="122" spans="1:13" ht="12" customHeight="1" x14ac:dyDescent="0.2">
      <c r="A122" s="440"/>
      <c r="B122" s="440"/>
      <c r="C122" s="440"/>
      <c r="D122" s="843"/>
      <c r="E122" s="440"/>
      <c r="F122" s="844"/>
      <c r="G122" s="845"/>
      <c r="H122" s="845"/>
      <c r="I122" s="264"/>
      <c r="J122" s="263"/>
      <c r="K122" s="257"/>
      <c r="L122" s="440"/>
      <c r="M122" s="440"/>
    </row>
    <row r="123" spans="1:13" ht="12" customHeight="1" x14ac:dyDescent="0.2">
      <c r="A123" s="440"/>
      <c r="B123" s="440"/>
      <c r="C123" s="440"/>
      <c r="D123" s="843"/>
      <c r="E123" s="440"/>
      <c r="F123" s="844"/>
      <c r="G123" s="845"/>
      <c r="H123" s="845"/>
      <c r="I123" s="264"/>
      <c r="J123" s="263"/>
      <c r="K123" s="257"/>
      <c r="L123" s="440"/>
      <c r="M123" s="440"/>
    </row>
    <row r="124" spans="1:13" ht="12" customHeight="1" x14ac:dyDescent="0.2">
      <c r="A124" s="440"/>
      <c r="B124" s="440"/>
      <c r="C124" s="440"/>
      <c r="D124" s="843"/>
      <c r="E124" s="440"/>
      <c r="F124" s="844"/>
      <c r="G124" s="845"/>
      <c r="H124" s="845"/>
      <c r="I124" s="264"/>
      <c r="J124" s="263"/>
      <c r="K124" s="257"/>
      <c r="L124" s="440"/>
      <c r="M124" s="440"/>
    </row>
    <row r="125" spans="1:13" ht="12" customHeight="1" x14ac:dyDescent="0.2">
      <c r="A125" s="440"/>
      <c r="B125" s="440"/>
      <c r="C125" s="440"/>
      <c r="D125" s="843"/>
      <c r="E125" s="440"/>
      <c r="F125" s="844"/>
      <c r="G125" s="845"/>
      <c r="H125" s="845"/>
      <c r="I125" s="264"/>
      <c r="J125" s="263"/>
      <c r="K125" s="257"/>
      <c r="L125" s="440"/>
      <c r="M125" s="440"/>
    </row>
    <row r="126" spans="1:13" ht="12" customHeight="1" x14ac:dyDescent="0.2">
      <c r="A126" s="440"/>
      <c r="B126" s="440"/>
      <c r="C126" s="440"/>
      <c r="D126" s="843"/>
      <c r="E126" s="440"/>
      <c r="F126" s="844"/>
      <c r="G126" s="845"/>
      <c r="H126" s="845"/>
      <c r="I126" s="264"/>
      <c r="J126" s="263"/>
      <c r="K126" s="257"/>
      <c r="L126" s="440"/>
      <c r="M126" s="440"/>
    </row>
    <row r="127" spans="1:13" ht="12" customHeight="1" x14ac:dyDescent="0.2">
      <c r="A127" s="440"/>
      <c r="B127" s="440"/>
      <c r="C127" s="440"/>
      <c r="D127" s="843"/>
      <c r="E127" s="440"/>
      <c r="F127" s="844"/>
      <c r="G127" s="845"/>
      <c r="H127" s="845"/>
      <c r="I127" s="264"/>
      <c r="J127" s="263"/>
      <c r="K127" s="257"/>
      <c r="L127" s="440"/>
      <c r="M127" s="440"/>
    </row>
    <row r="128" spans="1:13" ht="12" customHeight="1" x14ac:dyDescent="0.2">
      <c r="A128" s="440"/>
      <c r="B128" s="440"/>
      <c r="C128" s="440"/>
      <c r="D128" s="843"/>
      <c r="E128" s="440"/>
      <c r="F128" s="844"/>
      <c r="G128" s="845"/>
      <c r="H128" s="845"/>
      <c r="I128" s="264"/>
      <c r="J128" s="263"/>
      <c r="K128" s="257"/>
      <c r="L128" s="440"/>
      <c r="M128" s="440"/>
    </row>
    <row r="129" spans="1:13" ht="12" customHeight="1" x14ac:dyDescent="0.2">
      <c r="A129" s="440"/>
      <c r="B129" s="440"/>
      <c r="C129" s="440"/>
      <c r="D129" s="843"/>
      <c r="E129" s="440"/>
      <c r="F129" s="844"/>
      <c r="G129" s="845"/>
      <c r="H129" s="845"/>
      <c r="I129" s="264"/>
      <c r="J129" s="263"/>
      <c r="K129" s="257"/>
      <c r="L129" s="440"/>
      <c r="M129" s="440"/>
    </row>
    <row r="130" spans="1:13" ht="12" customHeight="1" x14ac:dyDescent="0.2">
      <c r="A130" s="440"/>
      <c r="B130" s="440"/>
      <c r="C130" s="440"/>
      <c r="D130" s="843"/>
      <c r="E130" s="440"/>
      <c r="F130" s="844"/>
      <c r="G130" s="845"/>
      <c r="H130" s="845"/>
      <c r="I130" s="264"/>
      <c r="J130" s="263"/>
      <c r="K130" s="257"/>
      <c r="L130" s="440"/>
      <c r="M130" s="440"/>
    </row>
    <row r="131" spans="1:13" ht="12" customHeight="1" x14ac:dyDescent="0.2">
      <c r="A131" s="440"/>
      <c r="B131" s="440"/>
      <c r="C131" s="440"/>
      <c r="D131" s="843"/>
      <c r="E131" s="440"/>
      <c r="F131" s="844"/>
      <c r="G131" s="845"/>
      <c r="H131" s="845"/>
      <c r="I131" s="264"/>
      <c r="J131" s="263"/>
      <c r="K131" s="257"/>
      <c r="L131" s="440"/>
      <c r="M131" s="440"/>
    </row>
    <row r="132" spans="1:13" ht="12" customHeight="1" x14ac:dyDescent="0.2">
      <c r="A132" s="440"/>
      <c r="B132" s="440"/>
      <c r="C132" s="440"/>
      <c r="D132" s="843"/>
      <c r="E132" s="440"/>
      <c r="F132" s="844"/>
      <c r="G132" s="845"/>
      <c r="H132" s="845"/>
      <c r="I132" s="264"/>
      <c r="J132" s="263"/>
      <c r="K132" s="257"/>
      <c r="L132" s="440"/>
      <c r="M132" s="440"/>
    </row>
    <row r="133" spans="1:13" ht="12" customHeight="1" x14ac:dyDescent="0.2">
      <c r="A133" s="440"/>
      <c r="B133" s="440"/>
      <c r="C133" s="440"/>
      <c r="D133" s="843"/>
      <c r="E133" s="440"/>
      <c r="F133" s="844"/>
      <c r="G133" s="845"/>
      <c r="H133" s="845"/>
      <c r="I133" s="264"/>
      <c r="J133" s="263"/>
      <c r="K133" s="257"/>
      <c r="L133" s="440"/>
      <c r="M133" s="440"/>
    </row>
    <row r="134" spans="1:13" ht="12" customHeight="1" x14ac:dyDescent="0.2">
      <c r="A134" s="440"/>
      <c r="B134" s="440"/>
      <c r="C134" s="440"/>
      <c r="D134" s="843"/>
      <c r="E134" s="440"/>
      <c r="F134" s="844"/>
      <c r="G134" s="845"/>
      <c r="H134" s="845"/>
      <c r="I134" s="264"/>
      <c r="J134" s="263"/>
      <c r="K134" s="257"/>
      <c r="L134" s="440"/>
      <c r="M134" s="440"/>
    </row>
    <row r="135" spans="1:13" ht="12" customHeight="1" x14ac:dyDescent="0.2">
      <c r="A135" s="440"/>
      <c r="B135" s="440"/>
      <c r="C135" s="440"/>
      <c r="D135" s="843"/>
      <c r="E135" s="440"/>
      <c r="F135" s="844"/>
      <c r="G135" s="845"/>
      <c r="H135" s="845"/>
      <c r="I135" s="264"/>
      <c r="J135" s="263"/>
      <c r="K135" s="257"/>
      <c r="L135" s="440"/>
      <c r="M135" s="440"/>
    </row>
    <row r="136" spans="1:13" ht="12" customHeight="1" x14ac:dyDescent="0.2">
      <c r="A136" s="440"/>
      <c r="B136" s="440"/>
      <c r="C136" s="440"/>
      <c r="D136" s="843"/>
      <c r="E136" s="440"/>
      <c r="F136" s="844"/>
      <c r="G136" s="845"/>
      <c r="H136" s="845"/>
      <c r="I136" s="264"/>
      <c r="J136" s="263"/>
      <c r="K136" s="257"/>
      <c r="L136" s="440"/>
      <c r="M136" s="440"/>
    </row>
    <row r="137" spans="1:13" ht="12" customHeight="1" x14ac:dyDescent="0.2">
      <c r="A137" s="440"/>
      <c r="B137" s="440"/>
      <c r="C137" s="440"/>
      <c r="D137" s="843"/>
      <c r="E137" s="440"/>
      <c r="F137" s="844"/>
      <c r="G137" s="845"/>
      <c r="H137" s="845"/>
      <c r="I137" s="264"/>
      <c r="J137" s="263"/>
      <c r="K137" s="257"/>
      <c r="L137" s="440"/>
      <c r="M137" s="440"/>
    </row>
    <row r="138" spans="1:13" ht="12" customHeight="1" x14ac:dyDescent="0.2">
      <c r="A138" s="440"/>
      <c r="B138" s="440"/>
      <c r="C138" s="440"/>
      <c r="D138" s="843"/>
      <c r="E138" s="440"/>
      <c r="F138" s="844"/>
      <c r="G138" s="845"/>
      <c r="H138" s="845"/>
      <c r="I138" s="264"/>
      <c r="J138" s="263"/>
      <c r="K138" s="257"/>
      <c r="L138" s="440"/>
      <c r="M138" s="440"/>
    </row>
    <row r="139" spans="1:13" ht="12" customHeight="1" x14ac:dyDescent="0.2">
      <c r="A139" s="440"/>
      <c r="B139" s="440"/>
      <c r="C139" s="440"/>
      <c r="D139" s="843"/>
      <c r="E139" s="440"/>
      <c r="F139" s="844"/>
      <c r="G139" s="845"/>
      <c r="H139" s="845"/>
      <c r="I139" s="264"/>
      <c r="J139" s="263"/>
      <c r="K139" s="257"/>
      <c r="L139" s="440"/>
      <c r="M139" s="440"/>
    </row>
    <row r="140" spans="1:13" ht="12" customHeight="1" x14ac:dyDescent="0.2">
      <c r="A140" s="440"/>
      <c r="B140" s="440"/>
      <c r="C140" s="440"/>
      <c r="D140" s="843"/>
      <c r="E140" s="440"/>
      <c r="F140" s="844"/>
      <c r="G140" s="845"/>
      <c r="H140" s="845"/>
      <c r="I140" s="264"/>
      <c r="J140" s="263"/>
      <c r="K140" s="257"/>
      <c r="L140" s="440"/>
      <c r="M140" s="440"/>
    </row>
    <row r="141" spans="1:13" ht="12" customHeight="1" x14ac:dyDescent="0.2">
      <c r="A141" s="440"/>
      <c r="B141" s="440"/>
      <c r="C141" s="440"/>
      <c r="D141" s="843"/>
      <c r="E141" s="440"/>
      <c r="F141" s="844"/>
      <c r="G141" s="845"/>
      <c r="H141" s="845"/>
      <c r="I141" s="264"/>
      <c r="J141" s="263"/>
      <c r="K141" s="257"/>
      <c r="L141" s="440"/>
      <c r="M141" s="440"/>
    </row>
    <row r="142" spans="1:13" ht="12" customHeight="1" x14ac:dyDescent="0.2">
      <c r="A142" s="440"/>
      <c r="B142" s="440"/>
      <c r="C142" s="440"/>
      <c r="D142" s="843"/>
      <c r="E142" s="440"/>
      <c r="F142" s="844"/>
      <c r="G142" s="845"/>
      <c r="H142" s="845"/>
      <c r="I142" s="264"/>
      <c r="J142" s="263"/>
      <c r="K142" s="257"/>
      <c r="L142" s="440"/>
      <c r="M142" s="440"/>
    </row>
    <row r="143" spans="1:13" ht="12" customHeight="1" x14ac:dyDescent="0.2">
      <c r="A143" s="440"/>
      <c r="B143" s="440"/>
      <c r="C143" s="440"/>
      <c r="D143" s="843"/>
      <c r="E143" s="440"/>
      <c r="F143" s="844"/>
      <c r="G143" s="845"/>
      <c r="H143" s="845"/>
      <c r="I143" s="264"/>
      <c r="J143" s="263"/>
      <c r="K143" s="257"/>
      <c r="L143" s="440"/>
      <c r="M143" s="440"/>
    </row>
    <row r="144" spans="1:13" ht="12" customHeight="1" x14ac:dyDescent="0.2">
      <c r="A144" s="440"/>
      <c r="B144" s="440"/>
      <c r="C144" s="440"/>
      <c r="D144" s="843"/>
      <c r="E144" s="440"/>
      <c r="F144" s="844"/>
      <c r="G144" s="845"/>
      <c r="H144" s="845"/>
      <c r="I144" s="264"/>
      <c r="J144" s="263"/>
      <c r="K144" s="257"/>
      <c r="L144" s="440"/>
      <c r="M144" s="440"/>
    </row>
    <row r="145" spans="1:13" ht="12" customHeight="1" x14ac:dyDescent="0.2">
      <c r="A145" s="440"/>
      <c r="B145" s="440"/>
      <c r="C145" s="440"/>
      <c r="D145" s="843"/>
      <c r="E145" s="440"/>
      <c r="F145" s="844"/>
      <c r="G145" s="845"/>
      <c r="H145" s="845"/>
      <c r="I145" s="264"/>
      <c r="J145" s="263"/>
      <c r="K145" s="257"/>
      <c r="L145" s="440"/>
      <c r="M145" s="440"/>
    </row>
    <row r="146" spans="1:13" ht="12" customHeight="1" x14ac:dyDescent="0.2">
      <c r="A146" s="440"/>
      <c r="B146" s="440"/>
      <c r="C146" s="440"/>
      <c r="D146" s="843"/>
      <c r="E146" s="440"/>
      <c r="F146" s="844"/>
      <c r="G146" s="845"/>
      <c r="H146" s="845"/>
      <c r="I146" s="264"/>
      <c r="J146" s="263"/>
      <c r="K146" s="257"/>
      <c r="L146" s="440"/>
      <c r="M146" s="440"/>
    </row>
    <row r="147" spans="1:13" ht="12" customHeight="1" x14ac:dyDescent="0.2">
      <c r="A147" s="440"/>
      <c r="B147" s="440"/>
      <c r="C147" s="440"/>
      <c r="D147" s="843"/>
      <c r="E147" s="440"/>
      <c r="F147" s="844"/>
      <c r="G147" s="845"/>
      <c r="H147" s="845"/>
      <c r="I147" s="264"/>
      <c r="J147" s="263"/>
      <c r="K147" s="257"/>
      <c r="L147" s="440"/>
      <c r="M147" s="440"/>
    </row>
    <row r="148" spans="1:13" ht="12" customHeight="1" x14ac:dyDescent="0.2">
      <c r="A148" s="440"/>
      <c r="B148" s="440"/>
      <c r="C148" s="440"/>
      <c r="D148" s="843"/>
      <c r="E148" s="440"/>
      <c r="F148" s="844"/>
      <c r="G148" s="845"/>
      <c r="H148" s="845"/>
      <c r="I148" s="264"/>
      <c r="J148" s="263"/>
      <c r="K148" s="257"/>
      <c r="L148" s="440"/>
      <c r="M148" s="440"/>
    </row>
    <row r="149" spans="1:13" ht="12" customHeight="1" x14ac:dyDescent="0.2">
      <c r="A149" s="440"/>
      <c r="B149" s="440"/>
      <c r="C149" s="440"/>
      <c r="D149" s="843"/>
      <c r="E149" s="440"/>
      <c r="F149" s="844"/>
      <c r="G149" s="845"/>
      <c r="H149" s="845"/>
      <c r="I149" s="264"/>
      <c r="J149" s="263"/>
      <c r="K149" s="257"/>
      <c r="L149" s="440"/>
      <c r="M149" s="440"/>
    </row>
    <row r="150" spans="1:13" ht="12" customHeight="1" x14ac:dyDescent="0.2">
      <c r="A150" s="440"/>
      <c r="B150" s="440"/>
      <c r="C150" s="440"/>
      <c r="D150" s="843"/>
      <c r="E150" s="440"/>
      <c r="F150" s="844"/>
      <c r="G150" s="845"/>
      <c r="H150" s="845"/>
      <c r="I150" s="264"/>
      <c r="J150" s="263"/>
      <c r="K150" s="257"/>
      <c r="L150" s="440"/>
      <c r="M150" s="440"/>
    </row>
    <row r="151" spans="1:13" ht="12" customHeight="1" x14ac:dyDescent="0.15">
      <c r="A151" s="440"/>
      <c r="B151" s="440"/>
      <c r="C151" s="440"/>
      <c r="D151" s="440"/>
      <c r="E151" s="440"/>
      <c r="F151" s="440"/>
      <c r="G151" s="845"/>
      <c r="H151" s="845"/>
      <c r="I151" s="439">
        <f t="shared" ref="I151:J151" si="3">SUM(I3:I35)</f>
        <v>0</v>
      </c>
      <c r="J151" s="846">
        <f t="shared" si="3"/>
        <v>0</v>
      </c>
      <c r="K151" s="440"/>
      <c r="L151" s="440"/>
      <c r="M151" s="440"/>
    </row>
    <row r="152" spans="1:13" ht="15.75" customHeight="1" x14ac:dyDescent="0.15"/>
    <row r="153" spans="1:13" ht="15.75" customHeight="1" x14ac:dyDescent="0.15"/>
    <row r="154" spans="1:13" ht="15.75" customHeight="1" x14ac:dyDescent="0.15"/>
    <row r="155" spans="1:13" ht="15.75" customHeight="1" x14ac:dyDescent="0.15"/>
    <row r="156" spans="1:13" ht="15.75" customHeight="1" x14ac:dyDescent="0.15"/>
    <row r="157" spans="1:13" ht="15.75" customHeight="1" x14ac:dyDescent="0.15"/>
    <row r="158" spans="1:13" ht="15.75" customHeight="1" x14ac:dyDescent="0.15"/>
    <row r="159" spans="1:13" ht="15.75" customHeight="1" x14ac:dyDescent="0.15"/>
    <row r="160" spans="1:13"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row r="1003" ht="15.75" customHeight="1" x14ac:dyDescent="0.15"/>
    <row r="1004" ht="15.75" customHeight="1" x14ac:dyDescent="0.15"/>
    <row r="1005" ht="15.75" customHeight="1" x14ac:dyDescent="0.15"/>
    <row r="1006" ht="15.75" customHeight="1" x14ac:dyDescent="0.15"/>
    <row r="1007" ht="15.75" customHeight="1" x14ac:dyDescent="0.15"/>
    <row r="1008" ht="15.75" customHeight="1" x14ac:dyDescent="0.15"/>
    <row r="1009" ht="15.75" customHeight="1" x14ac:dyDescent="0.15"/>
    <row r="1010" ht="15.75" customHeight="1" x14ac:dyDescent="0.15"/>
    <row r="1011" ht="15.75" customHeight="1" x14ac:dyDescent="0.15"/>
    <row r="1012" ht="15.75" customHeight="1" x14ac:dyDescent="0.15"/>
    <row r="1013" ht="15.75" customHeight="1" x14ac:dyDescent="0.15"/>
    <row r="1014" ht="15.75" customHeight="1" x14ac:dyDescent="0.15"/>
    <row r="1015" ht="15.75" customHeight="1" x14ac:dyDescent="0.15"/>
    <row r="1016" ht="15.75" customHeight="1" x14ac:dyDescent="0.15"/>
    <row r="1017" ht="15.75" customHeight="1" x14ac:dyDescent="0.15"/>
    <row r="1018" ht="15.75" customHeight="1" x14ac:dyDescent="0.15"/>
    <row r="1019" ht="15.75" customHeight="1" x14ac:dyDescent="0.15"/>
    <row r="1020" ht="15.75" customHeight="1" x14ac:dyDescent="0.15"/>
    <row r="1021" ht="15.75" customHeight="1" x14ac:dyDescent="0.15"/>
    <row r="1022" ht="15.75" customHeight="1" x14ac:dyDescent="0.15"/>
    <row r="1023" ht="15.75" customHeight="1" x14ac:dyDescent="0.15"/>
    <row r="1024" ht="15.75" customHeight="1" x14ac:dyDescent="0.15"/>
    <row r="1025" ht="15.75" customHeight="1" x14ac:dyDescent="0.15"/>
    <row r="1026" ht="15.75" customHeight="1" x14ac:dyDescent="0.15"/>
    <row r="1027" ht="15.75" customHeight="1" x14ac:dyDescent="0.15"/>
    <row r="1028" ht="15.75" customHeight="1" x14ac:dyDescent="0.15"/>
    <row r="1029" ht="15.75" customHeight="1" x14ac:dyDescent="0.15"/>
    <row r="1030" ht="15.75" customHeight="1" x14ac:dyDescent="0.15"/>
    <row r="1031" ht="15.75" customHeight="1" x14ac:dyDescent="0.15"/>
    <row r="1032" ht="15.75" customHeight="1" x14ac:dyDescent="0.15"/>
    <row r="1033" ht="15.75" customHeight="1" x14ac:dyDescent="0.15"/>
    <row r="1034" ht="15.75" customHeight="1" x14ac:dyDescent="0.15"/>
    <row r="1035" ht="15.75" customHeight="1" x14ac:dyDescent="0.15"/>
    <row r="1036" ht="15.75" customHeight="1" x14ac:dyDescent="0.15"/>
    <row r="1037" ht="15.75" customHeight="1" x14ac:dyDescent="0.15"/>
    <row r="1038" ht="15.75" customHeight="1" x14ac:dyDescent="0.15"/>
    <row r="1039" ht="15.75" customHeight="1" x14ac:dyDescent="0.15"/>
    <row r="1040" ht="15.75" customHeight="1" x14ac:dyDescent="0.15"/>
    <row r="1041" ht="15.75" customHeight="1" x14ac:dyDescent="0.15"/>
    <row r="1042" ht="15.75" customHeight="1" x14ac:dyDescent="0.15"/>
    <row r="1043" ht="15.75" customHeight="1" x14ac:dyDescent="0.15"/>
    <row r="1044" ht="15.75" customHeight="1" x14ac:dyDescent="0.15"/>
    <row r="1045" ht="15.75" customHeight="1" x14ac:dyDescent="0.15"/>
    <row r="1046" ht="15.75" customHeight="1" x14ac:dyDescent="0.15"/>
    <row r="1047" ht="15.75" customHeight="1" x14ac:dyDescent="0.15"/>
    <row r="1048" ht="15.75" customHeight="1" x14ac:dyDescent="0.15"/>
    <row r="1049" ht="15.75" customHeight="1" x14ac:dyDescent="0.15"/>
    <row r="1050" ht="15.75" customHeight="1" x14ac:dyDescent="0.15"/>
    <row r="1051" ht="15.75" customHeight="1" x14ac:dyDescent="0.15"/>
    <row r="1052" ht="15.75" customHeight="1" x14ac:dyDescent="0.15"/>
    <row r="1053" ht="15.75" customHeight="1" x14ac:dyDescent="0.15"/>
    <row r="1054" ht="15.75" customHeight="1" x14ac:dyDescent="0.15"/>
    <row r="1055" ht="15.75" customHeight="1" x14ac:dyDescent="0.15"/>
    <row r="1056" ht="15.75" customHeight="1" x14ac:dyDescent="0.15"/>
    <row r="1057" ht="15.75" customHeight="1" x14ac:dyDescent="0.15"/>
    <row r="1058" ht="15.75" customHeight="1" x14ac:dyDescent="0.15"/>
    <row r="1059" ht="15.75" customHeight="1" x14ac:dyDescent="0.15"/>
    <row r="1060" ht="15.75" customHeight="1" x14ac:dyDescent="0.15"/>
    <row r="1061" ht="15.75" customHeight="1" x14ac:dyDescent="0.15"/>
    <row r="1062" ht="15.75" customHeight="1" x14ac:dyDescent="0.15"/>
    <row r="1063" ht="15.75" customHeight="1" x14ac:dyDescent="0.15"/>
    <row r="1064" ht="15.75" customHeight="1" x14ac:dyDescent="0.15"/>
    <row r="1065" ht="15.75" customHeight="1" x14ac:dyDescent="0.15"/>
    <row r="1066" ht="15.75" customHeight="1" x14ac:dyDescent="0.15"/>
    <row r="1067" ht="15.75" customHeight="1" x14ac:dyDescent="0.15"/>
    <row r="1068" ht="15.75" customHeight="1" x14ac:dyDescent="0.15"/>
    <row r="1069" ht="15.75" customHeight="1" x14ac:dyDescent="0.15"/>
    <row r="1070" ht="15.75" customHeight="1" x14ac:dyDescent="0.15"/>
    <row r="1071" ht="15.75" customHeight="1" x14ac:dyDescent="0.15"/>
    <row r="1072" ht="15.75" customHeight="1" x14ac:dyDescent="0.15"/>
    <row r="1073" ht="15.75" customHeight="1" x14ac:dyDescent="0.15"/>
    <row r="1074" ht="15.75" customHeight="1" x14ac:dyDescent="0.15"/>
    <row r="1075" ht="15.75" customHeight="1" x14ac:dyDescent="0.15"/>
    <row r="1076" ht="15.75" customHeight="1" x14ac:dyDescent="0.15"/>
    <row r="1077" ht="15.75" customHeight="1" x14ac:dyDescent="0.15"/>
    <row r="1078" ht="15.75" customHeight="1" x14ac:dyDescent="0.15"/>
    <row r="1079" ht="15.75" customHeight="1" x14ac:dyDescent="0.15"/>
    <row r="1080" ht="15.75" customHeight="1" x14ac:dyDescent="0.15"/>
    <row r="1081" ht="15.75" customHeight="1" x14ac:dyDescent="0.15"/>
    <row r="1082" ht="15.75" customHeight="1" x14ac:dyDescent="0.15"/>
    <row r="1083" ht="15.75" customHeight="1" x14ac:dyDescent="0.15"/>
    <row r="1084" ht="15.75" customHeight="1" x14ac:dyDescent="0.15"/>
    <row r="1085" ht="15.75" customHeight="1" x14ac:dyDescent="0.15"/>
    <row r="1086" ht="15.75" customHeight="1" x14ac:dyDescent="0.15"/>
    <row r="1087" ht="15.75" customHeight="1" x14ac:dyDescent="0.15"/>
    <row r="1088" ht="15.75" customHeight="1" x14ac:dyDescent="0.15"/>
    <row r="1089" ht="15.75" customHeight="1" x14ac:dyDescent="0.15"/>
    <row r="1090" ht="15.75" customHeight="1" x14ac:dyDescent="0.15"/>
    <row r="1091" ht="15.75" customHeight="1" x14ac:dyDescent="0.15"/>
    <row r="1092" ht="15.75" customHeight="1" x14ac:dyDescent="0.15"/>
    <row r="1093" ht="15.75" customHeight="1" x14ac:dyDescent="0.15"/>
    <row r="1094" ht="15.75" customHeight="1" x14ac:dyDescent="0.15"/>
    <row r="1095" ht="15.75" customHeight="1" x14ac:dyDescent="0.15"/>
    <row r="1096" ht="15.75" customHeight="1" x14ac:dyDescent="0.15"/>
    <row r="1097" ht="15.75" customHeight="1" x14ac:dyDescent="0.15"/>
    <row r="1098" ht="15.75" customHeight="1" x14ac:dyDescent="0.15"/>
    <row r="1099" ht="15.75" customHeight="1" x14ac:dyDescent="0.15"/>
    <row r="1100" ht="15.75" customHeight="1" x14ac:dyDescent="0.15"/>
    <row r="1101" ht="15.75" customHeight="1" x14ac:dyDescent="0.15"/>
    <row r="1102" ht="15.75" customHeight="1" x14ac:dyDescent="0.15"/>
    <row r="1103" ht="15.75" customHeight="1" x14ac:dyDescent="0.15"/>
    <row r="1104" ht="15.75" customHeight="1" x14ac:dyDescent="0.15"/>
    <row r="1105" ht="15.75" customHeight="1" x14ac:dyDescent="0.15"/>
    <row r="1106" ht="15.75" customHeight="1" x14ac:dyDescent="0.15"/>
    <row r="1107" ht="15.75" customHeight="1" x14ac:dyDescent="0.15"/>
    <row r="1108" ht="15.75" customHeight="1" x14ac:dyDescent="0.15"/>
    <row r="1109" ht="15.75" customHeight="1" x14ac:dyDescent="0.15"/>
    <row r="1110" ht="15.75" customHeight="1" x14ac:dyDescent="0.15"/>
    <row r="1111" ht="15.75" customHeight="1" x14ac:dyDescent="0.15"/>
    <row r="1112" ht="15.75" customHeight="1" x14ac:dyDescent="0.15"/>
    <row r="1113" ht="15.75" customHeight="1" x14ac:dyDescent="0.15"/>
    <row r="1114" ht="15.75" customHeight="1" x14ac:dyDescent="0.15"/>
    <row r="1115" ht="15.75" customHeight="1" x14ac:dyDescent="0.15"/>
  </sheetData>
  <mergeCells count="1">
    <mergeCell ref="O2:O35"/>
  </mergeCells>
  <pageMargins left="0.45" right="0.45"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K1001"/>
  <sheetViews>
    <sheetView showGridLines="0" workbookViewId="0"/>
  </sheetViews>
  <sheetFormatPr baseColWidth="10" defaultColWidth="11.1640625" defaultRowHeight="15" customHeight="1" x14ac:dyDescent="0.15"/>
  <cols>
    <col min="1" max="1" width="21.33203125" customWidth="1"/>
    <col min="2" max="2" width="20.33203125" customWidth="1"/>
    <col min="3" max="3" width="5.33203125" customWidth="1"/>
    <col min="4" max="4" width="15" customWidth="1"/>
    <col min="5" max="5" width="3.33203125" customWidth="1"/>
    <col min="6" max="6" width="6.6640625" customWidth="1"/>
    <col min="7" max="7" width="8.33203125" customWidth="1"/>
    <col min="8" max="8" width="7.33203125" customWidth="1"/>
    <col min="9" max="9" width="5" customWidth="1"/>
    <col min="10" max="10" width="8.1640625" customWidth="1"/>
    <col min="11" max="11" width="10.6640625" customWidth="1"/>
    <col min="12" max="26" width="11.1640625" customWidth="1"/>
  </cols>
  <sheetData>
    <row r="1" spans="1:11" ht="12.75" customHeight="1" x14ac:dyDescent="0.15">
      <c r="A1" s="847" t="s">
        <v>2017</v>
      </c>
      <c r="B1" s="848"/>
      <c r="C1" s="848"/>
      <c r="D1" s="848"/>
      <c r="E1" s="848"/>
      <c r="F1" s="849"/>
      <c r="G1" s="849"/>
      <c r="H1" s="850"/>
      <c r="I1" s="850"/>
      <c r="J1" s="851"/>
      <c r="K1" s="851"/>
    </row>
    <row r="2" spans="1:11" ht="25.5" customHeight="1" x14ac:dyDescent="0.15">
      <c r="A2" s="852" t="s">
        <v>351</v>
      </c>
      <c r="B2" s="852" t="s">
        <v>352</v>
      </c>
      <c r="C2" s="852" t="s">
        <v>353</v>
      </c>
      <c r="D2" s="852" t="s">
        <v>355</v>
      </c>
      <c r="E2" s="852" t="s">
        <v>356</v>
      </c>
      <c r="F2" s="853" t="s">
        <v>257</v>
      </c>
      <c r="G2" s="853" t="s">
        <v>262</v>
      </c>
      <c r="H2" s="852" t="s">
        <v>263</v>
      </c>
      <c r="I2" s="852" t="s">
        <v>1835</v>
      </c>
      <c r="J2" s="854" t="s">
        <v>359</v>
      </c>
      <c r="K2" s="854" t="s">
        <v>2018</v>
      </c>
    </row>
    <row r="3" spans="1:11" ht="12.75" customHeight="1" x14ac:dyDescent="0.15">
      <c r="A3" s="855" t="s">
        <v>2019</v>
      </c>
      <c r="B3" s="855" t="s">
        <v>2020</v>
      </c>
      <c r="C3" s="856" t="s">
        <v>478</v>
      </c>
      <c r="D3" s="857" t="s">
        <v>2021</v>
      </c>
      <c r="E3" s="856"/>
      <c r="F3" s="858">
        <v>12.5</v>
      </c>
      <c r="G3" s="859">
        <v>25</v>
      </c>
      <c r="H3" s="859">
        <f t="shared" ref="H3:H17" si="0">G3-0.01</f>
        <v>24.99</v>
      </c>
      <c r="I3" s="860"/>
      <c r="J3" s="859">
        <f t="shared" ref="J3:J17" si="1">F3*I3</f>
        <v>0</v>
      </c>
      <c r="K3" s="861">
        <f>VLOOKUP(D3,Inventory!A:C,3,FALSE)</f>
        <v>42</v>
      </c>
    </row>
    <row r="4" spans="1:11" ht="12.75" customHeight="1" x14ac:dyDescent="0.15">
      <c r="A4" s="855" t="s">
        <v>2019</v>
      </c>
      <c r="B4" s="855" t="s">
        <v>2022</v>
      </c>
      <c r="C4" s="856" t="s">
        <v>472</v>
      </c>
      <c r="D4" s="857" t="s">
        <v>2023</v>
      </c>
      <c r="E4" s="856"/>
      <c r="F4" s="858">
        <v>12.5</v>
      </c>
      <c r="G4" s="859">
        <v>25</v>
      </c>
      <c r="H4" s="859">
        <f t="shared" si="0"/>
        <v>24.99</v>
      </c>
      <c r="I4" s="860"/>
      <c r="J4" s="859">
        <f t="shared" si="1"/>
        <v>0</v>
      </c>
      <c r="K4" s="861">
        <f>VLOOKUP(D4,Inventory!A:C,3,FALSE)</f>
        <v>0</v>
      </c>
    </row>
    <row r="5" spans="1:11" ht="12.75" customHeight="1" x14ac:dyDescent="0.15">
      <c r="A5" s="855" t="s">
        <v>2019</v>
      </c>
      <c r="B5" s="855" t="s">
        <v>2022</v>
      </c>
      <c r="C5" s="856" t="s">
        <v>475</v>
      </c>
      <c r="D5" s="857" t="s">
        <v>2024</v>
      </c>
      <c r="E5" s="856"/>
      <c r="F5" s="858">
        <v>12.5</v>
      </c>
      <c r="G5" s="859">
        <v>25</v>
      </c>
      <c r="H5" s="859">
        <f t="shared" si="0"/>
        <v>24.99</v>
      </c>
      <c r="I5" s="860"/>
      <c r="J5" s="859">
        <f t="shared" si="1"/>
        <v>0</v>
      </c>
      <c r="K5" s="861">
        <f>VLOOKUP(D5,Inventory!A:C,3,FALSE)</f>
        <v>16</v>
      </c>
    </row>
    <row r="6" spans="1:11" ht="12.75" customHeight="1" x14ac:dyDescent="0.15">
      <c r="A6" s="855" t="s">
        <v>2019</v>
      </c>
      <c r="B6" s="855" t="s">
        <v>2022</v>
      </c>
      <c r="C6" s="856" t="s">
        <v>478</v>
      </c>
      <c r="D6" s="857" t="s">
        <v>2025</v>
      </c>
      <c r="E6" s="856"/>
      <c r="F6" s="858">
        <v>12.5</v>
      </c>
      <c r="G6" s="859">
        <v>25</v>
      </c>
      <c r="H6" s="859">
        <f t="shared" si="0"/>
        <v>24.99</v>
      </c>
      <c r="I6" s="860"/>
      <c r="J6" s="859">
        <f t="shared" si="1"/>
        <v>0</v>
      </c>
      <c r="K6" s="861">
        <f>VLOOKUP(D6,Inventory!A:C,3,FALSE)</f>
        <v>37</v>
      </c>
    </row>
    <row r="7" spans="1:11" ht="12.75" customHeight="1" x14ac:dyDescent="0.15">
      <c r="A7" s="862" t="s">
        <v>2019</v>
      </c>
      <c r="B7" s="862" t="s">
        <v>2026</v>
      </c>
      <c r="C7" s="863" t="s">
        <v>466</v>
      </c>
      <c r="D7" s="864" t="s">
        <v>2027</v>
      </c>
      <c r="E7" s="863"/>
      <c r="F7" s="865">
        <v>14.5</v>
      </c>
      <c r="G7" s="866">
        <v>30</v>
      </c>
      <c r="H7" s="866">
        <f t="shared" si="0"/>
        <v>29.99</v>
      </c>
      <c r="I7" s="867"/>
      <c r="J7" s="866">
        <f t="shared" si="1"/>
        <v>0</v>
      </c>
      <c r="K7" s="868">
        <f>VLOOKUP(D7,Inventory!A:C,3,FALSE)</f>
        <v>47</v>
      </c>
    </row>
    <row r="8" spans="1:11" ht="12.75" customHeight="1" x14ac:dyDescent="0.15">
      <c r="A8" s="862" t="s">
        <v>2019</v>
      </c>
      <c r="B8" s="862" t="s">
        <v>2026</v>
      </c>
      <c r="C8" s="863" t="s">
        <v>469</v>
      </c>
      <c r="D8" s="864" t="s">
        <v>2028</v>
      </c>
      <c r="E8" s="863"/>
      <c r="F8" s="865">
        <v>14.5</v>
      </c>
      <c r="G8" s="866">
        <v>30</v>
      </c>
      <c r="H8" s="866">
        <f t="shared" si="0"/>
        <v>29.99</v>
      </c>
      <c r="I8" s="867"/>
      <c r="J8" s="866">
        <f t="shared" si="1"/>
        <v>0</v>
      </c>
      <c r="K8" s="868">
        <f>VLOOKUP(D8,Inventory!A:C,3,FALSE)</f>
        <v>132</v>
      </c>
    </row>
    <row r="9" spans="1:11" ht="12.75" customHeight="1" x14ac:dyDescent="0.15">
      <c r="A9" s="862" t="s">
        <v>2019</v>
      </c>
      <c r="B9" s="862" t="s">
        <v>2026</v>
      </c>
      <c r="C9" s="863" t="s">
        <v>472</v>
      </c>
      <c r="D9" s="864" t="s">
        <v>2029</v>
      </c>
      <c r="E9" s="863"/>
      <c r="F9" s="865">
        <v>14.5</v>
      </c>
      <c r="G9" s="866">
        <v>30</v>
      </c>
      <c r="H9" s="866">
        <f t="shared" si="0"/>
        <v>29.99</v>
      </c>
      <c r="I9" s="867"/>
      <c r="J9" s="866">
        <f t="shared" si="1"/>
        <v>0</v>
      </c>
      <c r="K9" s="868">
        <f>VLOOKUP(D9,Inventory!A:C,3,FALSE)</f>
        <v>167</v>
      </c>
    </row>
    <row r="10" spans="1:11" ht="12.75" customHeight="1" x14ac:dyDescent="0.15">
      <c r="A10" s="862" t="s">
        <v>2019</v>
      </c>
      <c r="B10" s="862" t="s">
        <v>2026</v>
      </c>
      <c r="C10" s="863" t="s">
        <v>475</v>
      </c>
      <c r="D10" s="864" t="s">
        <v>2030</v>
      </c>
      <c r="E10" s="863"/>
      <c r="F10" s="865">
        <v>14.5</v>
      </c>
      <c r="G10" s="866">
        <v>30</v>
      </c>
      <c r="H10" s="866">
        <f t="shared" si="0"/>
        <v>29.99</v>
      </c>
      <c r="I10" s="867"/>
      <c r="J10" s="866">
        <f t="shared" si="1"/>
        <v>0</v>
      </c>
      <c r="K10" s="868">
        <f>VLOOKUP(D10,Inventory!A:C,3,FALSE)</f>
        <v>126</v>
      </c>
    </row>
    <row r="11" spans="1:11" ht="12.75" customHeight="1" x14ac:dyDescent="0.15">
      <c r="A11" s="862" t="s">
        <v>2019</v>
      </c>
      <c r="B11" s="862" t="s">
        <v>2026</v>
      </c>
      <c r="C11" s="863" t="s">
        <v>478</v>
      </c>
      <c r="D11" s="864" t="s">
        <v>2031</v>
      </c>
      <c r="E11" s="863"/>
      <c r="F11" s="865">
        <v>14.5</v>
      </c>
      <c r="G11" s="866">
        <v>30</v>
      </c>
      <c r="H11" s="866">
        <f t="shared" si="0"/>
        <v>29.99</v>
      </c>
      <c r="I11" s="867"/>
      <c r="J11" s="866">
        <f t="shared" si="1"/>
        <v>0</v>
      </c>
      <c r="K11" s="868">
        <f>VLOOKUP(D11,Inventory!A:C,3,FALSE)</f>
        <v>37</v>
      </c>
    </row>
    <row r="12" spans="1:11" ht="12.75" customHeight="1" x14ac:dyDescent="0.15">
      <c r="A12" s="855" t="s">
        <v>2032</v>
      </c>
      <c r="B12" s="855" t="s">
        <v>2033</v>
      </c>
      <c r="C12" s="856" t="s">
        <v>472</v>
      </c>
      <c r="D12" s="857" t="s">
        <v>2034</v>
      </c>
      <c r="E12" s="856"/>
      <c r="F12" s="858">
        <v>12.5</v>
      </c>
      <c r="G12" s="859">
        <v>25</v>
      </c>
      <c r="H12" s="859">
        <f t="shared" si="0"/>
        <v>24.99</v>
      </c>
      <c r="I12" s="860"/>
      <c r="J12" s="859">
        <f t="shared" si="1"/>
        <v>0</v>
      </c>
      <c r="K12" s="861">
        <f>VLOOKUP(D12,Inventory!A:C,3,FALSE)</f>
        <v>1</v>
      </c>
    </row>
    <row r="13" spans="1:11" ht="12.75" customHeight="1" x14ac:dyDescent="0.15">
      <c r="A13" s="855" t="s">
        <v>2035</v>
      </c>
      <c r="B13" s="855" t="s">
        <v>2036</v>
      </c>
      <c r="C13" s="856" t="s">
        <v>463</v>
      </c>
      <c r="D13" s="857" t="s">
        <v>2037</v>
      </c>
      <c r="E13" s="856"/>
      <c r="F13" s="858">
        <v>18</v>
      </c>
      <c r="G13" s="859">
        <v>30</v>
      </c>
      <c r="H13" s="859">
        <f t="shared" si="0"/>
        <v>29.99</v>
      </c>
      <c r="I13" s="860"/>
      <c r="J13" s="859">
        <f t="shared" si="1"/>
        <v>0</v>
      </c>
      <c r="K13" s="861">
        <f>VLOOKUP(D13,Inventory!A:C,3,FALSE)</f>
        <v>4</v>
      </c>
    </row>
    <row r="14" spans="1:11" ht="12.75" customHeight="1" x14ac:dyDescent="0.15">
      <c r="A14" s="855" t="s">
        <v>2035</v>
      </c>
      <c r="B14" s="855" t="s">
        <v>2036</v>
      </c>
      <c r="C14" s="856" t="s">
        <v>466</v>
      </c>
      <c r="D14" s="857" t="s">
        <v>2038</v>
      </c>
      <c r="E14" s="856"/>
      <c r="F14" s="858">
        <v>18</v>
      </c>
      <c r="G14" s="859">
        <v>30</v>
      </c>
      <c r="H14" s="859">
        <f t="shared" si="0"/>
        <v>29.99</v>
      </c>
      <c r="I14" s="860"/>
      <c r="J14" s="859">
        <f t="shared" si="1"/>
        <v>0</v>
      </c>
      <c r="K14" s="861">
        <f>VLOOKUP(D14,Inventory!A:C,3,FALSE)</f>
        <v>0</v>
      </c>
    </row>
    <row r="15" spans="1:11" ht="12.75" customHeight="1" x14ac:dyDescent="0.15">
      <c r="A15" s="855" t="s">
        <v>2035</v>
      </c>
      <c r="B15" s="855" t="s">
        <v>2036</v>
      </c>
      <c r="C15" s="856" t="s">
        <v>469</v>
      </c>
      <c r="D15" s="857" t="s">
        <v>2039</v>
      </c>
      <c r="E15" s="856"/>
      <c r="F15" s="858">
        <v>18</v>
      </c>
      <c r="G15" s="859">
        <v>30</v>
      </c>
      <c r="H15" s="859">
        <f t="shared" si="0"/>
        <v>29.99</v>
      </c>
      <c r="I15" s="860"/>
      <c r="J15" s="859">
        <f t="shared" si="1"/>
        <v>0</v>
      </c>
      <c r="K15" s="861">
        <f>VLOOKUP(D15,Inventory!A:C,3,FALSE)</f>
        <v>4</v>
      </c>
    </row>
    <row r="16" spans="1:11" ht="12.75" customHeight="1" x14ac:dyDescent="0.15">
      <c r="A16" s="855" t="s">
        <v>2035</v>
      </c>
      <c r="B16" s="855" t="s">
        <v>2036</v>
      </c>
      <c r="C16" s="856" t="s">
        <v>472</v>
      </c>
      <c r="D16" s="857" t="s">
        <v>2040</v>
      </c>
      <c r="E16" s="856"/>
      <c r="F16" s="858">
        <v>18</v>
      </c>
      <c r="G16" s="859">
        <v>30</v>
      </c>
      <c r="H16" s="859">
        <f t="shared" si="0"/>
        <v>29.99</v>
      </c>
      <c r="I16" s="860"/>
      <c r="J16" s="859">
        <f t="shared" si="1"/>
        <v>0</v>
      </c>
      <c r="K16" s="861">
        <f>VLOOKUP(D16,Inventory!A:C,3,FALSE)</f>
        <v>3</v>
      </c>
    </row>
    <row r="17" spans="1:11" ht="12.75" customHeight="1" x14ac:dyDescent="0.15">
      <c r="A17" s="855" t="s">
        <v>2035</v>
      </c>
      <c r="B17" s="855" t="s">
        <v>2041</v>
      </c>
      <c r="C17" s="856" t="s">
        <v>475</v>
      </c>
      <c r="D17" s="857" t="s">
        <v>2042</v>
      </c>
      <c r="E17" s="856"/>
      <c r="F17" s="858">
        <v>13.5</v>
      </c>
      <c r="G17" s="859">
        <v>20</v>
      </c>
      <c r="H17" s="859">
        <f t="shared" si="0"/>
        <v>19.989999999999998</v>
      </c>
      <c r="I17" s="860"/>
      <c r="J17" s="859">
        <f t="shared" si="1"/>
        <v>0</v>
      </c>
      <c r="K17" s="861">
        <f>VLOOKUP(D17,Inventory!A:C,3,FALSE)</f>
        <v>10</v>
      </c>
    </row>
    <row r="20" spans="1:11" ht="12.75" customHeight="1" x14ac:dyDescent="0.15">
      <c r="A20" s="869" t="s">
        <v>2043</v>
      </c>
      <c r="B20" s="870"/>
      <c r="C20" s="870"/>
      <c r="D20" s="870"/>
      <c r="E20" s="870"/>
      <c r="F20" s="871"/>
      <c r="G20" s="871"/>
      <c r="H20" s="872"/>
      <c r="I20" s="872"/>
      <c r="J20" s="873"/>
      <c r="K20" s="861"/>
    </row>
    <row r="21" spans="1:11" ht="24" customHeight="1" x14ac:dyDescent="0.15">
      <c r="A21" s="874" t="s">
        <v>351</v>
      </c>
      <c r="B21" s="874" t="s">
        <v>352</v>
      </c>
      <c r="C21" s="874" t="s">
        <v>353</v>
      </c>
      <c r="D21" s="874" t="s">
        <v>355</v>
      </c>
      <c r="E21" s="874" t="s">
        <v>356</v>
      </c>
      <c r="F21" s="875" t="s">
        <v>257</v>
      </c>
      <c r="G21" s="875" t="s">
        <v>262</v>
      </c>
      <c r="H21" s="874" t="s">
        <v>263</v>
      </c>
      <c r="I21" s="874" t="s">
        <v>1835</v>
      </c>
      <c r="J21" s="876" t="s">
        <v>359</v>
      </c>
      <c r="K21" s="861"/>
    </row>
    <row r="22" spans="1:11" ht="12.75" customHeight="1" x14ac:dyDescent="0.15">
      <c r="A22" s="856" t="s">
        <v>2044</v>
      </c>
      <c r="B22" s="856"/>
      <c r="C22" s="877"/>
      <c r="D22" s="857" t="s">
        <v>2045</v>
      </c>
      <c r="E22" s="856"/>
      <c r="F22" s="859">
        <v>5</v>
      </c>
      <c r="G22" s="859"/>
      <c r="H22" s="878"/>
      <c r="I22" s="860"/>
      <c r="J22" s="859">
        <f>I22-I22</f>
        <v>0</v>
      </c>
      <c r="K22" s="879">
        <f>VLOOKUP(D22,Inventory!A:C,3,FALSE)</f>
        <v>250</v>
      </c>
    </row>
    <row r="23" spans="1:11" ht="12" customHeight="1" x14ac:dyDescent="0.15">
      <c r="A23" s="856" t="s">
        <v>2046</v>
      </c>
      <c r="B23" s="856"/>
      <c r="C23" s="856"/>
      <c r="D23" s="857" t="s">
        <v>2047</v>
      </c>
      <c r="E23" s="856"/>
      <c r="F23" s="859">
        <v>6</v>
      </c>
      <c r="G23" s="859"/>
      <c r="H23" s="878"/>
      <c r="I23" s="860"/>
      <c r="J23" s="859">
        <f t="shared" ref="J23:J32" si="2">F23*I23</f>
        <v>0</v>
      </c>
      <c r="K23" s="861">
        <f>VLOOKUP(D23,Inventory!A:C,3,FALSE)</f>
        <v>250</v>
      </c>
    </row>
    <row r="24" spans="1:11" ht="12.75" customHeight="1" x14ac:dyDescent="0.15">
      <c r="A24" s="856" t="s">
        <v>2048</v>
      </c>
      <c r="B24" s="856"/>
      <c r="C24" s="856"/>
      <c r="D24" s="857" t="s">
        <v>2049</v>
      </c>
      <c r="E24" s="856"/>
      <c r="F24" s="859">
        <v>7.5</v>
      </c>
      <c r="G24" s="859"/>
      <c r="H24" s="878"/>
      <c r="I24" s="860"/>
      <c r="J24" s="859">
        <f t="shared" si="2"/>
        <v>0</v>
      </c>
      <c r="K24" s="861">
        <f>VLOOKUP(D24,Inventory!A:C,3,FALSE)</f>
        <v>0</v>
      </c>
    </row>
    <row r="25" spans="1:11" ht="12.75" customHeight="1" x14ac:dyDescent="0.15">
      <c r="A25" s="856" t="s">
        <v>2050</v>
      </c>
      <c r="B25" s="856"/>
      <c r="C25" s="856"/>
      <c r="D25" s="857" t="s">
        <v>2051</v>
      </c>
      <c r="E25" s="856"/>
      <c r="F25" s="859">
        <v>0</v>
      </c>
      <c r="G25" s="859"/>
      <c r="H25" s="878"/>
      <c r="I25" s="860"/>
      <c r="J25" s="859">
        <f t="shared" si="2"/>
        <v>0</v>
      </c>
      <c r="K25" s="861">
        <f>VLOOKUP(D25,Inventory!A:C,3,FALSE)</f>
        <v>0</v>
      </c>
    </row>
    <row r="26" spans="1:11" ht="12.75" customHeight="1" x14ac:dyDescent="0.15">
      <c r="A26" s="856" t="s">
        <v>2052</v>
      </c>
      <c r="B26" s="856"/>
      <c r="C26" s="856"/>
      <c r="D26" s="857" t="s">
        <v>2053</v>
      </c>
      <c r="E26" s="856"/>
      <c r="F26" s="859">
        <v>0</v>
      </c>
      <c r="G26" s="859"/>
      <c r="H26" s="878"/>
      <c r="I26" s="860"/>
      <c r="J26" s="859">
        <f t="shared" si="2"/>
        <v>0</v>
      </c>
      <c r="K26" s="861">
        <f>VLOOKUP(D26,Inventory!A:C,3,FALSE)</f>
        <v>41</v>
      </c>
    </row>
    <row r="27" spans="1:11" ht="12.75" customHeight="1" x14ac:dyDescent="0.15">
      <c r="A27" s="855" t="s">
        <v>2048</v>
      </c>
      <c r="B27" s="855"/>
      <c r="C27" s="856"/>
      <c r="D27" s="857" t="s">
        <v>2049</v>
      </c>
      <c r="E27" s="856"/>
      <c r="F27" s="858">
        <v>7.5</v>
      </c>
      <c r="G27" s="859">
        <f t="shared" ref="G27:G32" si="3">F27*0.5</f>
        <v>3.75</v>
      </c>
      <c r="H27" s="859">
        <f>G27-0.01</f>
        <v>3.74</v>
      </c>
      <c r="I27" s="860"/>
      <c r="J27" s="859">
        <f t="shared" si="2"/>
        <v>0</v>
      </c>
      <c r="K27" s="861">
        <f>VLOOKUP(D27,Inventory!A:C,3,FALSE)</f>
        <v>0</v>
      </c>
    </row>
    <row r="28" spans="1:11" ht="12.75" customHeight="1" x14ac:dyDescent="0.15">
      <c r="A28" s="855" t="s">
        <v>2054</v>
      </c>
      <c r="B28" s="855"/>
      <c r="C28" s="856"/>
      <c r="D28" s="880" t="s">
        <v>2054</v>
      </c>
      <c r="E28" s="856"/>
      <c r="F28" s="858">
        <v>0</v>
      </c>
      <c r="G28" s="859">
        <f t="shared" si="3"/>
        <v>0</v>
      </c>
      <c r="H28" s="859"/>
      <c r="I28" s="860"/>
      <c r="J28" s="859">
        <f t="shared" si="2"/>
        <v>0</v>
      </c>
      <c r="K28" s="861"/>
    </row>
    <row r="29" spans="1:11" ht="12.75" customHeight="1" x14ac:dyDescent="0.15">
      <c r="A29" s="855" t="s">
        <v>2055</v>
      </c>
      <c r="B29" s="855"/>
      <c r="C29" s="856"/>
      <c r="D29" s="857" t="s">
        <v>2055</v>
      </c>
      <c r="E29" s="856"/>
      <c r="F29" s="858">
        <v>3.25</v>
      </c>
      <c r="G29" s="859">
        <f t="shared" si="3"/>
        <v>1.625</v>
      </c>
      <c r="H29" s="859">
        <f t="shared" ref="H29:H30" si="4">G29-0.01</f>
        <v>1.615</v>
      </c>
      <c r="I29" s="860"/>
      <c r="J29" s="859">
        <f t="shared" si="2"/>
        <v>0</v>
      </c>
      <c r="K29" s="861">
        <f>VLOOKUP(D29,Inventory!A:C,3,FALSE)</f>
        <v>0</v>
      </c>
    </row>
    <row r="30" spans="1:11" ht="12.75" customHeight="1" x14ac:dyDescent="0.15">
      <c r="A30" s="855" t="s">
        <v>2056</v>
      </c>
      <c r="B30" s="855"/>
      <c r="C30" s="855"/>
      <c r="D30" s="857" t="s">
        <v>2057</v>
      </c>
      <c r="E30" s="855"/>
      <c r="F30" s="858">
        <v>115</v>
      </c>
      <c r="G30" s="859">
        <f t="shared" si="3"/>
        <v>57.5</v>
      </c>
      <c r="H30" s="859">
        <f t="shared" si="4"/>
        <v>57.49</v>
      </c>
      <c r="I30" s="860"/>
      <c r="J30" s="859">
        <f t="shared" si="2"/>
        <v>0</v>
      </c>
      <c r="K30" s="861">
        <f>VLOOKUP(D30,Inventory!A:C,3,FALSE)</f>
        <v>48</v>
      </c>
    </row>
    <row r="31" spans="1:11" ht="12.75" customHeight="1" x14ac:dyDescent="0.15">
      <c r="A31" s="855" t="s">
        <v>2058</v>
      </c>
      <c r="B31" s="855"/>
      <c r="C31" s="855"/>
      <c r="D31" s="857" t="s">
        <v>2059</v>
      </c>
      <c r="E31" s="855"/>
      <c r="F31" s="858">
        <v>0</v>
      </c>
      <c r="G31" s="859">
        <f t="shared" si="3"/>
        <v>0</v>
      </c>
      <c r="H31" s="859"/>
      <c r="I31" s="860"/>
      <c r="J31" s="859">
        <f t="shared" si="2"/>
        <v>0</v>
      </c>
      <c r="K31" s="861">
        <f>VLOOKUP(D31,Inventory!A:C,3,FALSE)</f>
        <v>0</v>
      </c>
    </row>
    <row r="32" spans="1:11" ht="12.75" customHeight="1" x14ac:dyDescent="0.15">
      <c r="A32" s="855" t="s">
        <v>2060</v>
      </c>
      <c r="B32" s="855"/>
      <c r="C32" s="855"/>
      <c r="D32" s="857" t="s">
        <v>2061</v>
      </c>
      <c r="E32" s="855"/>
      <c r="F32" s="858">
        <v>0</v>
      </c>
      <c r="G32" s="859">
        <f t="shared" si="3"/>
        <v>0</v>
      </c>
      <c r="H32" s="859"/>
      <c r="I32" s="860"/>
      <c r="J32" s="859">
        <f t="shared" si="2"/>
        <v>0</v>
      </c>
      <c r="K32" s="861">
        <f>VLOOKUP(D32,Inventory!A:C,3,FALSE)</f>
        <v>250</v>
      </c>
    </row>
    <row r="33" spans="1:11" ht="12.75" customHeight="1" x14ac:dyDescent="0.15">
      <c r="A33" s="881"/>
      <c r="B33" s="882"/>
      <c r="C33" s="882"/>
      <c r="D33" s="881"/>
      <c r="E33" s="882"/>
      <c r="F33" s="883"/>
      <c r="G33" s="883"/>
      <c r="H33" s="861"/>
      <c r="I33" s="884">
        <f t="shared" ref="I33:J33" si="5">SUM(I3:I32)</f>
        <v>0</v>
      </c>
      <c r="J33" s="859">
        <f t="shared" si="5"/>
        <v>0</v>
      </c>
      <c r="K33" s="861"/>
    </row>
    <row r="34" spans="1:11" ht="15.75" customHeight="1" x14ac:dyDescent="0.15"/>
    <row r="35" spans="1:11" ht="15.75" customHeight="1" x14ac:dyDescent="0.15"/>
    <row r="36" spans="1:11" ht="15.75" customHeight="1" x14ac:dyDescent="0.15"/>
    <row r="37" spans="1:11" ht="15.75" customHeight="1" x14ac:dyDescent="0.15"/>
    <row r="38" spans="1:11" ht="15.75" customHeight="1" x14ac:dyDescent="0.15"/>
    <row r="39" spans="1:11" ht="15.75" customHeight="1" x14ac:dyDescent="0.15"/>
    <row r="40" spans="1:11" ht="15.75" customHeight="1" x14ac:dyDescent="0.15"/>
    <row r="41" spans="1:11" ht="15.75" customHeight="1" x14ac:dyDescent="0.15"/>
    <row r="42" spans="1:11" ht="15.75" customHeight="1" x14ac:dyDescent="0.15"/>
    <row r="43" spans="1:11" ht="15.75" customHeight="1" x14ac:dyDescent="0.15"/>
    <row r="44" spans="1:11" ht="15.75" customHeight="1" x14ac:dyDescent="0.15"/>
    <row r="45" spans="1:11" ht="15.75" customHeight="1" x14ac:dyDescent="0.15"/>
    <row r="46" spans="1:11" ht="15.75" customHeight="1" x14ac:dyDescent="0.15"/>
    <row r="47" spans="1:11" ht="15.75" customHeight="1" x14ac:dyDescent="0.15"/>
    <row r="48" spans="1:11"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autoFilter ref="A2:K33" xr:uid="{00000000-0009-0000-0000-000010000000}"/>
  <pageMargins left="0.1" right="0.1" top="0.25" bottom="0.25" header="0" footer="0"/>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A1:F1000"/>
  <sheetViews>
    <sheetView showGridLines="0" workbookViewId="0"/>
  </sheetViews>
  <sheetFormatPr baseColWidth="10" defaultColWidth="11.1640625" defaultRowHeight="15" customHeight="1" x14ac:dyDescent="0.15"/>
  <cols>
    <col min="1" max="5" width="10.6640625" customWidth="1"/>
    <col min="6" max="6" width="28.33203125" customWidth="1"/>
    <col min="7" max="26" width="11.1640625" customWidth="1"/>
  </cols>
  <sheetData>
    <row r="1" spans="1:6" ht="12.75" customHeight="1" x14ac:dyDescent="0.15">
      <c r="A1" s="1039"/>
      <c r="B1" s="919"/>
      <c r="C1" s="919"/>
      <c r="D1" s="919"/>
      <c r="E1" s="919"/>
      <c r="F1" s="919"/>
    </row>
    <row r="2" spans="1:6" ht="12.75" customHeight="1" x14ac:dyDescent="0.15">
      <c r="A2" s="919"/>
      <c r="B2" s="919"/>
      <c r="C2" s="919"/>
      <c r="D2" s="919"/>
      <c r="E2" s="919"/>
      <c r="F2" s="919"/>
    </row>
    <row r="3" spans="1:6" ht="12.75" customHeight="1" x14ac:dyDescent="0.15">
      <c r="A3" s="919"/>
      <c r="B3" s="919"/>
      <c r="C3" s="919"/>
      <c r="D3" s="919"/>
      <c r="E3" s="919"/>
      <c r="F3" s="919"/>
    </row>
    <row r="4" spans="1:6" ht="12.75" customHeight="1" x14ac:dyDescent="0.15">
      <c r="A4" s="919"/>
      <c r="B4" s="919"/>
      <c r="C4" s="919"/>
      <c r="D4" s="919"/>
      <c r="E4" s="919"/>
      <c r="F4" s="919"/>
    </row>
    <row r="5" spans="1:6" ht="12.75" customHeight="1" x14ac:dyDescent="0.15">
      <c r="A5" s="919"/>
      <c r="B5" s="919"/>
      <c r="C5" s="919"/>
      <c r="D5" s="919"/>
      <c r="E5" s="919"/>
      <c r="F5" s="919"/>
    </row>
    <row r="6" spans="1:6" ht="12.75" customHeight="1" x14ac:dyDescent="0.15">
      <c r="A6" s="919"/>
      <c r="B6" s="919"/>
      <c r="C6" s="919"/>
      <c r="D6" s="919"/>
      <c r="E6" s="919"/>
      <c r="F6" s="919"/>
    </row>
    <row r="7" spans="1:6" ht="12.75" customHeight="1" x14ac:dyDescent="0.15">
      <c r="A7" s="919"/>
      <c r="B7" s="919"/>
      <c r="C7" s="919"/>
      <c r="D7" s="919"/>
      <c r="E7" s="919"/>
      <c r="F7" s="919"/>
    </row>
    <row r="8" spans="1:6" ht="12.75" customHeight="1" x14ac:dyDescent="0.15">
      <c r="A8" s="919"/>
      <c r="B8" s="919"/>
      <c r="C8" s="919"/>
      <c r="D8" s="919"/>
      <c r="E8" s="919"/>
      <c r="F8" s="919"/>
    </row>
    <row r="9" spans="1:6" ht="12.75" customHeight="1" x14ac:dyDescent="0.15">
      <c r="A9" s="919"/>
      <c r="B9" s="919"/>
      <c r="C9" s="919"/>
      <c r="D9" s="919"/>
      <c r="E9" s="919"/>
      <c r="F9" s="919"/>
    </row>
    <row r="10" spans="1:6" ht="12.75" customHeight="1" x14ac:dyDescent="0.15">
      <c r="A10" s="919"/>
      <c r="B10" s="919"/>
      <c r="C10" s="919"/>
      <c r="D10" s="919"/>
      <c r="E10" s="919"/>
      <c r="F10" s="919"/>
    </row>
    <row r="11" spans="1:6" ht="12.75" customHeight="1" x14ac:dyDescent="0.15">
      <c r="A11" s="919"/>
      <c r="B11" s="919"/>
      <c r="C11" s="919"/>
      <c r="D11" s="919"/>
      <c r="E11" s="919"/>
      <c r="F11" s="919"/>
    </row>
    <row r="12" spans="1:6" ht="12.75" customHeight="1" x14ac:dyDescent="0.15">
      <c r="A12" s="919"/>
      <c r="B12" s="919"/>
      <c r="C12" s="919"/>
      <c r="D12" s="919"/>
      <c r="E12" s="919"/>
      <c r="F12" s="919"/>
    </row>
    <row r="13" spans="1:6" ht="12.75" customHeight="1" x14ac:dyDescent="0.15">
      <c r="A13" s="919"/>
      <c r="B13" s="919"/>
      <c r="C13" s="919"/>
      <c r="D13" s="919"/>
      <c r="E13" s="919"/>
      <c r="F13" s="919"/>
    </row>
    <row r="14" spans="1:6" ht="12.75" customHeight="1" x14ac:dyDescent="0.15">
      <c r="A14" s="919"/>
      <c r="B14" s="919"/>
      <c r="C14" s="919"/>
      <c r="D14" s="919"/>
      <c r="E14" s="919"/>
      <c r="F14" s="919"/>
    </row>
    <row r="15" spans="1:6" ht="12.75" customHeight="1" x14ac:dyDescent="0.15">
      <c r="A15" s="919"/>
      <c r="B15" s="919"/>
      <c r="C15" s="919"/>
      <c r="D15" s="919"/>
      <c r="E15" s="919"/>
      <c r="F15" s="919"/>
    </row>
    <row r="16" spans="1:6" ht="12.75" customHeight="1" x14ac:dyDescent="0.15">
      <c r="A16" s="919"/>
      <c r="B16" s="919"/>
      <c r="C16" s="919"/>
      <c r="D16" s="919"/>
      <c r="E16" s="919"/>
      <c r="F16" s="919"/>
    </row>
    <row r="17" spans="1:6" ht="12.75" customHeight="1" x14ac:dyDescent="0.15">
      <c r="A17" s="919"/>
      <c r="B17" s="919"/>
      <c r="C17" s="919"/>
      <c r="D17" s="919"/>
      <c r="E17" s="919"/>
      <c r="F17" s="919"/>
    </row>
    <row r="18" spans="1:6" ht="12.75" customHeight="1" x14ac:dyDescent="0.15">
      <c r="A18" s="919"/>
      <c r="B18" s="919"/>
      <c r="C18" s="919"/>
      <c r="D18" s="919"/>
      <c r="E18" s="919"/>
      <c r="F18" s="919"/>
    </row>
    <row r="19" spans="1:6" ht="12.75" customHeight="1" x14ac:dyDescent="0.15">
      <c r="A19" s="919"/>
      <c r="B19" s="919"/>
      <c r="C19" s="919"/>
      <c r="D19" s="919"/>
      <c r="E19" s="919"/>
      <c r="F19" s="919"/>
    </row>
    <row r="20" spans="1:6" ht="12.75" customHeight="1" x14ac:dyDescent="0.15">
      <c r="A20" s="919"/>
      <c r="B20" s="919"/>
      <c r="C20" s="919"/>
      <c r="D20" s="919"/>
      <c r="E20" s="919"/>
      <c r="F20" s="919"/>
    </row>
    <row r="21" spans="1:6" ht="12.75" customHeight="1" x14ac:dyDescent="0.15">
      <c r="A21" s="919"/>
      <c r="B21" s="919"/>
      <c r="C21" s="919"/>
      <c r="D21" s="919"/>
      <c r="E21" s="919"/>
      <c r="F21" s="919"/>
    </row>
    <row r="22" spans="1:6" ht="12.75" customHeight="1" x14ac:dyDescent="0.15">
      <c r="A22" s="919"/>
      <c r="B22" s="919"/>
      <c r="C22" s="919"/>
      <c r="D22" s="919"/>
      <c r="E22" s="919"/>
      <c r="F22" s="919"/>
    </row>
    <row r="23" spans="1:6" ht="12.75" customHeight="1" x14ac:dyDescent="0.15">
      <c r="A23" s="919"/>
      <c r="B23" s="919"/>
      <c r="C23" s="919"/>
      <c r="D23" s="919"/>
      <c r="E23" s="919"/>
      <c r="F23" s="919"/>
    </row>
    <row r="24" spans="1:6" ht="12.75" customHeight="1" x14ac:dyDescent="0.15">
      <c r="A24" s="919"/>
      <c r="B24" s="919"/>
      <c r="C24" s="919"/>
      <c r="D24" s="919"/>
      <c r="E24" s="919"/>
      <c r="F24" s="919"/>
    </row>
    <row r="25" spans="1:6" ht="12.75" customHeight="1" x14ac:dyDescent="0.15">
      <c r="A25" s="919"/>
      <c r="B25" s="919"/>
      <c r="C25" s="919"/>
      <c r="D25" s="919"/>
      <c r="E25" s="919"/>
      <c r="F25" s="919"/>
    </row>
    <row r="26" spans="1:6" ht="12.75" customHeight="1" x14ac:dyDescent="0.15">
      <c r="A26" s="919"/>
      <c r="B26" s="919"/>
      <c r="C26" s="919"/>
      <c r="D26" s="919"/>
      <c r="E26" s="919"/>
      <c r="F26" s="919"/>
    </row>
    <row r="27" spans="1:6" ht="12.75" customHeight="1" x14ac:dyDescent="0.15">
      <c r="A27" s="919"/>
      <c r="B27" s="919"/>
      <c r="C27" s="919"/>
      <c r="D27" s="919"/>
      <c r="E27" s="919"/>
      <c r="F27" s="919"/>
    </row>
    <row r="28" spans="1:6" ht="12.75" customHeight="1" x14ac:dyDescent="0.15">
      <c r="A28" s="919"/>
      <c r="B28" s="919"/>
      <c r="C28" s="919"/>
      <c r="D28" s="919"/>
      <c r="E28" s="919"/>
      <c r="F28" s="919"/>
    </row>
    <row r="29" spans="1:6" ht="12.75" customHeight="1" x14ac:dyDescent="0.15">
      <c r="A29" s="919"/>
      <c r="B29" s="919"/>
      <c r="C29" s="919"/>
      <c r="D29" s="919"/>
      <c r="E29" s="919"/>
      <c r="F29" s="919"/>
    </row>
    <row r="30" spans="1:6" ht="12.75" customHeight="1" x14ac:dyDescent="0.15">
      <c r="A30" s="919"/>
      <c r="B30" s="919"/>
      <c r="C30" s="919"/>
      <c r="D30" s="919"/>
      <c r="E30" s="919"/>
      <c r="F30" s="919"/>
    </row>
    <row r="31" spans="1:6" ht="12.75" customHeight="1" x14ac:dyDescent="0.15">
      <c r="A31" s="919"/>
      <c r="B31" s="919"/>
      <c r="C31" s="919"/>
      <c r="D31" s="919"/>
      <c r="E31" s="919"/>
      <c r="F31" s="919"/>
    </row>
    <row r="32" spans="1:6" ht="12.75" customHeight="1" x14ac:dyDescent="0.15">
      <c r="A32" s="919"/>
      <c r="B32" s="919"/>
      <c r="C32" s="919"/>
      <c r="D32" s="919"/>
      <c r="E32" s="919"/>
      <c r="F32" s="919"/>
    </row>
    <row r="33" spans="1:6" ht="12.75" customHeight="1" x14ac:dyDescent="0.15">
      <c r="A33" s="919"/>
      <c r="B33" s="919"/>
      <c r="C33" s="919"/>
      <c r="D33" s="919"/>
      <c r="E33" s="919"/>
      <c r="F33" s="919"/>
    </row>
    <row r="34" spans="1:6" ht="12.75" customHeight="1" x14ac:dyDescent="0.15">
      <c r="A34" s="919"/>
      <c r="B34" s="919"/>
      <c r="C34" s="919"/>
      <c r="D34" s="919"/>
      <c r="E34" s="919"/>
      <c r="F34" s="919"/>
    </row>
    <row r="35" spans="1:6" ht="12.75" customHeight="1" x14ac:dyDescent="0.15">
      <c r="A35" s="919"/>
      <c r="B35" s="919"/>
      <c r="C35" s="919"/>
      <c r="D35" s="919"/>
      <c r="E35" s="919"/>
      <c r="F35" s="919"/>
    </row>
    <row r="36" spans="1:6" ht="12.75" customHeight="1" x14ac:dyDescent="0.15">
      <c r="A36" s="919"/>
      <c r="B36" s="919"/>
      <c r="C36" s="919"/>
      <c r="D36" s="919"/>
      <c r="E36" s="919"/>
      <c r="F36" s="919"/>
    </row>
    <row r="37" spans="1:6" ht="12.75" customHeight="1" x14ac:dyDescent="0.15">
      <c r="A37" s="919"/>
      <c r="B37" s="919"/>
      <c r="C37" s="919"/>
      <c r="D37" s="919"/>
      <c r="E37" s="919"/>
      <c r="F37" s="919"/>
    </row>
    <row r="38" spans="1:6" ht="12.75" customHeight="1" x14ac:dyDescent="0.15">
      <c r="A38" s="919"/>
      <c r="B38" s="919"/>
      <c r="C38" s="919"/>
      <c r="D38" s="919"/>
      <c r="E38" s="919"/>
      <c r="F38" s="919"/>
    </row>
    <row r="39" spans="1:6" ht="12.75" customHeight="1" x14ac:dyDescent="0.15">
      <c r="A39" s="919"/>
      <c r="B39" s="919"/>
      <c r="C39" s="919"/>
      <c r="D39" s="919"/>
      <c r="E39" s="919"/>
      <c r="F39" s="919"/>
    </row>
    <row r="40" spans="1:6" ht="12.75" customHeight="1" x14ac:dyDescent="0.15">
      <c r="A40" s="919"/>
      <c r="B40" s="919"/>
      <c r="C40" s="919"/>
      <c r="D40" s="919"/>
      <c r="E40" s="919"/>
      <c r="F40" s="919"/>
    </row>
    <row r="41" spans="1:6" ht="12.75" customHeight="1" x14ac:dyDescent="0.15">
      <c r="A41" s="919"/>
      <c r="B41" s="919"/>
      <c r="C41" s="919"/>
      <c r="D41" s="919"/>
      <c r="E41" s="919"/>
      <c r="F41" s="919"/>
    </row>
    <row r="42" spans="1:6" ht="12.75" customHeight="1" x14ac:dyDescent="0.15">
      <c r="A42" s="919"/>
      <c r="B42" s="919"/>
      <c r="C42" s="919"/>
      <c r="D42" s="919"/>
      <c r="E42" s="919"/>
      <c r="F42" s="919"/>
    </row>
    <row r="43" spans="1:6" ht="12.75" customHeight="1" x14ac:dyDescent="0.15">
      <c r="A43" s="919"/>
      <c r="B43" s="919"/>
      <c r="C43" s="919"/>
      <c r="D43" s="919"/>
      <c r="E43" s="919"/>
      <c r="F43" s="919"/>
    </row>
    <row r="44" spans="1:6" ht="12.75" customHeight="1" x14ac:dyDescent="0.15">
      <c r="A44" s="919"/>
      <c r="B44" s="919"/>
      <c r="C44" s="919"/>
      <c r="D44" s="919"/>
      <c r="E44" s="919"/>
      <c r="F44" s="919"/>
    </row>
    <row r="45" spans="1:6" ht="12.75" customHeight="1" x14ac:dyDescent="0.15">
      <c r="A45" s="919"/>
      <c r="B45" s="919"/>
      <c r="C45" s="919"/>
      <c r="D45" s="919"/>
      <c r="E45" s="919"/>
      <c r="F45" s="919"/>
    </row>
    <row r="46" spans="1:6" ht="12.75" customHeight="1" x14ac:dyDescent="0.15">
      <c r="A46" s="919"/>
      <c r="B46" s="919"/>
      <c r="C46" s="919"/>
      <c r="D46" s="919"/>
      <c r="E46" s="919"/>
      <c r="F46" s="919"/>
    </row>
    <row r="47" spans="1:6" ht="12.75" customHeight="1" x14ac:dyDescent="0.15">
      <c r="A47" s="919"/>
      <c r="B47" s="919"/>
      <c r="C47" s="919"/>
      <c r="D47" s="919"/>
      <c r="E47" s="919"/>
      <c r="F47" s="919"/>
    </row>
    <row r="48" spans="1:6" ht="12.75" customHeight="1" x14ac:dyDescent="0.15">
      <c r="A48" s="919"/>
      <c r="B48" s="919"/>
      <c r="C48" s="919"/>
      <c r="D48" s="919"/>
      <c r="E48" s="919"/>
      <c r="F48" s="919"/>
    </row>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A1:F48"/>
  </mergeCells>
  <pageMargins left="0.7" right="0.7" top="0.75" bottom="0.75" header="0" footer="0"/>
  <pageSetup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638"/>
  <sheetViews>
    <sheetView workbookViewId="0">
      <pane ySplit="1" topLeftCell="A2" activePane="bottomLeft" state="frozen"/>
      <selection pane="bottomLeft" activeCell="C2" sqref="C2:C1048576"/>
    </sheetView>
  </sheetViews>
  <sheetFormatPr baseColWidth="10" defaultColWidth="11.1640625" defaultRowHeight="15" customHeight="1" x14ac:dyDescent="0.15"/>
  <cols>
    <col min="1" max="3" width="10.83203125"/>
    <col min="4" max="6" width="8.6640625" customWidth="1"/>
    <col min="7" max="26" width="11.1640625" customWidth="1"/>
  </cols>
  <sheetData>
    <row r="1" spans="1:4" ht="12.75" customHeight="1" x14ac:dyDescent="0.15">
      <c r="A1" t="s">
        <v>2062</v>
      </c>
      <c r="B1" t="s">
        <v>1880</v>
      </c>
      <c r="C1" t="s">
        <v>2063</v>
      </c>
    </row>
    <row r="2" spans="1:4" ht="12.75" customHeight="1" x14ac:dyDescent="0.15">
      <c r="A2" t="s">
        <v>2045</v>
      </c>
      <c r="B2" t="s">
        <v>2044</v>
      </c>
      <c r="C2" s="1040">
        <v>250</v>
      </c>
      <c r="D2" s="14" t="str">
        <f t="shared" ref="D2:D256" si="0">IF(C2&gt;=250,"250",IF(C2&lt;=250,C2))</f>
        <v>250</v>
      </c>
    </row>
    <row r="3" spans="1:4" ht="12.75" customHeight="1" x14ac:dyDescent="0.15">
      <c r="A3" t="s">
        <v>2047</v>
      </c>
      <c r="B3" t="s">
        <v>2046</v>
      </c>
      <c r="C3" s="1040">
        <v>250</v>
      </c>
      <c r="D3" s="14" t="str">
        <f t="shared" si="0"/>
        <v>250</v>
      </c>
    </row>
    <row r="4" spans="1:4" ht="12.75" customHeight="1" x14ac:dyDescent="0.15">
      <c r="A4" t="s">
        <v>2049</v>
      </c>
      <c r="B4" t="s">
        <v>2048</v>
      </c>
      <c r="C4">
        <v>0</v>
      </c>
      <c r="D4" s="14">
        <f t="shared" si="0"/>
        <v>0</v>
      </c>
    </row>
    <row r="5" spans="1:4" ht="12.75" customHeight="1" x14ac:dyDescent="0.15">
      <c r="A5" t="s">
        <v>2051</v>
      </c>
      <c r="B5" t="s">
        <v>2050</v>
      </c>
      <c r="C5">
        <v>0</v>
      </c>
      <c r="D5" s="14">
        <f t="shared" si="0"/>
        <v>0</v>
      </c>
    </row>
    <row r="6" spans="1:4" ht="12.75" customHeight="1" x14ac:dyDescent="0.15">
      <c r="A6" t="s">
        <v>2053</v>
      </c>
      <c r="B6" t="s">
        <v>2052</v>
      </c>
      <c r="C6">
        <v>41</v>
      </c>
      <c r="D6" s="14">
        <f t="shared" si="0"/>
        <v>41</v>
      </c>
    </row>
    <row r="7" spans="1:4" ht="12.75" customHeight="1" x14ac:dyDescent="0.15">
      <c r="A7" t="s">
        <v>2064</v>
      </c>
      <c r="B7" t="s">
        <v>2065</v>
      </c>
      <c r="C7">
        <v>0</v>
      </c>
      <c r="D7" s="14">
        <f t="shared" si="0"/>
        <v>0</v>
      </c>
    </row>
    <row r="8" spans="1:4" ht="12.75" customHeight="1" x14ac:dyDescent="0.15">
      <c r="A8" t="s">
        <v>2066</v>
      </c>
      <c r="B8" t="s">
        <v>2067</v>
      </c>
      <c r="C8">
        <v>0</v>
      </c>
      <c r="D8" s="14">
        <f t="shared" si="0"/>
        <v>0</v>
      </c>
    </row>
    <row r="9" spans="1:4" ht="12.75" customHeight="1" x14ac:dyDescent="0.15">
      <c r="A9" t="s">
        <v>2068</v>
      </c>
      <c r="B9" t="s">
        <v>2069</v>
      </c>
      <c r="C9">
        <v>0</v>
      </c>
      <c r="D9" s="14">
        <f t="shared" si="0"/>
        <v>0</v>
      </c>
    </row>
    <row r="10" spans="1:4" ht="12.75" customHeight="1" x14ac:dyDescent="0.15">
      <c r="A10" t="s">
        <v>2070</v>
      </c>
      <c r="B10" t="s">
        <v>2071</v>
      </c>
      <c r="C10">
        <v>0</v>
      </c>
      <c r="D10" s="14">
        <f t="shared" si="0"/>
        <v>0</v>
      </c>
    </row>
    <row r="11" spans="1:4" ht="12.75" customHeight="1" x14ac:dyDescent="0.15">
      <c r="A11" t="s">
        <v>2072</v>
      </c>
      <c r="B11" t="s">
        <v>2073</v>
      </c>
      <c r="C11">
        <v>0</v>
      </c>
      <c r="D11" s="14">
        <f t="shared" si="0"/>
        <v>0</v>
      </c>
    </row>
    <row r="12" spans="1:4" ht="12.75" customHeight="1" x14ac:dyDescent="0.15">
      <c r="A12" t="s">
        <v>2074</v>
      </c>
      <c r="B12" t="s">
        <v>2075</v>
      </c>
      <c r="C12">
        <v>0</v>
      </c>
      <c r="D12" s="14">
        <f t="shared" si="0"/>
        <v>0</v>
      </c>
    </row>
    <row r="13" spans="1:4" ht="12.75" customHeight="1" x14ac:dyDescent="0.15">
      <c r="A13" t="s">
        <v>2076</v>
      </c>
      <c r="B13" t="s">
        <v>2077</v>
      </c>
      <c r="C13">
        <v>0</v>
      </c>
      <c r="D13" s="14">
        <f t="shared" si="0"/>
        <v>0</v>
      </c>
    </row>
    <row r="14" spans="1:4" ht="12.75" customHeight="1" x14ac:dyDescent="0.15">
      <c r="A14" t="s">
        <v>1840</v>
      </c>
      <c r="B14" t="s">
        <v>2078</v>
      </c>
      <c r="C14">
        <v>3</v>
      </c>
      <c r="D14" s="14">
        <f t="shared" si="0"/>
        <v>3</v>
      </c>
    </row>
    <row r="15" spans="1:4" ht="12.75" customHeight="1" x14ac:dyDescent="0.15">
      <c r="A15" t="s">
        <v>1843</v>
      </c>
      <c r="B15" t="s">
        <v>2079</v>
      </c>
      <c r="C15">
        <v>19</v>
      </c>
      <c r="D15" s="14">
        <f t="shared" si="0"/>
        <v>19</v>
      </c>
    </row>
    <row r="16" spans="1:4" ht="12.75" customHeight="1" x14ac:dyDescent="0.15">
      <c r="A16" t="s">
        <v>1846</v>
      </c>
      <c r="B16" t="s">
        <v>2080</v>
      </c>
      <c r="C16">
        <v>44</v>
      </c>
      <c r="D16" s="14">
        <f t="shared" si="0"/>
        <v>44</v>
      </c>
    </row>
    <row r="17" spans="1:4" ht="12.75" customHeight="1" x14ac:dyDescent="0.15">
      <c r="A17" t="s">
        <v>1849</v>
      </c>
      <c r="B17" t="s">
        <v>2081</v>
      </c>
      <c r="C17">
        <v>14</v>
      </c>
      <c r="D17" s="14">
        <f t="shared" si="0"/>
        <v>14</v>
      </c>
    </row>
    <row r="18" spans="1:4" ht="12.75" customHeight="1" x14ac:dyDescent="0.15">
      <c r="A18" t="s">
        <v>1852</v>
      </c>
      <c r="B18" t="s">
        <v>2082</v>
      </c>
      <c r="C18">
        <v>3</v>
      </c>
      <c r="D18" s="14">
        <f t="shared" si="0"/>
        <v>3</v>
      </c>
    </row>
    <row r="19" spans="1:4" ht="12.75" customHeight="1" x14ac:dyDescent="0.15">
      <c r="A19" t="s">
        <v>1856</v>
      </c>
      <c r="B19" t="s">
        <v>2083</v>
      </c>
      <c r="C19">
        <v>5</v>
      </c>
      <c r="D19" s="14">
        <f t="shared" si="0"/>
        <v>5</v>
      </c>
    </row>
    <row r="20" spans="1:4" ht="12.75" customHeight="1" x14ac:dyDescent="0.15">
      <c r="A20" t="s">
        <v>1858</v>
      </c>
      <c r="B20" t="s">
        <v>2084</v>
      </c>
      <c r="C20">
        <v>33</v>
      </c>
      <c r="D20" s="14">
        <f t="shared" si="0"/>
        <v>33</v>
      </c>
    </row>
    <row r="21" spans="1:4" ht="12.75" customHeight="1" x14ac:dyDescent="0.15">
      <c r="A21" t="s">
        <v>1861</v>
      </c>
      <c r="B21" t="s">
        <v>2085</v>
      </c>
      <c r="C21">
        <v>19</v>
      </c>
      <c r="D21" s="14">
        <f t="shared" si="0"/>
        <v>19</v>
      </c>
    </row>
    <row r="22" spans="1:4" ht="12.75" customHeight="1" x14ac:dyDescent="0.15">
      <c r="A22" t="s">
        <v>1863</v>
      </c>
      <c r="B22" t="s">
        <v>2086</v>
      </c>
      <c r="C22">
        <v>4</v>
      </c>
      <c r="D22" s="14">
        <f t="shared" si="0"/>
        <v>4</v>
      </c>
    </row>
    <row r="23" spans="1:4" ht="12.75" customHeight="1" x14ac:dyDescent="0.15">
      <c r="A23" t="s">
        <v>1865</v>
      </c>
      <c r="B23" t="s">
        <v>2087</v>
      </c>
      <c r="C23">
        <v>5</v>
      </c>
      <c r="D23" s="14">
        <f t="shared" si="0"/>
        <v>5</v>
      </c>
    </row>
    <row r="24" spans="1:4" ht="12.75" customHeight="1" x14ac:dyDescent="0.15">
      <c r="A24" t="s">
        <v>1869</v>
      </c>
      <c r="B24" t="s">
        <v>2088</v>
      </c>
      <c r="C24">
        <v>19</v>
      </c>
      <c r="D24" s="14">
        <f t="shared" si="0"/>
        <v>19</v>
      </c>
    </row>
    <row r="25" spans="1:4" ht="12.75" customHeight="1" x14ac:dyDescent="0.15">
      <c r="A25" t="s">
        <v>1871</v>
      </c>
      <c r="B25" t="s">
        <v>2089</v>
      </c>
      <c r="C25">
        <v>45</v>
      </c>
      <c r="D25" s="14">
        <f t="shared" si="0"/>
        <v>45</v>
      </c>
    </row>
    <row r="26" spans="1:4" ht="12.75" customHeight="1" x14ac:dyDescent="0.15">
      <c r="A26" t="s">
        <v>1873</v>
      </c>
      <c r="B26" t="s">
        <v>2090</v>
      </c>
      <c r="C26">
        <v>45</v>
      </c>
      <c r="D26" s="14">
        <f t="shared" si="0"/>
        <v>45</v>
      </c>
    </row>
    <row r="27" spans="1:4" ht="12.75" customHeight="1" x14ac:dyDescent="0.15">
      <c r="A27" t="s">
        <v>1875</v>
      </c>
      <c r="B27" t="s">
        <v>2091</v>
      </c>
      <c r="C27">
        <v>5</v>
      </c>
      <c r="D27" s="14">
        <f t="shared" si="0"/>
        <v>5</v>
      </c>
    </row>
    <row r="28" spans="1:4" ht="12.75" customHeight="1" x14ac:dyDescent="0.15">
      <c r="A28" t="s">
        <v>1877</v>
      </c>
      <c r="B28" t="s">
        <v>2092</v>
      </c>
      <c r="C28">
        <v>11</v>
      </c>
      <c r="D28" s="14">
        <f t="shared" si="0"/>
        <v>11</v>
      </c>
    </row>
    <row r="29" spans="1:4" ht="12.75" customHeight="1" x14ac:dyDescent="0.15">
      <c r="A29" t="s">
        <v>1612</v>
      </c>
      <c r="B29" t="s">
        <v>2093</v>
      </c>
      <c r="C29">
        <v>91</v>
      </c>
      <c r="D29" s="14">
        <f t="shared" si="0"/>
        <v>91</v>
      </c>
    </row>
    <row r="30" spans="1:4" ht="12.75" customHeight="1" x14ac:dyDescent="0.15">
      <c r="A30" t="s">
        <v>1613</v>
      </c>
      <c r="B30" t="s">
        <v>2094</v>
      </c>
      <c r="C30">
        <v>100</v>
      </c>
      <c r="D30" s="14">
        <f t="shared" si="0"/>
        <v>100</v>
      </c>
    </row>
    <row r="31" spans="1:4" ht="12.75" customHeight="1" x14ac:dyDescent="0.15">
      <c r="A31" t="s">
        <v>1614</v>
      </c>
      <c r="B31" t="s">
        <v>2095</v>
      </c>
      <c r="C31">
        <v>77</v>
      </c>
      <c r="D31" s="14">
        <f t="shared" si="0"/>
        <v>77</v>
      </c>
    </row>
    <row r="32" spans="1:4" ht="12.75" customHeight="1" x14ac:dyDescent="0.15">
      <c r="A32" t="s">
        <v>1615</v>
      </c>
      <c r="B32" t="s">
        <v>2096</v>
      </c>
      <c r="C32">
        <v>72</v>
      </c>
      <c r="D32" s="14">
        <f t="shared" si="0"/>
        <v>72</v>
      </c>
    </row>
    <row r="33" spans="1:4" ht="12.75" customHeight="1" x14ac:dyDescent="0.15">
      <c r="A33" t="s">
        <v>1616</v>
      </c>
      <c r="B33" t="s">
        <v>2097</v>
      </c>
      <c r="C33">
        <v>94</v>
      </c>
      <c r="D33" s="14">
        <f t="shared" si="0"/>
        <v>94</v>
      </c>
    </row>
    <row r="34" spans="1:4" ht="12.75" customHeight="1" x14ac:dyDescent="0.15">
      <c r="A34" t="s">
        <v>1617</v>
      </c>
      <c r="B34" t="s">
        <v>2098</v>
      </c>
      <c r="C34">
        <v>17</v>
      </c>
      <c r="D34" s="14">
        <f t="shared" si="0"/>
        <v>17</v>
      </c>
    </row>
    <row r="35" spans="1:4" ht="12.75" customHeight="1" x14ac:dyDescent="0.15">
      <c r="A35" t="s">
        <v>1619</v>
      </c>
      <c r="B35" t="s">
        <v>2099</v>
      </c>
      <c r="C35">
        <v>62</v>
      </c>
      <c r="D35" s="14">
        <f t="shared" si="0"/>
        <v>62</v>
      </c>
    </row>
    <row r="36" spans="1:4" ht="12.75" customHeight="1" x14ac:dyDescent="0.15">
      <c r="A36" t="s">
        <v>1620</v>
      </c>
      <c r="B36" t="s">
        <v>2100</v>
      </c>
      <c r="C36">
        <v>66</v>
      </c>
      <c r="D36" s="14">
        <f t="shared" si="0"/>
        <v>66</v>
      </c>
    </row>
    <row r="37" spans="1:4" ht="12.75" customHeight="1" x14ac:dyDescent="0.15">
      <c r="A37" t="s">
        <v>1621</v>
      </c>
      <c r="B37" t="s">
        <v>2101</v>
      </c>
      <c r="C37">
        <v>53</v>
      </c>
      <c r="D37" s="14">
        <f t="shared" si="0"/>
        <v>53</v>
      </c>
    </row>
    <row r="38" spans="1:4" ht="12.75" customHeight="1" x14ac:dyDescent="0.15">
      <c r="A38" t="s">
        <v>1622</v>
      </c>
      <c r="B38" t="s">
        <v>2102</v>
      </c>
      <c r="C38">
        <v>51</v>
      </c>
      <c r="D38" s="14">
        <f t="shared" si="0"/>
        <v>51</v>
      </c>
    </row>
    <row r="39" spans="1:4" ht="12.75" customHeight="1" x14ac:dyDescent="0.15">
      <c r="A39" t="s">
        <v>1623</v>
      </c>
      <c r="B39" t="s">
        <v>2103</v>
      </c>
      <c r="C39">
        <v>11</v>
      </c>
      <c r="D39" s="14">
        <f t="shared" si="0"/>
        <v>11</v>
      </c>
    </row>
    <row r="40" spans="1:4" ht="12.75" customHeight="1" x14ac:dyDescent="0.15">
      <c r="A40" t="s">
        <v>1624</v>
      </c>
      <c r="B40" t="s">
        <v>2104</v>
      </c>
      <c r="C40">
        <v>10</v>
      </c>
      <c r="D40" s="14">
        <f t="shared" si="0"/>
        <v>10</v>
      </c>
    </row>
    <row r="41" spans="1:4" ht="12.75" customHeight="1" x14ac:dyDescent="0.15">
      <c r="A41" t="s">
        <v>1626</v>
      </c>
      <c r="B41" t="s">
        <v>2105</v>
      </c>
      <c r="C41">
        <v>98</v>
      </c>
      <c r="D41" s="14">
        <f t="shared" si="0"/>
        <v>98</v>
      </c>
    </row>
    <row r="42" spans="1:4" ht="12.75" customHeight="1" x14ac:dyDescent="0.15">
      <c r="A42" t="s">
        <v>1627</v>
      </c>
      <c r="B42" t="s">
        <v>2106</v>
      </c>
      <c r="C42">
        <v>79</v>
      </c>
      <c r="D42" s="14">
        <f t="shared" si="0"/>
        <v>79</v>
      </c>
    </row>
    <row r="43" spans="1:4" ht="12.75" customHeight="1" x14ac:dyDescent="0.15">
      <c r="A43" t="s">
        <v>1628</v>
      </c>
      <c r="B43" t="s">
        <v>2107</v>
      </c>
      <c r="C43">
        <v>58</v>
      </c>
      <c r="D43" s="14">
        <f t="shared" si="0"/>
        <v>58</v>
      </c>
    </row>
    <row r="44" spans="1:4" ht="12.75" customHeight="1" x14ac:dyDescent="0.15">
      <c r="A44" t="s">
        <v>1629</v>
      </c>
      <c r="B44" t="s">
        <v>2108</v>
      </c>
      <c r="C44">
        <v>35</v>
      </c>
      <c r="D44" s="14">
        <f t="shared" si="0"/>
        <v>35</v>
      </c>
    </row>
    <row r="45" spans="1:4" ht="12.75" customHeight="1" x14ac:dyDescent="0.15">
      <c r="A45" t="s">
        <v>1630</v>
      </c>
      <c r="B45" t="s">
        <v>2109</v>
      </c>
      <c r="C45">
        <v>54</v>
      </c>
      <c r="D45" s="14">
        <f t="shared" si="0"/>
        <v>54</v>
      </c>
    </row>
    <row r="46" spans="1:4" ht="12.75" customHeight="1" x14ac:dyDescent="0.15">
      <c r="A46" t="s">
        <v>1631</v>
      </c>
      <c r="B46" t="s">
        <v>2110</v>
      </c>
      <c r="C46">
        <v>23</v>
      </c>
      <c r="D46" s="14">
        <f t="shared" si="0"/>
        <v>23</v>
      </c>
    </row>
    <row r="47" spans="1:4" ht="12.75" customHeight="1" x14ac:dyDescent="0.15">
      <c r="A47" t="s">
        <v>1633</v>
      </c>
      <c r="B47" t="s">
        <v>2111</v>
      </c>
      <c r="C47">
        <v>43</v>
      </c>
      <c r="D47" s="14">
        <f t="shared" si="0"/>
        <v>43</v>
      </c>
    </row>
    <row r="48" spans="1:4" ht="12.75" customHeight="1" x14ac:dyDescent="0.15">
      <c r="A48" t="s">
        <v>1634</v>
      </c>
      <c r="B48" t="s">
        <v>2112</v>
      </c>
      <c r="C48">
        <v>32</v>
      </c>
      <c r="D48" s="14">
        <f t="shared" si="0"/>
        <v>32</v>
      </c>
    </row>
    <row r="49" spans="1:4" ht="12.75" customHeight="1" x14ac:dyDescent="0.15">
      <c r="A49" t="s">
        <v>1635</v>
      </c>
      <c r="B49" t="s">
        <v>2113</v>
      </c>
      <c r="C49">
        <v>76</v>
      </c>
      <c r="D49" s="14">
        <f t="shared" si="0"/>
        <v>76</v>
      </c>
    </row>
    <row r="50" spans="1:4" ht="12.75" customHeight="1" x14ac:dyDescent="0.15">
      <c r="A50" t="s">
        <v>1636</v>
      </c>
      <c r="B50" t="s">
        <v>2114</v>
      </c>
      <c r="C50">
        <v>68</v>
      </c>
      <c r="D50" s="14">
        <f t="shared" si="0"/>
        <v>68</v>
      </c>
    </row>
    <row r="51" spans="1:4" ht="12.75" customHeight="1" x14ac:dyDescent="0.15">
      <c r="A51" t="s">
        <v>1637</v>
      </c>
      <c r="B51" t="s">
        <v>2115</v>
      </c>
      <c r="C51">
        <v>48</v>
      </c>
      <c r="D51" s="14">
        <f t="shared" si="0"/>
        <v>48</v>
      </c>
    </row>
    <row r="52" spans="1:4" ht="12.75" customHeight="1" x14ac:dyDescent="0.15">
      <c r="A52" t="s">
        <v>1638</v>
      </c>
      <c r="B52" t="s">
        <v>2116</v>
      </c>
      <c r="C52">
        <v>29</v>
      </c>
      <c r="D52" s="14">
        <f t="shared" si="0"/>
        <v>29</v>
      </c>
    </row>
    <row r="53" spans="1:4" ht="12.75" customHeight="1" x14ac:dyDescent="0.15">
      <c r="A53" t="s">
        <v>521</v>
      </c>
      <c r="B53" t="s">
        <v>2117</v>
      </c>
      <c r="C53">
        <v>0</v>
      </c>
      <c r="D53" s="14">
        <f t="shared" si="0"/>
        <v>0</v>
      </c>
    </row>
    <row r="54" spans="1:4" ht="12.75" customHeight="1" x14ac:dyDescent="0.15">
      <c r="A54" t="s">
        <v>524</v>
      </c>
      <c r="B54" t="s">
        <v>2118</v>
      </c>
      <c r="C54">
        <v>0</v>
      </c>
      <c r="D54" s="14">
        <f t="shared" si="0"/>
        <v>0</v>
      </c>
    </row>
    <row r="55" spans="1:4" ht="12.75" customHeight="1" x14ac:dyDescent="0.15">
      <c r="A55" t="s">
        <v>527</v>
      </c>
      <c r="B55" t="s">
        <v>2119</v>
      </c>
      <c r="C55">
        <v>0</v>
      </c>
      <c r="D55" s="14">
        <f t="shared" si="0"/>
        <v>0</v>
      </c>
    </row>
    <row r="56" spans="1:4" ht="12.75" customHeight="1" x14ac:dyDescent="0.15">
      <c r="A56" t="s">
        <v>529</v>
      </c>
      <c r="B56" t="s">
        <v>2120</v>
      </c>
      <c r="C56">
        <v>0</v>
      </c>
      <c r="D56" s="14">
        <f t="shared" si="0"/>
        <v>0</v>
      </c>
    </row>
    <row r="57" spans="1:4" ht="12.75" customHeight="1" x14ac:dyDescent="0.15">
      <c r="A57" t="s">
        <v>530</v>
      </c>
      <c r="B57" t="s">
        <v>2121</v>
      </c>
      <c r="C57">
        <v>0</v>
      </c>
      <c r="D57" s="14">
        <f t="shared" si="0"/>
        <v>0</v>
      </c>
    </row>
    <row r="58" spans="1:4" ht="12.75" customHeight="1" x14ac:dyDescent="0.15">
      <c r="A58" t="s">
        <v>532</v>
      </c>
      <c r="B58" t="s">
        <v>2122</v>
      </c>
      <c r="C58">
        <v>0</v>
      </c>
      <c r="D58" s="14">
        <f t="shared" si="0"/>
        <v>0</v>
      </c>
    </row>
    <row r="59" spans="1:4" ht="12.75" customHeight="1" x14ac:dyDescent="0.15">
      <c r="A59" t="s">
        <v>534</v>
      </c>
      <c r="B59" t="s">
        <v>2123</v>
      </c>
      <c r="C59">
        <v>0</v>
      </c>
      <c r="D59" s="14">
        <f t="shared" si="0"/>
        <v>0</v>
      </c>
    </row>
    <row r="60" spans="1:4" ht="12.75" customHeight="1" x14ac:dyDescent="0.15">
      <c r="A60" t="s">
        <v>535</v>
      </c>
      <c r="B60" t="s">
        <v>2124</v>
      </c>
      <c r="C60">
        <v>0</v>
      </c>
      <c r="D60" s="14">
        <f t="shared" si="0"/>
        <v>0</v>
      </c>
    </row>
    <row r="61" spans="1:4" ht="12.75" customHeight="1" x14ac:dyDescent="0.15">
      <c r="A61" t="s">
        <v>537</v>
      </c>
      <c r="B61" t="s">
        <v>2125</v>
      </c>
      <c r="C61">
        <v>0</v>
      </c>
      <c r="D61" s="14">
        <f t="shared" si="0"/>
        <v>0</v>
      </c>
    </row>
    <row r="62" spans="1:4" ht="12.75" customHeight="1" x14ac:dyDescent="0.15">
      <c r="A62" t="s">
        <v>538</v>
      </c>
      <c r="B62" t="s">
        <v>2126</v>
      </c>
      <c r="C62">
        <v>0</v>
      </c>
      <c r="D62" s="14">
        <f t="shared" si="0"/>
        <v>0</v>
      </c>
    </row>
    <row r="63" spans="1:4" ht="12.75" customHeight="1" x14ac:dyDescent="0.15">
      <c r="A63" t="s">
        <v>539</v>
      </c>
      <c r="B63" t="s">
        <v>2127</v>
      </c>
      <c r="C63">
        <v>0</v>
      </c>
      <c r="D63" s="14">
        <f t="shared" si="0"/>
        <v>0</v>
      </c>
    </row>
    <row r="64" spans="1:4" ht="12.75" customHeight="1" x14ac:dyDescent="0.15">
      <c r="A64" t="s">
        <v>540</v>
      </c>
      <c r="B64" t="s">
        <v>1610</v>
      </c>
      <c r="C64">
        <v>2</v>
      </c>
      <c r="D64" s="14">
        <f t="shared" si="0"/>
        <v>2</v>
      </c>
    </row>
    <row r="65" spans="1:4" ht="12.75" customHeight="1" x14ac:dyDescent="0.15">
      <c r="A65" t="s">
        <v>1585</v>
      </c>
      <c r="B65" t="s">
        <v>2128</v>
      </c>
      <c r="C65">
        <v>0</v>
      </c>
      <c r="D65" s="14">
        <f t="shared" si="0"/>
        <v>0</v>
      </c>
    </row>
    <row r="66" spans="1:4" ht="12.75" customHeight="1" x14ac:dyDescent="0.15">
      <c r="A66" t="s">
        <v>1587</v>
      </c>
      <c r="B66" t="s">
        <v>2129</v>
      </c>
      <c r="C66">
        <v>0</v>
      </c>
      <c r="D66" s="14">
        <f t="shared" si="0"/>
        <v>0</v>
      </c>
    </row>
    <row r="67" spans="1:4" ht="12.75" customHeight="1" x14ac:dyDescent="0.15">
      <c r="A67" t="s">
        <v>1589</v>
      </c>
      <c r="B67" t="s">
        <v>2130</v>
      </c>
      <c r="C67">
        <v>0</v>
      </c>
      <c r="D67" s="14">
        <f t="shared" si="0"/>
        <v>0</v>
      </c>
    </row>
    <row r="68" spans="1:4" ht="12.75" customHeight="1" x14ac:dyDescent="0.15">
      <c r="A68" t="s">
        <v>1591</v>
      </c>
      <c r="B68" t="s">
        <v>2131</v>
      </c>
      <c r="C68">
        <v>0</v>
      </c>
      <c r="D68" s="14">
        <f t="shared" si="0"/>
        <v>0</v>
      </c>
    </row>
    <row r="69" spans="1:4" ht="12.75" customHeight="1" x14ac:dyDescent="0.15">
      <c r="A69" t="s">
        <v>1593</v>
      </c>
      <c r="B69" t="s">
        <v>2132</v>
      </c>
      <c r="C69">
        <v>0</v>
      </c>
      <c r="D69" s="14">
        <f t="shared" si="0"/>
        <v>0</v>
      </c>
    </row>
    <row r="70" spans="1:4" ht="12.75" customHeight="1" x14ac:dyDescent="0.15">
      <c r="A70" t="s">
        <v>1595</v>
      </c>
      <c r="B70" t="s">
        <v>2133</v>
      </c>
      <c r="C70">
        <v>0</v>
      </c>
      <c r="D70" s="14">
        <f t="shared" si="0"/>
        <v>0</v>
      </c>
    </row>
    <row r="71" spans="1:4" ht="12.75" customHeight="1" x14ac:dyDescent="0.15">
      <c r="A71" t="s">
        <v>1598</v>
      </c>
      <c r="B71" t="s">
        <v>2134</v>
      </c>
      <c r="C71">
        <v>0</v>
      </c>
      <c r="D71" s="14">
        <f t="shared" si="0"/>
        <v>0</v>
      </c>
    </row>
    <row r="72" spans="1:4" ht="12.75" customHeight="1" x14ac:dyDescent="0.15">
      <c r="A72" t="s">
        <v>1600</v>
      </c>
      <c r="B72" t="s">
        <v>2135</v>
      </c>
      <c r="C72">
        <v>0</v>
      </c>
      <c r="D72" s="14">
        <f t="shared" si="0"/>
        <v>0</v>
      </c>
    </row>
    <row r="73" spans="1:4" ht="12.75" customHeight="1" x14ac:dyDescent="0.15">
      <c r="A73" t="s">
        <v>1602</v>
      </c>
      <c r="B73" t="s">
        <v>2136</v>
      </c>
      <c r="C73">
        <v>0</v>
      </c>
      <c r="D73" s="14">
        <f t="shared" si="0"/>
        <v>0</v>
      </c>
    </row>
    <row r="74" spans="1:4" ht="12.75" customHeight="1" x14ac:dyDescent="0.15">
      <c r="A74" t="s">
        <v>1604</v>
      </c>
      <c r="B74" t="s">
        <v>2137</v>
      </c>
      <c r="C74">
        <v>0</v>
      </c>
      <c r="D74" s="14">
        <f t="shared" si="0"/>
        <v>0</v>
      </c>
    </row>
    <row r="75" spans="1:4" ht="12.75" customHeight="1" x14ac:dyDescent="0.15">
      <c r="A75" t="s">
        <v>1606</v>
      </c>
      <c r="B75" t="s">
        <v>2138</v>
      </c>
      <c r="C75">
        <v>0</v>
      </c>
      <c r="D75" s="14">
        <f t="shared" si="0"/>
        <v>0</v>
      </c>
    </row>
    <row r="76" spans="1:4" ht="12.75" customHeight="1" x14ac:dyDescent="0.15">
      <c r="A76" t="s">
        <v>1608</v>
      </c>
      <c r="B76" t="s">
        <v>2139</v>
      </c>
      <c r="C76">
        <v>0</v>
      </c>
      <c r="D76" s="14">
        <f t="shared" si="0"/>
        <v>0</v>
      </c>
    </row>
    <row r="77" spans="1:4" ht="12.75" customHeight="1" x14ac:dyDescent="0.15">
      <c r="A77" t="s">
        <v>1568</v>
      </c>
      <c r="B77" t="s">
        <v>2140</v>
      </c>
      <c r="C77">
        <v>0</v>
      </c>
      <c r="D77" s="14">
        <f t="shared" si="0"/>
        <v>0</v>
      </c>
    </row>
    <row r="78" spans="1:4" ht="12.75" customHeight="1" x14ac:dyDescent="0.15">
      <c r="A78" t="s">
        <v>1571</v>
      </c>
      <c r="B78" t="s">
        <v>2141</v>
      </c>
      <c r="C78">
        <v>0</v>
      </c>
      <c r="D78" s="14">
        <f t="shared" si="0"/>
        <v>0</v>
      </c>
    </row>
    <row r="79" spans="1:4" ht="12.75" customHeight="1" x14ac:dyDescent="0.15">
      <c r="A79" t="s">
        <v>1574</v>
      </c>
      <c r="B79" t="s">
        <v>2142</v>
      </c>
      <c r="C79">
        <v>0</v>
      </c>
      <c r="D79" s="14">
        <f t="shared" si="0"/>
        <v>0</v>
      </c>
    </row>
    <row r="80" spans="1:4" ht="12.75" customHeight="1" x14ac:dyDescent="0.15">
      <c r="A80" t="s">
        <v>1577</v>
      </c>
      <c r="B80" t="s">
        <v>2143</v>
      </c>
      <c r="C80">
        <v>0</v>
      </c>
      <c r="D80" s="14">
        <f t="shared" si="0"/>
        <v>0</v>
      </c>
    </row>
    <row r="81" spans="1:4" ht="12.75" customHeight="1" x14ac:dyDescent="0.15">
      <c r="A81" t="s">
        <v>1580</v>
      </c>
      <c r="B81" t="s">
        <v>2144</v>
      </c>
      <c r="C81">
        <v>0</v>
      </c>
      <c r="D81" s="14">
        <f t="shared" si="0"/>
        <v>0</v>
      </c>
    </row>
    <row r="82" spans="1:4" ht="12.75" customHeight="1" x14ac:dyDescent="0.15">
      <c r="A82" t="s">
        <v>1583</v>
      </c>
      <c r="B82" t="s">
        <v>2145</v>
      </c>
      <c r="C82">
        <v>0</v>
      </c>
      <c r="D82" s="14">
        <f t="shared" si="0"/>
        <v>0</v>
      </c>
    </row>
    <row r="83" spans="1:4" ht="12.75" customHeight="1" x14ac:dyDescent="0.15">
      <c r="A83" t="s">
        <v>2146</v>
      </c>
      <c r="B83" t="s">
        <v>2147</v>
      </c>
      <c r="C83">
        <v>0</v>
      </c>
      <c r="D83" s="14">
        <f t="shared" si="0"/>
        <v>0</v>
      </c>
    </row>
    <row r="84" spans="1:4" ht="12.75" customHeight="1" x14ac:dyDescent="0.15">
      <c r="A84" t="s">
        <v>2148</v>
      </c>
      <c r="B84" t="s">
        <v>2149</v>
      </c>
      <c r="C84">
        <v>0</v>
      </c>
      <c r="D84" s="14">
        <f t="shared" si="0"/>
        <v>0</v>
      </c>
    </row>
    <row r="85" spans="1:4" ht="12.75" customHeight="1" x14ac:dyDescent="0.15">
      <c r="A85" t="s">
        <v>2150</v>
      </c>
      <c r="B85" t="s">
        <v>2151</v>
      </c>
      <c r="C85">
        <v>0</v>
      </c>
      <c r="D85" s="14">
        <f t="shared" si="0"/>
        <v>0</v>
      </c>
    </row>
    <row r="86" spans="1:4" ht="12.75" customHeight="1" x14ac:dyDescent="0.15">
      <c r="A86" t="s">
        <v>822</v>
      </c>
      <c r="B86" t="s">
        <v>2152</v>
      </c>
      <c r="C86">
        <v>4</v>
      </c>
      <c r="D86" s="14">
        <f t="shared" si="0"/>
        <v>4</v>
      </c>
    </row>
    <row r="87" spans="1:4" ht="12.75" customHeight="1" x14ac:dyDescent="0.15">
      <c r="A87" t="s">
        <v>824</v>
      </c>
      <c r="B87" t="s">
        <v>2153</v>
      </c>
      <c r="C87">
        <v>0</v>
      </c>
      <c r="D87" s="14">
        <f t="shared" si="0"/>
        <v>0</v>
      </c>
    </row>
    <row r="88" spans="1:4" ht="12.75" customHeight="1" x14ac:dyDescent="0.15">
      <c r="A88" t="s">
        <v>825</v>
      </c>
      <c r="B88" t="s">
        <v>2154</v>
      </c>
      <c r="C88">
        <v>9</v>
      </c>
      <c r="D88" s="14">
        <f t="shared" si="0"/>
        <v>9</v>
      </c>
    </row>
    <row r="89" spans="1:4" ht="12.75" customHeight="1" x14ac:dyDescent="0.15">
      <c r="A89" t="s">
        <v>826</v>
      </c>
      <c r="B89" t="s">
        <v>2155</v>
      </c>
      <c r="C89">
        <v>15</v>
      </c>
      <c r="D89" s="14">
        <f t="shared" si="0"/>
        <v>15</v>
      </c>
    </row>
    <row r="90" spans="1:4" ht="12.75" customHeight="1" x14ac:dyDescent="0.15">
      <c r="A90" t="s">
        <v>827</v>
      </c>
      <c r="B90" t="s">
        <v>2156</v>
      </c>
      <c r="C90">
        <v>13</v>
      </c>
      <c r="D90" s="14">
        <f t="shared" si="0"/>
        <v>13</v>
      </c>
    </row>
    <row r="91" spans="1:4" ht="12.75" customHeight="1" x14ac:dyDescent="0.15">
      <c r="A91" t="s">
        <v>1065</v>
      </c>
      <c r="B91" t="s">
        <v>2157</v>
      </c>
      <c r="C91">
        <v>0</v>
      </c>
      <c r="D91" s="14">
        <f t="shared" si="0"/>
        <v>0</v>
      </c>
    </row>
    <row r="92" spans="1:4" ht="12.75" customHeight="1" x14ac:dyDescent="0.15">
      <c r="A92" t="s">
        <v>1068</v>
      </c>
      <c r="B92" t="s">
        <v>2158</v>
      </c>
      <c r="C92">
        <v>0</v>
      </c>
      <c r="D92" s="14">
        <f t="shared" si="0"/>
        <v>0</v>
      </c>
    </row>
    <row r="93" spans="1:4" ht="12.75" customHeight="1" x14ac:dyDescent="0.15">
      <c r="A93" t="s">
        <v>1070</v>
      </c>
      <c r="B93" t="s">
        <v>2159</v>
      </c>
      <c r="C93">
        <v>0</v>
      </c>
      <c r="D93" s="14">
        <f t="shared" si="0"/>
        <v>0</v>
      </c>
    </row>
    <row r="94" spans="1:4" ht="12.75" customHeight="1" x14ac:dyDescent="0.15">
      <c r="A94" t="s">
        <v>1072</v>
      </c>
      <c r="B94" t="s">
        <v>2160</v>
      </c>
      <c r="C94">
        <v>0</v>
      </c>
      <c r="D94" s="14">
        <f t="shared" si="0"/>
        <v>0</v>
      </c>
    </row>
    <row r="95" spans="1:4" ht="12.75" customHeight="1" x14ac:dyDescent="0.15">
      <c r="A95" t="s">
        <v>1074</v>
      </c>
      <c r="B95" t="s">
        <v>2161</v>
      </c>
      <c r="C95">
        <v>0</v>
      </c>
      <c r="D95" s="14">
        <f t="shared" si="0"/>
        <v>0</v>
      </c>
    </row>
    <row r="96" spans="1:4" ht="12.75" customHeight="1" x14ac:dyDescent="0.15">
      <c r="A96" t="s">
        <v>1077</v>
      </c>
      <c r="B96" t="s">
        <v>2162</v>
      </c>
      <c r="C96">
        <v>0</v>
      </c>
      <c r="D96" s="14">
        <f t="shared" si="0"/>
        <v>0</v>
      </c>
    </row>
    <row r="97" spans="1:4" ht="12.75" customHeight="1" x14ac:dyDescent="0.15">
      <c r="A97" t="s">
        <v>1080</v>
      </c>
      <c r="B97" t="s">
        <v>2163</v>
      </c>
      <c r="C97">
        <v>0</v>
      </c>
      <c r="D97" s="14">
        <f t="shared" si="0"/>
        <v>0</v>
      </c>
    </row>
    <row r="98" spans="1:4" ht="12.75" customHeight="1" x14ac:dyDescent="0.15">
      <c r="A98" t="s">
        <v>1082</v>
      </c>
      <c r="B98" t="s">
        <v>2164</v>
      </c>
      <c r="C98">
        <v>0</v>
      </c>
      <c r="D98" s="14">
        <f t="shared" si="0"/>
        <v>0</v>
      </c>
    </row>
    <row r="99" spans="1:4" ht="12.75" customHeight="1" x14ac:dyDescent="0.15">
      <c r="A99" t="s">
        <v>1084</v>
      </c>
      <c r="B99" t="s">
        <v>2165</v>
      </c>
      <c r="C99">
        <v>0</v>
      </c>
      <c r="D99" s="14">
        <f t="shared" si="0"/>
        <v>0</v>
      </c>
    </row>
    <row r="100" spans="1:4" ht="12.75" customHeight="1" x14ac:dyDescent="0.15">
      <c r="A100" t="s">
        <v>1086</v>
      </c>
      <c r="B100" t="s">
        <v>2166</v>
      </c>
      <c r="C100">
        <v>0</v>
      </c>
      <c r="D100" s="14">
        <f t="shared" si="0"/>
        <v>0</v>
      </c>
    </row>
    <row r="101" spans="1:4" ht="12.75" customHeight="1" x14ac:dyDescent="0.15">
      <c r="A101" t="s">
        <v>555</v>
      </c>
      <c r="B101" t="s">
        <v>2167</v>
      </c>
      <c r="C101">
        <v>153</v>
      </c>
      <c r="D101" s="14">
        <f t="shared" si="0"/>
        <v>153</v>
      </c>
    </row>
    <row r="102" spans="1:4" ht="12.75" customHeight="1" x14ac:dyDescent="0.15">
      <c r="A102" t="s">
        <v>557</v>
      </c>
      <c r="B102" t="s">
        <v>2168</v>
      </c>
      <c r="C102">
        <v>135</v>
      </c>
      <c r="D102" s="14">
        <f t="shared" si="0"/>
        <v>135</v>
      </c>
    </row>
    <row r="103" spans="1:4" ht="12.75" customHeight="1" x14ac:dyDescent="0.15">
      <c r="A103" t="s">
        <v>1182</v>
      </c>
      <c r="B103" t="s">
        <v>2169</v>
      </c>
      <c r="C103">
        <v>39</v>
      </c>
      <c r="D103" s="14">
        <f t="shared" si="0"/>
        <v>39</v>
      </c>
    </row>
    <row r="104" spans="1:4" ht="12.75" customHeight="1" x14ac:dyDescent="0.15">
      <c r="A104" t="s">
        <v>1184</v>
      </c>
      <c r="B104" t="s">
        <v>2170</v>
      </c>
      <c r="C104">
        <v>44</v>
      </c>
      <c r="D104" s="14">
        <f t="shared" si="0"/>
        <v>44</v>
      </c>
    </row>
    <row r="105" spans="1:4" ht="12.75" customHeight="1" x14ac:dyDescent="0.15">
      <c r="A105" t="s">
        <v>1187</v>
      </c>
      <c r="B105" t="s">
        <v>2171</v>
      </c>
      <c r="C105">
        <v>36</v>
      </c>
      <c r="D105" s="14">
        <f t="shared" si="0"/>
        <v>36</v>
      </c>
    </row>
    <row r="106" spans="1:4" ht="12.75" customHeight="1" x14ac:dyDescent="0.15">
      <c r="A106" t="s">
        <v>1188</v>
      </c>
      <c r="B106" t="s">
        <v>2172</v>
      </c>
      <c r="C106">
        <v>41</v>
      </c>
      <c r="D106" s="14">
        <f t="shared" si="0"/>
        <v>41</v>
      </c>
    </row>
    <row r="107" spans="1:4" ht="12.75" customHeight="1" x14ac:dyDescent="0.15">
      <c r="A107" t="s">
        <v>1190</v>
      </c>
      <c r="B107" t="s">
        <v>2173</v>
      </c>
      <c r="C107">
        <v>0</v>
      </c>
      <c r="D107" s="14">
        <f t="shared" si="0"/>
        <v>0</v>
      </c>
    </row>
    <row r="108" spans="1:4" ht="12.75" customHeight="1" x14ac:dyDescent="0.15">
      <c r="A108" t="s">
        <v>1192</v>
      </c>
      <c r="B108" t="s">
        <v>2174</v>
      </c>
      <c r="C108">
        <v>0</v>
      </c>
      <c r="D108" s="14">
        <f t="shared" si="0"/>
        <v>0</v>
      </c>
    </row>
    <row r="109" spans="1:4" ht="12.75" customHeight="1" x14ac:dyDescent="0.15">
      <c r="A109" t="s">
        <v>586</v>
      </c>
      <c r="B109" t="s">
        <v>2175</v>
      </c>
      <c r="C109">
        <v>3</v>
      </c>
      <c r="D109" s="14">
        <f t="shared" si="0"/>
        <v>3</v>
      </c>
    </row>
    <row r="110" spans="1:4" ht="12.75" customHeight="1" x14ac:dyDescent="0.15">
      <c r="A110" t="s">
        <v>587</v>
      </c>
      <c r="B110" t="s">
        <v>2176</v>
      </c>
      <c r="C110">
        <v>0</v>
      </c>
      <c r="D110" s="14">
        <f t="shared" si="0"/>
        <v>0</v>
      </c>
    </row>
    <row r="111" spans="1:4" ht="12.75" customHeight="1" x14ac:dyDescent="0.15">
      <c r="A111" t="s">
        <v>589</v>
      </c>
      <c r="B111" t="s">
        <v>2177</v>
      </c>
      <c r="C111">
        <v>0</v>
      </c>
      <c r="D111" s="14">
        <f t="shared" si="0"/>
        <v>0</v>
      </c>
    </row>
    <row r="112" spans="1:4" ht="12.75" customHeight="1" x14ac:dyDescent="0.15">
      <c r="A112" t="s">
        <v>590</v>
      </c>
      <c r="B112" t="s">
        <v>2178</v>
      </c>
      <c r="C112">
        <v>0</v>
      </c>
      <c r="D112" s="14">
        <f t="shared" si="0"/>
        <v>0</v>
      </c>
    </row>
    <row r="113" spans="1:4" ht="12.75" customHeight="1" x14ac:dyDescent="0.15">
      <c r="A113" t="s">
        <v>592</v>
      </c>
      <c r="B113" t="s">
        <v>2179</v>
      </c>
      <c r="C113">
        <v>2</v>
      </c>
      <c r="D113" s="14">
        <f t="shared" si="0"/>
        <v>2</v>
      </c>
    </row>
    <row r="114" spans="1:4" ht="12.75" customHeight="1" x14ac:dyDescent="0.15">
      <c r="A114" t="s">
        <v>593</v>
      </c>
      <c r="B114" t="s">
        <v>2180</v>
      </c>
      <c r="C114">
        <v>3</v>
      </c>
      <c r="D114" s="14">
        <f t="shared" si="0"/>
        <v>3</v>
      </c>
    </row>
    <row r="115" spans="1:4" ht="12.75" customHeight="1" x14ac:dyDescent="0.15">
      <c r="A115" t="s">
        <v>755</v>
      </c>
      <c r="B115" t="s">
        <v>2181</v>
      </c>
      <c r="C115">
        <v>0</v>
      </c>
      <c r="D115" s="14">
        <f t="shared" si="0"/>
        <v>0</v>
      </c>
    </row>
    <row r="116" spans="1:4" ht="12.75" customHeight="1" x14ac:dyDescent="0.15">
      <c r="A116" t="s">
        <v>756</v>
      </c>
      <c r="B116" t="s">
        <v>2182</v>
      </c>
      <c r="C116">
        <v>1</v>
      </c>
      <c r="D116" s="14">
        <f t="shared" si="0"/>
        <v>1</v>
      </c>
    </row>
    <row r="117" spans="1:4" ht="12.75" customHeight="1" x14ac:dyDescent="0.15">
      <c r="A117" t="s">
        <v>752</v>
      </c>
      <c r="B117" t="s">
        <v>2183</v>
      </c>
      <c r="C117">
        <v>0</v>
      </c>
      <c r="D117" s="14">
        <f t="shared" si="0"/>
        <v>0</v>
      </c>
    </row>
    <row r="118" spans="1:4" ht="12.75" customHeight="1" x14ac:dyDescent="0.15">
      <c r="A118" t="s">
        <v>753</v>
      </c>
      <c r="B118" t="s">
        <v>2184</v>
      </c>
      <c r="C118">
        <v>0</v>
      </c>
      <c r="D118" s="14">
        <f t="shared" si="0"/>
        <v>0</v>
      </c>
    </row>
    <row r="119" spans="1:4" ht="12.75" customHeight="1" x14ac:dyDescent="0.15">
      <c r="A119" t="s">
        <v>2185</v>
      </c>
      <c r="B119" t="s">
        <v>2186</v>
      </c>
      <c r="C119">
        <v>0</v>
      </c>
      <c r="D119" s="14">
        <f t="shared" si="0"/>
        <v>0</v>
      </c>
    </row>
    <row r="120" spans="1:4" ht="12.75" customHeight="1" x14ac:dyDescent="0.15">
      <c r="A120" t="s">
        <v>2187</v>
      </c>
      <c r="B120" t="s">
        <v>2188</v>
      </c>
      <c r="C120">
        <v>0</v>
      </c>
      <c r="D120" s="14">
        <f t="shared" si="0"/>
        <v>0</v>
      </c>
    </row>
    <row r="121" spans="1:4" ht="12.75" customHeight="1" x14ac:dyDescent="0.15">
      <c r="A121" t="s">
        <v>1166</v>
      </c>
      <c r="B121" t="s">
        <v>2189</v>
      </c>
      <c r="C121">
        <v>25</v>
      </c>
      <c r="D121" s="14">
        <f t="shared" si="0"/>
        <v>25</v>
      </c>
    </row>
    <row r="122" spans="1:4" ht="12.75" customHeight="1" x14ac:dyDescent="0.15">
      <c r="A122" t="s">
        <v>1169</v>
      </c>
      <c r="B122" t="s">
        <v>2190</v>
      </c>
      <c r="C122">
        <v>17</v>
      </c>
      <c r="D122" s="14">
        <f t="shared" si="0"/>
        <v>17</v>
      </c>
    </row>
    <row r="123" spans="1:4" ht="12.75" customHeight="1" x14ac:dyDescent="0.15">
      <c r="A123" t="s">
        <v>2191</v>
      </c>
      <c r="B123" t="s">
        <v>2192</v>
      </c>
      <c r="C123">
        <v>0</v>
      </c>
      <c r="D123" s="14">
        <f t="shared" si="0"/>
        <v>0</v>
      </c>
    </row>
    <row r="124" spans="1:4" ht="12.75" customHeight="1" x14ac:dyDescent="0.15">
      <c r="A124" t="s">
        <v>2193</v>
      </c>
      <c r="B124" t="s">
        <v>2194</v>
      </c>
      <c r="C124">
        <v>0</v>
      </c>
      <c r="D124" s="14">
        <f t="shared" si="0"/>
        <v>0</v>
      </c>
    </row>
    <row r="125" spans="1:4" ht="12.75" customHeight="1" x14ac:dyDescent="0.15">
      <c r="A125" t="s">
        <v>2195</v>
      </c>
      <c r="B125" t="s">
        <v>2196</v>
      </c>
      <c r="C125">
        <v>0</v>
      </c>
      <c r="D125" s="14">
        <f t="shared" si="0"/>
        <v>0</v>
      </c>
    </row>
    <row r="126" spans="1:4" ht="12.75" customHeight="1" x14ac:dyDescent="0.15">
      <c r="A126" t="s">
        <v>2197</v>
      </c>
      <c r="B126" t="s">
        <v>2198</v>
      </c>
      <c r="C126">
        <v>0</v>
      </c>
      <c r="D126" s="14">
        <f t="shared" si="0"/>
        <v>0</v>
      </c>
    </row>
    <row r="127" spans="1:4" ht="12.75" customHeight="1" x14ac:dyDescent="0.15">
      <c r="A127" t="s">
        <v>1171</v>
      </c>
      <c r="B127" t="s">
        <v>2199</v>
      </c>
      <c r="C127">
        <v>0</v>
      </c>
      <c r="D127" s="14">
        <f t="shared" si="0"/>
        <v>0</v>
      </c>
    </row>
    <row r="128" spans="1:4" ht="12.75" customHeight="1" x14ac:dyDescent="0.15">
      <c r="A128" t="s">
        <v>1173</v>
      </c>
      <c r="B128" t="s">
        <v>2200</v>
      </c>
      <c r="C128">
        <v>0</v>
      </c>
      <c r="D128" s="14">
        <f t="shared" si="0"/>
        <v>0</v>
      </c>
    </row>
    <row r="129" spans="1:4" ht="12.75" customHeight="1" x14ac:dyDescent="0.15">
      <c r="A129" t="s">
        <v>2201</v>
      </c>
      <c r="B129" t="s">
        <v>2202</v>
      </c>
      <c r="C129">
        <v>0</v>
      </c>
      <c r="D129" s="14">
        <f t="shared" si="0"/>
        <v>0</v>
      </c>
    </row>
    <row r="130" spans="1:4" ht="12.75" customHeight="1" x14ac:dyDescent="0.15">
      <c r="A130" t="s">
        <v>2203</v>
      </c>
      <c r="B130" t="s">
        <v>2204</v>
      </c>
      <c r="C130">
        <v>0</v>
      </c>
      <c r="D130" s="14">
        <f t="shared" si="0"/>
        <v>0</v>
      </c>
    </row>
    <row r="131" spans="1:4" ht="12.75" customHeight="1" x14ac:dyDescent="0.15">
      <c r="A131" t="s">
        <v>780</v>
      </c>
      <c r="B131" t="s">
        <v>2205</v>
      </c>
      <c r="C131">
        <v>11</v>
      </c>
      <c r="D131" s="14">
        <f t="shared" si="0"/>
        <v>11</v>
      </c>
    </row>
    <row r="132" spans="1:4" ht="12.75" customHeight="1" x14ac:dyDescent="0.15">
      <c r="A132" t="s">
        <v>781</v>
      </c>
      <c r="B132" t="s">
        <v>2206</v>
      </c>
      <c r="C132">
        <v>2</v>
      </c>
      <c r="D132" s="14">
        <f t="shared" si="0"/>
        <v>2</v>
      </c>
    </row>
    <row r="133" spans="1:4" ht="12.75" customHeight="1" x14ac:dyDescent="0.15">
      <c r="A133" t="s">
        <v>782</v>
      </c>
      <c r="B133" t="s">
        <v>2207</v>
      </c>
      <c r="C133">
        <v>5</v>
      </c>
      <c r="D133" s="14">
        <f t="shared" si="0"/>
        <v>5</v>
      </c>
    </row>
    <row r="134" spans="1:4" ht="12.75" customHeight="1" x14ac:dyDescent="0.15">
      <c r="A134" t="s">
        <v>783</v>
      </c>
      <c r="B134" t="s">
        <v>2208</v>
      </c>
      <c r="C134">
        <v>16</v>
      </c>
      <c r="D134" s="14">
        <f t="shared" si="0"/>
        <v>16</v>
      </c>
    </row>
    <row r="135" spans="1:4" ht="12.75" customHeight="1" x14ac:dyDescent="0.15">
      <c r="A135" t="s">
        <v>784</v>
      </c>
      <c r="B135" t="s">
        <v>2209</v>
      </c>
      <c r="C135">
        <v>35</v>
      </c>
      <c r="D135" s="14">
        <f t="shared" si="0"/>
        <v>35</v>
      </c>
    </row>
    <row r="136" spans="1:4" ht="12.75" customHeight="1" x14ac:dyDescent="0.15">
      <c r="A136" t="s">
        <v>785</v>
      </c>
      <c r="B136" t="s">
        <v>2210</v>
      </c>
      <c r="C136">
        <v>15</v>
      </c>
      <c r="D136" s="14">
        <f t="shared" si="0"/>
        <v>15</v>
      </c>
    </row>
    <row r="137" spans="1:4" ht="12.75" customHeight="1" x14ac:dyDescent="0.15">
      <c r="A137" t="s">
        <v>787</v>
      </c>
      <c r="B137" t="s">
        <v>2211</v>
      </c>
      <c r="C137">
        <v>0</v>
      </c>
      <c r="D137" s="14">
        <f t="shared" si="0"/>
        <v>0</v>
      </c>
    </row>
    <row r="138" spans="1:4" ht="12.75" customHeight="1" x14ac:dyDescent="0.15">
      <c r="A138" t="s">
        <v>788</v>
      </c>
      <c r="B138" t="s">
        <v>2212</v>
      </c>
      <c r="C138">
        <v>10</v>
      </c>
      <c r="D138" s="14">
        <f t="shared" si="0"/>
        <v>10</v>
      </c>
    </row>
    <row r="139" spans="1:4" ht="12.75" customHeight="1" x14ac:dyDescent="0.15">
      <c r="A139" t="s">
        <v>789</v>
      </c>
      <c r="B139" t="s">
        <v>2213</v>
      </c>
      <c r="C139">
        <v>12</v>
      </c>
      <c r="D139" s="14">
        <f t="shared" si="0"/>
        <v>12</v>
      </c>
    </row>
    <row r="140" spans="1:4" ht="12.75" customHeight="1" x14ac:dyDescent="0.15">
      <c r="A140" t="s">
        <v>790</v>
      </c>
      <c r="B140" t="s">
        <v>2214</v>
      </c>
      <c r="C140">
        <v>14</v>
      </c>
      <c r="D140" s="14">
        <f t="shared" si="0"/>
        <v>14</v>
      </c>
    </row>
    <row r="141" spans="1:4" ht="12.75" customHeight="1" x14ac:dyDescent="0.15">
      <c r="A141" t="s">
        <v>791</v>
      </c>
      <c r="B141" t="s">
        <v>2215</v>
      </c>
      <c r="C141">
        <v>18</v>
      </c>
      <c r="D141" s="14">
        <f t="shared" si="0"/>
        <v>18</v>
      </c>
    </row>
    <row r="142" spans="1:4" ht="12.75" customHeight="1" x14ac:dyDescent="0.15">
      <c r="A142" t="s">
        <v>792</v>
      </c>
      <c r="B142" t="s">
        <v>2216</v>
      </c>
      <c r="C142">
        <v>0</v>
      </c>
      <c r="D142" s="14">
        <f t="shared" si="0"/>
        <v>0</v>
      </c>
    </row>
    <row r="143" spans="1:4" ht="12.75" customHeight="1" x14ac:dyDescent="0.15">
      <c r="A143" t="s">
        <v>794</v>
      </c>
      <c r="B143" t="s">
        <v>2217</v>
      </c>
      <c r="C143">
        <v>0</v>
      </c>
      <c r="D143" s="14">
        <f t="shared" si="0"/>
        <v>0</v>
      </c>
    </row>
    <row r="144" spans="1:4" ht="12.75" customHeight="1" x14ac:dyDescent="0.15">
      <c r="A144" t="s">
        <v>795</v>
      </c>
      <c r="B144" t="s">
        <v>2218</v>
      </c>
      <c r="C144">
        <v>5</v>
      </c>
      <c r="D144" s="14">
        <f t="shared" si="0"/>
        <v>5</v>
      </c>
    </row>
    <row r="145" spans="1:4" ht="12.75" customHeight="1" x14ac:dyDescent="0.15">
      <c r="A145" t="s">
        <v>796</v>
      </c>
      <c r="B145" t="s">
        <v>2219</v>
      </c>
      <c r="C145">
        <v>1</v>
      </c>
      <c r="D145" s="14">
        <f t="shared" si="0"/>
        <v>1</v>
      </c>
    </row>
    <row r="146" spans="1:4" ht="12.75" customHeight="1" x14ac:dyDescent="0.15">
      <c r="A146" t="s">
        <v>797</v>
      </c>
      <c r="B146" t="s">
        <v>2220</v>
      </c>
      <c r="C146">
        <v>6</v>
      </c>
      <c r="D146" s="14">
        <f t="shared" si="0"/>
        <v>6</v>
      </c>
    </row>
    <row r="147" spans="1:4" ht="12.75" customHeight="1" x14ac:dyDescent="0.15">
      <c r="A147" t="s">
        <v>798</v>
      </c>
      <c r="B147" t="s">
        <v>2221</v>
      </c>
      <c r="C147">
        <v>6</v>
      </c>
      <c r="D147" s="14">
        <f t="shared" si="0"/>
        <v>6</v>
      </c>
    </row>
    <row r="148" spans="1:4" ht="12.75" customHeight="1" x14ac:dyDescent="0.15">
      <c r="A148" t="s">
        <v>799</v>
      </c>
      <c r="B148" t="s">
        <v>2222</v>
      </c>
      <c r="C148">
        <v>0</v>
      </c>
      <c r="D148" s="14">
        <f t="shared" si="0"/>
        <v>0</v>
      </c>
    </row>
    <row r="149" spans="1:4" ht="12.75" customHeight="1" x14ac:dyDescent="0.15">
      <c r="A149" t="s">
        <v>2223</v>
      </c>
      <c r="B149" t="s">
        <v>2224</v>
      </c>
      <c r="C149">
        <v>4</v>
      </c>
      <c r="D149" s="14">
        <f t="shared" si="0"/>
        <v>4</v>
      </c>
    </row>
    <row r="150" spans="1:4" ht="12.75" customHeight="1" x14ac:dyDescent="0.15">
      <c r="A150" t="s">
        <v>2225</v>
      </c>
      <c r="B150" t="s">
        <v>2226</v>
      </c>
      <c r="C150">
        <v>0</v>
      </c>
      <c r="D150" s="14">
        <f t="shared" si="0"/>
        <v>0</v>
      </c>
    </row>
    <row r="151" spans="1:4" ht="12.75" customHeight="1" x14ac:dyDescent="0.15">
      <c r="A151" t="s">
        <v>2227</v>
      </c>
      <c r="B151" t="s">
        <v>2228</v>
      </c>
      <c r="C151">
        <v>9</v>
      </c>
      <c r="D151" s="14">
        <f t="shared" si="0"/>
        <v>9</v>
      </c>
    </row>
    <row r="152" spans="1:4" ht="12.75" customHeight="1" x14ac:dyDescent="0.15">
      <c r="A152" t="s">
        <v>2229</v>
      </c>
      <c r="B152" t="s">
        <v>2230</v>
      </c>
      <c r="C152">
        <v>9</v>
      </c>
      <c r="D152" s="14">
        <f t="shared" si="0"/>
        <v>9</v>
      </c>
    </row>
    <row r="153" spans="1:4" ht="12.75" customHeight="1" x14ac:dyDescent="0.15">
      <c r="A153" t="s">
        <v>2231</v>
      </c>
      <c r="B153" t="s">
        <v>2232</v>
      </c>
      <c r="C153">
        <v>4</v>
      </c>
      <c r="D153" s="14">
        <f t="shared" si="0"/>
        <v>4</v>
      </c>
    </row>
    <row r="154" spans="1:4" ht="12.75" customHeight="1" x14ac:dyDescent="0.15">
      <c r="A154" t="s">
        <v>2233</v>
      </c>
      <c r="B154" t="s">
        <v>2234</v>
      </c>
      <c r="C154">
        <v>6</v>
      </c>
      <c r="D154" s="14">
        <f t="shared" si="0"/>
        <v>6</v>
      </c>
    </row>
    <row r="155" spans="1:4" ht="12.75" customHeight="1" x14ac:dyDescent="0.15">
      <c r="A155" t="s">
        <v>1095</v>
      </c>
      <c r="B155" t="s">
        <v>2235</v>
      </c>
      <c r="C155">
        <v>0</v>
      </c>
      <c r="D155" s="14">
        <f t="shared" si="0"/>
        <v>0</v>
      </c>
    </row>
    <row r="156" spans="1:4" ht="12.75" customHeight="1" x14ac:dyDescent="0.15">
      <c r="A156" t="s">
        <v>1098</v>
      </c>
      <c r="B156" t="s">
        <v>2236</v>
      </c>
      <c r="C156">
        <v>0</v>
      </c>
      <c r="D156" s="14">
        <f t="shared" si="0"/>
        <v>0</v>
      </c>
    </row>
    <row r="157" spans="1:4" ht="12.75" customHeight="1" x14ac:dyDescent="0.15">
      <c r="A157" t="s">
        <v>1100</v>
      </c>
      <c r="B157" t="s">
        <v>2237</v>
      </c>
      <c r="C157">
        <v>0</v>
      </c>
      <c r="D157" s="14">
        <f t="shared" si="0"/>
        <v>0</v>
      </c>
    </row>
    <row r="158" spans="1:4" ht="12.75" customHeight="1" x14ac:dyDescent="0.15">
      <c r="A158" t="s">
        <v>1102</v>
      </c>
      <c r="B158" t="s">
        <v>2238</v>
      </c>
      <c r="C158">
        <v>0</v>
      </c>
      <c r="D158" s="14">
        <f t="shared" si="0"/>
        <v>0</v>
      </c>
    </row>
    <row r="159" spans="1:4" ht="12.75" customHeight="1" x14ac:dyDescent="0.15">
      <c r="A159" t="s">
        <v>1104</v>
      </c>
      <c r="B159" t="s">
        <v>2239</v>
      </c>
      <c r="C159">
        <v>0</v>
      </c>
      <c r="D159" s="14">
        <f t="shared" si="0"/>
        <v>0</v>
      </c>
    </row>
    <row r="160" spans="1:4" ht="12.75" customHeight="1" x14ac:dyDescent="0.15">
      <c r="A160" t="s">
        <v>1106</v>
      </c>
      <c r="B160" t="s">
        <v>2240</v>
      </c>
      <c r="C160">
        <v>0</v>
      </c>
      <c r="D160" s="14">
        <f t="shared" si="0"/>
        <v>0</v>
      </c>
    </row>
    <row r="161" spans="1:4" ht="12.75" customHeight="1" x14ac:dyDescent="0.15">
      <c r="A161" t="s">
        <v>1109</v>
      </c>
      <c r="B161" t="s">
        <v>2241</v>
      </c>
      <c r="C161">
        <v>0</v>
      </c>
      <c r="D161" s="14">
        <f t="shared" si="0"/>
        <v>0</v>
      </c>
    </row>
    <row r="162" spans="1:4" ht="12.75" customHeight="1" x14ac:dyDescent="0.15">
      <c r="A162" t="s">
        <v>1112</v>
      </c>
      <c r="B162" t="s">
        <v>2242</v>
      </c>
      <c r="C162">
        <v>0</v>
      </c>
      <c r="D162" s="14">
        <f t="shared" si="0"/>
        <v>0</v>
      </c>
    </row>
    <row r="163" spans="1:4" ht="12.75" customHeight="1" x14ac:dyDescent="0.15">
      <c r="A163" t="s">
        <v>1114</v>
      </c>
      <c r="B163" t="s">
        <v>2243</v>
      </c>
      <c r="C163">
        <v>0</v>
      </c>
      <c r="D163" s="14">
        <f t="shared" si="0"/>
        <v>0</v>
      </c>
    </row>
    <row r="164" spans="1:4" ht="12.75" customHeight="1" x14ac:dyDescent="0.15">
      <c r="A164" t="s">
        <v>1116</v>
      </c>
      <c r="B164" t="s">
        <v>2244</v>
      </c>
      <c r="C164">
        <v>0</v>
      </c>
      <c r="D164" s="14">
        <f t="shared" si="0"/>
        <v>0</v>
      </c>
    </row>
    <row r="165" spans="1:4" ht="12.75" customHeight="1" x14ac:dyDescent="0.15">
      <c r="A165" t="s">
        <v>1118</v>
      </c>
      <c r="B165" t="s">
        <v>2245</v>
      </c>
      <c r="C165">
        <v>0</v>
      </c>
      <c r="D165" s="14">
        <f t="shared" si="0"/>
        <v>0</v>
      </c>
    </row>
    <row r="166" spans="1:4" ht="12.75" customHeight="1" x14ac:dyDescent="0.15">
      <c r="A166" t="s">
        <v>1120</v>
      </c>
      <c r="B166" t="s">
        <v>2246</v>
      </c>
      <c r="C166">
        <v>0</v>
      </c>
      <c r="D166" s="14">
        <f t="shared" si="0"/>
        <v>0</v>
      </c>
    </row>
    <row r="167" spans="1:4" ht="12.75" customHeight="1" x14ac:dyDescent="0.15">
      <c r="A167" t="s">
        <v>801</v>
      </c>
      <c r="B167" t="s">
        <v>2247</v>
      </c>
      <c r="C167">
        <v>0</v>
      </c>
      <c r="D167" s="14">
        <f t="shared" si="0"/>
        <v>0</v>
      </c>
    </row>
    <row r="168" spans="1:4" ht="12.75" customHeight="1" x14ac:dyDescent="0.15">
      <c r="A168" t="s">
        <v>802</v>
      </c>
      <c r="B168" t="s">
        <v>2248</v>
      </c>
      <c r="C168">
        <v>3</v>
      </c>
      <c r="D168" s="14">
        <f t="shared" si="0"/>
        <v>3</v>
      </c>
    </row>
    <row r="169" spans="1:4" ht="12.75" customHeight="1" x14ac:dyDescent="0.15">
      <c r="A169" t="s">
        <v>803</v>
      </c>
      <c r="B169" t="s">
        <v>2249</v>
      </c>
      <c r="C169">
        <v>3</v>
      </c>
      <c r="D169" s="14">
        <f t="shared" si="0"/>
        <v>3</v>
      </c>
    </row>
    <row r="170" spans="1:4" ht="12.75" customHeight="1" x14ac:dyDescent="0.15">
      <c r="A170" t="s">
        <v>804</v>
      </c>
      <c r="B170" t="s">
        <v>2250</v>
      </c>
      <c r="C170">
        <v>6</v>
      </c>
      <c r="D170" s="14">
        <f t="shared" si="0"/>
        <v>6</v>
      </c>
    </row>
    <row r="171" spans="1:4" ht="12.75" customHeight="1" x14ac:dyDescent="0.15">
      <c r="A171" t="s">
        <v>805</v>
      </c>
      <c r="B171" t="s">
        <v>2251</v>
      </c>
      <c r="C171">
        <v>10</v>
      </c>
      <c r="D171" s="14">
        <f t="shared" si="0"/>
        <v>10</v>
      </c>
    </row>
    <row r="172" spans="1:4" ht="12.75" customHeight="1" x14ac:dyDescent="0.15">
      <c r="A172" t="s">
        <v>806</v>
      </c>
      <c r="B172" t="s">
        <v>2252</v>
      </c>
      <c r="C172">
        <v>0</v>
      </c>
      <c r="D172" s="14">
        <f t="shared" si="0"/>
        <v>0</v>
      </c>
    </row>
    <row r="173" spans="1:4" ht="12.75" customHeight="1" x14ac:dyDescent="0.15">
      <c r="A173" t="s">
        <v>808</v>
      </c>
      <c r="B173" t="s">
        <v>2253</v>
      </c>
      <c r="C173">
        <v>0</v>
      </c>
      <c r="D173" s="14">
        <f t="shared" si="0"/>
        <v>0</v>
      </c>
    </row>
    <row r="174" spans="1:4" ht="12.75" customHeight="1" x14ac:dyDescent="0.15">
      <c r="A174" t="s">
        <v>809</v>
      </c>
      <c r="B174" t="s">
        <v>2254</v>
      </c>
      <c r="C174">
        <v>6</v>
      </c>
      <c r="D174" s="14">
        <f t="shared" si="0"/>
        <v>6</v>
      </c>
    </row>
    <row r="175" spans="1:4" ht="12.75" customHeight="1" x14ac:dyDescent="0.15">
      <c r="A175" t="s">
        <v>810</v>
      </c>
      <c r="B175" t="s">
        <v>2255</v>
      </c>
      <c r="C175">
        <v>2</v>
      </c>
      <c r="D175" s="14">
        <f t="shared" si="0"/>
        <v>2</v>
      </c>
    </row>
    <row r="176" spans="1:4" ht="12.75" customHeight="1" x14ac:dyDescent="0.15">
      <c r="A176" t="s">
        <v>811</v>
      </c>
      <c r="B176" t="s">
        <v>2256</v>
      </c>
      <c r="C176">
        <v>2</v>
      </c>
      <c r="D176" s="14">
        <f t="shared" si="0"/>
        <v>2</v>
      </c>
    </row>
    <row r="177" spans="1:4" ht="12.75" customHeight="1" x14ac:dyDescent="0.15">
      <c r="A177" t="s">
        <v>812</v>
      </c>
      <c r="B177" t="s">
        <v>2257</v>
      </c>
      <c r="C177">
        <v>5</v>
      </c>
      <c r="D177" s="14">
        <f t="shared" si="0"/>
        <v>5</v>
      </c>
    </row>
    <row r="178" spans="1:4" ht="12.75" customHeight="1" x14ac:dyDescent="0.15">
      <c r="A178" t="s">
        <v>813</v>
      </c>
      <c r="B178" t="s">
        <v>2258</v>
      </c>
      <c r="C178">
        <v>0</v>
      </c>
      <c r="D178" s="14">
        <f t="shared" si="0"/>
        <v>0</v>
      </c>
    </row>
    <row r="179" spans="1:4" ht="12.75" customHeight="1" x14ac:dyDescent="0.15">
      <c r="A179" t="s">
        <v>815</v>
      </c>
      <c r="B179" t="s">
        <v>2259</v>
      </c>
      <c r="C179">
        <v>0</v>
      </c>
      <c r="D179" s="14">
        <f t="shared" si="0"/>
        <v>0</v>
      </c>
    </row>
    <row r="180" spans="1:4" ht="12.75" customHeight="1" x14ac:dyDescent="0.15">
      <c r="A180" t="s">
        <v>816</v>
      </c>
      <c r="B180" t="s">
        <v>2260</v>
      </c>
      <c r="C180">
        <v>0</v>
      </c>
      <c r="D180" s="14">
        <f t="shared" si="0"/>
        <v>0</v>
      </c>
    </row>
    <row r="181" spans="1:4" ht="12.75" customHeight="1" x14ac:dyDescent="0.15">
      <c r="A181" t="s">
        <v>817</v>
      </c>
      <c r="B181" t="s">
        <v>2261</v>
      </c>
      <c r="C181">
        <v>0</v>
      </c>
      <c r="D181" s="14">
        <f t="shared" si="0"/>
        <v>0</v>
      </c>
    </row>
    <row r="182" spans="1:4" ht="12.75" customHeight="1" x14ac:dyDescent="0.15">
      <c r="A182" t="s">
        <v>818</v>
      </c>
      <c r="B182" t="s">
        <v>2262</v>
      </c>
      <c r="C182">
        <v>0</v>
      </c>
      <c r="D182" s="14">
        <f t="shared" si="0"/>
        <v>0</v>
      </c>
    </row>
    <row r="183" spans="1:4" ht="12.75" customHeight="1" x14ac:dyDescent="0.15">
      <c r="A183" t="s">
        <v>819</v>
      </c>
      <c r="B183" t="s">
        <v>2263</v>
      </c>
      <c r="C183">
        <v>0</v>
      </c>
      <c r="D183" s="14">
        <f t="shared" si="0"/>
        <v>0</v>
      </c>
    </row>
    <row r="184" spans="1:4" ht="12.75" customHeight="1" x14ac:dyDescent="0.15">
      <c r="A184" t="s">
        <v>820</v>
      </c>
      <c r="B184" t="s">
        <v>2264</v>
      </c>
      <c r="C184">
        <v>0</v>
      </c>
      <c r="D184" s="14">
        <f t="shared" si="0"/>
        <v>0</v>
      </c>
    </row>
    <row r="185" spans="1:4" ht="12.75" customHeight="1" x14ac:dyDescent="0.15">
      <c r="A185" t="s">
        <v>908</v>
      </c>
      <c r="B185" t="s">
        <v>2265</v>
      </c>
      <c r="C185">
        <v>21</v>
      </c>
      <c r="D185" s="14">
        <f t="shared" si="0"/>
        <v>21</v>
      </c>
    </row>
    <row r="186" spans="1:4" ht="12.75" customHeight="1" x14ac:dyDescent="0.15">
      <c r="A186" t="s">
        <v>909</v>
      </c>
      <c r="B186" t="s">
        <v>2266</v>
      </c>
      <c r="C186" s="1040">
        <v>250</v>
      </c>
      <c r="D186" s="14" t="str">
        <f t="shared" si="0"/>
        <v>250</v>
      </c>
    </row>
    <row r="187" spans="1:4" ht="12.75" customHeight="1" x14ac:dyDescent="0.15">
      <c r="A187" t="s">
        <v>910</v>
      </c>
      <c r="B187" t="s">
        <v>2267</v>
      </c>
      <c r="C187" s="1040">
        <v>250</v>
      </c>
      <c r="D187" s="14" t="str">
        <f t="shared" si="0"/>
        <v>250</v>
      </c>
    </row>
    <row r="188" spans="1:4" ht="12.75" customHeight="1" x14ac:dyDescent="0.15">
      <c r="A188" t="s">
        <v>912</v>
      </c>
      <c r="B188" t="s">
        <v>2268</v>
      </c>
      <c r="C188" s="1040">
        <v>250</v>
      </c>
      <c r="D188" s="14" t="str">
        <f t="shared" si="0"/>
        <v>250</v>
      </c>
    </row>
    <row r="189" spans="1:4" ht="12.75" customHeight="1" x14ac:dyDescent="0.15">
      <c r="A189" t="s">
        <v>913</v>
      </c>
      <c r="B189" t="s">
        <v>2269</v>
      </c>
      <c r="C189" s="1040">
        <v>250</v>
      </c>
      <c r="D189" s="14" t="str">
        <f t="shared" si="0"/>
        <v>250</v>
      </c>
    </row>
    <row r="190" spans="1:4" ht="12.75" customHeight="1" x14ac:dyDescent="0.15">
      <c r="A190" t="s">
        <v>915</v>
      </c>
      <c r="B190" t="s">
        <v>2270</v>
      </c>
      <c r="C190">
        <v>46</v>
      </c>
      <c r="D190" s="14">
        <f t="shared" si="0"/>
        <v>46</v>
      </c>
    </row>
    <row r="191" spans="1:4" ht="12.75" customHeight="1" x14ac:dyDescent="0.15">
      <c r="A191" t="s">
        <v>916</v>
      </c>
      <c r="B191" t="s">
        <v>2271</v>
      </c>
      <c r="C191">
        <v>154</v>
      </c>
      <c r="D191" s="14">
        <f t="shared" si="0"/>
        <v>154</v>
      </c>
    </row>
    <row r="192" spans="1:4" ht="12.75" customHeight="1" x14ac:dyDescent="0.15">
      <c r="A192" t="s">
        <v>2272</v>
      </c>
      <c r="B192" t="s">
        <v>2273</v>
      </c>
      <c r="C192">
        <v>0</v>
      </c>
      <c r="D192" s="14">
        <f t="shared" si="0"/>
        <v>0</v>
      </c>
    </row>
    <row r="193" spans="1:4" ht="12.75" customHeight="1" x14ac:dyDescent="0.15">
      <c r="A193" t="s">
        <v>2274</v>
      </c>
      <c r="B193" t="s">
        <v>2275</v>
      </c>
      <c r="C193">
        <v>0</v>
      </c>
      <c r="D193" s="14">
        <f t="shared" si="0"/>
        <v>0</v>
      </c>
    </row>
    <row r="194" spans="1:4" ht="12.75" customHeight="1" x14ac:dyDescent="0.15">
      <c r="A194" t="s">
        <v>918</v>
      </c>
      <c r="B194" t="s">
        <v>2276</v>
      </c>
      <c r="C194">
        <v>99</v>
      </c>
      <c r="D194" s="14">
        <f t="shared" si="0"/>
        <v>99</v>
      </c>
    </row>
    <row r="195" spans="1:4" ht="12.75" customHeight="1" x14ac:dyDescent="0.15">
      <c r="A195" t="s">
        <v>2277</v>
      </c>
      <c r="B195" t="s">
        <v>2278</v>
      </c>
      <c r="C195">
        <v>0</v>
      </c>
      <c r="D195" s="14">
        <f t="shared" si="0"/>
        <v>0</v>
      </c>
    </row>
    <row r="196" spans="1:4" ht="12.75" customHeight="1" x14ac:dyDescent="0.15">
      <c r="A196" t="s">
        <v>2279</v>
      </c>
      <c r="B196" t="s">
        <v>2280</v>
      </c>
      <c r="C196">
        <v>0</v>
      </c>
      <c r="D196" s="14">
        <f t="shared" si="0"/>
        <v>0</v>
      </c>
    </row>
    <row r="197" spans="1:4" ht="12.75" customHeight="1" x14ac:dyDescent="0.15">
      <c r="A197" t="s">
        <v>936</v>
      </c>
      <c r="B197" t="s">
        <v>2281</v>
      </c>
      <c r="C197">
        <v>107</v>
      </c>
      <c r="D197" s="14">
        <f t="shared" si="0"/>
        <v>107</v>
      </c>
    </row>
    <row r="198" spans="1:4" ht="12.75" customHeight="1" x14ac:dyDescent="0.15">
      <c r="A198" t="s">
        <v>938</v>
      </c>
      <c r="B198" t="s">
        <v>2282</v>
      </c>
      <c r="C198">
        <v>50</v>
      </c>
      <c r="D198" s="14">
        <f t="shared" si="0"/>
        <v>50</v>
      </c>
    </row>
    <row r="199" spans="1:4" ht="12.75" customHeight="1" x14ac:dyDescent="0.15">
      <c r="A199" t="s">
        <v>939</v>
      </c>
      <c r="B199" t="s">
        <v>2283</v>
      </c>
      <c r="C199">
        <v>19</v>
      </c>
      <c r="D199" s="14">
        <f t="shared" si="0"/>
        <v>19</v>
      </c>
    </row>
    <row r="200" spans="1:4" ht="12.75" customHeight="1" x14ac:dyDescent="0.15">
      <c r="A200" t="s">
        <v>940</v>
      </c>
      <c r="B200" t="s">
        <v>2284</v>
      </c>
      <c r="C200">
        <v>122</v>
      </c>
      <c r="D200" s="14">
        <f t="shared" si="0"/>
        <v>122</v>
      </c>
    </row>
    <row r="201" spans="1:4" ht="12.75" customHeight="1" x14ac:dyDescent="0.15">
      <c r="A201" t="s">
        <v>920</v>
      </c>
      <c r="B201" t="s">
        <v>2285</v>
      </c>
      <c r="C201">
        <v>115</v>
      </c>
      <c r="D201" s="14">
        <f t="shared" si="0"/>
        <v>115</v>
      </c>
    </row>
    <row r="202" spans="1:4" ht="12.75" customHeight="1" x14ac:dyDescent="0.15">
      <c r="A202" t="s">
        <v>922</v>
      </c>
      <c r="B202" t="s">
        <v>2286</v>
      </c>
      <c r="C202">
        <v>110</v>
      </c>
      <c r="D202" s="14">
        <f t="shared" si="0"/>
        <v>110</v>
      </c>
    </row>
    <row r="203" spans="1:4" ht="12.75" customHeight="1" x14ac:dyDescent="0.15">
      <c r="A203" t="s">
        <v>925</v>
      </c>
      <c r="B203" t="s">
        <v>2287</v>
      </c>
      <c r="C203">
        <v>129</v>
      </c>
      <c r="D203" s="14">
        <f t="shared" si="0"/>
        <v>129</v>
      </c>
    </row>
    <row r="204" spans="1:4" ht="12.75" customHeight="1" x14ac:dyDescent="0.15">
      <c r="A204" t="s">
        <v>927</v>
      </c>
      <c r="B204" t="s">
        <v>2288</v>
      </c>
      <c r="C204">
        <v>135</v>
      </c>
      <c r="D204" s="14">
        <f t="shared" si="0"/>
        <v>135</v>
      </c>
    </row>
    <row r="205" spans="1:4" ht="12.75" customHeight="1" x14ac:dyDescent="0.15">
      <c r="A205" t="s">
        <v>930</v>
      </c>
      <c r="B205" t="s">
        <v>2289</v>
      </c>
      <c r="C205">
        <v>54</v>
      </c>
      <c r="D205" s="14">
        <f t="shared" si="0"/>
        <v>54</v>
      </c>
    </row>
    <row r="206" spans="1:4" ht="12.75" customHeight="1" x14ac:dyDescent="0.15">
      <c r="A206" t="s">
        <v>932</v>
      </c>
      <c r="B206" t="s">
        <v>2290</v>
      </c>
      <c r="C206">
        <v>49</v>
      </c>
      <c r="D206" s="14">
        <f t="shared" si="0"/>
        <v>49</v>
      </c>
    </row>
    <row r="207" spans="1:4" ht="12.75" customHeight="1" x14ac:dyDescent="0.15">
      <c r="A207" t="s">
        <v>544</v>
      </c>
      <c r="B207" t="s">
        <v>2291</v>
      </c>
      <c r="C207">
        <v>9</v>
      </c>
      <c r="D207" s="14">
        <f t="shared" si="0"/>
        <v>9</v>
      </c>
    </row>
    <row r="208" spans="1:4" ht="12.75" customHeight="1" x14ac:dyDescent="0.15">
      <c r="A208" t="s">
        <v>545</v>
      </c>
      <c r="B208" t="s">
        <v>2292</v>
      </c>
      <c r="C208">
        <v>0</v>
      </c>
      <c r="D208" s="14">
        <f t="shared" si="0"/>
        <v>0</v>
      </c>
    </row>
    <row r="209" spans="1:4" ht="12.75" customHeight="1" x14ac:dyDescent="0.15">
      <c r="A209" t="s">
        <v>546</v>
      </c>
      <c r="B209" t="s">
        <v>2293</v>
      </c>
      <c r="C209">
        <v>0</v>
      </c>
      <c r="D209" s="14">
        <f t="shared" si="0"/>
        <v>0</v>
      </c>
    </row>
    <row r="210" spans="1:4" ht="12.75" customHeight="1" x14ac:dyDescent="0.15">
      <c r="A210" t="s">
        <v>548</v>
      </c>
      <c r="B210" t="s">
        <v>2294</v>
      </c>
      <c r="C210">
        <v>4</v>
      </c>
      <c r="D210" s="14">
        <f t="shared" si="0"/>
        <v>4</v>
      </c>
    </row>
    <row r="211" spans="1:4" ht="12.75" customHeight="1" x14ac:dyDescent="0.15">
      <c r="A211" t="s">
        <v>549</v>
      </c>
      <c r="B211" t="s">
        <v>2295</v>
      </c>
      <c r="C211">
        <v>6</v>
      </c>
      <c r="D211" s="14">
        <f t="shared" si="0"/>
        <v>6</v>
      </c>
    </row>
    <row r="212" spans="1:4" ht="12.75" customHeight="1" x14ac:dyDescent="0.15">
      <c r="A212" t="s">
        <v>550</v>
      </c>
      <c r="B212" t="s">
        <v>2296</v>
      </c>
      <c r="C212">
        <v>0</v>
      </c>
      <c r="D212" s="14">
        <f t="shared" si="0"/>
        <v>0</v>
      </c>
    </row>
    <row r="213" spans="1:4" ht="12.75" customHeight="1" x14ac:dyDescent="0.15">
      <c r="A213" t="s">
        <v>647</v>
      </c>
      <c r="B213" t="s">
        <v>2297</v>
      </c>
      <c r="C213">
        <v>0</v>
      </c>
      <c r="D213" s="14">
        <f t="shared" si="0"/>
        <v>0</v>
      </c>
    </row>
    <row r="214" spans="1:4" ht="12.75" customHeight="1" x14ac:dyDescent="0.15">
      <c r="A214" t="s">
        <v>648</v>
      </c>
      <c r="B214" t="s">
        <v>2298</v>
      </c>
      <c r="C214">
        <v>0</v>
      </c>
      <c r="D214" s="14">
        <f t="shared" si="0"/>
        <v>0</v>
      </c>
    </row>
    <row r="215" spans="1:4" ht="12.75" customHeight="1" x14ac:dyDescent="0.15">
      <c r="A215" t="s">
        <v>649</v>
      </c>
      <c r="B215" t="s">
        <v>2299</v>
      </c>
      <c r="C215">
        <v>5</v>
      </c>
      <c r="D215" s="14">
        <f t="shared" si="0"/>
        <v>5</v>
      </c>
    </row>
    <row r="216" spans="1:4" ht="12.75" customHeight="1" x14ac:dyDescent="0.15">
      <c r="A216" t="s">
        <v>945</v>
      </c>
      <c r="B216" t="s">
        <v>2300</v>
      </c>
      <c r="C216">
        <v>1</v>
      </c>
      <c r="D216" s="14">
        <f t="shared" si="0"/>
        <v>1</v>
      </c>
    </row>
    <row r="217" spans="1:4" ht="12.75" customHeight="1" x14ac:dyDescent="0.15">
      <c r="A217" t="s">
        <v>947</v>
      </c>
      <c r="B217" t="s">
        <v>2301</v>
      </c>
      <c r="C217">
        <v>1</v>
      </c>
      <c r="D217" s="14">
        <f t="shared" si="0"/>
        <v>1</v>
      </c>
    </row>
    <row r="218" spans="1:4" ht="12.75" customHeight="1" x14ac:dyDescent="0.15">
      <c r="A218" t="s">
        <v>1225</v>
      </c>
      <c r="B218" t="s">
        <v>2302</v>
      </c>
      <c r="C218">
        <v>6</v>
      </c>
      <c r="D218" s="14">
        <f t="shared" si="0"/>
        <v>6</v>
      </c>
    </row>
    <row r="219" spans="1:4" ht="12.75" customHeight="1" x14ac:dyDescent="0.15">
      <c r="A219" t="s">
        <v>1227</v>
      </c>
      <c r="B219" t="s">
        <v>2303</v>
      </c>
      <c r="C219">
        <v>16</v>
      </c>
      <c r="D219" s="14">
        <f t="shared" si="0"/>
        <v>16</v>
      </c>
    </row>
    <row r="220" spans="1:4" ht="12.75" customHeight="1" x14ac:dyDescent="0.15">
      <c r="A220" t="s">
        <v>1230</v>
      </c>
      <c r="B220" t="s">
        <v>2304</v>
      </c>
      <c r="C220">
        <v>20</v>
      </c>
      <c r="D220" s="14">
        <f t="shared" si="0"/>
        <v>20</v>
      </c>
    </row>
    <row r="221" spans="1:4" ht="12.75" customHeight="1" x14ac:dyDescent="0.15">
      <c r="A221" t="s">
        <v>1232</v>
      </c>
      <c r="B221" t="s">
        <v>2305</v>
      </c>
      <c r="C221">
        <v>32</v>
      </c>
      <c r="D221" s="14">
        <f t="shared" si="0"/>
        <v>32</v>
      </c>
    </row>
    <row r="222" spans="1:4" ht="12.75" customHeight="1" x14ac:dyDescent="0.15">
      <c r="A222" t="s">
        <v>1235</v>
      </c>
      <c r="B222" t="s">
        <v>2306</v>
      </c>
      <c r="C222">
        <v>0</v>
      </c>
      <c r="D222" s="14">
        <f t="shared" si="0"/>
        <v>0</v>
      </c>
    </row>
    <row r="223" spans="1:4" ht="12.75" customHeight="1" x14ac:dyDescent="0.15">
      <c r="A223" t="s">
        <v>1238</v>
      </c>
      <c r="B223" t="s">
        <v>2307</v>
      </c>
      <c r="C223">
        <v>0</v>
      </c>
      <c r="D223" s="14">
        <f t="shared" si="0"/>
        <v>0</v>
      </c>
    </row>
    <row r="224" spans="1:4" ht="12.75" customHeight="1" x14ac:dyDescent="0.15">
      <c r="A224" t="s">
        <v>1240</v>
      </c>
      <c r="B224" t="s">
        <v>2308</v>
      </c>
      <c r="C224">
        <v>0</v>
      </c>
      <c r="D224" s="14">
        <f t="shared" si="0"/>
        <v>0</v>
      </c>
    </row>
    <row r="225" spans="1:4" ht="12.75" customHeight="1" x14ac:dyDescent="0.15">
      <c r="A225" t="s">
        <v>1243</v>
      </c>
      <c r="B225" t="s">
        <v>2309</v>
      </c>
      <c r="C225">
        <v>0</v>
      </c>
      <c r="D225" s="14">
        <f t="shared" si="0"/>
        <v>0</v>
      </c>
    </row>
    <row r="226" spans="1:4" ht="12.75" customHeight="1" x14ac:dyDescent="0.15">
      <c r="A226" t="s">
        <v>1246</v>
      </c>
      <c r="B226" t="s">
        <v>2310</v>
      </c>
      <c r="C226">
        <v>0</v>
      </c>
      <c r="D226" s="14">
        <f t="shared" si="0"/>
        <v>0</v>
      </c>
    </row>
    <row r="227" spans="1:4" ht="12.75" customHeight="1" x14ac:dyDescent="0.15">
      <c r="A227" t="s">
        <v>2311</v>
      </c>
      <c r="B227" t="s">
        <v>2312</v>
      </c>
      <c r="C227">
        <v>0</v>
      </c>
      <c r="D227" s="14">
        <f t="shared" si="0"/>
        <v>0</v>
      </c>
    </row>
    <row r="228" spans="1:4" ht="12.75" customHeight="1" x14ac:dyDescent="0.15">
      <c r="A228" t="s">
        <v>2313</v>
      </c>
      <c r="B228" t="s">
        <v>2314</v>
      </c>
      <c r="C228">
        <v>0</v>
      </c>
      <c r="D228" s="14">
        <f t="shared" si="0"/>
        <v>0</v>
      </c>
    </row>
    <row r="229" spans="1:4" ht="12.75" customHeight="1" x14ac:dyDescent="0.15">
      <c r="A229" t="s">
        <v>1349</v>
      </c>
      <c r="B229" t="s">
        <v>2315</v>
      </c>
      <c r="C229">
        <v>40</v>
      </c>
      <c r="D229" s="14">
        <f t="shared" si="0"/>
        <v>40</v>
      </c>
    </row>
    <row r="230" spans="1:4" ht="12.75" customHeight="1" x14ac:dyDescent="0.15">
      <c r="A230" t="s">
        <v>1351</v>
      </c>
      <c r="B230" t="s">
        <v>2316</v>
      </c>
      <c r="C230">
        <v>149</v>
      </c>
      <c r="D230" s="14">
        <f t="shared" si="0"/>
        <v>149</v>
      </c>
    </row>
    <row r="231" spans="1:4" ht="12.75" customHeight="1" x14ac:dyDescent="0.15">
      <c r="A231" t="s">
        <v>1353</v>
      </c>
      <c r="B231" t="s">
        <v>2317</v>
      </c>
      <c r="C231">
        <v>200</v>
      </c>
      <c r="D231" s="14">
        <f t="shared" si="0"/>
        <v>200</v>
      </c>
    </row>
    <row r="232" spans="1:4" ht="12.75" customHeight="1" x14ac:dyDescent="0.15">
      <c r="A232" t="s">
        <v>1355</v>
      </c>
      <c r="B232" t="s">
        <v>2318</v>
      </c>
      <c r="C232" s="1040">
        <v>250</v>
      </c>
      <c r="D232" s="14" t="str">
        <f t="shared" si="0"/>
        <v>250</v>
      </c>
    </row>
    <row r="233" spans="1:4" ht="12.75" customHeight="1" x14ac:dyDescent="0.15">
      <c r="A233" t="s">
        <v>1357</v>
      </c>
      <c r="B233" t="s">
        <v>2319</v>
      </c>
      <c r="C233">
        <v>200</v>
      </c>
      <c r="D233" s="14">
        <f t="shared" si="0"/>
        <v>200</v>
      </c>
    </row>
    <row r="234" spans="1:4" ht="12.75" customHeight="1" x14ac:dyDescent="0.15">
      <c r="A234" t="s">
        <v>1359</v>
      </c>
      <c r="B234" t="s">
        <v>2320</v>
      </c>
      <c r="C234">
        <v>200</v>
      </c>
      <c r="D234" s="14">
        <f t="shared" si="0"/>
        <v>200</v>
      </c>
    </row>
    <row r="235" spans="1:4" ht="12.75" customHeight="1" x14ac:dyDescent="0.15">
      <c r="A235" t="s">
        <v>837</v>
      </c>
      <c r="B235" t="s">
        <v>2321</v>
      </c>
      <c r="C235">
        <v>197</v>
      </c>
      <c r="D235" s="14">
        <f t="shared" si="0"/>
        <v>197</v>
      </c>
    </row>
    <row r="236" spans="1:4" ht="12.75" customHeight="1" x14ac:dyDescent="0.15">
      <c r="A236" t="s">
        <v>840</v>
      </c>
      <c r="B236" t="s">
        <v>2322</v>
      </c>
      <c r="C236">
        <v>0</v>
      </c>
      <c r="D236" s="14">
        <f t="shared" si="0"/>
        <v>0</v>
      </c>
    </row>
    <row r="237" spans="1:4" ht="12.75" customHeight="1" x14ac:dyDescent="0.15">
      <c r="A237" t="s">
        <v>843</v>
      </c>
      <c r="B237" t="s">
        <v>2323</v>
      </c>
      <c r="C237">
        <v>108</v>
      </c>
      <c r="D237" s="14">
        <f t="shared" si="0"/>
        <v>108</v>
      </c>
    </row>
    <row r="238" spans="1:4" ht="12.75" customHeight="1" x14ac:dyDescent="0.15">
      <c r="A238" t="s">
        <v>845</v>
      </c>
      <c r="B238" t="s">
        <v>2324</v>
      </c>
      <c r="C238">
        <v>208</v>
      </c>
      <c r="D238" s="14">
        <f t="shared" si="0"/>
        <v>208</v>
      </c>
    </row>
    <row r="239" spans="1:4" ht="12.75" customHeight="1" x14ac:dyDescent="0.15">
      <c r="A239" t="s">
        <v>848</v>
      </c>
      <c r="B239" t="s">
        <v>2325</v>
      </c>
      <c r="C239">
        <v>154</v>
      </c>
      <c r="D239" s="14">
        <f t="shared" si="0"/>
        <v>154</v>
      </c>
    </row>
    <row r="240" spans="1:4" ht="12.75" customHeight="1" x14ac:dyDescent="0.15">
      <c r="A240" t="s">
        <v>851</v>
      </c>
      <c r="B240" t="s">
        <v>2326</v>
      </c>
      <c r="C240">
        <v>112</v>
      </c>
      <c r="D240" s="14">
        <f t="shared" si="0"/>
        <v>112</v>
      </c>
    </row>
    <row r="241" spans="1:4" ht="12.75" customHeight="1" x14ac:dyDescent="0.15">
      <c r="A241" t="s">
        <v>2327</v>
      </c>
      <c r="B241" t="s">
        <v>2328</v>
      </c>
      <c r="C241">
        <v>0</v>
      </c>
      <c r="D241" s="14">
        <f t="shared" si="0"/>
        <v>0</v>
      </c>
    </row>
    <row r="242" spans="1:4" ht="12.75" customHeight="1" x14ac:dyDescent="0.15">
      <c r="A242" t="s">
        <v>854</v>
      </c>
      <c r="B242" t="s">
        <v>2329</v>
      </c>
      <c r="C242" s="1040">
        <v>250</v>
      </c>
      <c r="D242" s="14" t="str">
        <f t="shared" si="0"/>
        <v>250</v>
      </c>
    </row>
    <row r="243" spans="1:4" ht="12.75" customHeight="1" x14ac:dyDescent="0.15">
      <c r="A243" t="s">
        <v>857</v>
      </c>
      <c r="B243" t="s">
        <v>2330</v>
      </c>
      <c r="C243" s="1040">
        <v>250</v>
      </c>
      <c r="D243" s="14" t="str">
        <f t="shared" si="0"/>
        <v>250</v>
      </c>
    </row>
    <row r="244" spans="1:4" ht="12.75" customHeight="1" x14ac:dyDescent="0.15">
      <c r="A244" t="s">
        <v>859</v>
      </c>
      <c r="B244" t="s">
        <v>2331</v>
      </c>
      <c r="C244" s="1040">
        <v>250</v>
      </c>
      <c r="D244" s="14" t="str">
        <f t="shared" si="0"/>
        <v>250</v>
      </c>
    </row>
    <row r="245" spans="1:4" ht="12.75" customHeight="1" x14ac:dyDescent="0.15">
      <c r="A245" t="s">
        <v>862</v>
      </c>
      <c r="B245" t="s">
        <v>2332</v>
      </c>
      <c r="C245" s="1040">
        <v>250</v>
      </c>
      <c r="D245" s="14" t="str">
        <f t="shared" si="0"/>
        <v>250</v>
      </c>
    </row>
    <row r="246" spans="1:4" ht="12.75" customHeight="1" x14ac:dyDescent="0.15">
      <c r="A246" t="s">
        <v>864</v>
      </c>
      <c r="B246" t="s">
        <v>2333</v>
      </c>
      <c r="C246" s="1040">
        <v>250</v>
      </c>
      <c r="D246" s="14" t="str">
        <f t="shared" si="0"/>
        <v>250</v>
      </c>
    </row>
    <row r="247" spans="1:4" ht="12.75" customHeight="1" x14ac:dyDescent="0.15">
      <c r="A247" t="s">
        <v>867</v>
      </c>
      <c r="B247" t="s">
        <v>2334</v>
      </c>
      <c r="C247" s="1040">
        <v>250</v>
      </c>
      <c r="D247" s="14" t="str">
        <f t="shared" si="0"/>
        <v>250</v>
      </c>
    </row>
    <row r="248" spans="1:4" ht="12.75" customHeight="1" x14ac:dyDescent="0.15">
      <c r="A248" t="s">
        <v>869</v>
      </c>
      <c r="B248" t="s">
        <v>2335</v>
      </c>
      <c r="C248" s="1040">
        <v>250</v>
      </c>
      <c r="D248" s="14" t="str">
        <f t="shared" si="0"/>
        <v>250</v>
      </c>
    </row>
    <row r="249" spans="1:4" ht="12.75" customHeight="1" x14ac:dyDescent="0.15">
      <c r="A249" t="s">
        <v>2336</v>
      </c>
      <c r="B249" t="s">
        <v>2337</v>
      </c>
      <c r="C249">
        <v>5</v>
      </c>
      <c r="D249" s="14">
        <f t="shared" si="0"/>
        <v>5</v>
      </c>
    </row>
    <row r="250" spans="1:4" ht="12.75" customHeight="1" x14ac:dyDescent="0.15">
      <c r="A250" t="s">
        <v>2338</v>
      </c>
      <c r="B250" t="s">
        <v>2339</v>
      </c>
      <c r="C250">
        <v>0</v>
      </c>
      <c r="D250" s="14">
        <f t="shared" si="0"/>
        <v>0</v>
      </c>
    </row>
    <row r="251" spans="1:4" ht="12.75" customHeight="1" x14ac:dyDescent="0.15">
      <c r="A251" t="s">
        <v>1361</v>
      </c>
      <c r="B251" t="s">
        <v>2340</v>
      </c>
      <c r="C251" s="1040">
        <v>250</v>
      </c>
      <c r="D251" s="14" t="str">
        <f t="shared" si="0"/>
        <v>250</v>
      </c>
    </row>
    <row r="252" spans="1:4" ht="12.75" customHeight="1" x14ac:dyDescent="0.15">
      <c r="A252" t="s">
        <v>1363</v>
      </c>
      <c r="B252" t="s">
        <v>2341</v>
      </c>
      <c r="C252" s="1040">
        <v>250</v>
      </c>
      <c r="D252" s="14" t="str">
        <f t="shared" si="0"/>
        <v>250</v>
      </c>
    </row>
    <row r="253" spans="1:4" ht="12.75" customHeight="1" x14ac:dyDescent="0.15">
      <c r="A253" t="s">
        <v>1366</v>
      </c>
      <c r="B253" t="s">
        <v>2342</v>
      </c>
      <c r="C253">
        <v>20</v>
      </c>
      <c r="D253" s="14">
        <f t="shared" si="0"/>
        <v>20</v>
      </c>
    </row>
    <row r="254" spans="1:4" ht="12.75" customHeight="1" x14ac:dyDescent="0.15">
      <c r="A254" t="s">
        <v>1368</v>
      </c>
      <c r="B254" t="s">
        <v>2343</v>
      </c>
      <c r="C254">
        <v>214</v>
      </c>
      <c r="D254" s="14">
        <f t="shared" si="0"/>
        <v>214</v>
      </c>
    </row>
    <row r="255" spans="1:4" ht="12.75" customHeight="1" x14ac:dyDescent="0.15">
      <c r="A255" t="s">
        <v>1371</v>
      </c>
      <c r="B255" t="s">
        <v>2344</v>
      </c>
      <c r="C255">
        <v>22</v>
      </c>
      <c r="D255" s="14">
        <f t="shared" si="0"/>
        <v>22</v>
      </c>
    </row>
    <row r="256" spans="1:4" ht="12.75" customHeight="1" x14ac:dyDescent="0.15">
      <c r="A256" t="s">
        <v>1373</v>
      </c>
      <c r="B256" t="s">
        <v>2345</v>
      </c>
      <c r="C256">
        <v>154</v>
      </c>
      <c r="D256" s="14">
        <f t="shared" si="0"/>
        <v>154</v>
      </c>
    </row>
    <row r="257" spans="1:4" ht="12.75" customHeight="1" x14ac:dyDescent="0.15">
      <c r="A257" t="s">
        <v>1376</v>
      </c>
      <c r="B257" t="s">
        <v>2346</v>
      </c>
      <c r="C257">
        <v>103</v>
      </c>
      <c r="D257" s="14">
        <f t="shared" ref="D257:D511" si="1">IF(C257&gt;=250,"250",IF(C257&lt;=250,C257))</f>
        <v>103</v>
      </c>
    </row>
    <row r="258" spans="1:4" ht="12.75" customHeight="1" x14ac:dyDescent="0.15">
      <c r="A258" t="s">
        <v>1378</v>
      </c>
      <c r="B258" t="s">
        <v>2347</v>
      </c>
      <c r="C258" s="1040">
        <v>250</v>
      </c>
      <c r="D258" s="14" t="str">
        <f t="shared" si="1"/>
        <v>250</v>
      </c>
    </row>
    <row r="259" spans="1:4" ht="12.75" customHeight="1" x14ac:dyDescent="0.15">
      <c r="A259" t="s">
        <v>1381</v>
      </c>
      <c r="B259" t="s">
        <v>2348</v>
      </c>
      <c r="C259">
        <v>74</v>
      </c>
      <c r="D259" s="14">
        <f t="shared" si="1"/>
        <v>74</v>
      </c>
    </row>
    <row r="260" spans="1:4" ht="12.75" customHeight="1" x14ac:dyDescent="0.15">
      <c r="A260" t="s">
        <v>1383</v>
      </c>
      <c r="B260" t="s">
        <v>2349</v>
      </c>
      <c r="C260">
        <v>0</v>
      </c>
      <c r="D260" s="14">
        <f t="shared" si="1"/>
        <v>0</v>
      </c>
    </row>
    <row r="261" spans="1:4" ht="12.75" customHeight="1" x14ac:dyDescent="0.15">
      <c r="A261" t="s">
        <v>2350</v>
      </c>
      <c r="B261" t="s">
        <v>2351</v>
      </c>
      <c r="C261">
        <v>0</v>
      </c>
      <c r="D261" s="14">
        <f t="shared" si="1"/>
        <v>0</v>
      </c>
    </row>
    <row r="262" spans="1:4" ht="12.75" customHeight="1" x14ac:dyDescent="0.15">
      <c r="A262" t="s">
        <v>2352</v>
      </c>
      <c r="B262" t="s">
        <v>2353</v>
      </c>
      <c r="C262">
        <v>0</v>
      </c>
      <c r="D262" s="14">
        <f t="shared" si="1"/>
        <v>0</v>
      </c>
    </row>
    <row r="263" spans="1:4" ht="12.75" customHeight="1" x14ac:dyDescent="0.15">
      <c r="A263" t="s">
        <v>2354</v>
      </c>
      <c r="B263" t="s">
        <v>2355</v>
      </c>
      <c r="C263">
        <v>0</v>
      </c>
      <c r="D263" s="14">
        <f t="shared" si="1"/>
        <v>0</v>
      </c>
    </row>
    <row r="264" spans="1:4" ht="12.75" customHeight="1" x14ac:dyDescent="0.15">
      <c r="A264" t="s">
        <v>2356</v>
      </c>
      <c r="B264" t="s">
        <v>2357</v>
      </c>
      <c r="C264">
        <v>0</v>
      </c>
      <c r="D264" s="14">
        <f t="shared" si="1"/>
        <v>0</v>
      </c>
    </row>
    <row r="265" spans="1:4" ht="12.75" customHeight="1" x14ac:dyDescent="0.15">
      <c r="A265" t="s">
        <v>1893</v>
      </c>
      <c r="B265" t="s">
        <v>2358</v>
      </c>
      <c r="C265" s="1040">
        <v>250</v>
      </c>
      <c r="D265" s="14" t="str">
        <f t="shared" si="1"/>
        <v>250</v>
      </c>
    </row>
    <row r="266" spans="1:4" ht="12.75" customHeight="1" x14ac:dyDescent="0.15">
      <c r="A266" t="s">
        <v>1894</v>
      </c>
      <c r="B266" t="s">
        <v>2359</v>
      </c>
      <c r="C266" s="1040">
        <v>250</v>
      </c>
      <c r="D266" s="14" t="str">
        <f t="shared" si="1"/>
        <v>250</v>
      </c>
    </row>
    <row r="267" spans="1:4" ht="12.75" customHeight="1" x14ac:dyDescent="0.15">
      <c r="A267" t="s">
        <v>1896</v>
      </c>
      <c r="B267" t="s">
        <v>2360</v>
      </c>
      <c r="C267">
        <v>145</v>
      </c>
      <c r="D267" s="14">
        <f t="shared" si="1"/>
        <v>145</v>
      </c>
    </row>
    <row r="268" spans="1:4" ht="12.75" customHeight="1" x14ac:dyDescent="0.15">
      <c r="A268" t="s">
        <v>1897</v>
      </c>
      <c r="B268" t="s">
        <v>2361</v>
      </c>
      <c r="C268">
        <v>164</v>
      </c>
      <c r="D268" s="14">
        <f t="shared" si="1"/>
        <v>164</v>
      </c>
    </row>
    <row r="269" spans="1:4" ht="12.75" customHeight="1" x14ac:dyDescent="0.15">
      <c r="A269" t="s">
        <v>406</v>
      </c>
      <c r="B269" t="s">
        <v>2362</v>
      </c>
      <c r="C269" s="1040">
        <v>250</v>
      </c>
      <c r="D269" s="14" t="str">
        <f t="shared" si="1"/>
        <v>250</v>
      </c>
    </row>
    <row r="270" spans="1:4" ht="12.75" customHeight="1" x14ac:dyDescent="0.15">
      <c r="A270" t="s">
        <v>409</v>
      </c>
      <c r="B270" t="s">
        <v>2363</v>
      </c>
      <c r="C270">
        <v>0</v>
      </c>
      <c r="D270" s="14">
        <f t="shared" si="1"/>
        <v>0</v>
      </c>
    </row>
    <row r="271" spans="1:4" ht="12.75" customHeight="1" x14ac:dyDescent="0.15">
      <c r="A271" t="s">
        <v>412</v>
      </c>
      <c r="B271" t="s">
        <v>2364</v>
      </c>
      <c r="C271" s="1040">
        <v>250</v>
      </c>
      <c r="D271" s="14" t="str">
        <f t="shared" si="1"/>
        <v>250</v>
      </c>
    </row>
    <row r="272" spans="1:4" ht="12.75" customHeight="1" x14ac:dyDescent="0.15">
      <c r="A272" t="s">
        <v>414</v>
      </c>
      <c r="B272" t="s">
        <v>2365</v>
      </c>
      <c r="C272" s="1040">
        <v>250</v>
      </c>
      <c r="D272" s="14" t="str">
        <f t="shared" si="1"/>
        <v>250</v>
      </c>
    </row>
    <row r="273" spans="1:4" ht="12.75" customHeight="1" x14ac:dyDescent="0.15">
      <c r="A273" t="s">
        <v>417</v>
      </c>
      <c r="B273" t="s">
        <v>2366</v>
      </c>
      <c r="C273">
        <v>0</v>
      </c>
      <c r="D273" s="14">
        <f t="shared" si="1"/>
        <v>0</v>
      </c>
    </row>
    <row r="274" spans="1:4" ht="12.75" customHeight="1" x14ac:dyDescent="0.15">
      <c r="A274" t="s">
        <v>419</v>
      </c>
      <c r="B274" t="s">
        <v>2367</v>
      </c>
      <c r="C274" s="1040">
        <v>250</v>
      </c>
      <c r="D274" s="14" t="str">
        <f t="shared" si="1"/>
        <v>250</v>
      </c>
    </row>
    <row r="275" spans="1:4" ht="12.75" customHeight="1" x14ac:dyDescent="0.15">
      <c r="A275" t="s">
        <v>2368</v>
      </c>
      <c r="B275" t="s">
        <v>2369</v>
      </c>
      <c r="C275">
        <v>0</v>
      </c>
      <c r="D275" s="14">
        <f t="shared" si="1"/>
        <v>0</v>
      </c>
    </row>
    <row r="276" spans="1:4" ht="12.75" customHeight="1" x14ac:dyDescent="0.15">
      <c r="A276" t="s">
        <v>2370</v>
      </c>
      <c r="B276" t="s">
        <v>2371</v>
      </c>
      <c r="C276">
        <v>0</v>
      </c>
      <c r="D276" s="14">
        <f t="shared" si="1"/>
        <v>0</v>
      </c>
    </row>
    <row r="277" spans="1:4" ht="12.75" customHeight="1" x14ac:dyDescent="0.15">
      <c r="A277" t="s">
        <v>422</v>
      </c>
      <c r="B277" t="s">
        <v>2372</v>
      </c>
      <c r="C277" s="1040">
        <v>250</v>
      </c>
      <c r="D277" s="14" t="str">
        <f t="shared" si="1"/>
        <v>250</v>
      </c>
    </row>
    <row r="278" spans="1:4" ht="12.75" customHeight="1" x14ac:dyDescent="0.15">
      <c r="A278" t="s">
        <v>423</v>
      </c>
      <c r="B278" t="s">
        <v>2373</v>
      </c>
      <c r="C278" s="1040">
        <v>250</v>
      </c>
      <c r="D278" s="14" t="str">
        <f t="shared" si="1"/>
        <v>250</v>
      </c>
    </row>
    <row r="279" spans="1:4" ht="12.75" customHeight="1" x14ac:dyDescent="0.15">
      <c r="A279" t="s">
        <v>425</v>
      </c>
      <c r="B279" t="s">
        <v>2374</v>
      </c>
      <c r="C279" s="1040">
        <v>250</v>
      </c>
      <c r="D279" s="14" t="str">
        <f t="shared" si="1"/>
        <v>250</v>
      </c>
    </row>
    <row r="280" spans="1:4" ht="12.75" customHeight="1" x14ac:dyDescent="0.15">
      <c r="A280" t="s">
        <v>426</v>
      </c>
      <c r="B280" t="s">
        <v>2375</v>
      </c>
      <c r="C280" s="1040">
        <v>250</v>
      </c>
      <c r="D280" s="14" t="str">
        <f t="shared" si="1"/>
        <v>250</v>
      </c>
    </row>
    <row r="281" spans="1:4" ht="12.75" customHeight="1" x14ac:dyDescent="0.15">
      <c r="A281" t="s">
        <v>950</v>
      </c>
      <c r="B281" t="s">
        <v>2376</v>
      </c>
      <c r="C281">
        <v>16</v>
      </c>
      <c r="D281" s="14">
        <f t="shared" si="1"/>
        <v>16</v>
      </c>
    </row>
    <row r="282" spans="1:4" ht="12.75" customHeight="1" x14ac:dyDescent="0.15">
      <c r="A282" t="s">
        <v>952</v>
      </c>
      <c r="B282" t="s">
        <v>2377</v>
      </c>
      <c r="C282">
        <v>0</v>
      </c>
      <c r="D282" s="14">
        <f t="shared" si="1"/>
        <v>0</v>
      </c>
    </row>
    <row r="283" spans="1:4" ht="12.75" customHeight="1" x14ac:dyDescent="0.15">
      <c r="A283" t="s">
        <v>955</v>
      </c>
      <c r="B283" t="s">
        <v>2378</v>
      </c>
      <c r="C283">
        <v>45</v>
      </c>
      <c r="D283" s="14">
        <f t="shared" si="1"/>
        <v>45</v>
      </c>
    </row>
    <row r="284" spans="1:4" ht="12.75" customHeight="1" x14ac:dyDescent="0.15">
      <c r="A284" t="s">
        <v>957</v>
      </c>
      <c r="B284" t="s">
        <v>2379</v>
      </c>
      <c r="C284">
        <v>31</v>
      </c>
      <c r="D284" s="14">
        <f t="shared" si="1"/>
        <v>31</v>
      </c>
    </row>
    <row r="285" spans="1:4" ht="12.75" customHeight="1" x14ac:dyDescent="0.15">
      <c r="A285" t="s">
        <v>2380</v>
      </c>
      <c r="B285" t="s">
        <v>2381</v>
      </c>
      <c r="C285">
        <v>0</v>
      </c>
      <c r="D285" s="14">
        <f t="shared" si="1"/>
        <v>0</v>
      </c>
    </row>
    <row r="286" spans="1:4" ht="12.75" customHeight="1" x14ac:dyDescent="0.15">
      <c r="A286" t="s">
        <v>1336</v>
      </c>
      <c r="B286" t="s">
        <v>2382</v>
      </c>
      <c r="C286" s="1040">
        <v>250</v>
      </c>
      <c r="D286" s="14" t="str">
        <f t="shared" si="1"/>
        <v>250</v>
      </c>
    </row>
    <row r="287" spans="1:4" ht="12.75" customHeight="1" x14ac:dyDescent="0.15">
      <c r="A287" t="s">
        <v>1338</v>
      </c>
      <c r="B287" t="s">
        <v>2383</v>
      </c>
      <c r="C287">
        <v>154</v>
      </c>
      <c r="D287" s="14">
        <f t="shared" si="1"/>
        <v>154</v>
      </c>
    </row>
    <row r="288" spans="1:4" ht="12.75" customHeight="1" x14ac:dyDescent="0.15">
      <c r="A288" t="s">
        <v>1275</v>
      </c>
      <c r="B288" t="s">
        <v>2384</v>
      </c>
      <c r="C288">
        <v>78</v>
      </c>
      <c r="D288" s="14">
        <f t="shared" si="1"/>
        <v>78</v>
      </c>
    </row>
    <row r="289" spans="1:4" ht="12.75" customHeight="1" x14ac:dyDescent="0.15">
      <c r="A289" t="s">
        <v>1276</v>
      </c>
      <c r="B289" t="s">
        <v>2385</v>
      </c>
      <c r="C289">
        <v>57</v>
      </c>
      <c r="D289" s="14">
        <f t="shared" si="1"/>
        <v>57</v>
      </c>
    </row>
    <row r="290" spans="1:4" ht="12.75" customHeight="1" x14ac:dyDescent="0.15">
      <c r="A290" t="s">
        <v>2386</v>
      </c>
      <c r="B290" t="s">
        <v>2387</v>
      </c>
      <c r="C290">
        <v>0</v>
      </c>
      <c r="D290" s="14">
        <f t="shared" si="1"/>
        <v>0</v>
      </c>
    </row>
    <row r="291" spans="1:4" ht="12.75" customHeight="1" x14ac:dyDescent="0.15">
      <c r="A291" t="s">
        <v>2388</v>
      </c>
      <c r="B291" t="s">
        <v>2389</v>
      </c>
      <c r="C291">
        <v>0</v>
      </c>
      <c r="D291" s="14">
        <f t="shared" si="1"/>
        <v>0</v>
      </c>
    </row>
    <row r="292" spans="1:4" ht="12.75" customHeight="1" x14ac:dyDescent="0.15">
      <c r="A292" t="s">
        <v>2390</v>
      </c>
      <c r="B292" t="s">
        <v>2391</v>
      </c>
      <c r="C292">
        <v>0</v>
      </c>
      <c r="D292" s="14">
        <f t="shared" si="1"/>
        <v>0</v>
      </c>
    </row>
    <row r="293" spans="1:4" ht="12.75" customHeight="1" x14ac:dyDescent="0.15">
      <c r="A293" t="s">
        <v>1340</v>
      </c>
      <c r="B293" t="s">
        <v>2392</v>
      </c>
      <c r="C293" s="1040">
        <v>250</v>
      </c>
      <c r="D293" s="14" t="str">
        <f t="shared" si="1"/>
        <v>250</v>
      </c>
    </row>
    <row r="294" spans="1:4" ht="12.75" customHeight="1" x14ac:dyDescent="0.15">
      <c r="A294" t="s">
        <v>1277</v>
      </c>
      <c r="B294" t="s">
        <v>2393</v>
      </c>
      <c r="C294">
        <v>3</v>
      </c>
      <c r="D294" s="14">
        <f t="shared" si="1"/>
        <v>3</v>
      </c>
    </row>
    <row r="295" spans="1:4" ht="12.75" customHeight="1" x14ac:dyDescent="0.15">
      <c r="A295" t="s">
        <v>2394</v>
      </c>
      <c r="B295" t="s">
        <v>2395</v>
      </c>
      <c r="C295">
        <v>0</v>
      </c>
      <c r="D295" s="14">
        <f t="shared" si="1"/>
        <v>0</v>
      </c>
    </row>
    <row r="296" spans="1:4" ht="12.75" customHeight="1" x14ac:dyDescent="0.15">
      <c r="A296" t="s">
        <v>2396</v>
      </c>
      <c r="B296" t="s">
        <v>2397</v>
      </c>
      <c r="C296">
        <v>68</v>
      </c>
      <c r="D296" s="14">
        <f t="shared" si="1"/>
        <v>68</v>
      </c>
    </row>
    <row r="297" spans="1:4" ht="12.75" customHeight="1" x14ac:dyDescent="0.15">
      <c r="A297" t="s">
        <v>2398</v>
      </c>
      <c r="B297" t="s">
        <v>2399</v>
      </c>
      <c r="C297">
        <v>54</v>
      </c>
      <c r="D297" s="14">
        <f t="shared" si="1"/>
        <v>54</v>
      </c>
    </row>
    <row r="298" spans="1:4" ht="12.75" customHeight="1" x14ac:dyDescent="0.15">
      <c r="A298" t="s">
        <v>2400</v>
      </c>
      <c r="B298" t="s">
        <v>2401</v>
      </c>
      <c r="C298">
        <v>0</v>
      </c>
      <c r="D298" s="14">
        <f t="shared" si="1"/>
        <v>0</v>
      </c>
    </row>
    <row r="299" spans="1:4" ht="12.75" customHeight="1" x14ac:dyDescent="0.15">
      <c r="A299" t="s">
        <v>2402</v>
      </c>
      <c r="B299" t="s">
        <v>2403</v>
      </c>
      <c r="C299">
        <v>0</v>
      </c>
      <c r="D299" s="14">
        <f t="shared" si="1"/>
        <v>0</v>
      </c>
    </row>
    <row r="300" spans="1:4" ht="12.75" customHeight="1" x14ac:dyDescent="0.15">
      <c r="A300" t="s">
        <v>1342</v>
      </c>
      <c r="B300" t="s">
        <v>2404</v>
      </c>
      <c r="C300">
        <v>0</v>
      </c>
      <c r="D300" s="14">
        <f t="shared" si="1"/>
        <v>0</v>
      </c>
    </row>
    <row r="301" spans="1:4" ht="12.75" customHeight="1" x14ac:dyDescent="0.15">
      <c r="A301" t="s">
        <v>1345</v>
      </c>
      <c r="B301" t="s">
        <v>2405</v>
      </c>
      <c r="C301">
        <v>0</v>
      </c>
      <c r="D301" s="14">
        <f t="shared" si="1"/>
        <v>0</v>
      </c>
    </row>
    <row r="302" spans="1:4" ht="12.75" customHeight="1" x14ac:dyDescent="0.15">
      <c r="A302" t="s">
        <v>2406</v>
      </c>
      <c r="B302" t="s">
        <v>2407</v>
      </c>
      <c r="C302">
        <v>0</v>
      </c>
      <c r="D302" s="14">
        <f t="shared" si="1"/>
        <v>0</v>
      </c>
    </row>
    <row r="303" spans="1:4" ht="12.75" customHeight="1" x14ac:dyDescent="0.15">
      <c r="A303" t="s">
        <v>2408</v>
      </c>
      <c r="B303" t="s">
        <v>2409</v>
      </c>
      <c r="C303">
        <v>0</v>
      </c>
      <c r="D303" s="14">
        <f t="shared" si="1"/>
        <v>0</v>
      </c>
    </row>
    <row r="304" spans="1:4" ht="12.75" customHeight="1" x14ac:dyDescent="0.15">
      <c r="A304" t="s">
        <v>1280</v>
      </c>
      <c r="B304" t="s">
        <v>2410</v>
      </c>
      <c r="C304">
        <v>10</v>
      </c>
      <c r="D304" s="14">
        <f t="shared" si="1"/>
        <v>10</v>
      </c>
    </row>
    <row r="305" spans="1:4" ht="12.75" customHeight="1" x14ac:dyDescent="0.15">
      <c r="A305" t="s">
        <v>1282</v>
      </c>
      <c r="B305" t="s">
        <v>2411</v>
      </c>
      <c r="C305" s="1040">
        <v>250</v>
      </c>
      <c r="D305" s="14" t="str">
        <f t="shared" si="1"/>
        <v>250</v>
      </c>
    </row>
    <row r="306" spans="1:4" ht="12.75" customHeight="1" x14ac:dyDescent="0.15">
      <c r="A306" t="s">
        <v>1283</v>
      </c>
      <c r="B306" t="s">
        <v>2412</v>
      </c>
      <c r="C306" s="1040">
        <v>250</v>
      </c>
      <c r="D306" s="14" t="str">
        <f t="shared" si="1"/>
        <v>250</v>
      </c>
    </row>
    <row r="307" spans="1:4" ht="12.75" customHeight="1" x14ac:dyDescent="0.15">
      <c r="A307" t="s">
        <v>1284</v>
      </c>
      <c r="B307" t="s">
        <v>2413</v>
      </c>
      <c r="C307">
        <v>42</v>
      </c>
      <c r="D307" s="14">
        <f t="shared" si="1"/>
        <v>42</v>
      </c>
    </row>
    <row r="308" spans="1:4" ht="12.75" customHeight="1" x14ac:dyDescent="0.15">
      <c r="A308" t="s">
        <v>1286</v>
      </c>
      <c r="B308" t="s">
        <v>2414</v>
      </c>
      <c r="C308">
        <v>56</v>
      </c>
      <c r="D308" s="14">
        <f t="shared" si="1"/>
        <v>56</v>
      </c>
    </row>
    <row r="309" spans="1:4" ht="12.75" customHeight="1" x14ac:dyDescent="0.15">
      <c r="A309" t="s">
        <v>1287</v>
      </c>
      <c r="B309" t="s">
        <v>2415</v>
      </c>
      <c r="C309">
        <v>49</v>
      </c>
      <c r="D309" s="14">
        <f t="shared" si="1"/>
        <v>49</v>
      </c>
    </row>
    <row r="310" spans="1:4" ht="12.75" customHeight="1" x14ac:dyDescent="0.15">
      <c r="A310" t="s">
        <v>1289</v>
      </c>
      <c r="B310" t="s">
        <v>2416</v>
      </c>
      <c r="C310">
        <v>67</v>
      </c>
      <c r="D310" s="14">
        <f t="shared" si="1"/>
        <v>67</v>
      </c>
    </row>
    <row r="311" spans="1:4" ht="12.75" customHeight="1" x14ac:dyDescent="0.15">
      <c r="A311" t="s">
        <v>1290</v>
      </c>
      <c r="B311" t="s">
        <v>2417</v>
      </c>
      <c r="C311">
        <v>91</v>
      </c>
      <c r="D311" s="14">
        <f t="shared" si="1"/>
        <v>91</v>
      </c>
    </row>
    <row r="312" spans="1:4" ht="12.75" customHeight="1" x14ac:dyDescent="0.15">
      <c r="A312" t="s">
        <v>872</v>
      </c>
      <c r="B312" t="s">
        <v>2418</v>
      </c>
      <c r="C312">
        <v>74</v>
      </c>
      <c r="D312" s="14">
        <f t="shared" si="1"/>
        <v>74</v>
      </c>
    </row>
    <row r="313" spans="1:4" ht="12.75" customHeight="1" x14ac:dyDescent="0.15">
      <c r="A313" t="s">
        <v>873</v>
      </c>
      <c r="B313" t="s">
        <v>2419</v>
      </c>
      <c r="C313" s="1040">
        <v>250</v>
      </c>
      <c r="D313" s="14" t="str">
        <f t="shared" si="1"/>
        <v>250</v>
      </c>
    </row>
    <row r="314" spans="1:4" ht="12.75" customHeight="1" x14ac:dyDescent="0.15">
      <c r="A314" t="s">
        <v>874</v>
      </c>
      <c r="B314" t="s">
        <v>2420</v>
      </c>
      <c r="C314" s="1040">
        <v>250</v>
      </c>
      <c r="D314" s="14" t="str">
        <f t="shared" si="1"/>
        <v>250</v>
      </c>
    </row>
    <row r="315" spans="1:4" ht="12.75" customHeight="1" x14ac:dyDescent="0.15">
      <c r="A315" t="s">
        <v>875</v>
      </c>
      <c r="B315" t="s">
        <v>2421</v>
      </c>
      <c r="C315">
        <v>3</v>
      </c>
      <c r="D315" s="14">
        <f t="shared" si="1"/>
        <v>3</v>
      </c>
    </row>
    <row r="316" spans="1:4" ht="12.75" customHeight="1" x14ac:dyDescent="0.15">
      <c r="A316" t="s">
        <v>877</v>
      </c>
      <c r="B316" t="s">
        <v>2422</v>
      </c>
      <c r="C316">
        <v>20</v>
      </c>
      <c r="D316" s="14">
        <f t="shared" si="1"/>
        <v>20</v>
      </c>
    </row>
    <row r="317" spans="1:4" ht="12.75" customHeight="1" x14ac:dyDescent="0.15">
      <c r="A317" t="s">
        <v>878</v>
      </c>
      <c r="B317" t="s">
        <v>2423</v>
      </c>
      <c r="C317" s="1040">
        <v>250</v>
      </c>
      <c r="D317" s="14" t="str">
        <f t="shared" si="1"/>
        <v>250</v>
      </c>
    </row>
    <row r="318" spans="1:4" ht="12.75" customHeight="1" x14ac:dyDescent="0.15">
      <c r="A318" t="s">
        <v>879</v>
      </c>
      <c r="B318" t="s">
        <v>2424</v>
      </c>
      <c r="C318" s="1040">
        <v>250</v>
      </c>
      <c r="D318" s="14" t="str">
        <f t="shared" si="1"/>
        <v>250</v>
      </c>
    </row>
    <row r="319" spans="1:4" ht="12.75" customHeight="1" x14ac:dyDescent="0.15">
      <c r="A319" t="s">
        <v>880</v>
      </c>
      <c r="B319" t="s">
        <v>2425</v>
      </c>
      <c r="C319">
        <v>4</v>
      </c>
      <c r="D319" s="14">
        <f t="shared" si="1"/>
        <v>4</v>
      </c>
    </row>
    <row r="320" spans="1:4" ht="12.75" customHeight="1" x14ac:dyDescent="0.15">
      <c r="A320" t="s">
        <v>1292</v>
      </c>
      <c r="B320" t="s">
        <v>2426</v>
      </c>
      <c r="C320">
        <v>36</v>
      </c>
      <c r="D320" s="14">
        <f t="shared" si="1"/>
        <v>36</v>
      </c>
    </row>
    <row r="321" spans="1:4" ht="12.75" customHeight="1" x14ac:dyDescent="0.15">
      <c r="A321" t="s">
        <v>1293</v>
      </c>
      <c r="B321" t="s">
        <v>2427</v>
      </c>
      <c r="C321">
        <v>205</v>
      </c>
      <c r="D321" s="14">
        <f t="shared" si="1"/>
        <v>205</v>
      </c>
    </row>
    <row r="322" spans="1:4" ht="12.75" customHeight="1" x14ac:dyDescent="0.15">
      <c r="A322" t="s">
        <v>1295</v>
      </c>
      <c r="B322" t="s">
        <v>2428</v>
      </c>
      <c r="C322">
        <v>18</v>
      </c>
      <c r="D322" s="14">
        <f t="shared" si="1"/>
        <v>18</v>
      </c>
    </row>
    <row r="323" spans="1:4" ht="12.75" customHeight="1" x14ac:dyDescent="0.15">
      <c r="A323" t="s">
        <v>1297</v>
      </c>
      <c r="B323" t="s">
        <v>2429</v>
      </c>
      <c r="C323">
        <v>52</v>
      </c>
      <c r="D323" s="14">
        <f t="shared" si="1"/>
        <v>52</v>
      </c>
    </row>
    <row r="324" spans="1:4" ht="12.75" customHeight="1" x14ac:dyDescent="0.15">
      <c r="A324" t="s">
        <v>2430</v>
      </c>
      <c r="B324" t="s">
        <v>2431</v>
      </c>
      <c r="C324">
        <v>0</v>
      </c>
      <c r="D324" s="14">
        <f t="shared" si="1"/>
        <v>0</v>
      </c>
    </row>
    <row r="325" spans="1:4" ht="12.75" customHeight="1" x14ac:dyDescent="0.15">
      <c r="A325" t="s">
        <v>1300</v>
      </c>
      <c r="B325" t="s">
        <v>2432</v>
      </c>
      <c r="C325" s="1040">
        <v>250</v>
      </c>
      <c r="D325" s="14" t="str">
        <f t="shared" si="1"/>
        <v>250</v>
      </c>
    </row>
    <row r="326" spans="1:4" ht="12.75" customHeight="1" x14ac:dyDescent="0.15">
      <c r="A326" t="s">
        <v>1302</v>
      </c>
      <c r="B326" t="s">
        <v>2433</v>
      </c>
      <c r="C326" s="1040">
        <v>250</v>
      </c>
      <c r="D326" s="14" t="str">
        <f t="shared" si="1"/>
        <v>250</v>
      </c>
    </row>
    <row r="327" spans="1:4" ht="12.75" customHeight="1" x14ac:dyDescent="0.15">
      <c r="A327" t="s">
        <v>566</v>
      </c>
      <c r="B327" t="s">
        <v>2434</v>
      </c>
      <c r="C327">
        <v>0</v>
      </c>
      <c r="D327" s="14">
        <f t="shared" si="1"/>
        <v>0</v>
      </c>
    </row>
    <row r="328" spans="1:4" ht="12.75" customHeight="1" x14ac:dyDescent="0.15">
      <c r="A328" t="s">
        <v>568</v>
      </c>
      <c r="B328" t="s">
        <v>2435</v>
      </c>
      <c r="C328">
        <v>0</v>
      </c>
      <c r="D328" s="14">
        <f t="shared" si="1"/>
        <v>0</v>
      </c>
    </row>
    <row r="329" spans="1:4" ht="12.75" customHeight="1" x14ac:dyDescent="0.15">
      <c r="A329" t="s">
        <v>570</v>
      </c>
      <c r="B329" t="s">
        <v>2436</v>
      </c>
      <c r="C329">
        <v>0</v>
      </c>
      <c r="D329" s="14">
        <f t="shared" si="1"/>
        <v>0</v>
      </c>
    </row>
    <row r="330" spans="1:4" ht="12.75" customHeight="1" x14ac:dyDescent="0.15">
      <c r="A330" t="s">
        <v>506</v>
      </c>
      <c r="B330" t="s">
        <v>2437</v>
      </c>
      <c r="C330">
        <v>0</v>
      </c>
      <c r="D330" s="14">
        <f t="shared" si="1"/>
        <v>0</v>
      </c>
    </row>
    <row r="331" spans="1:4" ht="12.75" customHeight="1" x14ac:dyDescent="0.15">
      <c r="A331" t="s">
        <v>507</v>
      </c>
      <c r="B331" t="s">
        <v>2438</v>
      </c>
      <c r="C331">
        <v>0</v>
      </c>
      <c r="D331" s="14">
        <f t="shared" si="1"/>
        <v>0</v>
      </c>
    </row>
    <row r="332" spans="1:4" ht="12.75" customHeight="1" x14ac:dyDescent="0.15">
      <c r="A332" t="s">
        <v>510</v>
      </c>
      <c r="B332" t="s">
        <v>2439</v>
      </c>
      <c r="C332">
        <v>0</v>
      </c>
      <c r="D332" s="14">
        <f t="shared" si="1"/>
        <v>0</v>
      </c>
    </row>
    <row r="333" spans="1:4" ht="12.75" customHeight="1" x14ac:dyDescent="0.15">
      <c r="A333" t="s">
        <v>1305</v>
      </c>
      <c r="B333" t="s">
        <v>2440</v>
      </c>
      <c r="C333">
        <v>0</v>
      </c>
      <c r="D333" s="14">
        <f t="shared" si="1"/>
        <v>0</v>
      </c>
    </row>
    <row r="334" spans="1:4" ht="12.75" customHeight="1" x14ac:dyDescent="0.15">
      <c r="A334" t="s">
        <v>1308</v>
      </c>
      <c r="B334" t="s">
        <v>2441</v>
      </c>
      <c r="C334">
        <v>0</v>
      </c>
      <c r="D334" s="14">
        <f t="shared" si="1"/>
        <v>0</v>
      </c>
    </row>
    <row r="335" spans="1:4" ht="12.75" customHeight="1" x14ac:dyDescent="0.15">
      <c r="A335" t="s">
        <v>1819</v>
      </c>
      <c r="B335" t="s">
        <v>2442</v>
      </c>
      <c r="C335">
        <v>0</v>
      </c>
      <c r="D335" s="14">
        <f t="shared" si="1"/>
        <v>0</v>
      </c>
    </row>
    <row r="336" spans="1:4" ht="12.75" customHeight="1" x14ac:dyDescent="0.15">
      <c r="A336" t="s">
        <v>1820</v>
      </c>
      <c r="B336" t="s">
        <v>2443</v>
      </c>
      <c r="C336">
        <v>0</v>
      </c>
      <c r="D336" s="14">
        <f t="shared" si="1"/>
        <v>0</v>
      </c>
    </row>
    <row r="337" spans="1:4" ht="12.75" customHeight="1" x14ac:dyDescent="0.15">
      <c r="A337" t="s">
        <v>1123</v>
      </c>
      <c r="B337" t="s">
        <v>2444</v>
      </c>
      <c r="C337">
        <v>23</v>
      </c>
      <c r="D337" s="14">
        <f t="shared" si="1"/>
        <v>23</v>
      </c>
    </row>
    <row r="338" spans="1:4" ht="12.75" customHeight="1" x14ac:dyDescent="0.15">
      <c r="A338" t="s">
        <v>1125</v>
      </c>
      <c r="B338" t="s">
        <v>2445</v>
      </c>
      <c r="C338">
        <v>7</v>
      </c>
      <c r="D338" s="14">
        <f t="shared" si="1"/>
        <v>7</v>
      </c>
    </row>
    <row r="339" spans="1:4" ht="12.75" customHeight="1" x14ac:dyDescent="0.15">
      <c r="A339" t="s">
        <v>2446</v>
      </c>
      <c r="B339" t="s">
        <v>2447</v>
      </c>
      <c r="C339">
        <v>22</v>
      </c>
      <c r="D339" s="14">
        <f t="shared" si="1"/>
        <v>22</v>
      </c>
    </row>
    <row r="340" spans="1:4" ht="12.75" customHeight="1" x14ac:dyDescent="0.15">
      <c r="A340" t="s">
        <v>2448</v>
      </c>
      <c r="B340" t="s">
        <v>2449</v>
      </c>
      <c r="C340">
        <v>46</v>
      </c>
      <c r="D340" s="14">
        <f t="shared" si="1"/>
        <v>46</v>
      </c>
    </row>
    <row r="341" spans="1:4" ht="12.75" customHeight="1" x14ac:dyDescent="0.15">
      <c r="A341" t="s">
        <v>1127</v>
      </c>
      <c r="B341" t="s">
        <v>2450</v>
      </c>
      <c r="C341">
        <v>33</v>
      </c>
      <c r="D341" s="14">
        <f t="shared" si="1"/>
        <v>33</v>
      </c>
    </row>
    <row r="342" spans="1:4" ht="12.75" customHeight="1" x14ac:dyDescent="0.15">
      <c r="A342" t="s">
        <v>1129</v>
      </c>
      <c r="B342" t="s">
        <v>2451</v>
      </c>
      <c r="C342">
        <v>11</v>
      </c>
      <c r="D342" s="14">
        <f t="shared" si="1"/>
        <v>11</v>
      </c>
    </row>
    <row r="343" spans="1:4" ht="12.75" customHeight="1" x14ac:dyDescent="0.15">
      <c r="A343" t="s">
        <v>1132</v>
      </c>
      <c r="B343" t="s">
        <v>2452</v>
      </c>
      <c r="C343">
        <v>14</v>
      </c>
      <c r="D343" s="14">
        <f t="shared" si="1"/>
        <v>14</v>
      </c>
    </row>
    <row r="344" spans="1:4" ht="12.75" customHeight="1" x14ac:dyDescent="0.15">
      <c r="A344" t="s">
        <v>1134</v>
      </c>
      <c r="B344" t="s">
        <v>2453</v>
      </c>
      <c r="C344">
        <v>32</v>
      </c>
      <c r="D344" s="14">
        <f t="shared" si="1"/>
        <v>32</v>
      </c>
    </row>
    <row r="345" spans="1:4" ht="12.75" customHeight="1" x14ac:dyDescent="0.15">
      <c r="A345" t="s">
        <v>643</v>
      </c>
      <c r="B345" t="s">
        <v>2454</v>
      </c>
      <c r="C345">
        <v>0</v>
      </c>
      <c r="D345" s="14">
        <f t="shared" si="1"/>
        <v>0</v>
      </c>
    </row>
    <row r="346" spans="1:4" ht="12.75" customHeight="1" x14ac:dyDescent="0.15">
      <c r="A346" t="s">
        <v>645</v>
      </c>
      <c r="B346" t="s">
        <v>2455</v>
      </c>
      <c r="C346">
        <v>0</v>
      </c>
      <c r="D346" s="14">
        <f t="shared" si="1"/>
        <v>0</v>
      </c>
    </row>
    <row r="347" spans="1:4" ht="12.75" customHeight="1" x14ac:dyDescent="0.15">
      <c r="A347" t="s">
        <v>499</v>
      </c>
      <c r="B347" t="s">
        <v>2456</v>
      </c>
      <c r="C347">
        <v>0</v>
      </c>
      <c r="D347" s="14">
        <f t="shared" si="1"/>
        <v>0</v>
      </c>
    </row>
    <row r="348" spans="1:4" ht="12.75" customHeight="1" x14ac:dyDescent="0.15">
      <c r="A348" t="s">
        <v>503</v>
      </c>
      <c r="B348" t="s">
        <v>2457</v>
      </c>
      <c r="C348">
        <v>0</v>
      </c>
      <c r="D348" s="14">
        <f t="shared" si="1"/>
        <v>0</v>
      </c>
    </row>
    <row r="349" spans="1:4" ht="12.75" customHeight="1" x14ac:dyDescent="0.15">
      <c r="A349" t="s">
        <v>1149</v>
      </c>
      <c r="B349" t="s">
        <v>2458</v>
      </c>
      <c r="C349">
        <v>4</v>
      </c>
      <c r="D349" s="14">
        <f t="shared" si="1"/>
        <v>4</v>
      </c>
    </row>
    <row r="350" spans="1:4" ht="12.75" customHeight="1" x14ac:dyDescent="0.15">
      <c r="A350" t="s">
        <v>1150</v>
      </c>
      <c r="B350" t="s">
        <v>2459</v>
      </c>
      <c r="C350">
        <v>4</v>
      </c>
      <c r="D350" s="14">
        <f t="shared" si="1"/>
        <v>4</v>
      </c>
    </row>
    <row r="351" spans="1:4" ht="12.75" customHeight="1" x14ac:dyDescent="0.15">
      <c r="A351" t="s">
        <v>1138</v>
      </c>
      <c r="B351" t="s">
        <v>2460</v>
      </c>
      <c r="C351">
        <v>0</v>
      </c>
      <c r="D351" s="14">
        <f t="shared" si="1"/>
        <v>0</v>
      </c>
    </row>
    <row r="352" spans="1:4" ht="12.75" customHeight="1" x14ac:dyDescent="0.15">
      <c r="A352" t="s">
        <v>1141</v>
      </c>
      <c r="B352" t="s">
        <v>2461</v>
      </c>
      <c r="C352">
        <v>16</v>
      </c>
      <c r="D352" s="14">
        <f t="shared" si="1"/>
        <v>16</v>
      </c>
    </row>
    <row r="353" spans="1:4" ht="12.75" customHeight="1" x14ac:dyDescent="0.15">
      <c r="A353" t="s">
        <v>1144</v>
      </c>
      <c r="B353" t="s">
        <v>2462</v>
      </c>
      <c r="C353">
        <v>0</v>
      </c>
      <c r="D353" s="14">
        <f t="shared" si="1"/>
        <v>0</v>
      </c>
    </row>
    <row r="354" spans="1:4" ht="12.75" customHeight="1" x14ac:dyDescent="0.15">
      <c r="A354" t="s">
        <v>1146</v>
      </c>
      <c r="B354" t="s">
        <v>2463</v>
      </c>
      <c r="C354">
        <v>19</v>
      </c>
      <c r="D354" s="14">
        <f t="shared" si="1"/>
        <v>19</v>
      </c>
    </row>
    <row r="355" spans="1:4" ht="12.75" customHeight="1" x14ac:dyDescent="0.15">
      <c r="A355" t="s">
        <v>1152</v>
      </c>
      <c r="B355" t="s">
        <v>2464</v>
      </c>
      <c r="C355">
        <v>12</v>
      </c>
      <c r="D355" s="14">
        <f t="shared" si="1"/>
        <v>12</v>
      </c>
    </row>
    <row r="356" spans="1:4" ht="12.75" customHeight="1" x14ac:dyDescent="0.15">
      <c r="A356" t="s">
        <v>1153</v>
      </c>
      <c r="B356" t="s">
        <v>2465</v>
      </c>
      <c r="C356">
        <v>7</v>
      </c>
      <c r="D356" s="14">
        <f t="shared" si="1"/>
        <v>7</v>
      </c>
    </row>
    <row r="357" spans="1:4" ht="12.75" customHeight="1" x14ac:dyDescent="0.15">
      <c r="A357" t="s">
        <v>1155</v>
      </c>
      <c r="B357" t="s">
        <v>2466</v>
      </c>
      <c r="C357">
        <v>7</v>
      </c>
      <c r="D357" s="14">
        <f t="shared" si="1"/>
        <v>7</v>
      </c>
    </row>
    <row r="358" spans="1:4" ht="12.75" customHeight="1" x14ac:dyDescent="0.15">
      <c r="A358" t="s">
        <v>1156</v>
      </c>
      <c r="B358" t="s">
        <v>2467</v>
      </c>
      <c r="C358">
        <v>0</v>
      </c>
      <c r="D358" s="14">
        <f t="shared" si="1"/>
        <v>0</v>
      </c>
    </row>
    <row r="359" spans="1:4" ht="12.75" customHeight="1" x14ac:dyDescent="0.15">
      <c r="A359" t="s">
        <v>1821</v>
      </c>
      <c r="B359" t="s">
        <v>2444</v>
      </c>
      <c r="C359">
        <v>0</v>
      </c>
      <c r="D359" s="14">
        <f t="shared" si="1"/>
        <v>0</v>
      </c>
    </row>
    <row r="360" spans="1:4" ht="12.75" customHeight="1" x14ac:dyDescent="0.15">
      <c r="A360" t="s">
        <v>1822</v>
      </c>
      <c r="B360" t="s">
        <v>2445</v>
      </c>
      <c r="C360">
        <v>0</v>
      </c>
      <c r="D360" s="14">
        <f t="shared" si="1"/>
        <v>0</v>
      </c>
    </row>
    <row r="361" spans="1:4" ht="12.75" customHeight="1" x14ac:dyDescent="0.15">
      <c r="A361" t="s">
        <v>1157</v>
      </c>
      <c r="B361" t="s">
        <v>2468</v>
      </c>
      <c r="C361">
        <v>0</v>
      </c>
      <c r="D361" s="14">
        <f t="shared" si="1"/>
        <v>0</v>
      </c>
    </row>
    <row r="362" spans="1:4" ht="12.75" customHeight="1" x14ac:dyDescent="0.15">
      <c r="A362" t="s">
        <v>1160</v>
      </c>
      <c r="B362" t="s">
        <v>2469</v>
      </c>
      <c r="C362">
        <v>0</v>
      </c>
      <c r="D362" s="14">
        <f t="shared" si="1"/>
        <v>0</v>
      </c>
    </row>
    <row r="363" spans="1:4" ht="12.75" customHeight="1" x14ac:dyDescent="0.15">
      <c r="A363" t="s">
        <v>2470</v>
      </c>
      <c r="B363" t="s">
        <v>2471</v>
      </c>
      <c r="C363">
        <v>0</v>
      </c>
      <c r="D363" s="14">
        <f t="shared" si="1"/>
        <v>0</v>
      </c>
    </row>
    <row r="364" spans="1:4" ht="12.75" customHeight="1" x14ac:dyDescent="0.15">
      <c r="A364" t="s">
        <v>2472</v>
      </c>
      <c r="B364" t="s">
        <v>2473</v>
      </c>
      <c r="C364">
        <v>0</v>
      </c>
      <c r="D364" s="14">
        <f t="shared" si="1"/>
        <v>0</v>
      </c>
    </row>
    <row r="365" spans="1:4" ht="12.75" customHeight="1" x14ac:dyDescent="0.15">
      <c r="A365" t="s">
        <v>1313</v>
      </c>
      <c r="B365" t="s">
        <v>2474</v>
      </c>
      <c r="C365">
        <v>1</v>
      </c>
      <c r="D365" s="14">
        <f t="shared" si="1"/>
        <v>1</v>
      </c>
    </row>
    <row r="366" spans="1:4" ht="12.75" customHeight="1" x14ac:dyDescent="0.15">
      <c r="A366" t="s">
        <v>553</v>
      </c>
      <c r="B366" t="s">
        <v>551</v>
      </c>
      <c r="C366">
        <v>0</v>
      </c>
      <c r="D366" s="14">
        <f t="shared" si="1"/>
        <v>0</v>
      </c>
    </row>
    <row r="367" spans="1:4" ht="12.75" customHeight="1" x14ac:dyDescent="0.15">
      <c r="A367" t="s">
        <v>651</v>
      </c>
      <c r="B367" t="s">
        <v>2475</v>
      </c>
      <c r="C367">
        <v>0</v>
      </c>
      <c r="D367" s="14">
        <f t="shared" si="1"/>
        <v>0</v>
      </c>
    </row>
    <row r="368" spans="1:4" ht="12.75" customHeight="1" x14ac:dyDescent="0.15">
      <c r="A368" t="s">
        <v>653</v>
      </c>
      <c r="B368" t="s">
        <v>2476</v>
      </c>
      <c r="C368">
        <v>0</v>
      </c>
      <c r="D368" s="14">
        <f t="shared" si="1"/>
        <v>0</v>
      </c>
    </row>
    <row r="369" spans="1:4" ht="12.75" customHeight="1" x14ac:dyDescent="0.15">
      <c r="A369" t="s">
        <v>2477</v>
      </c>
      <c r="B369" t="s">
        <v>2478</v>
      </c>
      <c r="C369">
        <v>0</v>
      </c>
      <c r="D369" s="14">
        <f t="shared" si="1"/>
        <v>0</v>
      </c>
    </row>
    <row r="370" spans="1:4" ht="12.75" customHeight="1" x14ac:dyDescent="0.15">
      <c r="A370" t="s">
        <v>2479</v>
      </c>
      <c r="B370" t="s">
        <v>2480</v>
      </c>
      <c r="C370">
        <v>0</v>
      </c>
      <c r="D370" s="14">
        <f t="shared" si="1"/>
        <v>0</v>
      </c>
    </row>
    <row r="371" spans="1:4" ht="12.75" customHeight="1" x14ac:dyDescent="0.15">
      <c r="A371" t="s">
        <v>655</v>
      </c>
      <c r="B371" t="s">
        <v>2481</v>
      </c>
      <c r="C371">
        <v>9</v>
      </c>
      <c r="D371" s="14">
        <f t="shared" si="1"/>
        <v>9</v>
      </c>
    </row>
    <row r="372" spans="1:4" ht="12.75" customHeight="1" x14ac:dyDescent="0.15">
      <c r="A372" t="s">
        <v>1316</v>
      </c>
      <c r="B372" t="s">
        <v>2482</v>
      </c>
      <c r="C372">
        <v>0</v>
      </c>
      <c r="D372" s="14">
        <f t="shared" si="1"/>
        <v>0</v>
      </c>
    </row>
    <row r="373" spans="1:4" ht="12.75" customHeight="1" x14ac:dyDescent="0.15">
      <c r="A373" t="s">
        <v>1319</v>
      </c>
      <c r="B373" t="s">
        <v>2483</v>
      </c>
      <c r="C373">
        <v>39</v>
      </c>
      <c r="D373" s="14">
        <f t="shared" si="1"/>
        <v>39</v>
      </c>
    </row>
    <row r="374" spans="1:4" ht="12.75" customHeight="1" x14ac:dyDescent="0.15">
      <c r="A374" t="s">
        <v>1322</v>
      </c>
      <c r="B374" t="s">
        <v>2484</v>
      </c>
      <c r="C374">
        <v>0</v>
      </c>
      <c r="D374" s="14">
        <f t="shared" si="1"/>
        <v>0</v>
      </c>
    </row>
    <row r="375" spans="1:4" ht="12.75" customHeight="1" x14ac:dyDescent="0.15">
      <c r="A375" t="s">
        <v>1325</v>
      </c>
      <c r="B375" t="s">
        <v>1324</v>
      </c>
      <c r="C375">
        <v>0</v>
      </c>
      <c r="D375" s="14">
        <f t="shared" si="1"/>
        <v>0</v>
      </c>
    </row>
    <row r="376" spans="1:4" ht="12.75" customHeight="1" x14ac:dyDescent="0.15">
      <c r="A376" t="s">
        <v>1327</v>
      </c>
      <c r="B376" t="s">
        <v>2485</v>
      </c>
      <c r="C376">
        <v>0</v>
      </c>
      <c r="D376" s="14">
        <f t="shared" si="1"/>
        <v>0</v>
      </c>
    </row>
    <row r="377" spans="1:4" ht="12.75" customHeight="1" x14ac:dyDescent="0.15">
      <c r="A377" t="s">
        <v>1330</v>
      </c>
      <c r="B377" t="s">
        <v>2486</v>
      </c>
      <c r="C377">
        <v>0</v>
      </c>
      <c r="D377" s="14">
        <f t="shared" si="1"/>
        <v>0</v>
      </c>
    </row>
    <row r="378" spans="1:4" ht="12.75" customHeight="1" x14ac:dyDescent="0.15">
      <c r="A378" t="s">
        <v>1333</v>
      </c>
      <c r="B378" t="s">
        <v>2487</v>
      </c>
      <c r="C378">
        <v>0</v>
      </c>
      <c r="D378" s="14">
        <f t="shared" si="1"/>
        <v>0</v>
      </c>
    </row>
    <row r="379" spans="1:4" ht="12.75" customHeight="1" x14ac:dyDescent="0.15">
      <c r="A379" t="s">
        <v>1249</v>
      </c>
      <c r="B379" t="s">
        <v>2488</v>
      </c>
      <c r="C379">
        <v>206</v>
      </c>
      <c r="D379" s="14">
        <f t="shared" si="1"/>
        <v>206</v>
      </c>
    </row>
    <row r="380" spans="1:4" ht="12.75" customHeight="1" x14ac:dyDescent="0.15">
      <c r="A380" t="s">
        <v>1251</v>
      </c>
      <c r="B380" t="s">
        <v>2489</v>
      </c>
      <c r="C380" s="1040">
        <v>250</v>
      </c>
      <c r="D380" s="14" t="str">
        <f t="shared" si="1"/>
        <v>250</v>
      </c>
    </row>
    <row r="381" spans="1:4" ht="12.75" customHeight="1" x14ac:dyDescent="0.15">
      <c r="A381" t="s">
        <v>1254</v>
      </c>
      <c r="B381" t="s">
        <v>2490</v>
      </c>
      <c r="C381">
        <v>91</v>
      </c>
      <c r="D381" s="14">
        <f t="shared" si="1"/>
        <v>91</v>
      </c>
    </row>
    <row r="382" spans="1:4" ht="12.75" customHeight="1" x14ac:dyDescent="0.15">
      <c r="A382" t="s">
        <v>1256</v>
      </c>
      <c r="B382" t="s">
        <v>2491</v>
      </c>
      <c r="C382">
        <v>48</v>
      </c>
      <c r="D382" s="14">
        <f t="shared" si="1"/>
        <v>48</v>
      </c>
    </row>
    <row r="383" spans="1:4" ht="12.75" customHeight="1" x14ac:dyDescent="0.15">
      <c r="A383" t="s">
        <v>1259</v>
      </c>
      <c r="B383" t="s">
        <v>2492</v>
      </c>
      <c r="C383">
        <v>69</v>
      </c>
      <c r="D383" s="14">
        <f t="shared" si="1"/>
        <v>69</v>
      </c>
    </row>
    <row r="384" spans="1:4" ht="12.75" customHeight="1" x14ac:dyDescent="0.15">
      <c r="A384" t="s">
        <v>1261</v>
      </c>
      <c r="B384" t="s">
        <v>2493</v>
      </c>
      <c r="C384">
        <v>48</v>
      </c>
      <c r="D384" s="14">
        <f t="shared" si="1"/>
        <v>48</v>
      </c>
    </row>
    <row r="385" spans="1:4" ht="12.75" customHeight="1" x14ac:dyDescent="0.15">
      <c r="A385" t="s">
        <v>1264</v>
      </c>
      <c r="B385" t="s">
        <v>2494</v>
      </c>
      <c r="C385" s="1040">
        <v>250</v>
      </c>
      <c r="D385" s="14" t="str">
        <f t="shared" si="1"/>
        <v>250</v>
      </c>
    </row>
    <row r="386" spans="1:4" ht="12.75" customHeight="1" x14ac:dyDescent="0.15">
      <c r="A386" t="s">
        <v>1266</v>
      </c>
      <c r="B386" t="s">
        <v>2495</v>
      </c>
      <c r="C386">
        <v>234</v>
      </c>
      <c r="D386" s="14">
        <f t="shared" si="1"/>
        <v>234</v>
      </c>
    </row>
    <row r="387" spans="1:4" ht="12.75" customHeight="1" x14ac:dyDescent="0.15">
      <c r="A387" t="s">
        <v>675</v>
      </c>
      <c r="B387" t="s">
        <v>2496</v>
      </c>
      <c r="C387">
        <v>28</v>
      </c>
      <c r="D387" s="14">
        <f t="shared" si="1"/>
        <v>28</v>
      </c>
    </row>
    <row r="388" spans="1:4" ht="12.75" customHeight="1" x14ac:dyDescent="0.15">
      <c r="A388" t="s">
        <v>677</v>
      </c>
      <c r="B388" t="s">
        <v>2497</v>
      </c>
      <c r="C388">
        <v>32</v>
      </c>
      <c r="D388" s="14">
        <f t="shared" si="1"/>
        <v>32</v>
      </c>
    </row>
    <row r="389" spans="1:4" ht="12.75" customHeight="1" x14ac:dyDescent="0.15">
      <c r="A389" t="s">
        <v>2498</v>
      </c>
      <c r="B389" t="s">
        <v>2499</v>
      </c>
      <c r="C389">
        <v>0</v>
      </c>
      <c r="D389" s="14">
        <f t="shared" si="1"/>
        <v>0</v>
      </c>
    </row>
    <row r="390" spans="1:4" ht="12.75" customHeight="1" x14ac:dyDescent="0.15">
      <c r="A390" t="s">
        <v>2500</v>
      </c>
      <c r="B390" t="s">
        <v>2501</v>
      </c>
      <c r="C390">
        <v>0</v>
      </c>
      <c r="D390" s="14">
        <f t="shared" si="1"/>
        <v>0</v>
      </c>
    </row>
    <row r="391" spans="1:4" ht="12.75" customHeight="1" x14ac:dyDescent="0.15">
      <c r="A391" t="s">
        <v>1269</v>
      </c>
      <c r="B391" t="s">
        <v>2502</v>
      </c>
      <c r="C391">
        <v>0</v>
      </c>
      <c r="D391" s="14">
        <f t="shared" si="1"/>
        <v>0</v>
      </c>
    </row>
    <row r="392" spans="1:4" ht="12.75" customHeight="1" x14ac:dyDescent="0.15">
      <c r="A392" t="s">
        <v>1271</v>
      </c>
      <c r="B392" t="s">
        <v>2503</v>
      </c>
      <c r="C392">
        <v>4</v>
      </c>
      <c r="D392" s="14">
        <f t="shared" si="1"/>
        <v>4</v>
      </c>
    </row>
    <row r="393" spans="1:4" ht="12.75" customHeight="1" x14ac:dyDescent="0.15">
      <c r="A393" t="s">
        <v>883</v>
      </c>
      <c r="B393" t="s">
        <v>2504</v>
      </c>
      <c r="C393">
        <v>154</v>
      </c>
      <c r="D393" s="14">
        <f t="shared" si="1"/>
        <v>154</v>
      </c>
    </row>
    <row r="394" spans="1:4" ht="12.75" customHeight="1" x14ac:dyDescent="0.15">
      <c r="A394" t="s">
        <v>884</v>
      </c>
      <c r="B394" t="s">
        <v>2505</v>
      </c>
      <c r="C394">
        <v>154</v>
      </c>
      <c r="D394" s="14">
        <f t="shared" si="1"/>
        <v>154</v>
      </c>
    </row>
    <row r="395" spans="1:4" ht="12.75" customHeight="1" x14ac:dyDescent="0.15">
      <c r="A395" t="s">
        <v>512</v>
      </c>
      <c r="B395" t="s">
        <v>2506</v>
      </c>
      <c r="C395">
        <v>4</v>
      </c>
      <c r="D395" s="14">
        <f t="shared" si="1"/>
        <v>4</v>
      </c>
    </row>
    <row r="396" spans="1:4" ht="12.75" customHeight="1" x14ac:dyDescent="0.15">
      <c r="A396" t="s">
        <v>514</v>
      </c>
      <c r="B396" t="s">
        <v>2507</v>
      </c>
      <c r="C396">
        <v>4</v>
      </c>
      <c r="D396" s="14">
        <f t="shared" si="1"/>
        <v>4</v>
      </c>
    </row>
    <row r="397" spans="1:4" ht="12.75" customHeight="1" x14ac:dyDescent="0.15">
      <c r="A397" t="s">
        <v>886</v>
      </c>
      <c r="B397" t="s">
        <v>2508</v>
      </c>
      <c r="C397">
        <v>24</v>
      </c>
      <c r="D397" s="14">
        <f t="shared" si="1"/>
        <v>24</v>
      </c>
    </row>
    <row r="398" spans="1:4" ht="12.75" customHeight="1" x14ac:dyDescent="0.15">
      <c r="A398" t="s">
        <v>887</v>
      </c>
      <c r="B398" t="s">
        <v>2509</v>
      </c>
      <c r="C398">
        <v>52</v>
      </c>
      <c r="D398" s="14">
        <f t="shared" si="1"/>
        <v>52</v>
      </c>
    </row>
    <row r="399" spans="1:4" ht="12.75" customHeight="1" x14ac:dyDescent="0.15">
      <c r="A399" t="s">
        <v>516</v>
      </c>
      <c r="B399" t="s">
        <v>2510</v>
      </c>
      <c r="C399">
        <v>23</v>
      </c>
      <c r="D399" s="14">
        <f t="shared" si="1"/>
        <v>23</v>
      </c>
    </row>
    <row r="400" spans="1:4" ht="12.75" customHeight="1" x14ac:dyDescent="0.15">
      <c r="A400" t="s">
        <v>517</v>
      </c>
      <c r="B400" t="s">
        <v>2511</v>
      </c>
      <c r="C400">
        <v>11</v>
      </c>
      <c r="D400" s="14">
        <f t="shared" si="1"/>
        <v>11</v>
      </c>
    </row>
    <row r="401" spans="1:4" ht="12.75" customHeight="1" x14ac:dyDescent="0.15">
      <c r="A401" t="s">
        <v>2512</v>
      </c>
      <c r="B401" t="s">
        <v>2513</v>
      </c>
      <c r="C401">
        <v>3</v>
      </c>
      <c r="D401" s="14">
        <f t="shared" si="1"/>
        <v>3</v>
      </c>
    </row>
    <row r="402" spans="1:4" ht="12.75" customHeight="1" x14ac:dyDescent="0.15">
      <c r="A402" t="s">
        <v>2514</v>
      </c>
      <c r="B402" t="s">
        <v>2515</v>
      </c>
      <c r="C402">
        <v>0</v>
      </c>
      <c r="D402" s="14">
        <f t="shared" si="1"/>
        <v>0</v>
      </c>
    </row>
    <row r="403" spans="1:4" ht="12.75" customHeight="1" x14ac:dyDescent="0.15">
      <c r="A403" t="s">
        <v>891</v>
      </c>
      <c r="B403" t="s">
        <v>2516</v>
      </c>
      <c r="C403">
        <v>11</v>
      </c>
      <c r="D403" s="14">
        <f t="shared" si="1"/>
        <v>11</v>
      </c>
    </row>
    <row r="404" spans="1:4" ht="12.75" customHeight="1" x14ac:dyDescent="0.15">
      <c r="A404" t="s">
        <v>894</v>
      </c>
      <c r="B404" t="s">
        <v>2517</v>
      </c>
      <c r="C404">
        <v>15</v>
      </c>
      <c r="D404" s="14">
        <f t="shared" si="1"/>
        <v>15</v>
      </c>
    </row>
    <row r="405" spans="1:4" ht="12.75" customHeight="1" x14ac:dyDescent="0.15">
      <c r="A405" t="s">
        <v>897</v>
      </c>
      <c r="B405" t="s">
        <v>2518</v>
      </c>
      <c r="C405">
        <v>22</v>
      </c>
      <c r="D405" s="14">
        <f t="shared" si="1"/>
        <v>22</v>
      </c>
    </row>
    <row r="406" spans="1:4" ht="12.75" customHeight="1" x14ac:dyDescent="0.15">
      <c r="A406" t="s">
        <v>900</v>
      </c>
      <c r="B406" t="s">
        <v>2519</v>
      </c>
      <c r="C406">
        <v>13</v>
      </c>
      <c r="D406" s="14">
        <f t="shared" si="1"/>
        <v>13</v>
      </c>
    </row>
    <row r="407" spans="1:4" ht="12.75" customHeight="1" x14ac:dyDescent="0.15">
      <c r="A407" t="s">
        <v>903</v>
      </c>
      <c r="B407" t="s">
        <v>2520</v>
      </c>
      <c r="C407">
        <v>27</v>
      </c>
      <c r="D407" s="14">
        <f t="shared" si="1"/>
        <v>27</v>
      </c>
    </row>
    <row r="408" spans="1:4" ht="12.75" customHeight="1" x14ac:dyDescent="0.15">
      <c r="A408" t="s">
        <v>905</v>
      </c>
      <c r="B408" t="s">
        <v>2521</v>
      </c>
      <c r="C408">
        <v>30</v>
      </c>
      <c r="D408" s="14">
        <f t="shared" si="1"/>
        <v>30</v>
      </c>
    </row>
    <row r="409" spans="1:4" ht="12.75" customHeight="1" x14ac:dyDescent="0.15">
      <c r="A409" t="s">
        <v>1198</v>
      </c>
      <c r="B409" t="s">
        <v>2522</v>
      </c>
      <c r="C409">
        <v>0</v>
      </c>
      <c r="D409" s="14">
        <f t="shared" si="1"/>
        <v>0</v>
      </c>
    </row>
    <row r="410" spans="1:4" ht="12.75" customHeight="1" x14ac:dyDescent="0.15">
      <c r="A410" t="s">
        <v>1200</v>
      </c>
      <c r="B410" t="s">
        <v>2523</v>
      </c>
      <c r="C410">
        <v>0</v>
      </c>
      <c r="D410" s="14">
        <f t="shared" si="1"/>
        <v>0</v>
      </c>
    </row>
    <row r="411" spans="1:4" ht="12.75" customHeight="1" x14ac:dyDescent="0.15">
      <c r="A411" t="s">
        <v>559</v>
      </c>
      <c r="B411" t="s">
        <v>2524</v>
      </c>
      <c r="C411">
        <v>0</v>
      </c>
      <c r="D411" s="14">
        <f t="shared" si="1"/>
        <v>0</v>
      </c>
    </row>
    <row r="412" spans="1:4" ht="12.75" customHeight="1" x14ac:dyDescent="0.15">
      <c r="A412" t="s">
        <v>561</v>
      </c>
      <c r="B412" t="s">
        <v>2525</v>
      </c>
      <c r="C412">
        <v>0</v>
      </c>
      <c r="D412" s="14">
        <f t="shared" si="1"/>
        <v>0</v>
      </c>
    </row>
    <row r="413" spans="1:4" ht="12.75" customHeight="1" x14ac:dyDescent="0.15">
      <c r="A413" t="s">
        <v>563</v>
      </c>
      <c r="B413" t="s">
        <v>2526</v>
      </c>
      <c r="C413">
        <v>0</v>
      </c>
      <c r="D413" s="14">
        <f t="shared" si="1"/>
        <v>0</v>
      </c>
    </row>
    <row r="414" spans="1:4" ht="12.75" customHeight="1" x14ac:dyDescent="0.15">
      <c r="A414" t="s">
        <v>564</v>
      </c>
      <c r="B414" t="s">
        <v>2527</v>
      </c>
      <c r="C414">
        <v>0</v>
      </c>
      <c r="D414" s="14">
        <f t="shared" si="1"/>
        <v>0</v>
      </c>
    </row>
    <row r="415" spans="1:4" ht="12.75" customHeight="1" x14ac:dyDescent="0.15">
      <c r="A415" t="s">
        <v>639</v>
      </c>
      <c r="B415" t="s">
        <v>2528</v>
      </c>
      <c r="C415">
        <v>0</v>
      </c>
      <c r="D415" s="14">
        <f t="shared" si="1"/>
        <v>0</v>
      </c>
    </row>
    <row r="416" spans="1:4" ht="12.75" customHeight="1" x14ac:dyDescent="0.15">
      <c r="A416" t="s">
        <v>641</v>
      </c>
      <c r="B416" t="s">
        <v>2529</v>
      </c>
      <c r="C416">
        <v>0</v>
      </c>
      <c r="D416" s="14">
        <f t="shared" si="1"/>
        <v>0</v>
      </c>
    </row>
    <row r="417" spans="1:4" ht="12.75" customHeight="1" x14ac:dyDescent="0.15">
      <c r="A417" t="s">
        <v>1217</v>
      </c>
      <c r="B417" t="s">
        <v>2530</v>
      </c>
      <c r="C417">
        <v>47</v>
      </c>
      <c r="D417" s="14">
        <f t="shared" si="1"/>
        <v>47</v>
      </c>
    </row>
    <row r="418" spans="1:4" ht="12.75" customHeight="1" x14ac:dyDescent="0.15">
      <c r="A418" t="s">
        <v>1218</v>
      </c>
      <c r="B418" t="s">
        <v>2531</v>
      </c>
      <c r="C418">
        <v>34</v>
      </c>
      <c r="D418" s="14">
        <f t="shared" si="1"/>
        <v>34</v>
      </c>
    </row>
    <row r="419" spans="1:4" ht="12.75" customHeight="1" x14ac:dyDescent="0.15">
      <c r="A419" t="s">
        <v>1205</v>
      </c>
      <c r="B419" t="s">
        <v>2532</v>
      </c>
      <c r="C419">
        <v>9</v>
      </c>
      <c r="D419" s="14">
        <f t="shared" si="1"/>
        <v>9</v>
      </c>
    </row>
    <row r="420" spans="1:4" ht="12.75" customHeight="1" x14ac:dyDescent="0.15">
      <c r="A420" t="s">
        <v>1208</v>
      </c>
      <c r="B420" t="s">
        <v>2533</v>
      </c>
      <c r="C420">
        <v>6</v>
      </c>
      <c r="D420" s="14">
        <f t="shared" si="1"/>
        <v>6</v>
      </c>
    </row>
    <row r="421" spans="1:4" ht="12.75" customHeight="1" x14ac:dyDescent="0.15">
      <c r="A421" t="s">
        <v>1211</v>
      </c>
      <c r="B421" t="s">
        <v>2534</v>
      </c>
      <c r="C421">
        <v>0</v>
      </c>
      <c r="D421" s="14">
        <f t="shared" si="1"/>
        <v>0</v>
      </c>
    </row>
    <row r="422" spans="1:4" ht="12.75" customHeight="1" x14ac:dyDescent="0.15">
      <c r="A422" t="s">
        <v>1214</v>
      </c>
      <c r="B422" t="s">
        <v>2535</v>
      </c>
      <c r="C422">
        <v>2</v>
      </c>
      <c r="D422" s="14">
        <f t="shared" si="1"/>
        <v>2</v>
      </c>
    </row>
    <row r="423" spans="1:4" ht="12.75" customHeight="1" x14ac:dyDescent="0.15">
      <c r="A423" t="s">
        <v>1220</v>
      </c>
      <c r="B423" t="s">
        <v>2536</v>
      </c>
      <c r="C423">
        <v>0</v>
      </c>
      <c r="D423" s="14">
        <f t="shared" si="1"/>
        <v>0</v>
      </c>
    </row>
    <row r="424" spans="1:4" ht="12.75" customHeight="1" x14ac:dyDescent="0.15">
      <c r="A424" t="s">
        <v>1222</v>
      </c>
      <c r="B424" t="s">
        <v>2537</v>
      </c>
      <c r="C424">
        <v>0</v>
      </c>
      <c r="D424" s="14">
        <f t="shared" si="1"/>
        <v>0</v>
      </c>
    </row>
    <row r="425" spans="1:4" ht="12.75" customHeight="1" x14ac:dyDescent="0.15">
      <c r="A425" t="s">
        <v>2538</v>
      </c>
      <c r="B425" t="s">
        <v>2539</v>
      </c>
      <c r="C425">
        <v>0</v>
      </c>
      <c r="D425" s="14">
        <f t="shared" si="1"/>
        <v>0</v>
      </c>
    </row>
    <row r="426" spans="1:4" ht="12.75" customHeight="1" x14ac:dyDescent="0.15">
      <c r="A426" t="s">
        <v>2540</v>
      </c>
      <c r="B426" t="s">
        <v>2541</v>
      </c>
      <c r="C426">
        <v>0</v>
      </c>
      <c r="D426" s="14">
        <f t="shared" si="1"/>
        <v>0</v>
      </c>
    </row>
    <row r="427" spans="1:4" ht="12.75" customHeight="1" x14ac:dyDescent="0.15">
      <c r="A427" t="s">
        <v>2542</v>
      </c>
      <c r="B427" t="s">
        <v>2543</v>
      </c>
      <c r="C427">
        <v>0</v>
      </c>
      <c r="D427" s="14">
        <f t="shared" si="1"/>
        <v>0</v>
      </c>
    </row>
    <row r="428" spans="1:4" ht="12.75" customHeight="1" x14ac:dyDescent="0.15">
      <c r="A428" t="s">
        <v>2544</v>
      </c>
      <c r="B428" t="s">
        <v>2545</v>
      </c>
      <c r="C428">
        <v>0</v>
      </c>
      <c r="D428" s="14">
        <f t="shared" si="1"/>
        <v>0</v>
      </c>
    </row>
    <row r="429" spans="1:4" ht="12.75" customHeight="1" x14ac:dyDescent="0.15">
      <c r="A429" t="s">
        <v>2546</v>
      </c>
      <c r="B429" t="s">
        <v>2547</v>
      </c>
      <c r="C429">
        <v>0</v>
      </c>
      <c r="D429" s="14">
        <f t="shared" si="1"/>
        <v>0</v>
      </c>
    </row>
    <row r="430" spans="1:4" ht="12.75" customHeight="1" x14ac:dyDescent="0.15">
      <c r="A430" t="s">
        <v>2548</v>
      </c>
      <c r="B430" t="s">
        <v>2549</v>
      </c>
      <c r="C430">
        <v>0</v>
      </c>
      <c r="D430" s="14">
        <f t="shared" si="1"/>
        <v>0</v>
      </c>
    </row>
    <row r="431" spans="1:4" ht="12.75" customHeight="1" x14ac:dyDescent="0.15">
      <c r="A431" t="s">
        <v>2550</v>
      </c>
      <c r="B431" t="s">
        <v>2551</v>
      </c>
      <c r="C431">
        <v>0</v>
      </c>
      <c r="D431" s="14">
        <f t="shared" si="1"/>
        <v>0</v>
      </c>
    </row>
    <row r="432" spans="1:4" ht="12.75" customHeight="1" x14ac:dyDescent="0.15">
      <c r="A432" t="s">
        <v>2552</v>
      </c>
      <c r="B432" t="s">
        <v>2553</v>
      </c>
      <c r="C432">
        <v>0</v>
      </c>
      <c r="D432" s="14">
        <f t="shared" si="1"/>
        <v>0</v>
      </c>
    </row>
    <row r="433" spans="1:4" ht="12.75" customHeight="1" x14ac:dyDescent="0.15">
      <c r="A433" t="s">
        <v>2554</v>
      </c>
      <c r="B433" t="s">
        <v>2555</v>
      </c>
      <c r="C433">
        <v>0</v>
      </c>
      <c r="D433" s="14">
        <f t="shared" si="1"/>
        <v>0</v>
      </c>
    </row>
    <row r="434" spans="1:4" ht="12.75" customHeight="1" x14ac:dyDescent="0.15">
      <c r="A434" t="s">
        <v>1387</v>
      </c>
      <c r="B434" t="s">
        <v>2556</v>
      </c>
      <c r="C434">
        <v>100</v>
      </c>
      <c r="D434" s="14">
        <f t="shared" si="1"/>
        <v>100</v>
      </c>
    </row>
    <row r="435" spans="1:4" ht="12.75" customHeight="1" x14ac:dyDescent="0.15">
      <c r="A435" t="s">
        <v>1389</v>
      </c>
      <c r="B435" t="s">
        <v>2557</v>
      </c>
      <c r="C435">
        <v>70</v>
      </c>
      <c r="D435" s="14">
        <f t="shared" si="1"/>
        <v>70</v>
      </c>
    </row>
    <row r="436" spans="1:4" ht="12.75" customHeight="1" x14ac:dyDescent="0.15">
      <c r="A436" t="s">
        <v>1392</v>
      </c>
      <c r="B436" t="s">
        <v>2558</v>
      </c>
      <c r="C436">
        <v>247</v>
      </c>
      <c r="D436" s="14">
        <f t="shared" si="1"/>
        <v>247</v>
      </c>
    </row>
    <row r="437" spans="1:4" ht="12.75" customHeight="1" x14ac:dyDescent="0.15">
      <c r="A437" t="s">
        <v>1394</v>
      </c>
      <c r="B437" t="s">
        <v>2559</v>
      </c>
      <c r="C437">
        <v>134</v>
      </c>
      <c r="D437" s="14">
        <f t="shared" si="1"/>
        <v>134</v>
      </c>
    </row>
    <row r="438" spans="1:4" ht="12.75" customHeight="1" x14ac:dyDescent="0.15">
      <c r="A438" t="s">
        <v>1397</v>
      </c>
      <c r="B438" t="s">
        <v>2560</v>
      </c>
      <c r="C438">
        <v>56</v>
      </c>
      <c r="D438" s="14">
        <f t="shared" si="1"/>
        <v>56</v>
      </c>
    </row>
    <row r="439" spans="1:4" ht="12.75" customHeight="1" x14ac:dyDescent="0.15">
      <c r="A439" t="s">
        <v>1399</v>
      </c>
      <c r="B439" t="s">
        <v>2561</v>
      </c>
      <c r="C439">
        <v>50</v>
      </c>
      <c r="D439" s="14">
        <f t="shared" si="1"/>
        <v>50</v>
      </c>
    </row>
    <row r="440" spans="1:4" ht="12.75" customHeight="1" x14ac:dyDescent="0.15">
      <c r="A440" t="s">
        <v>1401</v>
      </c>
      <c r="B440" t="s">
        <v>2562</v>
      </c>
      <c r="C440">
        <v>92</v>
      </c>
      <c r="D440" s="14">
        <f t="shared" si="1"/>
        <v>92</v>
      </c>
    </row>
    <row r="441" spans="1:4" ht="12.75" customHeight="1" x14ac:dyDescent="0.15">
      <c r="A441" t="s">
        <v>1403</v>
      </c>
      <c r="B441" t="s">
        <v>2563</v>
      </c>
      <c r="C441">
        <v>158</v>
      </c>
      <c r="D441" s="14">
        <f t="shared" si="1"/>
        <v>158</v>
      </c>
    </row>
    <row r="442" spans="1:4" ht="12.75" customHeight="1" x14ac:dyDescent="0.15">
      <c r="A442" t="s">
        <v>1405</v>
      </c>
      <c r="B442" t="s">
        <v>2564</v>
      </c>
      <c r="C442">
        <v>40</v>
      </c>
      <c r="D442" s="14">
        <f t="shared" si="1"/>
        <v>40</v>
      </c>
    </row>
    <row r="443" spans="1:4" ht="12.75" customHeight="1" x14ac:dyDescent="0.15">
      <c r="A443" t="s">
        <v>1407</v>
      </c>
      <c r="B443" t="s">
        <v>2565</v>
      </c>
      <c r="C443">
        <v>64</v>
      </c>
      <c r="D443" s="14">
        <f t="shared" si="1"/>
        <v>64</v>
      </c>
    </row>
    <row r="444" spans="1:4" ht="12.75" customHeight="1" x14ac:dyDescent="0.15">
      <c r="A444" t="s">
        <v>2566</v>
      </c>
      <c r="B444" t="s">
        <v>2567</v>
      </c>
      <c r="C444">
        <v>0</v>
      </c>
      <c r="D444" s="14">
        <f t="shared" si="1"/>
        <v>0</v>
      </c>
    </row>
    <row r="445" spans="1:4" ht="12.75" customHeight="1" x14ac:dyDescent="0.15">
      <c r="A445" t="s">
        <v>1944</v>
      </c>
      <c r="B445" t="s">
        <v>1943</v>
      </c>
      <c r="C445">
        <v>51</v>
      </c>
      <c r="D445" s="14">
        <f t="shared" si="1"/>
        <v>51</v>
      </c>
    </row>
    <row r="446" spans="1:4" ht="12.75" customHeight="1" x14ac:dyDescent="0.15">
      <c r="A446" t="s">
        <v>1946</v>
      </c>
      <c r="B446" t="s">
        <v>1945</v>
      </c>
      <c r="C446">
        <v>35</v>
      </c>
      <c r="D446" s="14">
        <f t="shared" si="1"/>
        <v>35</v>
      </c>
    </row>
    <row r="447" spans="1:4" ht="12.75" customHeight="1" x14ac:dyDescent="0.15">
      <c r="A447" t="s">
        <v>2568</v>
      </c>
      <c r="B447" t="s">
        <v>2569</v>
      </c>
      <c r="C447">
        <v>0</v>
      </c>
      <c r="D447" s="14">
        <f t="shared" si="1"/>
        <v>0</v>
      </c>
    </row>
    <row r="448" spans="1:4" ht="12.75" customHeight="1" x14ac:dyDescent="0.15">
      <c r="A448" t="s">
        <v>1037</v>
      </c>
      <c r="B448" t="s">
        <v>2570</v>
      </c>
      <c r="C448">
        <v>152</v>
      </c>
      <c r="D448" s="14">
        <f t="shared" si="1"/>
        <v>152</v>
      </c>
    </row>
    <row r="449" spans="1:4" ht="12.75" customHeight="1" x14ac:dyDescent="0.15">
      <c r="A449" t="s">
        <v>1039</v>
      </c>
      <c r="B449" t="s">
        <v>2571</v>
      </c>
      <c r="C449">
        <v>134</v>
      </c>
      <c r="D449" s="14">
        <f t="shared" si="1"/>
        <v>134</v>
      </c>
    </row>
    <row r="450" spans="1:4" ht="12.75" customHeight="1" x14ac:dyDescent="0.15">
      <c r="A450" t="s">
        <v>2572</v>
      </c>
      <c r="B450" t="s">
        <v>2573</v>
      </c>
      <c r="C450">
        <v>0</v>
      </c>
      <c r="D450" s="14">
        <f t="shared" si="1"/>
        <v>0</v>
      </c>
    </row>
    <row r="451" spans="1:4" ht="12.75" customHeight="1" x14ac:dyDescent="0.15">
      <c r="A451" t="s">
        <v>2574</v>
      </c>
      <c r="B451" t="s">
        <v>2575</v>
      </c>
      <c r="C451">
        <v>0</v>
      </c>
      <c r="D451" s="14">
        <f t="shared" si="1"/>
        <v>0</v>
      </c>
    </row>
    <row r="452" spans="1:4" ht="12.75" customHeight="1" x14ac:dyDescent="0.15">
      <c r="A452" t="s">
        <v>2576</v>
      </c>
      <c r="B452" t="s">
        <v>2577</v>
      </c>
      <c r="C452">
        <v>0</v>
      </c>
      <c r="D452" s="14">
        <f t="shared" si="1"/>
        <v>0</v>
      </c>
    </row>
    <row r="453" spans="1:4" ht="12.75" customHeight="1" x14ac:dyDescent="0.15">
      <c r="A453" t="s">
        <v>2578</v>
      </c>
      <c r="B453" t="s">
        <v>2579</v>
      </c>
      <c r="C453">
        <v>0</v>
      </c>
      <c r="D453" s="14">
        <f t="shared" si="1"/>
        <v>0</v>
      </c>
    </row>
    <row r="454" spans="1:4" ht="12.75" customHeight="1" x14ac:dyDescent="0.15">
      <c r="A454" t="s">
        <v>2580</v>
      </c>
      <c r="B454" t="s">
        <v>2581</v>
      </c>
      <c r="C454">
        <v>0</v>
      </c>
      <c r="D454" s="14">
        <f t="shared" si="1"/>
        <v>0</v>
      </c>
    </row>
    <row r="455" spans="1:4" ht="12.75" customHeight="1" x14ac:dyDescent="0.15">
      <c r="A455" t="s">
        <v>2582</v>
      </c>
      <c r="B455" t="s">
        <v>2583</v>
      </c>
      <c r="C455">
        <v>0</v>
      </c>
      <c r="D455" s="14">
        <f t="shared" si="1"/>
        <v>0</v>
      </c>
    </row>
    <row r="456" spans="1:4" ht="12.75" customHeight="1" x14ac:dyDescent="0.15">
      <c r="A456" t="s">
        <v>2584</v>
      </c>
      <c r="B456" t="s">
        <v>2585</v>
      </c>
      <c r="C456">
        <v>0</v>
      </c>
      <c r="D456" s="14">
        <f t="shared" si="1"/>
        <v>0</v>
      </c>
    </row>
    <row r="457" spans="1:4" ht="12.75" customHeight="1" x14ac:dyDescent="0.15">
      <c r="A457" t="s">
        <v>2586</v>
      </c>
      <c r="B457" t="s">
        <v>2587</v>
      </c>
      <c r="C457">
        <v>0</v>
      </c>
      <c r="D457" s="14">
        <f t="shared" si="1"/>
        <v>0</v>
      </c>
    </row>
    <row r="458" spans="1:4" ht="12.75" customHeight="1" x14ac:dyDescent="0.15">
      <c r="A458" t="s">
        <v>2588</v>
      </c>
      <c r="B458" t="s">
        <v>2589</v>
      </c>
      <c r="C458">
        <v>0</v>
      </c>
      <c r="D458" s="14">
        <f t="shared" si="1"/>
        <v>0</v>
      </c>
    </row>
    <row r="459" spans="1:4" ht="12.75" customHeight="1" x14ac:dyDescent="0.15">
      <c r="A459" t="s">
        <v>2590</v>
      </c>
      <c r="B459" t="s">
        <v>2591</v>
      </c>
      <c r="C459">
        <v>0</v>
      </c>
      <c r="D459" s="14">
        <f t="shared" si="1"/>
        <v>0</v>
      </c>
    </row>
    <row r="460" spans="1:4" ht="12.75" customHeight="1" x14ac:dyDescent="0.15">
      <c r="A460" t="s">
        <v>2592</v>
      </c>
      <c r="B460" t="s">
        <v>2593</v>
      </c>
      <c r="C460">
        <v>0</v>
      </c>
      <c r="D460" s="14">
        <f t="shared" si="1"/>
        <v>0</v>
      </c>
    </row>
    <row r="461" spans="1:4" ht="12.75" customHeight="1" x14ac:dyDescent="0.15">
      <c r="A461" t="s">
        <v>2594</v>
      </c>
      <c r="B461" t="s">
        <v>2595</v>
      </c>
      <c r="C461">
        <v>0</v>
      </c>
      <c r="D461" s="14">
        <f t="shared" si="1"/>
        <v>0</v>
      </c>
    </row>
    <row r="462" spans="1:4" ht="12.75" customHeight="1" x14ac:dyDescent="0.15">
      <c r="A462" t="s">
        <v>1899</v>
      </c>
      <c r="B462" t="s">
        <v>1898</v>
      </c>
      <c r="C462">
        <v>6</v>
      </c>
      <c r="D462" s="14">
        <f t="shared" si="1"/>
        <v>6</v>
      </c>
    </row>
    <row r="463" spans="1:4" ht="12.75" customHeight="1" x14ac:dyDescent="0.15">
      <c r="A463" t="s">
        <v>2596</v>
      </c>
      <c r="B463" t="s">
        <v>2597</v>
      </c>
      <c r="C463">
        <v>0</v>
      </c>
      <c r="D463" s="14">
        <f t="shared" si="1"/>
        <v>0</v>
      </c>
    </row>
    <row r="464" spans="1:4" ht="12.75" customHeight="1" x14ac:dyDescent="0.15">
      <c r="A464" t="s">
        <v>2598</v>
      </c>
      <c r="B464" t="s">
        <v>2599</v>
      </c>
      <c r="C464">
        <v>0</v>
      </c>
      <c r="D464" s="14">
        <f t="shared" si="1"/>
        <v>0</v>
      </c>
    </row>
    <row r="465" spans="1:4" ht="12.75" customHeight="1" x14ac:dyDescent="0.15">
      <c r="A465" t="s">
        <v>1902</v>
      </c>
      <c r="B465" t="s">
        <v>1901</v>
      </c>
      <c r="C465">
        <v>16</v>
      </c>
      <c r="D465" s="14">
        <f t="shared" si="1"/>
        <v>16</v>
      </c>
    </row>
    <row r="466" spans="1:4" ht="12.75" customHeight="1" x14ac:dyDescent="0.15">
      <c r="A466" t="s">
        <v>2600</v>
      </c>
      <c r="B466" t="s">
        <v>2601</v>
      </c>
      <c r="C466">
        <v>0</v>
      </c>
      <c r="D466" s="14">
        <f t="shared" si="1"/>
        <v>0</v>
      </c>
    </row>
    <row r="467" spans="1:4" ht="12.75" customHeight="1" x14ac:dyDescent="0.15">
      <c r="A467" t="s">
        <v>1905</v>
      </c>
      <c r="B467" t="s">
        <v>1904</v>
      </c>
      <c r="C467">
        <v>28</v>
      </c>
      <c r="D467" s="14">
        <f t="shared" si="1"/>
        <v>28</v>
      </c>
    </row>
    <row r="468" spans="1:4" ht="12.75" customHeight="1" x14ac:dyDescent="0.15">
      <c r="A468" t="s">
        <v>2602</v>
      </c>
      <c r="B468" t="s">
        <v>2603</v>
      </c>
      <c r="C468">
        <v>0</v>
      </c>
      <c r="D468" s="14">
        <f t="shared" si="1"/>
        <v>0</v>
      </c>
    </row>
    <row r="469" spans="1:4" ht="12.75" customHeight="1" x14ac:dyDescent="0.15">
      <c r="A469" t="s">
        <v>1908</v>
      </c>
      <c r="B469" t="s">
        <v>1907</v>
      </c>
      <c r="C469">
        <v>9</v>
      </c>
      <c r="D469" s="14">
        <f t="shared" si="1"/>
        <v>9</v>
      </c>
    </row>
    <row r="470" spans="1:4" ht="12.75" customHeight="1" x14ac:dyDescent="0.15">
      <c r="A470" t="s">
        <v>1001</v>
      </c>
      <c r="B470" t="s">
        <v>2604</v>
      </c>
      <c r="C470" s="1040">
        <v>250</v>
      </c>
      <c r="D470" s="14" t="str">
        <f t="shared" si="1"/>
        <v>250</v>
      </c>
    </row>
    <row r="471" spans="1:4" ht="12.75" customHeight="1" x14ac:dyDescent="0.15">
      <c r="A471" t="s">
        <v>1002</v>
      </c>
      <c r="B471" t="s">
        <v>2605</v>
      </c>
      <c r="C471" s="1040">
        <v>250</v>
      </c>
      <c r="D471" s="14" t="str">
        <f t="shared" si="1"/>
        <v>250</v>
      </c>
    </row>
    <row r="472" spans="1:4" ht="12.75" customHeight="1" x14ac:dyDescent="0.15">
      <c r="A472" t="s">
        <v>1004</v>
      </c>
      <c r="B472" t="s">
        <v>2606</v>
      </c>
      <c r="C472" s="1040">
        <v>250</v>
      </c>
      <c r="D472" s="14" t="str">
        <f t="shared" si="1"/>
        <v>250</v>
      </c>
    </row>
    <row r="473" spans="1:4" ht="12.75" customHeight="1" x14ac:dyDescent="0.15">
      <c r="A473" t="s">
        <v>1005</v>
      </c>
      <c r="B473" t="s">
        <v>2607</v>
      </c>
      <c r="C473">
        <v>165</v>
      </c>
      <c r="D473" s="14">
        <f t="shared" si="1"/>
        <v>165</v>
      </c>
    </row>
    <row r="474" spans="1:4" ht="12.75" customHeight="1" x14ac:dyDescent="0.15">
      <c r="A474" t="s">
        <v>1007</v>
      </c>
      <c r="B474" t="s">
        <v>2608</v>
      </c>
      <c r="C474">
        <v>195</v>
      </c>
      <c r="D474" s="14">
        <f t="shared" si="1"/>
        <v>195</v>
      </c>
    </row>
    <row r="475" spans="1:4" ht="12.75" customHeight="1" x14ac:dyDescent="0.15">
      <c r="A475" t="s">
        <v>1008</v>
      </c>
      <c r="B475" t="s">
        <v>2609</v>
      </c>
      <c r="C475">
        <v>33</v>
      </c>
      <c r="D475" s="14">
        <f t="shared" si="1"/>
        <v>33</v>
      </c>
    </row>
    <row r="476" spans="1:4" ht="12.75" customHeight="1" x14ac:dyDescent="0.15">
      <c r="A476" t="s">
        <v>1010</v>
      </c>
      <c r="B476" t="s">
        <v>2610</v>
      </c>
      <c r="C476">
        <v>95</v>
      </c>
      <c r="D476" s="14">
        <f t="shared" si="1"/>
        <v>95</v>
      </c>
    </row>
    <row r="477" spans="1:4" ht="12.75" customHeight="1" x14ac:dyDescent="0.15">
      <c r="A477" t="s">
        <v>1011</v>
      </c>
      <c r="B477" t="s">
        <v>2611</v>
      </c>
      <c r="C477">
        <v>151</v>
      </c>
      <c r="D477" s="14">
        <f t="shared" si="1"/>
        <v>151</v>
      </c>
    </row>
    <row r="478" spans="1:4" ht="12.75" customHeight="1" x14ac:dyDescent="0.15">
      <c r="A478" t="s">
        <v>1013</v>
      </c>
      <c r="B478" t="s">
        <v>2612</v>
      </c>
      <c r="C478">
        <v>91</v>
      </c>
      <c r="D478" s="14">
        <f t="shared" si="1"/>
        <v>91</v>
      </c>
    </row>
    <row r="479" spans="1:4" ht="12.75" customHeight="1" x14ac:dyDescent="0.15">
      <c r="A479" t="s">
        <v>1014</v>
      </c>
      <c r="B479" t="s">
        <v>2613</v>
      </c>
      <c r="C479">
        <v>44</v>
      </c>
      <c r="D479" s="14">
        <f t="shared" si="1"/>
        <v>44</v>
      </c>
    </row>
    <row r="480" spans="1:4" ht="12.75" customHeight="1" x14ac:dyDescent="0.15">
      <c r="A480" t="s">
        <v>1015</v>
      </c>
      <c r="B480" t="s">
        <v>2614</v>
      </c>
      <c r="C480">
        <v>55</v>
      </c>
      <c r="D480" s="14">
        <f t="shared" si="1"/>
        <v>55</v>
      </c>
    </row>
    <row r="481" spans="1:4" ht="12.75" customHeight="1" x14ac:dyDescent="0.15">
      <c r="A481" t="s">
        <v>1016</v>
      </c>
      <c r="B481" t="s">
        <v>2615</v>
      </c>
      <c r="C481">
        <v>40</v>
      </c>
      <c r="D481" s="14">
        <f t="shared" si="1"/>
        <v>40</v>
      </c>
    </row>
    <row r="482" spans="1:4" ht="12.75" customHeight="1" x14ac:dyDescent="0.15">
      <c r="A482" t="s">
        <v>1017</v>
      </c>
      <c r="B482" t="s">
        <v>2616</v>
      </c>
      <c r="C482">
        <v>147</v>
      </c>
      <c r="D482" s="14">
        <f t="shared" si="1"/>
        <v>147</v>
      </c>
    </row>
    <row r="483" spans="1:4" ht="12.75" customHeight="1" x14ac:dyDescent="0.15">
      <c r="A483" t="s">
        <v>1019</v>
      </c>
      <c r="B483" t="s">
        <v>2617</v>
      </c>
      <c r="C483">
        <v>158</v>
      </c>
      <c r="D483" s="14">
        <f t="shared" si="1"/>
        <v>158</v>
      </c>
    </row>
    <row r="484" spans="1:4" ht="12.75" customHeight="1" x14ac:dyDescent="0.15">
      <c r="A484" t="s">
        <v>573</v>
      </c>
      <c r="B484" t="s">
        <v>2618</v>
      </c>
      <c r="C484">
        <v>31</v>
      </c>
      <c r="D484" s="14">
        <f t="shared" si="1"/>
        <v>31</v>
      </c>
    </row>
    <row r="485" spans="1:4" ht="12.75" customHeight="1" x14ac:dyDescent="0.15">
      <c r="A485" t="s">
        <v>576</v>
      </c>
      <c r="B485" t="s">
        <v>2619</v>
      </c>
      <c r="C485">
        <v>32</v>
      </c>
      <c r="D485" s="14">
        <f t="shared" si="1"/>
        <v>32</v>
      </c>
    </row>
    <row r="486" spans="1:4" ht="12.75" customHeight="1" x14ac:dyDescent="0.15">
      <c r="A486" t="s">
        <v>579</v>
      </c>
      <c r="B486" t="s">
        <v>2620</v>
      </c>
      <c r="C486">
        <v>0</v>
      </c>
      <c r="D486" s="14">
        <f t="shared" si="1"/>
        <v>0</v>
      </c>
    </row>
    <row r="487" spans="1:4" ht="12.75" customHeight="1" x14ac:dyDescent="0.15">
      <c r="A487" t="s">
        <v>581</v>
      </c>
      <c r="B487" t="s">
        <v>2621</v>
      </c>
      <c r="C487">
        <v>12</v>
      </c>
      <c r="D487" s="14">
        <f t="shared" si="1"/>
        <v>12</v>
      </c>
    </row>
    <row r="488" spans="1:4" ht="12.75" customHeight="1" x14ac:dyDescent="0.15">
      <c r="A488" t="s">
        <v>1022</v>
      </c>
      <c r="B488" t="s">
        <v>2622</v>
      </c>
      <c r="C488">
        <v>11</v>
      </c>
      <c r="D488" s="14">
        <f t="shared" si="1"/>
        <v>11</v>
      </c>
    </row>
    <row r="489" spans="1:4" ht="12.75" customHeight="1" x14ac:dyDescent="0.15">
      <c r="A489" t="s">
        <v>1025</v>
      </c>
      <c r="B489" t="s">
        <v>2623</v>
      </c>
      <c r="C489">
        <v>16</v>
      </c>
      <c r="D489" s="14">
        <f t="shared" si="1"/>
        <v>16</v>
      </c>
    </row>
    <row r="490" spans="1:4" ht="12.75" customHeight="1" x14ac:dyDescent="0.15">
      <c r="A490" t="s">
        <v>1028</v>
      </c>
      <c r="B490" t="s">
        <v>2624</v>
      </c>
      <c r="C490">
        <v>6</v>
      </c>
      <c r="D490" s="14">
        <f t="shared" si="1"/>
        <v>6</v>
      </c>
    </row>
    <row r="491" spans="1:4" ht="12.75" customHeight="1" x14ac:dyDescent="0.15">
      <c r="A491" t="s">
        <v>1031</v>
      </c>
      <c r="B491" t="s">
        <v>2625</v>
      </c>
      <c r="C491">
        <v>12</v>
      </c>
      <c r="D491" s="14">
        <f t="shared" si="1"/>
        <v>12</v>
      </c>
    </row>
    <row r="492" spans="1:4" ht="12.75" customHeight="1" x14ac:dyDescent="0.15">
      <c r="A492" t="s">
        <v>2626</v>
      </c>
      <c r="B492" t="s">
        <v>2627</v>
      </c>
      <c r="C492">
        <v>0</v>
      </c>
      <c r="D492" s="14">
        <f t="shared" si="1"/>
        <v>0</v>
      </c>
    </row>
    <row r="493" spans="1:4" ht="12.75" customHeight="1" x14ac:dyDescent="0.15">
      <c r="A493" t="s">
        <v>1949</v>
      </c>
      <c r="B493" t="s">
        <v>2628</v>
      </c>
      <c r="C493">
        <v>11</v>
      </c>
      <c r="D493" s="14">
        <f t="shared" si="1"/>
        <v>11</v>
      </c>
    </row>
    <row r="494" spans="1:4" ht="12.75" customHeight="1" x14ac:dyDescent="0.15">
      <c r="A494" t="s">
        <v>1951</v>
      </c>
      <c r="B494" t="s">
        <v>2629</v>
      </c>
      <c r="C494">
        <v>20</v>
      </c>
      <c r="D494" s="14">
        <f t="shared" si="1"/>
        <v>20</v>
      </c>
    </row>
    <row r="495" spans="1:4" ht="12.75" customHeight="1" x14ac:dyDescent="0.15">
      <c r="A495" t="s">
        <v>1953</v>
      </c>
      <c r="B495" t="s">
        <v>2630</v>
      </c>
      <c r="C495">
        <v>10</v>
      </c>
      <c r="D495" s="14">
        <f t="shared" si="1"/>
        <v>10</v>
      </c>
    </row>
    <row r="496" spans="1:4" ht="12.75" customHeight="1" x14ac:dyDescent="0.15">
      <c r="A496" t="s">
        <v>2631</v>
      </c>
      <c r="B496" t="s">
        <v>2632</v>
      </c>
      <c r="C496">
        <v>0</v>
      </c>
      <c r="D496" s="14">
        <f t="shared" si="1"/>
        <v>0</v>
      </c>
    </row>
    <row r="497" spans="1:4" ht="12.75" customHeight="1" x14ac:dyDescent="0.15">
      <c r="A497" t="s">
        <v>1042</v>
      </c>
      <c r="B497" t="s">
        <v>2633</v>
      </c>
      <c r="C497" s="1040">
        <v>250</v>
      </c>
      <c r="D497" s="14" t="str">
        <f t="shared" si="1"/>
        <v>250</v>
      </c>
    </row>
    <row r="498" spans="1:4" ht="12.75" customHeight="1" x14ac:dyDescent="0.15">
      <c r="A498" t="s">
        <v>1044</v>
      </c>
      <c r="B498" t="s">
        <v>2634</v>
      </c>
      <c r="C498" s="1040">
        <v>250</v>
      </c>
      <c r="D498" s="14" t="str">
        <f t="shared" si="1"/>
        <v>250</v>
      </c>
    </row>
    <row r="499" spans="1:4" ht="12.75" customHeight="1" x14ac:dyDescent="0.15">
      <c r="A499" t="s">
        <v>1047</v>
      </c>
      <c r="B499" t="s">
        <v>2635</v>
      </c>
      <c r="C499">
        <v>49</v>
      </c>
      <c r="D499" s="14">
        <f t="shared" si="1"/>
        <v>49</v>
      </c>
    </row>
    <row r="500" spans="1:4" ht="12.75" customHeight="1" x14ac:dyDescent="0.15">
      <c r="A500" t="s">
        <v>1049</v>
      </c>
      <c r="B500" t="s">
        <v>2636</v>
      </c>
      <c r="C500">
        <v>40</v>
      </c>
      <c r="D500" s="14">
        <f t="shared" si="1"/>
        <v>40</v>
      </c>
    </row>
    <row r="501" spans="1:4" ht="12.75" customHeight="1" x14ac:dyDescent="0.15">
      <c r="A501" t="s">
        <v>1052</v>
      </c>
      <c r="B501" t="s">
        <v>2637</v>
      </c>
      <c r="C501">
        <v>73</v>
      </c>
      <c r="D501" s="14">
        <f t="shared" si="1"/>
        <v>73</v>
      </c>
    </row>
    <row r="502" spans="1:4" ht="12.75" customHeight="1" x14ac:dyDescent="0.15">
      <c r="A502" t="s">
        <v>1054</v>
      </c>
      <c r="B502" t="s">
        <v>2638</v>
      </c>
      <c r="C502">
        <v>3</v>
      </c>
      <c r="D502" s="14">
        <f t="shared" si="1"/>
        <v>3</v>
      </c>
    </row>
    <row r="503" spans="1:4" ht="12.75" customHeight="1" x14ac:dyDescent="0.15">
      <c r="A503" t="s">
        <v>2639</v>
      </c>
      <c r="B503" t="s">
        <v>2640</v>
      </c>
      <c r="C503">
        <v>0</v>
      </c>
      <c r="D503" s="14">
        <f t="shared" si="1"/>
        <v>0</v>
      </c>
    </row>
    <row r="504" spans="1:4" ht="12.75" customHeight="1" x14ac:dyDescent="0.15">
      <c r="A504" t="s">
        <v>2641</v>
      </c>
      <c r="B504" t="s">
        <v>2642</v>
      </c>
      <c r="C504">
        <v>0</v>
      </c>
      <c r="D504" s="14">
        <f t="shared" si="1"/>
        <v>0</v>
      </c>
    </row>
    <row r="505" spans="1:4" ht="12.75" customHeight="1" x14ac:dyDescent="0.15">
      <c r="A505" t="s">
        <v>2643</v>
      </c>
      <c r="B505" t="s">
        <v>2644</v>
      </c>
      <c r="C505">
        <v>0</v>
      </c>
      <c r="D505" s="14">
        <f t="shared" si="1"/>
        <v>0</v>
      </c>
    </row>
    <row r="506" spans="1:4" ht="12.75" customHeight="1" x14ac:dyDescent="0.15">
      <c r="A506" t="s">
        <v>2645</v>
      </c>
      <c r="B506" t="s">
        <v>2646</v>
      </c>
      <c r="C506">
        <v>0</v>
      </c>
      <c r="D506" s="14">
        <f t="shared" si="1"/>
        <v>0</v>
      </c>
    </row>
    <row r="507" spans="1:4" ht="12.75" customHeight="1" x14ac:dyDescent="0.15">
      <c r="A507" t="s">
        <v>679</v>
      </c>
      <c r="B507" t="s">
        <v>2647</v>
      </c>
      <c r="C507">
        <v>1</v>
      </c>
      <c r="D507" s="14">
        <f t="shared" si="1"/>
        <v>1</v>
      </c>
    </row>
    <row r="508" spans="1:4" ht="12.75" customHeight="1" x14ac:dyDescent="0.15">
      <c r="A508" t="s">
        <v>681</v>
      </c>
      <c r="B508" t="s">
        <v>2648</v>
      </c>
      <c r="C508">
        <v>0</v>
      </c>
      <c r="D508" s="14">
        <f t="shared" si="1"/>
        <v>0</v>
      </c>
    </row>
    <row r="509" spans="1:4" ht="12.75" customHeight="1" x14ac:dyDescent="0.15">
      <c r="A509" t="s">
        <v>683</v>
      </c>
      <c r="B509" t="s">
        <v>2649</v>
      </c>
      <c r="C509">
        <v>0</v>
      </c>
      <c r="D509" s="14">
        <f t="shared" si="1"/>
        <v>0</v>
      </c>
    </row>
    <row r="510" spans="1:4" ht="12.75" customHeight="1" x14ac:dyDescent="0.15">
      <c r="A510" t="s">
        <v>684</v>
      </c>
      <c r="B510" t="s">
        <v>2650</v>
      </c>
      <c r="C510">
        <v>0</v>
      </c>
      <c r="D510" s="14">
        <f t="shared" si="1"/>
        <v>0</v>
      </c>
    </row>
    <row r="511" spans="1:4" ht="12.75" customHeight="1" x14ac:dyDescent="0.15">
      <c r="A511" t="s">
        <v>686</v>
      </c>
      <c r="B511" t="s">
        <v>2651</v>
      </c>
      <c r="C511">
        <v>1</v>
      </c>
      <c r="D511" s="14">
        <f t="shared" si="1"/>
        <v>1</v>
      </c>
    </row>
    <row r="512" spans="1:4" ht="12.75" customHeight="1" x14ac:dyDescent="0.15">
      <c r="A512" t="s">
        <v>687</v>
      </c>
      <c r="B512" t="s">
        <v>2652</v>
      </c>
      <c r="C512">
        <v>2</v>
      </c>
      <c r="D512" s="14">
        <f t="shared" ref="D512:D766" si="2">IF(C512&gt;=250,"250",IF(C512&lt;=250,C512))</f>
        <v>2</v>
      </c>
    </row>
    <row r="513" spans="1:4" ht="12.75" customHeight="1" x14ac:dyDescent="0.15">
      <c r="A513" t="s">
        <v>689</v>
      </c>
      <c r="B513" t="s">
        <v>2653</v>
      </c>
      <c r="C513">
        <v>2</v>
      </c>
      <c r="D513" s="14">
        <f t="shared" si="2"/>
        <v>2</v>
      </c>
    </row>
    <row r="514" spans="1:4" ht="12.75" customHeight="1" x14ac:dyDescent="0.15">
      <c r="A514" t="s">
        <v>690</v>
      </c>
      <c r="B514" t="s">
        <v>2654</v>
      </c>
      <c r="C514">
        <v>3</v>
      </c>
      <c r="D514" s="14">
        <f t="shared" si="2"/>
        <v>3</v>
      </c>
    </row>
    <row r="515" spans="1:4" ht="12.75" customHeight="1" x14ac:dyDescent="0.15">
      <c r="A515" t="s">
        <v>964</v>
      </c>
      <c r="B515" t="s">
        <v>2655</v>
      </c>
      <c r="C515">
        <v>13</v>
      </c>
      <c r="D515" s="14">
        <f t="shared" si="2"/>
        <v>13</v>
      </c>
    </row>
    <row r="516" spans="1:4" ht="12.75" customHeight="1" x14ac:dyDescent="0.15">
      <c r="A516" t="s">
        <v>966</v>
      </c>
      <c r="B516" t="s">
        <v>2656</v>
      </c>
      <c r="C516">
        <v>16</v>
      </c>
      <c r="D516" s="14">
        <f t="shared" si="2"/>
        <v>16</v>
      </c>
    </row>
    <row r="517" spans="1:4" ht="12.75" customHeight="1" x14ac:dyDescent="0.15">
      <c r="A517" t="s">
        <v>969</v>
      </c>
      <c r="B517" t="s">
        <v>2657</v>
      </c>
      <c r="C517">
        <v>0</v>
      </c>
      <c r="D517" s="14">
        <f t="shared" si="2"/>
        <v>0</v>
      </c>
    </row>
    <row r="518" spans="1:4" ht="12.75" customHeight="1" x14ac:dyDescent="0.15">
      <c r="A518" t="s">
        <v>971</v>
      </c>
      <c r="B518" t="s">
        <v>2658</v>
      </c>
      <c r="C518">
        <v>14</v>
      </c>
      <c r="D518" s="14">
        <f t="shared" si="2"/>
        <v>14</v>
      </c>
    </row>
    <row r="519" spans="1:4" ht="12.75" customHeight="1" x14ac:dyDescent="0.15">
      <c r="A519" t="s">
        <v>974</v>
      </c>
      <c r="B519" t="s">
        <v>2659</v>
      </c>
      <c r="C519">
        <v>21</v>
      </c>
      <c r="D519" s="14">
        <f t="shared" si="2"/>
        <v>21</v>
      </c>
    </row>
    <row r="520" spans="1:4" ht="12.75" customHeight="1" x14ac:dyDescent="0.15">
      <c r="A520" t="s">
        <v>976</v>
      </c>
      <c r="B520" t="s">
        <v>2660</v>
      </c>
      <c r="C520">
        <v>32</v>
      </c>
      <c r="D520" s="14">
        <f t="shared" si="2"/>
        <v>32</v>
      </c>
    </row>
    <row r="521" spans="1:4" ht="12.75" customHeight="1" x14ac:dyDescent="0.15">
      <c r="A521" t="s">
        <v>979</v>
      </c>
      <c r="B521" t="s">
        <v>2661</v>
      </c>
      <c r="C521">
        <v>16</v>
      </c>
      <c r="D521" s="14">
        <f t="shared" si="2"/>
        <v>16</v>
      </c>
    </row>
    <row r="522" spans="1:4" ht="12.75" customHeight="1" x14ac:dyDescent="0.15">
      <c r="A522" t="s">
        <v>981</v>
      </c>
      <c r="B522" t="s">
        <v>2662</v>
      </c>
      <c r="C522">
        <v>31</v>
      </c>
      <c r="D522" s="14">
        <f t="shared" si="2"/>
        <v>31</v>
      </c>
    </row>
    <row r="523" spans="1:4" ht="12.75" customHeight="1" x14ac:dyDescent="0.15">
      <c r="A523" t="s">
        <v>2663</v>
      </c>
      <c r="B523" t="s">
        <v>2657</v>
      </c>
      <c r="C523">
        <v>0</v>
      </c>
      <c r="D523" s="14">
        <f t="shared" si="2"/>
        <v>0</v>
      </c>
    </row>
    <row r="524" spans="1:4" ht="12.75" customHeight="1" x14ac:dyDescent="0.15">
      <c r="A524" t="s">
        <v>2664</v>
      </c>
      <c r="B524" t="s">
        <v>2658</v>
      </c>
      <c r="C524">
        <v>0</v>
      </c>
      <c r="D524" s="14">
        <f t="shared" si="2"/>
        <v>0</v>
      </c>
    </row>
    <row r="525" spans="1:4" ht="12.75" customHeight="1" x14ac:dyDescent="0.15">
      <c r="A525" t="s">
        <v>984</v>
      </c>
      <c r="B525" t="s">
        <v>2665</v>
      </c>
      <c r="C525">
        <v>18</v>
      </c>
      <c r="D525" s="14">
        <f t="shared" si="2"/>
        <v>18</v>
      </c>
    </row>
    <row r="526" spans="1:4" ht="12.75" customHeight="1" x14ac:dyDescent="0.15">
      <c r="A526" t="s">
        <v>987</v>
      </c>
      <c r="B526" t="s">
        <v>2666</v>
      </c>
      <c r="C526">
        <v>19</v>
      </c>
      <c r="D526" s="14">
        <f t="shared" si="2"/>
        <v>19</v>
      </c>
    </row>
    <row r="527" spans="1:4" ht="12.75" customHeight="1" x14ac:dyDescent="0.15">
      <c r="A527" t="s">
        <v>990</v>
      </c>
      <c r="B527" t="s">
        <v>2667</v>
      </c>
      <c r="C527">
        <v>10</v>
      </c>
      <c r="D527" s="14">
        <f t="shared" si="2"/>
        <v>10</v>
      </c>
    </row>
    <row r="528" spans="1:4" ht="12.75" customHeight="1" x14ac:dyDescent="0.15">
      <c r="A528" t="s">
        <v>993</v>
      </c>
      <c r="B528" t="s">
        <v>2668</v>
      </c>
      <c r="C528">
        <v>9</v>
      </c>
      <c r="D528" s="14">
        <f t="shared" si="2"/>
        <v>9</v>
      </c>
    </row>
    <row r="529" spans="1:4" ht="12.75" customHeight="1" x14ac:dyDescent="0.15">
      <c r="A529" t="s">
        <v>996</v>
      </c>
      <c r="B529" t="s">
        <v>2669</v>
      </c>
      <c r="C529">
        <v>0</v>
      </c>
      <c r="D529" s="14">
        <f t="shared" si="2"/>
        <v>0</v>
      </c>
    </row>
    <row r="530" spans="1:4" ht="12.75" customHeight="1" x14ac:dyDescent="0.15">
      <c r="A530" t="s">
        <v>998</v>
      </c>
      <c r="B530" t="s">
        <v>2670</v>
      </c>
      <c r="C530">
        <v>0</v>
      </c>
      <c r="D530" s="14">
        <f t="shared" si="2"/>
        <v>0</v>
      </c>
    </row>
    <row r="531" spans="1:4" ht="12.75" customHeight="1" x14ac:dyDescent="0.15">
      <c r="A531" t="s">
        <v>1530</v>
      </c>
      <c r="B531" t="s">
        <v>2671</v>
      </c>
      <c r="C531">
        <v>24</v>
      </c>
      <c r="D531" s="14">
        <f t="shared" si="2"/>
        <v>24</v>
      </c>
    </row>
    <row r="532" spans="1:4" ht="12.75" customHeight="1" x14ac:dyDescent="0.15">
      <c r="A532" t="s">
        <v>1532</v>
      </c>
      <c r="B532" t="s">
        <v>2672</v>
      </c>
      <c r="C532">
        <v>41</v>
      </c>
      <c r="D532" s="14">
        <f t="shared" si="2"/>
        <v>41</v>
      </c>
    </row>
    <row r="533" spans="1:4" ht="12.75" customHeight="1" x14ac:dyDescent="0.15">
      <c r="A533" t="s">
        <v>1535</v>
      </c>
      <c r="B533" t="s">
        <v>2673</v>
      </c>
      <c r="C533" s="1040">
        <v>250</v>
      </c>
      <c r="D533" s="14" t="str">
        <f t="shared" si="2"/>
        <v>250</v>
      </c>
    </row>
    <row r="534" spans="1:4" ht="12.75" customHeight="1" x14ac:dyDescent="0.15">
      <c r="A534" t="s">
        <v>1536</v>
      </c>
      <c r="B534" t="s">
        <v>2674</v>
      </c>
      <c r="C534" s="1040">
        <v>250</v>
      </c>
      <c r="D534" s="14" t="str">
        <f t="shared" si="2"/>
        <v>250</v>
      </c>
    </row>
    <row r="535" spans="1:4" ht="12.75" customHeight="1" x14ac:dyDescent="0.15">
      <c r="A535" t="s">
        <v>1538</v>
      </c>
      <c r="B535" t="s">
        <v>2675</v>
      </c>
      <c r="C535">
        <v>172</v>
      </c>
      <c r="D535" s="14">
        <f t="shared" si="2"/>
        <v>172</v>
      </c>
    </row>
    <row r="536" spans="1:4" ht="12.75" customHeight="1" x14ac:dyDescent="0.15">
      <c r="A536" t="s">
        <v>1539</v>
      </c>
      <c r="B536" t="s">
        <v>2676</v>
      </c>
      <c r="C536">
        <v>220</v>
      </c>
      <c r="D536" s="14">
        <f t="shared" si="2"/>
        <v>220</v>
      </c>
    </row>
    <row r="537" spans="1:4" ht="12.75" customHeight="1" x14ac:dyDescent="0.15">
      <c r="A537" t="s">
        <v>1541</v>
      </c>
      <c r="B537" t="s">
        <v>2677</v>
      </c>
      <c r="C537">
        <v>55</v>
      </c>
      <c r="D537" s="14">
        <f t="shared" si="2"/>
        <v>55</v>
      </c>
    </row>
    <row r="538" spans="1:4" ht="12.75" customHeight="1" x14ac:dyDescent="0.15">
      <c r="A538" t="s">
        <v>1543</v>
      </c>
      <c r="B538" t="s">
        <v>2678</v>
      </c>
      <c r="C538">
        <v>59</v>
      </c>
      <c r="D538" s="14">
        <f t="shared" si="2"/>
        <v>59</v>
      </c>
    </row>
    <row r="539" spans="1:4" ht="12.75" customHeight="1" x14ac:dyDescent="0.15">
      <c r="A539" t="s">
        <v>1826</v>
      </c>
      <c r="B539" t="s">
        <v>2679</v>
      </c>
      <c r="C539">
        <v>0</v>
      </c>
      <c r="D539" s="14">
        <f t="shared" si="2"/>
        <v>0</v>
      </c>
    </row>
    <row r="540" spans="1:4" ht="12.75" customHeight="1" x14ac:dyDescent="0.15">
      <c r="A540" t="s">
        <v>2680</v>
      </c>
      <c r="B540" t="s">
        <v>2681</v>
      </c>
      <c r="C540">
        <v>0</v>
      </c>
      <c r="D540" s="14">
        <f t="shared" si="2"/>
        <v>0</v>
      </c>
    </row>
    <row r="541" spans="1:4" ht="12.75" customHeight="1" x14ac:dyDescent="0.15">
      <c r="A541" t="s">
        <v>1823</v>
      </c>
      <c r="B541" t="s">
        <v>2682</v>
      </c>
      <c r="C541">
        <v>107</v>
      </c>
      <c r="D541" s="14">
        <f t="shared" si="2"/>
        <v>107</v>
      </c>
    </row>
    <row r="542" spans="1:4" ht="12.75" customHeight="1" x14ac:dyDescent="0.15">
      <c r="A542" t="s">
        <v>1824</v>
      </c>
      <c r="B542" t="s">
        <v>2683</v>
      </c>
      <c r="C542">
        <v>109</v>
      </c>
      <c r="D542" s="14">
        <f t="shared" si="2"/>
        <v>109</v>
      </c>
    </row>
    <row r="543" spans="1:4" ht="12.75" customHeight="1" x14ac:dyDescent="0.15">
      <c r="A543" t="s">
        <v>1546</v>
      </c>
      <c r="B543" t="s">
        <v>2684</v>
      </c>
      <c r="C543">
        <v>24</v>
      </c>
      <c r="D543" s="14">
        <f t="shared" si="2"/>
        <v>24</v>
      </c>
    </row>
    <row r="544" spans="1:4" ht="12.75" customHeight="1" x14ac:dyDescent="0.15">
      <c r="A544" t="s">
        <v>1548</v>
      </c>
      <c r="B544" t="s">
        <v>2685</v>
      </c>
      <c r="C544">
        <v>25</v>
      </c>
      <c r="D544" s="14">
        <f t="shared" si="2"/>
        <v>25</v>
      </c>
    </row>
    <row r="545" spans="1:4" ht="12.75" customHeight="1" x14ac:dyDescent="0.15">
      <c r="A545" t="s">
        <v>1557</v>
      </c>
      <c r="B545" t="s">
        <v>2686</v>
      </c>
      <c r="C545">
        <v>0</v>
      </c>
      <c r="D545" s="14">
        <f t="shared" si="2"/>
        <v>0</v>
      </c>
    </row>
    <row r="546" spans="1:4" ht="12.75" customHeight="1" x14ac:dyDescent="0.15">
      <c r="A546" t="s">
        <v>1559</v>
      </c>
      <c r="B546" t="s">
        <v>2687</v>
      </c>
      <c r="C546">
        <v>0</v>
      </c>
      <c r="D546" s="14">
        <f t="shared" si="2"/>
        <v>0</v>
      </c>
    </row>
    <row r="547" spans="1:4" ht="12.75" customHeight="1" x14ac:dyDescent="0.15">
      <c r="A547" t="s">
        <v>1551</v>
      </c>
      <c r="B547" t="s">
        <v>2688</v>
      </c>
      <c r="C547">
        <v>0</v>
      </c>
      <c r="D547" s="14">
        <f t="shared" si="2"/>
        <v>0</v>
      </c>
    </row>
    <row r="548" spans="1:4" ht="12.75" customHeight="1" x14ac:dyDescent="0.15">
      <c r="A548" t="s">
        <v>1554</v>
      </c>
      <c r="B548" t="s">
        <v>2689</v>
      </c>
      <c r="C548">
        <v>0</v>
      </c>
      <c r="D548" s="14">
        <f t="shared" si="2"/>
        <v>0</v>
      </c>
    </row>
    <row r="549" spans="1:4" ht="12.75" customHeight="1" x14ac:dyDescent="0.15">
      <c r="A549" t="s">
        <v>2690</v>
      </c>
      <c r="B549" t="s">
        <v>2691</v>
      </c>
      <c r="C549">
        <v>0</v>
      </c>
      <c r="D549" s="14">
        <f t="shared" si="2"/>
        <v>0</v>
      </c>
    </row>
    <row r="550" spans="1:4" ht="12.75" customHeight="1" x14ac:dyDescent="0.15">
      <c r="A550" t="s">
        <v>2692</v>
      </c>
      <c r="B550" t="s">
        <v>2693</v>
      </c>
      <c r="C550">
        <v>0</v>
      </c>
      <c r="D550" s="14">
        <f t="shared" si="2"/>
        <v>0</v>
      </c>
    </row>
    <row r="551" spans="1:4" ht="12.75" customHeight="1" x14ac:dyDescent="0.15">
      <c r="A551" t="s">
        <v>2694</v>
      </c>
      <c r="B551" t="s">
        <v>2695</v>
      </c>
      <c r="C551">
        <v>0</v>
      </c>
      <c r="D551" s="14">
        <f t="shared" si="2"/>
        <v>0</v>
      </c>
    </row>
    <row r="552" spans="1:4" ht="12.75" customHeight="1" x14ac:dyDescent="0.15">
      <c r="A552" t="s">
        <v>2696</v>
      </c>
      <c r="B552" t="s">
        <v>2697</v>
      </c>
      <c r="C552">
        <v>0</v>
      </c>
      <c r="D552" s="14">
        <f t="shared" si="2"/>
        <v>0</v>
      </c>
    </row>
    <row r="553" spans="1:4" ht="12.75" customHeight="1" x14ac:dyDescent="0.15">
      <c r="A553" t="s">
        <v>2698</v>
      </c>
      <c r="B553" t="s">
        <v>2699</v>
      </c>
      <c r="C553">
        <v>42</v>
      </c>
      <c r="D553" s="14">
        <f t="shared" si="2"/>
        <v>42</v>
      </c>
    </row>
    <row r="554" spans="1:4" ht="12.75" customHeight="1" x14ac:dyDescent="0.15">
      <c r="A554" t="s">
        <v>2700</v>
      </c>
      <c r="B554" t="s">
        <v>2701</v>
      </c>
      <c r="C554">
        <v>26</v>
      </c>
      <c r="D554" s="14">
        <f t="shared" si="2"/>
        <v>26</v>
      </c>
    </row>
    <row r="555" spans="1:4" ht="12.75" customHeight="1" x14ac:dyDescent="0.15">
      <c r="A555" t="s">
        <v>1455</v>
      </c>
      <c r="B555" t="s">
        <v>2702</v>
      </c>
      <c r="C555">
        <v>78</v>
      </c>
      <c r="D555" s="14">
        <f t="shared" si="2"/>
        <v>78</v>
      </c>
    </row>
    <row r="556" spans="1:4" ht="12.75" customHeight="1" x14ac:dyDescent="0.15">
      <c r="A556" t="s">
        <v>1458</v>
      </c>
      <c r="B556" t="s">
        <v>2703</v>
      </c>
      <c r="C556">
        <v>101</v>
      </c>
      <c r="D556" s="14">
        <f t="shared" si="2"/>
        <v>101</v>
      </c>
    </row>
    <row r="557" spans="1:4" ht="12.75" customHeight="1" x14ac:dyDescent="0.15">
      <c r="A557" t="s">
        <v>1461</v>
      </c>
      <c r="B557" t="s">
        <v>2704</v>
      </c>
      <c r="C557">
        <v>76</v>
      </c>
      <c r="D557" s="14">
        <f t="shared" si="2"/>
        <v>76</v>
      </c>
    </row>
    <row r="558" spans="1:4" ht="12.75" customHeight="1" x14ac:dyDescent="0.15">
      <c r="A558" t="s">
        <v>1464</v>
      </c>
      <c r="B558" t="s">
        <v>2705</v>
      </c>
      <c r="C558">
        <v>52</v>
      </c>
      <c r="D558" s="14">
        <f t="shared" si="2"/>
        <v>52</v>
      </c>
    </row>
    <row r="559" spans="1:4" ht="12.75" customHeight="1" x14ac:dyDescent="0.15">
      <c r="A559" t="s">
        <v>1479</v>
      </c>
      <c r="B559" t="s">
        <v>2706</v>
      </c>
      <c r="C559">
        <v>0</v>
      </c>
      <c r="D559" s="14">
        <f t="shared" si="2"/>
        <v>0</v>
      </c>
    </row>
    <row r="560" spans="1:4" ht="12.75" customHeight="1" x14ac:dyDescent="0.15">
      <c r="A560" t="s">
        <v>1480</v>
      </c>
      <c r="B560" t="s">
        <v>2707</v>
      </c>
      <c r="C560">
        <v>0</v>
      </c>
      <c r="D560" s="14">
        <f t="shared" si="2"/>
        <v>0</v>
      </c>
    </row>
    <row r="561" spans="1:4" ht="12.75" customHeight="1" x14ac:dyDescent="0.15">
      <c r="A561" t="s">
        <v>1466</v>
      </c>
      <c r="B561" t="s">
        <v>2708</v>
      </c>
      <c r="C561" s="1040">
        <v>250</v>
      </c>
      <c r="D561" s="14" t="str">
        <f t="shared" si="2"/>
        <v>250</v>
      </c>
    </row>
    <row r="562" spans="1:4" ht="12.75" customHeight="1" x14ac:dyDescent="0.15">
      <c r="A562" t="s">
        <v>1468</v>
      </c>
      <c r="B562" t="s">
        <v>2709</v>
      </c>
      <c r="C562" s="1040">
        <v>250</v>
      </c>
      <c r="D562" s="14" t="str">
        <f t="shared" si="2"/>
        <v>250</v>
      </c>
    </row>
    <row r="563" spans="1:4" ht="12.75" customHeight="1" x14ac:dyDescent="0.15">
      <c r="A563" t="s">
        <v>2710</v>
      </c>
      <c r="B563" t="s">
        <v>2711</v>
      </c>
      <c r="C563">
        <v>1</v>
      </c>
      <c r="D563" s="14">
        <f t="shared" si="2"/>
        <v>1</v>
      </c>
    </row>
    <row r="564" spans="1:4" ht="12.75" customHeight="1" x14ac:dyDescent="0.15">
      <c r="A564" t="s">
        <v>2712</v>
      </c>
      <c r="B564" t="s">
        <v>2713</v>
      </c>
      <c r="C564">
        <v>0</v>
      </c>
      <c r="D564" s="14">
        <f t="shared" si="2"/>
        <v>0</v>
      </c>
    </row>
    <row r="565" spans="1:4" ht="12.75" customHeight="1" x14ac:dyDescent="0.15">
      <c r="A565" t="s">
        <v>2714</v>
      </c>
      <c r="B565" t="s">
        <v>2715</v>
      </c>
      <c r="C565">
        <v>0</v>
      </c>
      <c r="D565" s="14">
        <f t="shared" si="2"/>
        <v>0</v>
      </c>
    </row>
    <row r="566" spans="1:4" ht="12.75" customHeight="1" x14ac:dyDescent="0.15">
      <c r="A566" t="s">
        <v>2716</v>
      </c>
      <c r="B566" t="s">
        <v>2717</v>
      </c>
      <c r="C566">
        <v>0</v>
      </c>
      <c r="D566" s="14">
        <f t="shared" si="2"/>
        <v>0</v>
      </c>
    </row>
    <row r="567" spans="1:4" ht="12.75" customHeight="1" x14ac:dyDescent="0.15">
      <c r="A567" t="s">
        <v>2718</v>
      </c>
      <c r="B567" t="s">
        <v>2719</v>
      </c>
      <c r="C567">
        <v>0</v>
      </c>
      <c r="D567" s="14">
        <f t="shared" si="2"/>
        <v>0</v>
      </c>
    </row>
    <row r="568" spans="1:4" ht="12.75" customHeight="1" x14ac:dyDescent="0.15">
      <c r="A568" t="s">
        <v>2720</v>
      </c>
      <c r="B568" t="s">
        <v>2721</v>
      </c>
      <c r="C568">
        <v>0</v>
      </c>
      <c r="D568" s="14">
        <f t="shared" si="2"/>
        <v>0</v>
      </c>
    </row>
    <row r="569" spans="1:4" ht="12.75" customHeight="1" x14ac:dyDescent="0.15">
      <c r="A569" t="s">
        <v>1445</v>
      </c>
      <c r="B569" t="s">
        <v>2722</v>
      </c>
      <c r="C569">
        <v>192</v>
      </c>
      <c r="D569" s="14">
        <f t="shared" si="2"/>
        <v>192</v>
      </c>
    </row>
    <row r="570" spans="1:4" ht="12.75" customHeight="1" x14ac:dyDescent="0.15">
      <c r="A570" t="s">
        <v>1447</v>
      </c>
      <c r="B570" t="s">
        <v>2723</v>
      </c>
      <c r="C570">
        <v>222</v>
      </c>
      <c r="D570" s="14">
        <f t="shared" si="2"/>
        <v>222</v>
      </c>
    </row>
    <row r="571" spans="1:4" ht="12.75" customHeight="1" x14ac:dyDescent="0.15">
      <c r="A571" t="s">
        <v>1450</v>
      </c>
      <c r="B571" t="s">
        <v>2724</v>
      </c>
      <c r="C571">
        <v>194</v>
      </c>
      <c r="D571" s="14">
        <f t="shared" si="2"/>
        <v>194</v>
      </c>
    </row>
    <row r="572" spans="1:4" ht="12.75" customHeight="1" x14ac:dyDescent="0.15">
      <c r="A572" t="s">
        <v>1452</v>
      </c>
      <c r="B572" t="s">
        <v>2725</v>
      </c>
      <c r="C572">
        <v>200</v>
      </c>
      <c r="D572" s="14">
        <f t="shared" si="2"/>
        <v>200</v>
      </c>
    </row>
    <row r="573" spans="1:4" ht="12.75" customHeight="1" x14ac:dyDescent="0.15">
      <c r="A573" t="s">
        <v>1470</v>
      </c>
      <c r="B573" t="s">
        <v>2726</v>
      </c>
      <c r="C573" s="1040">
        <v>250</v>
      </c>
      <c r="D573" s="14" t="str">
        <f t="shared" si="2"/>
        <v>250</v>
      </c>
    </row>
    <row r="574" spans="1:4" ht="12.75" customHeight="1" x14ac:dyDescent="0.15">
      <c r="A574" t="s">
        <v>1472</v>
      </c>
      <c r="B574" t="s">
        <v>2727</v>
      </c>
      <c r="C574">
        <v>224</v>
      </c>
      <c r="D574" s="14">
        <f t="shared" si="2"/>
        <v>224</v>
      </c>
    </row>
    <row r="575" spans="1:4" ht="12.75" customHeight="1" x14ac:dyDescent="0.15">
      <c r="A575" t="s">
        <v>1474</v>
      </c>
      <c r="B575" t="s">
        <v>2728</v>
      </c>
      <c r="C575" s="1040">
        <v>250</v>
      </c>
      <c r="D575" s="14" t="str">
        <f t="shared" si="2"/>
        <v>250</v>
      </c>
    </row>
    <row r="576" spans="1:4" ht="12.75" customHeight="1" x14ac:dyDescent="0.15">
      <c r="A576" t="s">
        <v>1476</v>
      </c>
      <c r="B576" t="s">
        <v>2729</v>
      </c>
      <c r="C576">
        <v>249</v>
      </c>
      <c r="D576" s="14">
        <f t="shared" si="2"/>
        <v>249</v>
      </c>
    </row>
    <row r="577" spans="1:4" ht="12.75" customHeight="1" x14ac:dyDescent="0.15">
      <c r="A577" t="s">
        <v>1483</v>
      </c>
      <c r="B577" t="s">
        <v>2730</v>
      </c>
      <c r="C577">
        <v>16</v>
      </c>
      <c r="D577" s="14">
        <f t="shared" si="2"/>
        <v>16</v>
      </c>
    </row>
    <row r="578" spans="1:4" ht="12.75" customHeight="1" x14ac:dyDescent="0.15">
      <c r="A578" t="s">
        <v>1486</v>
      </c>
      <c r="B578" t="s">
        <v>2731</v>
      </c>
      <c r="C578">
        <v>13</v>
      </c>
      <c r="D578" s="14">
        <f t="shared" si="2"/>
        <v>13</v>
      </c>
    </row>
    <row r="579" spans="1:4" ht="12.75" customHeight="1" x14ac:dyDescent="0.15">
      <c r="A579" t="s">
        <v>1489</v>
      </c>
      <c r="B579" t="s">
        <v>2732</v>
      </c>
      <c r="C579">
        <v>0</v>
      </c>
      <c r="D579" s="14">
        <f t="shared" si="2"/>
        <v>0</v>
      </c>
    </row>
    <row r="580" spans="1:4" ht="12.75" customHeight="1" x14ac:dyDescent="0.15">
      <c r="A580" t="s">
        <v>1491</v>
      </c>
      <c r="B580" t="s">
        <v>2733</v>
      </c>
      <c r="C580">
        <v>0</v>
      </c>
      <c r="D580" s="14">
        <f t="shared" si="2"/>
        <v>0</v>
      </c>
    </row>
    <row r="581" spans="1:4" ht="12.75" customHeight="1" x14ac:dyDescent="0.15">
      <c r="A581" t="s">
        <v>2734</v>
      </c>
      <c r="B581" t="s">
        <v>2735</v>
      </c>
      <c r="C581">
        <v>0</v>
      </c>
      <c r="D581" s="14">
        <f t="shared" si="2"/>
        <v>0</v>
      </c>
    </row>
    <row r="582" spans="1:4" ht="12.75" customHeight="1" x14ac:dyDescent="0.15">
      <c r="A582" t="s">
        <v>2736</v>
      </c>
      <c r="B582" t="s">
        <v>2737</v>
      </c>
      <c r="C582">
        <v>0</v>
      </c>
      <c r="D582" s="14">
        <f t="shared" si="2"/>
        <v>0</v>
      </c>
    </row>
    <row r="583" spans="1:4" ht="12.75" customHeight="1" x14ac:dyDescent="0.15">
      <c r="A583" t="s">
        <v>2738</v>
      </c>
      <c r="B583" t="s">
        <v>2739</v>
      </c>
      <c r="C583">
        <v>0</v>
      </c>
      <c r="D583" s="14">
        <f t="shared" si="2"/>
        <v>0</v>
      </c>
    </row>
    <row r="584" spans="1:4" ht="12.75" customHeight="1" x14ac:dyDescent="0.15">
      <c r="A584" t="s">
        <v>2740</v>
      </c>
      <c r="B584" t="s">
        <v>2741</v>
      </c>
      <c r="C584">
        <v>0</v>
      </c>
      <c r="D584" s="14">
        <f t="shared" si="2"/>
        <v>0</v>
      </c>
    </row>
    <row r="585" spans="1:4" ht="12.75" customHeight="1" x14ac:dyDescent="0.15">
      <c r="A585" t="s">
        <v>403</v>
      </c>
      <c r="B585" t="s">
        <v>2742</v>
      </c>
      <c r="C585">
        <v>77</v>
      </c>
      <c r="D585" s="14">
        <f t="shared" si="2"/>
        <v>77</v>
      </c>
    </row>
    <row r="586" spans="1:4" ht="12.75" customHeight="1" x14ac:dyDescent="0.15">
      <c r="A586" t="s">
        <v>2743</v>
      </c>
      <c r="B586" t="s">
        <v>2744</v>
      </c>
      <c r="C586">
        <v>0</v>
      </c>
      <c r="D586" s="14">
        <f t="shared" si="2"/>
        <v>0</v>
      </c>
    </row>
    <row r="587" spans="1:4" ht="12.75" customHeight="1" x14ac:dyDescent="0.15">
      <c r="A587" t="s">
        <v>2745</v>
      </c>
      <c r="B587" t="s">
        <v>2746</v>
      </c>
      <c r="C587">
        <v>0</v>
      </c>
      <c r="D587" s="14">
        <f t="shared" si="2"/>
        <v>0</v>
      </c>
    </row>
    <row r="588" spans="1:4" ht="12.75" customHeight="1" x14ac:dyDescent="0.15">
      <c r="A588" t="s">
        <v>2747</v>
      </c>
      <c r="B588" t="s">
        <v>2748</v>
      </c>
      <c r="C588">
        <v>0</v>
      </c>
      <c r="D588" s="14">
        <f t="shared" si="2"/>
        <v>0</v>
      </c>
    </row>
    <row r="589" spans="1:4" ht="12.75" customHeight="1" x14ac:dyDescent="0.15">
      <c r="A589" t="s">
        <v>2749</v>
      </c>
      <c r="B589" t="s">
        <v>2750</v>
      </c>
      <c r="C589">
        <v>0</v>
      </c>
      <c r="D589" s="14">
        <f t="shared" si="2"/>
        <v>0</v>
      </c>
    </row>
    <row r="590" spans="1:4" ht="12.75" customHeight="1" x14ac:dyDescent="0.15">
      <c r="A590" t="s">
        <v>2751</v>
      </c>
      <c r="B590" t="s">
        <v>2752</v>
      </c>
      <c r="C590">
        <v>0</v>
      </c>
      <c r="D590" s="14">
        <f t="shared" si="2"/>
        <v>0</v>
      </c>
    </row>
    <row r="591" spans="1:4" ht="12.75" customHeight="1" x14ac:dyDescent="0.15">
      <c r="A591" t="s">
        <v>382</v>
      </c>
      <c r="B591" t="s">
        <v>2753</v>
      </c>
      <c r="C591" s="1040">
        <v>250</v>
      </c>
      <c r="D591" s="14" t="str">
        <f t="shared" si="2"/>
        <v>250</v>
      </c>
    </row>
    <row r="592" spans="1:4" ht="12.75" customHeight="1" x14ac:dyDescent="0.15">
      <c r="A592" t="s">
        <v>383</v>
      </c>
      <c r="B592" t="s">
        <v>2754</v>
      </c>
      <c r="C592">
        <v>0</v>
      </c>
      <c r="D592" s="14">
        <f t="shared" si="2"/>
        <v>0</v>
      </c>
    </row>
    <row r="593" spans="1:4" ht="12.75" customHeight="1" x14ac:dyDescent="0.15">
      <c r="A593" t="s">
        <v>385</v>
      </c>
      <c r="B593" t="s">
        <v>2755</v>
      </c>
      <c r="C593">
        <v>0</v>
      </c>
      <c r="D593" s="14">
        <f t="shared" si="2"/>
        <v>0</v>
      </c>
    </row>
    <row r="594" spans="1:4" ht="12.75" customHeight="1" x14ac:dyDescent="0.15">
      <c r="A594" t="s">
        <v>386</v>
      </c>
      <c r="B594" t="s">
        <v>2756</v>
      </c>
      <c r="C594">
        <v>0</v>
      </c>
      <c r="D594" s="14">
        <f t="shared" si="2"/>
        <v>0</v>
      </c>
    </row>
    <row r="595" spans="1:4" ht="12.75" customHeight="1" x14ac:dyDescent="0.15">
      <c r="A595" t="s">
        <v>388</v>
      </c>
      <c r="B595" t="s">
        <v>2757</v>
      </c>
      <c r="C595">
        <v>56</v>
      </c>
      <c r="D595" s="14">
        <f t="shared" si="2"/>
        <v>56</v>
      </c>
    </row>
    <row r="596" spans="1:4" ht="12.75" customHeight="1" x14ac:dyDescent="0.15">
      <c r="A596" t="s">
        <v>389</v>
      </c>
      <c r="B596" t="s">
        <v>2758</v>
      </c>
      <c r="C596">
        <v>48</v>
      </c>
      <c r="D596" s="14">
        <f t="shared" si="2"/>
        <v>48</v>
      </c>
    </row>
    <row r="597" spans="1:4" ht="12.75" customHeight="1" x14ac:dyDescent="0.15">
      <c r="A597" t="s">
        <v>365</v>
      </c>
      <c r="B597" t="s">
        <v>2759</v>
      </c>
      <c r="C597">
        <v>128</v>
      </c>
      <c r="D597" s="14">
        <f t="shared" si="2"/>
        <v>128</v>
      </c>
    </row>
    <row r="598" spans="1:4" ht="12.75" customHeight="1" x14ac:dyDescent="0.15">
      <c r="A598" t="s">
        <v>369</v>
      </c>
      <c r="B598" t="s">
        <v>2760</v>
      </c>
      <c r="C598">
        <v>157</v>
      </c>
      <c r="D598" s="14">
        <f t="shared" si="2"/>
        <v>157</v>
      </c>
    </row>
    <row r="599" spans="1:4" ht="12.75" customHeight="1" x14ac:dyDescent="0.15">
      <c r="A599" t="s">
        <v>372</v>
      </c>
      <c r="B599" t="s">
        <v>2761</v>
      </c>
      <c r="C599">
        <v>57</v>
      </c>
      <c r="D599" s="14">
        <f t="shared" si="2"/>
        <v>57</v>
      </c>
    </row>
    <row r="600" spans="1:4" ht="12.75" customHeight="1" x14ac:dyDescent="0.15">
      <c r="A600" t="s">
        <v>374</v>
      </c>
      <c r="B600" t="s">
        <v>2762</v>
      </c>
      <c r="C600">
        <v>67</v>
      </c>
      <c r="D600" s="14">
        <f t="shared" si="2"/>
        <v>67</v>
      </c>
    </row>
    <row r="601" spans="1:4" ht="12.75" customHeight="1" x14ac:dyDescent="0.15">
      <c r="A601" t="s">
        <v>377</v>
      </c>
      <c r="B601" t="s">
        <v>2763</v>
      </c>
      <c r="C601">
        <v>111</v>
      </c>
      <c r="D601" s="14">
        <f t="shared" si="2"/>
        <v>111</v>
      </c>
    </row>
    <row r="602" spans="1:4" ht="12.75" customHeight="1" x14ac:dyDescent="0.15">
      <c r="A602" t="s">
        <v>379</v>
      </c>
      <c r="B602" t="s">
        <v>2764</v>
      </c>
      <c r="C602">
        <v>136</v>
      </c>
      <c r="D602" s="14">
        <f t="shared" si="2"/>
        <v>136</v>
      </c>
    </row>
    <row r="603" spans="1:4" ht="12.75" customHeight="1" x14ac:dyDescent="0.15">
      <c r="A603" t="s">
        <v>393</v>
      </c>
      <c r="B603" t="s">
        <v>2765</v>
      </c>
      <c r="C603">
        <v>71</v>
      </c>
      <c r="D603" s="14">
        <f t="shared" si="2"/>
        <v>71</v>
      </c>
    </row>
    <row r="604" spans="1:4" ht="12.75" customHeight="1" x14ac:dyDescent="0.15">
      <c r="A604" t="s">
        <v>396</v>
      </c>
      <c r="B604" t="s">
        <v>2766</v>
      </c>
      <c r="C604">
        <v>72</v>
      </c>
      <c r="D604" s="14">
        <f t="shared" si="2"/>
        <v>72</v>
      </c>
    </row>
    <row r="605" spans="1:4" ht="12.75" customHeight="1" x14ac:dyDescent="0.15">
      <c r="A605" t="s">
        <v>399</v>
      </c>
      <c r="B605" t="s">
        <v>2767</v>
      </c>
      <c r="C605">
        <v>62</v>
      </c>
      <c r="D605" s="14">
        <f t="shared" si="2"/>
        <v>62</v>
      </c>
    </row>
    <row r="606" spans="1:4" ht="12.75" customHeight="1" x14ac:dyDescent="0.15">
      <c r="A606" t="s">
        <v>401</v>
      </c>
      <c r="B606" t="s">
        <v>2768</v>
      </c>
      <c r="C606">
        <v>5</v>
      </c>
      <c r="D606" s="14">
        <f t="shared" si="2"/>
        <v>5</v>
      </c>
    </row>
    <row r="607" spans="1:4" ht="12.75" customHeight="1" x14ac:dyDescent="0.15">
      <c r="A607" t="s">
        <v>1429</v>
      </c>
      <c r="B607" t="s">
        <v>2769</v>
      </c>
      <c r="C607">
        <v>22</v>
      </c>
      <c r="D607" s="14">
        <f t="shared" si="2"/>
        <v>22</v>
      </c>
    </row>
    <row r="608" spans="1:4" ht="12.75" customHeight="1" x14ac:dyDescent="0.15">
      <c r="A608" t="s">
        <v>1432</v>
      </c>
      <c r="B608" t="s">
        <v>2770</v>
      </c>
      <c r="C608">
        <v>12</v>
      </c>
      <c r="D608" s="14">
        <f t="shared" si="2"/>
        <v>12</v>
      </c>
    </row>
    <row r="609" spans="1:4" ht="12.75" customHeight="1" x14ac:dyDescent="0.15">
      <c r="A609" t="s">
        <v>1508</v>
      </c>
      <c r="B609" t="s">
        <v>2771</v>
      </c>
      <c r="C609">
        <v>176</v>
      </c>
      <c r="D609" s="14">
        <f t="shared" si="2"/>
        <v>176</v>
      </c>
    </row>
    <row r="610" spans="1:4" ht="12.75" customHeight="1" x14ac:dyDescent="0.15">
      <c r="A610" t="s">
        <v>1510</v>
      </c>
      <c r="B610" t="s">
        <v>2772</v>
      </c>
      <c r="C610">
        <v>132</v>
      </c>
      <c r="D610" s="14">
        <f t="shared" si="2"/>
        <v>132</v>
      </c>
    </row>
    <row r="611" spans="1:4" ht="12.75" customHeight="1" x14ac:dyDescent="0.15">
      <c r="A611" t="s">
        <v>2773</v>
      </c>
      <c r="B611" t="s">
        <v>2774</v>
      </c>
      <c r="C611">
        <v>0</v>
      </c>
      <c r="D611" s="14">
        <f t="shared" si="2"/>
        <v>0</v>
      </c>
    </row>
    <row r="612" spans="1:4" ht="12.75" customHeight="1" x14ac:dyDescent="0.15">
      <c r="A612" t="s">
        <v>1513</v>
      </c>
      <c r="B612" t="s">
        <v>2775</v>
      </c>
      <c r="C612">
        <v>5</v>
      </c>
      <c r="D612" s="14">
        <f t="shared" si="2"/>
        <v>5</v>
      </c>
    </row>
    <row r="613" spans="1:4" ht="12.75" customHeight="1" x14ac:dyDescent="0.15">
      <c r="A613" t="s">
        <v>1828</v>
      </c>
      <c r="B613" t="s">
        <v>2776</v>
      </c>
      <c r="C613">
        <v>0</v>
      </c>
      <c r="D613" s="14">
        <f t="shared" si="2"/>
        <v>0</v>
      </c>
    </row>
    <row r="614" spans="1:4" ht="12.75" customHeight="1" x14ac:dyDescent="0.15">
      <c r="A614" t="s">
        <v>1516</v>
      </c>
      <c r="B614" t="s">
        <v>2777</v>
      </c>
      <c r="C614">
        <v>0</v>
      </c>
      <c r="D614" s="14">
        <f t="shared" si="2"/>
        <v>0</v>
      </c>
    </row>
    <row r="615" spans="1:4" ht="12.75" customHeight="1" x14ac:dyDescent="0.15">
      <c r="A615" t="s">
        <v>1519</v>
      </c>
      <c r="B615" t="s">
        <v>2778</v>
      </c>
      <c r="C615">
        <v>0</v>
      </c>
      <c r="D615" s="14">
        <f t="shared" si="2"/>
        <v>0</v>
      </c>
    </row>
    <row r="616" spans="1:4" ht="12.75" customHeight="1" x14ac:dyDescent="0.15">
      <c r="A616" t="s">
        <v>1521</v>
      </c>
      <c r="B616" t="s">
        <v>2779</v>
      </c>
      <c r="C616">
        <v>0</v>
      </c>
      <c r="D616" s="14">
        <f t="shared" si="2"/>
        <v>0</v>
      </c>
    </row>
    <row r="617" spans="1:4" ht="12.75" customHeight="1" x14ac:dyDescent="0.15">
      <c r="A617" t="s">
        <v>1524</v>
      </c>
      <c r="B617" t="s">
        <v>2780</v>
      </c>
      <c r="C617">
        <v>0</v>
      </c>
      <c r="D617" s="14">
        <f t="shared" si="2"/>
        <v>0</v>
      </c>
    </row>
    <row r="618" spans="1:4" ht="12.75" customHeight="1" x14ac:dyDescent="0.15">
      <c r="A618" t="s">
        <v>1526</v>
      </c>
      <c r="B618" t="s">
        <v>2781</v>
      </c>
      <c r="C618">
        <v>0</v>
      </c>
      <c r="D618" s="14">
        <f t="shared" si="2"/>
        <v>0</v>
      </c>
    </row>
    <row r="619" spans="1:4" ht="12.75" customHeight="1" x14ac:dyDescent="0.15">
      <c r="A619" t="s">
        <v>1424</v>
      </c>
      <c r="B619" t="s">
        <v>2782</v>
      </c>
      <c r="C619">
        <v>0</v>
      </c>
      <c r="D619" s="14">
        <f t="shared" si="2"/>
        <v>0</v>
      </c>
    </row>
    <row r="620" spans="1:4" ht="12.75" customHeight="1" x14ac:dyDescent="0.15">
      <c r="A620" t="s">
        <v>1426</v>
      </c>
      <c r="B620" t="s">
        <v>2783</v>
      </c>
      <c r="C620">
        <v>0</v>
      </c>
      <c r="D620" s="14">
        <f t="shared" si="2"/>
        <v>0</v>
      </c>
    </row>
    <row r="621" spans="1:4" ht="12.75" customHeight="1" x14ac:dyDescent="0.15">
      <c r="A621" t="s">
        <v>1419</v>
      </c>
      <c r="B621" t="s">
        <v>2784</v>
      </c>
      <c r="C621">
        <v>0</v>
      </c>
      <c r="D621" s="14">
        <f t="shared" si="2"/>
        <v>0</v>
      </c>
    </row>
    <row r="622" spans="1:4" ht="12.75" customHeight="1" x14ac:dyDescent="0.15">
      <c r="A622" t="s">
        <v>1421</v>
      </c>
      <c r="B622" t="s">
        <v>2785</v>
      </c>
      <c r="C622">
        <v>0</v>
      </c>
      <c r="D622" s="14">
        <f t="shared" si="2"/>
        <v>0</v>
      </c>
    </row>
    <row r="623" spans="1:4" ht="12.75" customHeight="1" x14ac:dyDescent="0.15">
      <c r="A623" t="s">
        <v>1413</v>
      </c>
      <c r="B623" t="s">
        <v>2786</v>
      </c>
      <c r="C623">
        <v>0</v>
      </c>
      <c r="D623" s="14">
        <f t="shared" si="2"/>
        <v>0</v>
      </c>
    </row>
    <row r="624" spans="1:4" ht="12.75" customHeight="1" x14ac:dyDescent="0.15">
      <c r="A624" t="s">
        <v>1416</v>
      </c>
      <c r="B624" t="s">
        <v>2787</v>
      </c>
      <c r="C624">
        <v>0</v>
      </c>
      <c r="D624" s="14">
        <f t="shared" si="2"/>
        <v>0</v>
      </c>
    </row>
    <row r="625" spans="1:4" ht="12.75" customHeight="1" x14ac:dyDescent="0.15">
      <c r="A625" t="s">
        <v>1436</v>
      </c>
      <c r="B625" t="s">
        <v>2788</v>
      </c>
      <c r="C625">
        <v>0</v>
      </c>
      <c r="D625" s="14">
        <f t="shared" si="2"/>
        <v>0</v>
      </c>
    </row>
    <row r="626" spans="1:4" ht="12.75" customHeight="1" x14ac:dyDescent="0.15">
      <c r="A626" t="s">
        <v>1438</v>
      </c>
      <c r="B626" t="s">
        <v>2789</v>
      </c>
      <c r="C626">
        <v>0</v>
      </c>
      <c r="D626" s="14">
        <f t="shared" si="2"/>
        <v>0</v>
      </c>
    </row>
    <row r="627" spans="1:4" ht="12.75" customHeight="1" x14ac:dyDescent="0.15">
      <c r="A627" t="s">
        <v>1441</v>
      </c>
      <c r="B627" t="s">
        <v>2790</v>
      </c>
      <c r="C627">
        <v>0</v>
      </c>
      <c r="D627" s="14">
        <f t="shared" si="2"/>
        <v>0</v>
      </c>
    </row>
    <row r="628" spans="1:4" ht="12.75" customHeight="1" x14ac:dyDescent="0.15">
      <c r="A628" t="s">
        <v>1443</v>
      </c>
      <c r="B628" t="s">
        <v>2791</v>
      </c>
      <c r="C628">
        <v>0</v>
      </c>
      <c r="D628" s="14">
        <f t="shared" si="2"/>
        <v>0</v>
      </c>
    </row>
    <row r="629" spans="1:4" ht="12.75" customHeight="1" x14ac:dyDescent="0.15">
      <c r="A629" t="s">
        <v>1494</v>
      </c>
      <c r="B629" t="s">
        <v>2792</v>
      </c>
      <c r="C629">
        <v>0</v>
      </c>
      <c r="D629" s="14">
        <f t="shared" si="2"/>
        <v>0</v>
      </c>
    </row>
    <row r="630" spans="1:4" ht="12.75" customHeight="1" x14ac:dyDescent="0.15">
      <c r="A630" t="s">
        <v>1496</v>
      </c>
      <c r="B630" t="s">
        <v>2793</v>
      </c>
      <c r="C630">
        <v>0</v>
      </c>
      <c r="D630" s="14">
        <f t="shared" si="2"/>
        <v>0</v>
      </c>
    </row>
    <row r="631" spans="1:4" ht="12.75" customHeight="1" x14ac:dyDescent="0.15">
      <c r="A631" t="s">
        <v>1499</v>
      </c>
      <c r="B631" t="s">
        <v>2794</v>
      </c>
      <c r="C631">
        <v>0</v>
      </c>
      <c r="D631" s="14">
        <f t="shared" si="2"/>
        <v>0</v>
      </c>
    </row>
    <row r="632" spans="1:4" ht="12.75" customHeight="1" x14ac:dyDescent="0.15">
      <c r="A632" t="s">
        <v>1501</v>
      </c>
      <c r="B632" t="s">
        <v>2795</v>
      </c>
      <c r="C632">
        <v>0</v>
      </c>
      <c r="D632" s="14">
        <f t="shared" si="2"/>
        <v>0</v>
      </c>
    </row>
    <row r="633" spans="1:4" ht="12.75" customHeight="1" x14ac:dyDescent="0.15">
      <c r="A633" t="s">
        <v>1504</v>
      </c>
      <c r="B633" t="s">
        <v>2796</v>
      </c>
      <c r="C633">
        <v>0</v>
      </c>
      <c r="D633" s="14">
        <f t="shared" si="2"/>
        <v>0</v>
      </c>
    </row>
    <row r="634" spans="1:4" ht="12.75" customHeight="1" x14ac:dyDescent="0.15">
      <c r="A634" t="s">
        <v>1506</v>
      </c>
      <c r="B634" t="s">
        <v>2797</v>
      </c>
      <c r="C634">
        <v>0</v>
      </c>
      <c r="D634" s="14">
        <f t="shared" si="2"/>
        <v>0</v>
      </c>
    </row>
    <row r="635" spans="1:4" ht="12.75" customHeight="1" x14ac:dyDescent="0.15">
      <c r="A635" t="s">
        <v>2798</v>
      </c>
      <c r="B635" t="s">
        <v>2799</v>
      </c>
      <c r="C635">
        <v>0</v>
      </c>
      <c r="D635" s="14">
        <f t="shared" si="2"/>
        <v>0</v>
      </c>
    </row>
    <row r="636" spans="1:4" ht="12.75" customHeight="1" x14ac:dyDescent="0.15">
      <c r="A636" t="s">
        <v>2800</v>
      </c>
      <c r="B636" t="s">
        <v>2801</v>
      </c>
      <c r="C636">
        <v>0</v>
      </c>
      <c r="D636" s="14">
        <f t="shared" si="2"/>
        <v>0</v>
      </c>
    </row>
    <row r="637" spans="1:4" ht="12.75" customHeight="1" x14ac:dyDescent="0.15">
      <c r="A637" t="s">
        <v>2802</v>
      </c>
      <c r="B637" t="s">
        <v>2803</v>
      </c>
      <c r="C637">
        <v>0</v>
      </c>
      <c r="D637" s="14">
        <f t="shared" si="2"/>
        <v>0</v>
      </c>
    </row>
    <row r="638" spans="1:4" ht="12.75" customHeight="1" x14ac:dyDescent="0.15">
      <c r="A638" t="s">
        <v>2804</v>
      </c>
      <c r="B638" t="s">
        <v>2805</v>
      </c>
      <c r="C638">
        <v>0</v>
      </c>
      <c r="D638" s="14">
        <f t="shared" si="2"/>
        <v>0</v>
      </c>
    </row>
    <row r="639" spans="1:4" ht="12.75" customHeight="1" x14ac:dyDescent="0.15">
      <c r="A639" t="s">
        <v>2806</v>
      </c>
      <c r="B639" t="s">
        <v>2807</v>
      </c>
      <c r="C639">
        <v>0</v>
      </c>
      <c r="D639" s="14">
        <f t="shared" si="2"/>
        <v>0</v>
      </c>
    </row>
    <row r="640" spans="1:4" ht="12.75" customHeight="1" x14ac:dyDescent="0.15">
      <c r="A640" t="s">
        <v>1920</v>
      </c>
      <c r="B640" t="s">
        <v>1919</v>
      </c>
      <c r="C640">
        <v>55</v>
      </c>
      <c r="D640" s="14">
        <f t="shared" si="2"/>
        <v>55</v>
      </c>
    </row>
    <row r="641" spans="1:4" ht="12.75" customHeight="1" x14ac:dyDescent="0.15">
      <c r="A641" t="s">
        <v>2808</v>
      </c>
      <c r="B641" t="s">
        <v>2809</v>
      </c>
      <c r="C641">
        <v>0</v>
      </c>
      <c r="D641" s="14">
        <f t="shared" si="2"/>
        <v>0</v>
      </c>
    </row>
    <row r="642" spans="1:4" ht="12.75" customHeight="1" x14ac:dyDescent="0.15">
      <c r="A642" t="s">
        <v>2810</v>
      </c>
      <c r="B642" t="s">
        <v>2811</v>
      </c>
      <c r="C642">
        <v>0</v>
      </c>
      <c r="D642" s="14">
        <f t="shared" si="2"/>
        <v>0</v>
      </c>
    </row>
    <row r="643" spans="1:4" ht="12.75" customHeight="1" x14ac:dyDescent="0.15">
      <c r="A643" t="s">
        <v>2812</v>
      </c>
      <c r="B643" t="s">
        <v>2813</v>
      </c>
      <c r="C643">
        <v>0</v>
      </c>
      <c r="D643" s="14">
        <f t="shared" si="2"/>
        <v>0</v>
      </c>
    </row>
    <row r="644" spans="1:4" ht="12.75" customHeight="1" x14ac:dyDescent="0.15">
      <c r="A644" t="s">
        <v>2814</v>
      </c>
      <c r="B644" t="s">
        <v>2815</v>
      </c>
      <c r="C644">
        <v>0</v>
      </c>
      <c r="D644" s="14">
        <f t="shared" si="2"/>
        <v>0</v>
      </c>
    </row>
    <row r="645" spans="1:4" ht="12.75" customHeight="1" x14ac:dyDescent="0.15">
      <c r="A645" t="s">
        <v>1922</v>
      </c>
      <c r="B645" t="s">
        <v>1921</v>
      </c>
      <c r="C645">
        <v>10</v>
      </c>
      <c r="D645" s="14">
        <f t="shared" si="2"/>
        <v>10</v>
      </c>
    </row>
    <row r="646" spans="1:4" ht="12.75" customHeight="1" x14ac:dyDescent="0.15">
      <c r="A646" t="s">
        <v>1924</v>
      </c>
      <c r="B646" t="s">
        <v>1923</v>
      </c>
      <c r="C646">
        <v>24</v>
      </c>
      <c r="D646" s="14">
        <f t="shared" si="2"/>
        <v>24</v>
      </c>
    </row>
    <row r="647" spans="1:4" ht="12.75" customHeight="1" x14ac:dyDescent="0.15">
      <c r="A647" t="s">
        <v>2816</v>
      </c>
      <c r="B647" t="s">
        <v>2817</v>
      </c>
      <c r="C647">
        <v>0</v>
      </c>
      <c r="D647" s="14">
        <f t="shared" si="2"/>
        <v>0</v>
      </c>
    </row>
    <row r="648" spans="1:4" ht="12.75" customHeight="1" x14ac:dyDescent="0.15">
      <c r="A648" t="s">
        <v>1926</v>
      </c>
      <c r="B648" t="s">
        <v>1925</v>
      </c>
      <c r="C648">
        <v>68</v>
      </c>
      <c r="D648" s="14">
        <f t="shared" si="2"/>
        <v>68</v>
      </c>
    </row>
    <row r="649" spans="1:4" ht="12.75" customHeight="1" x14ac:dyDescent="0.15">
      <c r="A649" t="s">
        <v>1928</v>
      </c>
      <c r="B649" t="s">
        <v>1927</v>
      </c>
      <c r="C649">
        <v>23</v>
      </c>
      <c r="D649" s="14">
        <f t="shared" si="2"/>
        <v>23</v>
      </c>
    </row>
    <row r="650" spans="1:4" ht="12.75" customHeight="1" x14ac:dyDescent="0.15">
      <c r="A650" t="s">
        <v>1930</v>
      </c>
      <c r="B650" t="s">
        <v>1929</v>
      </c>
      <c r="C650">
        <v>162</v>
      </c>
      <c r="D650" s="14">
        <f t="shared" si="2"/>
        <v>162</v>
      </c>
    </row>
    <row r="651" spans="1:4" ht="12.75" customHeight="1" x14ac:dyDescent="0.15">
      <c r="A651" t="s">
        <v>1932</v>
      </c>
      <c r="B651" t="s">
        <v>1931</v>
      </c>
      <c r="C651">
        <v>73</v>
      </c>
      <c r="D651" s="14">
        <f t="shared" si="2"/>
        <v>73</v>
      </c>
    </row>
    <row r="652" spans="1:4" ht="12.75" customHeight="1" x14ac:dyDescent="0.15">
      <c r="A652" t="s">
        <v>1934</v>
      </c>
      <c r="B652" t="s">
        <v>1933</v>
      </c>
      <c r="C652">
        <v>31</v>
      </c>
      <c r="D652" s="14">
        <f t="shared" si="2"/>
        <v>31</v>
      </c>
    </row>
    <row r="653" spans="1:4" ht="12.75" customHeight="1" x14ac:dyDescent="0.15">
      <c r="A653" t="s">
        <v>1719</v>
      </c>
      <c r="B653" t="s">
        <v>2818</v>
      </c>
      <c r="C653">
        <v>91</v>
      </c>
      <c r="D653" s="14">
        <f t="shared" si="2"/>
        <v>91</v>
      </c>
    </row>
    <row r="654" spans="1:4" ht="12.75" customHeight="1" x14ac:dyDescent="0.15">
      <c r="A654" t="s">
        <v>1720</v>
      </c>
      <c r="B654" t="s">
        <v>2819</v>
      </c>
      <c r="C654">
        <v>91</v>
      </c>
      <c r="D654" s="14">
        <f t="shared" si="2"/>
        <v>91</v>
      </c>
    </row>
    <row r="655" spans="1:4" ht="12.75" customHeight="1" x14ac:dyDescent="0.15">
      <c r="A655" t="s">
        <v>1721</v>
      </c>
      <c r="B655" t="s">
        <v>2820</v>
      </c>
      <c r="C655">
        <v>93</v>
      </c>
      <c r="D655" s="14">
        <f t="shared" si="2"/>
        <v>93</v>
      </c>
    </row>
    <row r="656" spans="1:4" ht="12.75" customHeight="1" x14ac:dyDescent="0.15">
      <c r="A656" t="s">
        <v>1722</v>
      </c>
      <c r="B656" t="s">
        <v>2821</v>
      </c>
      <c r="C656" s="1040">
        <v>250</v>
      </c>
      <c r="D656" s="14" t="str">
        <f t="shared" si="2"/>
        <v>250</v>
      </c>
    </row>
    <row r="657" spans="1:4" ht="12.75" customHeight="1" x14ac:dyDescent="0.15">
      <c r="A657" t="s">
        <v>1724</v>
      </c>
      <c r="B657" t="s">
        <v>2822</v>
      </c>
      <c r="C657" s="1040">
        <v>250</v>
      </c>
      <c r="D657" s="14" t="str">
        <f t="shared" si="2"/>
        <v>250</v>
      </c>
    </row>
    <row r="658" spans="1:4" ht="12.75" customHeight="1" x14ac:dyDescent="0.15">
      <c r="A658" t="s">
        <v>1726</v>
      </c>
      <c r="B658" t="s">
        <v>2823</v>
      </c>
      <c r="C658" s="1040">
        <v>250</v>
      </c>
      <c r="D658" s="14" t="str">
        <f t="shared" si="2"/>
        <v>250</v>
      </c>
    </row>
    <row r="659" spans="1:4" ht="12.75" customHeight="1" x14ac:dyDescent="0.15">
      <c r="A659" t="s">
        <v>1728</v>
      </c>
      <c r="B659" t="s">
        <v>2824</v>
      </c>
      <c r="C659" s="1040">
        <v>250</v>
      </c>
      <c r="D659" s="14" t="str">
        <f t="shared" si="2"/>
        <v>250</v>
      </c>
    </row>
    <row r="660" spans="1:4" ht="12.75" customHeight="1" x14ac:dyDescent="0.15">
      <c r="A660" t="s">
        <v>1730</v>
      </c>
      <c r="B660" t="s">
        <v>2825</v>
      </c>
      <c r="C660">
        <v>6</v>
      </c>
      <c r="D660" s="14">
        <f t="shared" si="2"/>
        <v>6</v>
      </c>
    </row>
    <row r="661" spans="1:4" ht="12.75" customHeight="1" x14ac:dyDescent="0.15">
      <c r="A661" t="s">
        <v>1732</v>
      </c>
      <c r="B661" t="s">
        <v>2826</v>
      </c>
      <c r="C661">
        <v>5</v>
      </c>
      <c r="D661" s="14">
        <f t="shared" si="2"/>
        <v>5</v>
      </c>
    </row>
    <row r="662" spans="1:4" ht="12.75" customHeight="1" x14ac:dyDescent="0.15">
      <c r="A662" t="s">
        <v>1689</v>
      </c>
      <c r="B662" t="s">
        <v>2827</v>
      </c>
      <c r="C662" s="1040">
        <v>250</v>
      </c>
      <c r="D662" s="14" t="str">
        <f t="shared" si="2"/>
        <v>250</v>
      </c>
    </row>
    <row r="663" spans="1:4" ht="12.75" customHeight="1" x14ac:dyDescent="0.15">
      <c r="A663" t="s">
        <v>1690</v>
      </c>
      <c r="B663" t="s">
        <v>2828</v>
      </c>
      <c r="C663" s="1040">
        <v>250</v>
      </c>
      <c r="D663" s="14" t="str">
        <f t="shared" si="2"/>
        <v>250</v>
      </c>
    </row>
    <row r="664" spans="1:4" ht="12.75" customHeight="1" x14ac:dyDescent="0.15">
      <c r="A664" t="s">
        <v>1691</v>
      </c>
      <c r="B664" t="s">
        <v>2829</v>
      </c>
      <c r="C664" s="1040">
        <v>250</v>
      </c>
      <c r="D664" s="14" t="str">
        <f t="shared" si="2"/>
        <v>250</v>
      </c>
    </row>
    <row r="665" spans="1:4" ht="12.75" customHeight="1" x14ac:dyDescent="0.15">
      <c r="A665" t="s">
        <v>1692</v>
      </c>
      <c r="B665" t="s">
        <v>2830</v>
      </c>
      <c r="C665" s="1040">
        <v>250</v>
      </c>
      <c r="D665" s="14" t="str">
        <f t="shared" si="2"/>
        <v>250</v>
      </c>
    </row>
    <row r="666" spans="1:4" ht="12.75" customHeight="1" x14ac:dyDescent="0.15">
      <c r="A666" t="s">
        <v>1694</v>
      </c>
      <c r="B666" t="s">
        <v>2831</v>
      </c>
      <c r="C666">
        <v>98</v>
      </c>
      <c r="D666" s="14">
        <f t="shared" si="2"/>
        <v>98</v>
      </c>
    </row>
    <row r="667" spans="1:4" ht="12.75" customHeight="1" x14ac:dyDescent="0.15">
      <c r="A667" t="s">
        <v>1695</v>
      </c>
      <c r="B667" t="s">
        <v>2832</v>
      </c>
      <c r="C667">
        <v>226</v>
      </c>
      <c r="D667" s="14">
        <f t="shared" si="2"/>
        <v>226</v>
      </c>
    </row>
    <row r="668" spans="1:4" ht="12.75" customHeight="1" x14ac:dyDescent="0.15">
      <c r="A668" t="s">
        <v>1696</v>
      </c>
      <c r="B668" t="s">
        <v>2833</v>
      </c>
      <c r="C668">
        <v>206</v>
      </c>
      <c r="D668" s="14">
        <f t="shared" si="2"/>
        <v>206</v>
      </c>
    </row>
    <row r="669" spans="1:4" ht="12.75" customHeight="1" x14ac:dyDescent="0.15">
      <c r="A669" t="s">
        <v>1697</v>
      </c>
      <c r="B669" t="s">
        <v>2834</v>
      </c>
      <c r="C669">
        <v>160</v>
      </c>
      <c r="D669" s="14">
        <f t="shared" si="2"/>
        <v>160</v>
      </c>
    </row>
    <row r="670" spans="1:4" ht="12.75" customHeight="1" x14ac:dyDescent="0.15">
      <c r="A670" t="s">
        <v>1684</v>
      </c>
      <c r="B670" t="s">
        <v>2835</v>
      </c>
      <c r="C670" s="1040">
        <v>250</v>
      </c>
      <c r="D670" s="14" t="str">
        <f t="shared" si="2"/>
        <v>250</v>
      </c>
    </row>
    <row r="671" spans="1:4" ht="12.75" customHeight="1" x14ac:dyDescent="0.15">
      <c r="A671" t="s">
        <v>1685</v>
      </c>
      <c r="B671" t="s">
        <v>2836</v>
      </c>
      <c r="C671" s="1040">
        <v>250</v>
      </c>
      <c r="D671" s="14" t="str">
        <f t="shared" si="2"/>
        <v>250</v>
      </c>
    </row>
    <row r="672" spans="1:4" ht="12.75" customHeight="1" x14ac:dyDescent="0.15">
      <c r="A672" t="s">
        <v>1686</v>
      </c>
      <c r="B672" t="s">
        <v>2837</v>
      </c>
      <c r="C672" s="1040">
        <v>250</v>
      </c>
      <c r="D672" s="14" t="str">
        <f t="shared" si="2"/>
        <v>250</v>
      </c>
    </row>
    <row r="673" spans="1:4" ht="12.75" customHeight="1" x14ac:dyDescent="0.15">
      <c r="A673" t="s">
        <v>1687</v>
      </c>
      <c r="B673" t="s">
        <v>2838</v>
      </c>
      <c r="C673" s="1040">
        <v>250</v>
      </c>
      <c r="D673" s="14" t="str">
        <f t="shared" si="2"/>
        <v>250</v>
      </c>
    </row>
    <row r="674" spans="1:4" ht="12.75" customHeight="1" x14ac:dyDescent="0.15">
      <c r="A674" t="s">
        <v>429</v>
      </c>
      <c r="B674" t="s">
        <v>2839</v>
      </c>
      <c r="C674">
        <v>91</v>
      </c>
      <c r="D674" s="14">
        <f t="shared" si="2"/>
        <v>91</v>
      </c>
    </row>
    <row r="675" spans="1:4" ht="12.75" customHeight="1" x14ac:dyDescent="0.15">
      <c r="A675" t="s">
        <v>431</v>
      </c>
      <c r="B675" t="s">
        <v>2840</v>
      </c>
      <c r="C675">
        <v>148</v>
      </c>
      <c r="D675" s="14">
        <f t="shared" si="2"/>
        <v>148</v>
      </c>
    </row>
    <row r="676" spans="1:4" ht="12.75" customHeight="1" x14ac:dyDescent="0.15">
      <c r="A676" t="s">
        <v>433</v>
      </c>
      <c r="B676" t="s">
        <v>2841</v>
      </c>
      <c r="C676" s="1040">
        <v>250</v>
      </c>
      <c r="D676" s="14" t="str">
        <f t="shared" si="2"/>
        <v>250</v>
      </c>
    </row>
    <row r="677" spans="1:4" ht="12.75" customHeight="1" x14ac:dyDescent="0.15">
      <c r="A677" t="s">
        <v>435</v>
      </c>
      <c r="B677" t="s">
        <v>2842</v>
      </c>
      <c r="C677" s="1040">
        <v>250</v>
      </c>
      <c r="D677" s="14" t="str">
        <f t="shared" si="2"/>
        <v>250</v>
      </c>
    </row>
    <row r="678" spans="1:4" ht="12.75" customHeight="1" x14ac:dyDescent="0.15">
      <c r="A678" t="s">
        <v>437</v>
      </c>
      <c r="B678" t="s">
        <v>2843</v>
      </c>
      <c r="C678">
        <v>201</v>
      </c>
      <c r="D678" s="14">
        <f t="shared" si="2"/>
        <v>201</v>
      </c>
    </row>
    <row r="679" spans="1:4" ht="12.75" customHeight="1" x14ac:dyDescent="0.15">
      <c r="A679" t="s">
        <v>439</v>
      </c>
      <c r="B679" t="s">
        <v>2844</v>
      </c>
      <c r="C679">
        <v>157</v>
      </c>
      <c r="D679" s="14">
        <f t="shared" si="2"/>
        <v>157</v>
      </c>
    </row>
    <row r="680" spans="1:4" ht="12.75" customHeight="1" x14ac:dyDescent="0.15">
      <c r="A680" t="s">
        <v>441</v>
      </c>
      <c r="B680" t="s">
        <v>2845</v>
      </c>
      <c r="C680">
        <v>46</v>
      </c>
      <c r="D680" s="14">
        <f t="shared" si="2"/>
        <v>46</v>
      </c>
    </row>
    <row r="681" spans="1:4" ht="12.75" customHeight="1" x14ac:dyDescent="0.15">
      <c r="A681" t="s">
        <v>442</v>
      </c>
      <c r="B681" t="s">
        <v>2846</v>
      </c>
      <c r="C681">
        <v>124</v>
      </c>
      <c r="D681" s="14">
        <f t="shared" si="2"/>
        <v>124</v>
      </c>
    </row>
    <row r="682" spans="1:4" ht="12.75" customHeight="1" x14ac:dyDescent="0.15">
      <c r="A682" t="s">
        <v>443</v>
      </c>
      <c r="B682" t="s">
        <v>2847</v>
      </c>
      <c r="C682" s="1040">
        <v>250</v>
      </c>
      <c r="D682" s="14" t="str">
        <f t="shared" si="2"/>
        <v>250</v>
      </c>
    </row>
    <row r="683" spans="1:4" ht="12.75" customHeight="1" x14ac:dyDescent="0.15">
      <c r="A683" t="s">
        <v>444</v>
      </c>
      <c r="B683" t="s">
        <v>2848</v>
      </c>
      <c r="C683" s="1040">
        <v>250</v>
      </c>
      <c r="D683" s="14" t="str">
        <f t="shared" si="2"/>
        <v>250</v>
      </c>
    </row>
    <row r="684" spans="1:4" ht="12.75" customHeight="1" x14ac:dyDescent="0.15">
      <c r="A684" t="s">
        <v>445</v>
      </c>
      <c r="B684" t="s">
        <v>2849</v>
      </c>
      <c r="C684">
        <v>0</v>
      </c>
      <c r="D684" s="14">
        <f t="shared" si="2"/>
        <v>0</v>
      </c>
    </row>
    <row r="685" spans="1:4" ht="12.75" customHeight="1" x14ac:dyDescent="0.15">
      <c r="A685" t="s">
        <v>446</v>
      </c>
      <c r="B685" t="s">
        <v>2850</v>
      </c>
      <c r="C685">
        <v>117</v>
      </c>
      <c r="D685" s="14">
        <f t="shared" si="2"/>
        <v>117</v>
      </c>
    </row>
    <row r="686" spans="1:4" ht="12.75" customHeight="1" x14ac:dyDescent="0.15">
      <c r="A686" t="s">
        <v>448</v>
      </c>
      <c r="B686" t="s">
        <v>2851</v>
      </c>
      <c r="C686">
        <v>90</v>
      </c>
      <c r="D686" s="14">
        <f t="shared" si="2"/>
        <v>90</v>
      </c>
    </row>
    <row r="687" spans="1:4" ht="12.75" customHeight="1" x14ac:dyDescent="0.15">
      <c r="A687" t="s">
        <v>449</v>
      </c>
      <c r="B687" t="s">
        <v>2852</v>
      </c>
      <c r="C687">
        <v>91</v>
      </c>
      <c r="D687" s="14">
        <f t="shared" si="2"/>
        <v>91</v>
      </c>
    </row>
    <row r="688" spans="1:4" ht="12.75" customHeight="1" x14ac:dyDescent="0.15">
      <c r="A688" t="s">
        <v>450</v>
      </c>
      <c r="B688" t="s">
        <v>2853</v>
      </c>
      <c r="C688" s="1040">
        <v>250</v>
      </c>
      <c r="D688" s="14" t="str">
        <f t="shared" si="2"/>
        <v>250</v>
      </c>
    </row>
    <row r="689" spans="1:4" ht="12.75" customHeight="1" x14ac:dyDescent="0.15">
      <c r="A689" t="s">
        <v>451</v>
      </c>
      <c r="B689" t="s">
        <v>2854</v>
      </c>
      <c r="C689" s="1040">
        <v>250</v>
      </c>
      <c r="D689" s="14" t="str">
        <f t="shared" si="2"/>
        <v>250</v>
      </c>
    </row>
    <row r="690" spans="1:4" ht="12.75" customHeight="1" x14ac:dyDescent="0.15">
      <c r="A690" t="s">
        <v>452</v>
      </c>
      <c r="B690" t="s">
        <v>2855</v>
      </c>
      <c r="C690">
        <v>31</v>
      </c>
      <c r="D690" s="14">
        <f t="shared" si="2"/>
        <v>31</v>
      </c>
    </row>
    <row r="691" spans="1:4" ht="12.75" customHeight="1" x14ac:dyDescent="0.15">
      <c r="A691" t="s">
        <v>453</v>
      </c>
      <c r="B691" t="s">
        <v>2856</v>
      </c>
      <c r="C691">
        <v>28</v>
      </c>
      <c r="D691" s="14">
        <f t="shared" si="2"/>
        <v>28</v>
      </c>
    </row>
    <row r="692" spans="1:4" ht="12.75" customHeight="1" x14ac:dyDescent="0.15">
      <c r="A692" t="s">
        <v>455</v>
      </c>
      <c r="B692" t="s">
        <v>2857</v>
      </c>
      <c r="C692">
        <v>68</v>
      </c>
      <c r="D692" s="14">
        <f t="shared" si="2"/>
        <v>68</v>
      </c>
    </row>
    <row r="693" spans="1:4" ht="12.75" customHeight="1" x14ac:dyDescent="0.15">
      <c r="A693" t="s">
        <v>456</v>
      </c>
      <c r="B693" t="s">
        <v>2858</v>
      </c>
      <c r="C693">
        <v>157</v>
      </c>
      <c r="D693" s="14">
        <f t="shared" si="2"/>
        <v>157</v>
      </c>
    </row>
    <row r="694" spans="1:4" ht="12.75" customHeight="1" x14ac:dyDescent="0.15">
      <c r="A694" t="s">
        <v>457</v>
      </c>
      <c r="B694" t="s">
        <v>2859</v>
      </c>
      <c r="C694" s="1040">
        <v>250</v>
      </c>
      <c r="D694" s="14" t="str">
        <f t="shared" si="2"/>
        <v>250</v>
      </c>
    </row>
    <row r="695" spans="1:4" ht="12.75" customHeight="1" x14ac:dyDescent="0.15">
      <c r="A695" t="s">
        <v>458</v>
      </c>
      <c r="B695" t="s">
        <v>2860</v>
      </c>
      <c r="C695" s="1040">
        <v>250</v>
      </c>
      <c r="D695" s="14" t="str">
        <f t="shared" si="2"/>
        <v>250</v>
      </c>
    </row>
    <row r="696" spans="1:4" ht="12.75" customHeight="1" x14ac:dyDescent="0.15">
      <c r="A696" t="s">
        <v>459</v>
      </c>
      <c r="B696" t="s">
        <v>2861</v>
      </c>
      <c r="C696">
        <v>133</v>
      </c>
      <c r="D696" s="14">
        <f t="shared" si="2"/>
        <v>133</v>
      </c>
    </row>
    <row r="697" spans="1:4" ht="12.75" customHeight="1" x14ac:dyDescent="0.15">
      <c r="A697" t="s">
        <v>460</v>
      </c>
      <c r="B697" t="s">
        <v>2862</v>
      </c>
      <c r="C697">
        <v>214</v>
      </c>
      <c r="D697" s="14">
        <f t="shared" si="2"/>
        <v>214</v>
      </c>
    </row>
    <row r="698" spans="1:4" ht="12.75" customHeight="1" x14ac:dyDescent="0.15">
      <c r="A698" t="s">
        <v>2863</v>
      </c>
      <c r="B698" t="s">
        <v>2864</v>
      </c>
      <c r="C698">
        <v>0</v>
      </c>
      <c r="D698" s="14">
        <f t="shared" si="2"/>
        <v>0</v>
      </c>
    </row>
    <row r="699" spans="1:4" ht="12.75" customHeight="1" x14ac:dyDescent="0.15">
      <c r="A699" t="s">
        <v>2865</v>
      </c>
      <c r="B699" t="s">
        <v>2866</v>
      </c>
      <c r="C699">
        <v>0</v>
      </c>
      <c r="D699" s="14">
        <f t="shared" si="2"/>
        <v>0</v>
      </c>
    </row>
    <row r="700" spans="1:4" ht="12.75" customHeight="1" x14ac:dyDescent="0.15">
      <c r="A700" t="s">
        <v>1744</v>
      </c>
      <c r="B700" t="s">
        <v>2867</v>
      </c>
      <c r="C700">
        <v>0</v>
      </c>
      <c r="D700" s="14">
        <f t="shared" si="2"/>
        <v>0</v>
      </c>
    </row>
    <row r="701" spans="1:4" ht="12.75" customHeight="1" x14ac:dyDescent="0.15">
      <c r="A701" t="s">
        <v>2868</v>
      </c>
      <c r="B701" t="s">
        <v>2869</v>
      </c>
      <c r="C701">
        <v>0</v>
      </c>
      <c r="D701" s="14">
        <f t="shared" si="2"/>
        <v>0</v>
      </c>
    </row>
    <row r="702" spans="1:4" ht="12.75" customHeight="1" x14ac:dyDescent="0.15">
      <c r="A702" t="s">
        <v>2870</v>
      </c>
      <c r="B702" t="s">
        <v>2871</v>
      </c>
      <c r="C702">
        <v>0</v>
      </c>
      <c r="D702" s="14">
        <f t="shared" si="2"/>
        <v>0</v>
      </c>
    </row>
    <row r="703" spans="1:4" ht="12.75" customHeight="1" x14ac:dyDescent="0.15">
      <c r="A703" t="s">
        <v>2872</v>
      </c>
      <c r="B703" t="s">
        <v>2873</v>
      </c>
      <c r="C703">
        <v>0</v>
      </c>
      <c r="D703" s="14">
        <f t="shared" si="2"/>
        <v>0</v>
      </c>
    </row>
    <row r="704" spans="1:4" ht="12.75" customHeight="1" x14ac:dyDescent="0.15">
      <c r="A704" t="s">
        <v>2874</v>
      </c>
      <c r="B704" t="s">
        <v>2875</v>
      </c>
      <c r="C704">
        <v>0</v>
      </c>
      <c r="D704" s="14">
        <f t="shared" si="2"/>
        <v>0</v>
      </c>
    </row>
    <row r="705" spans="1:4" ht="12.75" customHeight="1" x14ac:dyDescent="0.15">
      <c r="A705" t="s">
        <v>1746</v>
      </c>
      <c r="B705" t="s">
        <v>2876</v>
      </c>
      <c r="C705">
        <v>3</v>
      </c>
      <c r="D705" s="14">
        <f t="shared" si="2"/>
        <v>3</v>
      </c>
    </row>
    <row r="706" spans="1:4" ht="12.75" customHeight="1" x14ac:dyDescent="0.15">
      <c r="A706" t="s">
        <v>2877</v>
      </c>
      <c r="B706" t="s">
        <v>2878</v>
      </c>
      <c r="C706">
        <v>0</v>
      </c>
      <c r="D706" s="14">
        <f t="shared" si="2"/>
        <v>0</v>
      </c>
    </row>
    <row r="707" spans="1:4" ht="12.75" customHeight="1" x14ac:dyDescent="0.15">
      <c r="A707" t="s">
        <v>2879</v>
      </c>
      <c r="B707" t="s">
        <v>2880</v>
      </c>
      <c r="C707">
        <v>0</v>
      </c>
      <c r="D707" s="14">
        <f t="shared" si="2"/>
        <v>0</v>
      </c>
    </row>
    <row r="708" spans="1:4" ht="12.75" customHeight="1" x14ac:dyDescent="0.15">
      <c r="A708" t="s">
        <v>2881</v>
      </c>
      <c r="B708" t="s">
        <v>2882</v>
      </c>
      <c r="C708">
        <v>0</v>
      </c>
      <c r="D708" s="14">
        <f t="shared" si="2"/>
        <v>0</v>
      </c>
    </row>
    <row r="709" spans="1:4" ht="12.75" customHeight="1" x14ac:dyDescent="0.15">
      <c r="A709" t="s">
        <v>2883</v>
      </c>
      <c r="B709" t="s">
        <v>2884</v>
      </c>
      <c r="C709">
        <v>0</v>
      </c>
      <c r="D709" s="14">
        <f t="shared" si="2"/>
        <v>0</v>
      </c>
    </row>
    <row r="710" spans="1:4" ht="12.75" customHeight="1" x14ac:dyDescent="0.15">
      <c r="A710" t="s">
        <v>465</v>
      </c>
      <c r="B710" t="s">
        <v>2885</v>
      </c>
      <c r="C710">
        <v>9</v>
      </c>
      <c r="D710" s="14">
        <f t="shared" si="2"/>
        <v>9</v>
      </c>
    </row>
    <row r="711" spans="1:4" ht="12.75" customHeight="1" x14ac:dyDescent="0.15">
      <c r="A711" t="s">
        <v>468</v>
      </c>
      <c r="B711" t="s">
        <v>2886</v>
      </c>
      <c r="C711">
        <v>9</v>
      </c>
      <c r="D711" s="14">
        <f t="shared" si="2"/>
        <v>9</v>
      </c>
    </row>
    <row r="712" spans="1:4" ht="12.75" customHeight="1" x14ac:dyDescent="0.15">
      <c r="A712" t="s">
        <v>471</v>
      </c>
      <c r="B712" t="s">
        <v>2887</v>
      </c>
      <c r="C712">
        <v>57</v>
      </c>
      <c r="D712" s="14">
        <f t="shared" si="2"/>
        <v>57</v>
      </c>
    </row>
    <row r="713" spans="1:4" ht="12.75" customHeight="1" x14ac:dyDescent="0.15">
      <c r="A713" t="s">
        <v>474</v>
      </c>
      <c r="B713" t="s">
        <v>2888</v>
      </c>
      <c r="C713">
        <v>107</v>
      </c>
      <c r="D713" s="14">
        <f t="shared" si="2"/>
        <v>107</v>
      </c>
    </row>
    <row r="714" spans="1:4" ht="12.75" customHeight="1" x14ac:dyDescent="0.15">
      <c r="A714" t="s">
        <v>477</v>
      </c>
      <c r="B714" t="s">
        <v>2889</v>
      </c>
      <c r="C714">
        <v>37</v>
      </c>
      <c r="D714" s="14">
        <f t="shared" si="2"/>
        <v>37</v>
      </c>
    </row>
    <row r="715" spans="1:4" ht="12.75" customHeight="1" x14ac:dyDescent="0.15">
      <c r="A715" t="s">
        <v>480</v>
      </c>
      <c r="B715" t="s">
        <v>2890</v>
      </c>
      <c r="C715">
        <v>16</v>
      </c>
      <c r="D715" s="14">
        <f t="shared" si="2"/>
        <v>16</v>
      </c>
    </row>
    <row r="716" spans="1:4" ht="12.75" customHeight="1" x14ac:dyDescent="0.15">
      <c r="A716" t="s">
        <v>482</v>
      </c>
      <c r="B716" t="s">
        <v>2891</v>
      </c>
      <c r="C716">
        <v>12</v>
      </c>
      <c r="D716" s="14">
        <f t="shared" si="2"/>
        <v>12</v>
      </c>
    </row>
    <row r="717" spans="1:4" ht="12.75" customHeight="1" x14ac:dyDescent="0.15">
      <c r="A717" t="s">
        <v>483</v>
      </c>
      <c r="B717" t="s">
        <v>2892</v>
      </c>
      <c r="C717">
        <v>18</v>
      </c>
      <c r="D717" s="14">
        <f t="shared" si="2"/>
        <v>18</v>
      </c>
    </row>
    <row r="718" spans="1:4" ht="12.75" customHeight="1" x14ac:dyDescent="0.15">
      <c r="A718" t="s">
        <v>484</v>
      </c>
      <c r="B718" t="s">
        <v>2893</v>
      </c>
      <c r="C718">
        <v>65</v>
      </c>
      <c r="D718" s="14">
        <f t="shared" si="2"/>
        <v>65</v>
      </c>
    </row>
    <row r="719" spans="1:4" ht="12.75" customHeight="1" x14ac:dyDescent="0.15">
      <c r="A719" t="s">
        <v>485</v>
      </c>
      <c r="B719" t="s">
        <v>2894</v>
      </c>
      <c r="C719">
        <v>149</v>
      </c>
      <c r="D719" s="14">
        <f t="shared" si="2"/>
        <v>149</v>
      </c>
    </row>
    <row r="720" spans="1:4" ht="12.75" customHeight="1" x14ac:dyDescent="0.15">
      <c r="A720" t="s">
        <v>486</v>
      </c>
      <c r="B720" t="s">
        <v>2895</v>
      </c>
      <c r="C720">
        <v>70</v>
      </c>
      <c r="D720" s="14">
        <f t="shared" si="2"/>
        <v>70</v>
      </c>
    </row>
    <row r="721" spans="1:4" ht="12.75" customHeight="1" x14ac:dyDescent="0.15">
      <c r="A721" t="s">
        <v>487</v>
      </c>
      <c r="B721" t="s">
        <v>2896</v>
      </c>
      <c r="C721">
        <v>41</v>
      </c>
      <c r="D721" s="14">
        <f t="shared" si="2"/>
        <v>41</v>
      </c>
    </row>
    <row r="722" spans="1:4" ht="12.75" customHeight="1" x14ac:dyDescent="0.15">
      <c r="A722" t="s">
        <v>693</v>
      </c>
      <c r="B722" t="s">
        <v>2897</v>
      </c>
      <c r="C722">
        <v>7</v>
      </c>
      <c r="D722" s="14">
        <f t="shared" si="2"/>
        <v>7</v>
      </c>
    </row>
    <row r="723" spans="1:4" ht="12.75" customHeight="1" x14ac:dyDescent="0.15">
      <c r="A723" t="s">
        <v>696</v>
      </c>
      <c r="B723" t="s">
        <v>2898</v>
      </c>
      <c r="C723">
        <v>12</v>
      </c>
      <c r="D723" s="14">
        <f t="shared" si="2"/>
        <v>12</v>
      </c>
    </row>
    <row r="724" spans="1:4" ht="12.75" customHeight="1" x14ac:dyDescent="0.15">
      <c r="A724" t="s">
        <v>698</v>
      </c>
      <c r="B724" t="s">
        <v>2899</v>
      </c>
      <c r="C724">
        <v>17</v>
      </c>
      <c r="D724" s="14">
        <f t="shared" si="2"/>
        <v>17</v>
      </c>
    </row>
    <row r="725" spans="1:4" ht="12.75" customHeight="1" x14ac:dyDescent="0.15">
      <c r="A725" t="s">
        <v>700</v>
      </c>
      <c r="B725" t="s">
        <v>2900</v>
      </c>
      <c r="C725">
        <v>33</v>
      </c>
      <c r="D725" s="14">
        <f t="shared" si="2"/>
        <v>33</v>
      </c>
    </row>
    <row r="726" spans="1:4" ht="12.75" customHeight="1" x14ac:dyDescent="0.15">
      <c r="A726" t="s">
        <v>702</v>
      </c>
      <c r="B726" t="s">
        <v>2901</v>
      </c>
      <c r="C726">
        <v>10</v>
      </c>
      <c r="D726" s="14">
        <f t="shared" si="2"/>
        <v>10</v>
      </c>
    </row>
    <row r="727" spans="1:4" ht="12.75" customHeight="1" x14ac:dyDescent="0.15">
      <c r="A727" t="s">
        <v>704</v>
      </c>
      <c r="B727" t="s">
        <v>2902</v>
      </c>
      <c r="C727">
        <v>6</v>
      </c>
      <c r="D727" s="14">
        <f t="shared" si="2"/>
        <v>6</v>
      </c>
    </row>
    <row r="728" spans="1:4" ht="12.75" customHeight="1" x14ac:dyDescent="0.15">
      <c r="A728" t="s">
        <v>1750</v>
      </c>
      <c r="B728" t="s">
        <v>2903</v>
      </c>
      <c r="C728">
        <v>7</v>
      </c>
      <c r="D728" s="14">
        <f t="shared" si="2"/>
        <v>7</v>
      </c>
    </row>
    <row r="729" spans="1:4" ht="12.75" customHeight="1" x14ac:dyDescent="0.15">
      <c r="A729" t="s">
        <v>1751</v>
      </c>
      <c r="B729" t="s">
        <v>2904</v>
      </c>
      <c r="C729">
        <v>16</v>
      </c>
      <c r="D729" s="14">
        <f t="shared" si="2"/>
        <v>16</v>
      </c>
    </row>
    <row r="730" spans="1:4" ht="12.75" customHeight="1" x14ac:dyDescent="0.15">
      <c r="A730" t="s">
        <v>1752</v>
      </c>
      <c r="B730" t="s">
        <v>2905</v>
      </c>
      <c r="C730">
        <v>70</v>
      </c>
      <c r="D730" s="14">
        <f t="shared" si="2"/>
        <v>70</v>
      </c>
    </row>
    <row r="731" spans="1:4" ht="12.75" customHeight="1" x14ac:dyDescent="0.15">
      <c r="A731" t="s">
        <v>1753</v>
      </c>
      <c r="B731" t="s">
        <v>2906</v>
      </c>
      <c r="C731">
        <v>57</v>
      </c>
      <c r="D731" s="14">
        <f t="shared" si="2"/>
        <v>57</v>
      </c>
    </row>
    <row r="732" spans="1:4" ht="12.75" customHeight="1" x14ac:dyDescent="0.15">
      <c r="A732" t="s">
        <v>1757</v>
      </c>
      <c r="B732" t="s">
        <v>2907</v>
      </c>
      <c r="C732">
        <v>0</v>
      </c>
      <c r="D732" s="14">
        <f t="shared" si="2"/>
        <v>0</v>
      </c>
    </row>
    <row r="733" spans="1:4" ht="12.75" customHeight="1" x14ac:dyDescent="0.15">
      <c r="A733" t="s">
        <v>1758</v>
      </c>
      <c r="B733" t="s">
        <v>2908</v>
      </c>
      <c r="C733">
        <v>16</v>
      </c>
      <c r="D733" s="14">
        <f t="shared" si="2"/>
        <v>16</v>
      </c>
    </row>
    <row r="734" spans="1:4" ht="12.75" customHeight="1" x14ac:dyDescent="0.15">
      <c r="A734" t="s">
        <v>1759</v>
      </c>
      <c r="B734" t="s">
        <v>2909</v>
      </c>
      <c r="C734">
        <v>76</v>
      </c>
      <c r="D734" s="14">
        <f t="shared" si="2"/>
        <v>76</v>
      </c>
    </row>
    <row r="735" spans="1:4" ht="12.75" customHeight="1" x14ac:dyDescent="0.15">
      <c r="A735" t="s">
        <v>1760</v>
      </c>
      <c r="B735" t="s">
        <v>2910</v>
      </c>
      <c r="C735">
        <v>59</v>
      </c>
      <c r="D735" s="14">
        <f t="shared" si="2"/>
        <v>59</v>
      </c>
    </row>
    <row r="736" spans="1:4" ht="12.75" customHeight="1" x14ac:dyDescent="0.15">
      <c r="A736" t="s">
        <v>1761</v>
      </c>
      <c r="B736" t="s">
        <v>2911</v>
      </c>
      <c r="C736">
        <v>21</v>
      </c>
      <c r="D736" s="14">
        <f t="shared" si="2"/>
        <v>21</v>
      </c>
    </row>
    <row r="737" spans="1:4" ht="12.75" customHeight="1" x14ac:dyDescent="0.15">
      <c r="A737" t="s">
        <v>1762</v>
      </c>
      <c r="B737" t="s">
        <v>2912</v>
      </c>
      <c r="C737">
        <v>0</v>
      </c>
      <c r="D737" s="14">
        <f t="shared" si="2"/>
        <v>0</v>
      </c>
    </row>
    <row r="738" spans="1:4" ht="12.75" customHeight="1" x14ac:dyDescent="0.15">
      <c r="A738" t="s">
        <v>1764</v>
      </c>
      <c r="B738" t="s">
        <v>2913</v>
      </c>
      <c r="C738">
        <v>12</v>
      </c>
      <c r="D738" s="14">
        <f t="shared" si="2"/>
        <v>12</v>
      </c>
    </row>
    <row r="739" spans="1:4" ht="12.75" customHeight="1" x14ac:dyDescent="0.15">
      <c r="A739" t="s">
        <v>1765</v>
      </c>
      <c r="B739" t="s">
        <v>2914</v>
      </c>
      <c r="C739">
        <v>12</v>
      </c>
      <c r="D739" s="14">
        <f t="shared" si="2"/>
        <v>12</v>
      </c>
    </row>
    <row r="740" spans="1:4" ht="12.75" customHeight="1" x14ac:dyDescent="0.15">
      <c r="A740" t="s">
        <v>1766</v>
      </c>
      <c r="B740" t="s">
        <v>2915</v>
      </c>
      <c r="C740">
        <v>27</v>
      </c>
      <c r="D740" s="14">
        <f t="shared" si="2"/>
        <v>27</v>
      </c>
    </row>
    <row r="741" spans="1:4" ht="12.75" customHeight="1" x14ac:dyDescent="0.15">
      <c r="A741" t="s">
        <v>1767</v>
      </c>
      <c r="B741" t="s">
        <v>2916</v>
      </c>
      <c r="C741">
        <v>33</v>
      </c>
      <c r="D741" s="14">
        <f t="shared" si="2"/>
        <v>33</v>
      </c>
    </row>
    <row r="742" spans="1:4" ht="12.75" customHeight="1" x14ac:dyDescent="0.15">
      <c r="A742" t="s">
        <v>1768</v>
      </c>
      <c r="B742" t="s">
        <v>2917</v>
      </c>
      <c r="C742">
        <v>24</v>
      </c>
      <c r="D742" s="14">
        <f t="shared" si="2"/>
        <v>24</v>
      </c>
    </row>
    <row r="743" spans="1:4" ht="12.75" customHeight="1" x14ac:dyDescent="0.15">
      <c r="A743" t="s">
        <v>1769</v>
      </c>
      <c r="B743" t="s">
        <v>2918</v>
      </c>
      <c r="C743">
        <v>1</v>
      </c>
      <c r="D743" s="14">
        <f t="shared" si="2"/>
        <v>1</v>
      </c>
    </row>
    <row r="744" spans="1:4" ht="12.75" customHeight="1" x14ac:dyDescent="0.15">
      <c r="A744" t="s">
        <v>707</v>
      </c>
      <c r="B744" t="s">
        <v>2919</v>
      </c>
      <c r="C744">
        <v>19</v>
      </c>
      <c r="D744" s="14">
        <f t="shared" si="2"/>
        <v>19</v>
      </c>
    </row>
    <row r="745" spans="1:4" ht="12.75" customHeight="1" x14ac:dyDescent="0.15">
      <c r="A745" t="s">
        <v>710</v>
      </c>
      <c r="B745" t="s">
        <v>2920</v>
      </c>
      <c r="C745">
        <v>29</v>
      </c>
      <c r="D745" s="14">
        <f t="shared" si="2"/>
        <v>29</v>
      </c>
    </row>
    <row r="746" spans="1:4" ht="12.75" customHeight="1" x14ac:dyDescent="0.15">
      <c r="A746" t="s">
        <v>712</v>
      </c>
      <c r="B746" t="s">
        <v>2921</v>
      </c>
      <c r="C746">
        <v>99</v>
      </c>
      <c r="D746" s="14">
        <f t="shared" si="2"/>
        <v>99</v>
      </c>
    </row>
    <row r="747" spans="1:4" ht="12.75" customHeight="1" x14ac:dyDescent="0.15">
      <c r="A747" t="s">
        <v>714</v>
      </c>
      <c r="B747" t="s">
        <v>2922</v>
      </c>
      <c r="C747">
        <v>198</v>
      </c>
      <c r="D747" s="14">
        <f t="shared" si="2"/>
        <v>198</v>
      </c>
    </row>
    <row r="748" spans="1:4" ht="12.75" customHeight="1" x14ac:dyDescent="0.15">
      <c r="A748" t="s">
        <v>716</v>
      </c>
      <c r="B748" t="s">
        <v>2923</v>
      </c>
      <c r="C748">
        <v>95</v>
      </c>
      <c r="D748" s="14">
        <f t="shared" si="2"/>
        <v>95</v>
      </c>
    </row>
    <row r="749" spans="1:4" ht="12.75" customHeight="1" x14ac:dyDescent="0.15">
      <c r="A749" t="s">
        <v>718</v>
      </c>
      <c r="B749" t="s">
        <v>2924</v>
      </c>
      <c r="C749">
        <v>41</v>
      </c>
      <c r="D749" s="14">
        <f t="shared" si="2"/>
        <v>41</v>
      </c>
    </row>
    <row r="750" spans="1:4" ht="12.75" customHeight="1" x14ac:dyDescent="0.15">
      <c r="A750" t="s">
        <v>490</v>
      </c>
      <c r="B750" t="s">
        <v>2925</v>
      </c>
      <c r="C750">
        <v>19</v>
      </c>
      <c r="D750" s="14">
        <f t="shared" si="2"/>
        <v>19</v>
      </c>
    </row>
    <row r="751" spans="1:4" ht="12.75" customHeight="1" x14ac:dyDescent="0.15">
      <c r="A751" t="s">
        <v>491</v>
      </c>
      <c r="B751" t="s">
        <v>2926</v>
      </c>
      <c r="C751">
        <v>25</v>
      </c>
      <c r="D751" s="14">
        <f t="shared" si="2"/>
        <v>25</v>
      </c>
    </row>
    <row r="752" spans="1:4" ht="12.75" customHeight="1" x14ac:dyDescent="0.15">
      <c r="A752" t="s">
        <v>492</v>
      </c>
      <c r="B752" t="s">
        <v>2927</v>
      </c>
      <c r="C752">
        <v>88</v>
      </c>
      <c r="D752" s="14">
        <f t="shared" si="2"/>
        <v>88</v>
      </c>
    </row>
    <row r="753" spans="1:4" ht="12.75" customHeight="1" x14ac:dyDescent="0.15">
      <c r="A753" t="s">
        <v>493</v>
      </c>
      <c r="B753" t="s">
        <v>2928</v>
      </c>
      <c r="C753">
        <v>180</v>
      </c>
      <c r="D753" s="14">
        <f t="shared" si="2"/>
        <v>180</v>
      </c>
    </row>
    <row r="754" spans="1:4" ht="12.75" customHeight="1" x14ac:dyDescent="0.15">
      <c r="A754" t="s">
        <v>494</v>
      </c>
      <c r="B754" t="s">
        <v>2929</v>
      </c>
      <c r="C754">
        <v>79</v>
      </c>
      <c r="D754" s="14">
        <f t="shared" si="2"/>
        <v>79</v>
      </c>
    </row>
    <row r="755" spans="1:4" ht="12.75" customHeight="1" x14ac:dyDescent="0.15">
      <c r="A755" t="s">
        <v>495</v>
      </c>
      <c r="B755" t="s">
        <v>2930</v>
      </c>
      <c r="C755">
        <v>40</v>
      </c>
      <c r="D755" s="14">
        <f t="shared" si="2"/>
        <v>40</v>
      </c>
    </row>
    <row r="756" spans="1:4" ht="12.75" customHeight="1" x14ac:dyDescent="0.15">
      <c r="A756" t="s">
        <v>721</v>
      </c>
      <c r="B756" t="s">
        <v>2931</v>
      </c>
      <c r="C756">
        <v>20</v>
      </c>
      <c r="D756" s="14">
        <f t="shared" si="2"/>
        <v>20</v>
      </c>
    </row>
    <row r="757" spans="1:4" ht="12.75" customHeight="1" x14ac:dyDescent="0.15">
      <c r="A757" t="s">
        <v>723</v>
      </c>
      <c r="B757" t="s">
        <v>2932</v>
      </c>
      <c r="C757">
        <v>30</v>
      </c>
      <c r="D757" s="14">
        <f t="shared" si="2"/>
        <v>30</v>
      </c>
    </row>
    <row r="758" spans="1:4" ht="12.75" customHeight="1" x14ac:dyDescent="0.15">
      <c r="A758" t="s">
        <v>725</v>
      </c>
      <c r="B758" t="s">
        <v>2933</v>
      </c>
      <c r="C758">
        <v>43</v>
      </c>
      <c r="D758" s="14">
        <f t="shared" si="2"/>
        <v>43</v>
      </c>
    </row>
    <row r="759" spans="1:4" ht="12.75" customHeight="1" x14ac:dyDescent="0.15">
      <c r="A759" t="s">
        <v>727</v>
      </c>
      <c r="B759" t="s">
        <v>2934</v>
      </c>
      <c r="C759">
        <v>45</v>
      </c>
      <c r="D759" s="14">
        <f t="shared" si="2"/>
        <v>45</v>
      </c>
    </row>
    <row r="760" spans="1:4" ht="12.75" customHeight="1" x14ac:dyDescent="0.15">
      <c r="A760" t="s">
        <v>729</v>
      </c>
      <c r="B760" t="s">
        <v>2935</v>
      </c>
      <c r="C760">
        <v>28</v>
      </c>
      <c r="D760" s="14">
        <f t="shared" si="2"/>
        <v>28</v>
      </c>
    </row>
    <row r="761" spans="1:4" ht="12.75" customHeight="1" x14ac:dyDescent="0.15">
      <c r="A761" t="s">
        <v>731</v>
      </c>
      <c r="B761" t="s">
        <v>2936</v>
      </c>
      <c r="C761">
        <v>20</v>
      </c>
      <c r="D761" s="14">
        <f t="shared" si="2"/>
        <v>20</v>
      </c>
    </row>
    <row r="762" spans="1:4" ht="12.75" customHeight="1" x14ac:dyDescent="0.15">
      <c r="A762" t="s">
        <v>734</v>
      </c>
      <c r="B762" t="s">
        <v>2937</v>
      </c>
      <c r="C762">
        <v>10</v>
      </c>
      <c r="D762" s="14">
        <f t="shared" si="2"/>
        <v>10</v>
      </c>
    </row>
    <row r="763" spans="1:4" ht="12.75" customHeight="1" x14ac:dyDescent="0.15">
      <c r="A763" t="s">
        <v>736</v>
      </c>
      <c r="B763" t="s">
        <v>2938</v>
      </c>
      <c r="C763">
        <v>19</v>
      </c>
      <c r="D763" s="14">
        <f t="shared" si="2"/>
        <v>19</v>
      </c>
    </row>
    <row r="764" spans="1:4" ht="12.75" customHeight="1" x14ac:dyDescent="0.15">
      <c r="A764" t="s">
        <v>738</v>
      </c>
      <c r="B764" t="s">
        <v>2939</v>
      </c>
      <c r="C764">
        <v>33</v>
      </c>
      <c r="D764" s="14">
        <f t="shared" si="2"/>
        <v>33</v>
      </c>
    </row>
    <row r="765" spans="1:4" ht="12.75" customHeight="1" x14ac:dyDescent="0.15">
      <c r="A765" t="s">
        <v>740</v>
      </c>
      <c r="B765" t="s">
        <v>2940</v>
      </c>
      <c r="C765">
        <v>39</v>
      </c>
      <c r="D765" s="14">
        <f t="shared" si="2"/>
        <v>39</v>
      </c>
    </row>
    <row r="766" spans="1:4" ht="12.75" customHeight="1" x14ac:dyDescent="0.15">
      <c r="A766" t="s">
        <v>742</v>
      </c>
      <c r="B766" t="s">
        <v>2941</v>
      </c>
      <c r="C766">
        <v>18</v>
      </c>
      <c r="D766" s="14">
        <f t="shared" si="2"/>
        <v>18</v>
      </c>
    </row>
    <row r="767" spans="1:4" ht="12.75" customHeight="1" x14ac:dyDescent="0.15">
      <c r="A767" t="s">
        <v>744</v>
      </c>
      <c r="B767" t="s">
        <v>2942</v>
      </c>
      <c r="C767">
        <v>10</v>
      </c>
      <c r="D767" s="14">
        <f t="shared" ref="D767:D1021" si="3">IF(C767&gt;=250,"250",IF(C767&lt;=250,C767))</f>
        <v>10</v>
      </c>
    </row>
    <row r="768" spans="1:4" ht="12.75" customHeight="1" x14ac:dyDescent="0.15">
      <c r="A768" t="s">
        <v>1771</v>
      </c>
      <c r="B768" t="s">
        <v>2943</v>
      </c>
      <c r="C768">
        <v>11</v>
      </c>
      <c r="D768" s="14">
        <f t="shared" si="3"/>
        <v>11</v>
      </c>
    </row>
    <row r="769" spans="1:4" ht="12.75" customHeight="1" x14ac:dyDescent="0.15">
      <c r="A769" t="s">
        <v>1772</v>
      </c>
      <c r="B769" t="s">
        <v>2944</v>
      </c>
      <c r="C769">
        <v>208</v>
      </c>
      <c r="D769" s="14">
        <f t="shared" si="3"/>
        <v>208</v>
      </c>
    </row>
    <row r="770" spans="1:4" ht="12.75" customHeight="1" x14ac:dyDescent="0.15">
      <c r="A770" t="s">
        <v>1773</v>
      </c>
      <c r="B770" t="s">
        <v>2945</v>
      </c>
      <c r="C770">
        <v>225</v>
      </c>
      <c r="D770" s="14">
        <f t="shared" si="3"/>
        <v>225</v>
      </c>
    </row>
    <row r="771" spans="1:4" ht="12.75" customHeight="1" x14ac:dyDescent="0.15">
      <c r="A771" t="s">
        <v>1774</v>
      </c>
      <c r="B771" t="s">
        <v>2946</v>
      </c>
      <c r="C771">
        <v>208</v>
      </c>
      <c r="D771" s="14">
        <f t="shared" si="3"/>
        <v>208</v>
      </c>
    </row>
    <row r="772" spans="1:4" ht="12.75" customHeight="1" x14ac:dyDescent="0.15">
      <c r="A772" t="s">
        <v>1775</v>
      </c>
      <c r="B772" t="s">
        <v>2947</v>
      </c>
      <c r="C772" s="1040">
        <v>250</v>
      </c>
      <c r="D772" s="14" t="str">
        <f t="shared" si="3"/>
        <v>250</v>
      </c>
    </row>
    <row r="773" spans="1:4" ht="12.75" customHeight="1" x14ac:dyDescent="0.15">
      <c r="A773" t="s">
        <v>1776</v>
      </c>
      <c r="B773" t="s">
        <v>2948</v>
      </c>
      <c r="C773">
        <v>155</v>
      </c>
      <c r="D773" s="14">
        <f t="shared" si="3"/>
        <v>155</v>
      </c>
    </row>
    <row r="774" spans="1:4" ht="12.75" customHeight="1" x14ac:dyDescent="0.15">
      <c r="A774" t="s">
        <v>2949</v>
      </c>
      <c r="B774" t="s">
        <v>2950</v>
      </c>
      <c r="C774">
        <v>0</v>
      </c>
      <c r="D774" s="14">
        <f t="shared" si="3"/>
        <v>0</v>
      </c>
    </row>
    <row r="775" spans="1:4" ht="12.75" customHeight="1" x14ac:dyDescent="0.15">
      <c r="A775" t="s">
        <v>1778</v>
      </c>
      <c r="B775" t="s">
        <v>2951</v>
      </c>
      <c r="C775">
        <v>108</v>
      </c>
      <c r="D775" s="14">
        <f t="shared" si="3"/>
        <v>108</v>
      </c>
    </row>
    <row r="776" spans="1:4" ht="12.75" customHeight="1" x14ac:dyDescent="0.15">
      <c r="A776" t="s">
        <v>1779</v>
      </c>
      <c r="B776" t="s">
        <v>2952</v>
      </c>
      <c r="C776">
        <v>139</v>
      </c>
      <c r="D776" s="14">
        <f t="shared" si="3"/>
        <v>139</v>
      </c>
    </row>
    <row r="777" spans="1:4" ht="12.75" customHeight="1" x14ac:dyDescent="0.15">
      <c r="A777" t="s">
        <v>1780</v>
      </c>
      <c r="B777" t="s">
        <v>2953</v>
      </c>
      <c r="C777">
        <v>128</v>
      </c>
      <c r="D777" s="14">
        <f t="shared" si="3"/>
        <v>128</v>
      </c>
    </row>
    <row r="778" spans="1:4" ht="12.75" customHeight="1" x14ac:dyDescent="0.15">
      <c r="A778" t="s">
        <v>1781</v>
      </c>
      <c r="B778" t="s">
        <v>2954</v>
      </c>
      <c r="C778">
        <v>80</v>
      </c>
      <c r="D778" s="14">
        <f t="shared" si="3"/>
        <v>80</v>
      </c>
    </row>
    <row r="779" spans="1:4" ht="12.75" customHeight="1" x14ac:dyDescent="0.15">
      <c r="A779" t="s">
        <v>1782</v>
      </c>
      <c r="B779" t="s">
        <v>2955</v>
      </c>
      <c r="C779">
        <v>2</v>
      </c>
      <c r="D779" s="14">
        <f t="shared" si="3"/>
        <v>2</v>
      </c>
    </row>
    <row r="780" spans="1:4" ht="12.75" customHeight="1" x14ac:dyDescent="0.15">
      <c r="A780" t="s">
        <v>1784</v>
      </c>
      <c r="B780" t="s">
        <v>2956</v>
      </c>
      <c r="C780">
        <v>21</v>
      </c>
      <c r="D780" s="14">
        <f t="shared" si="3"/>
        <v>21</v>
      </c>
    </row>
    <row r="781" spans="1:4" ht="12.75" customHeight="1" x14ac:dyDescent="0.15">
      <c r="A781" t="s">
        <v>1785</v>
      </c>
      <c r="B781" t="s">
        <v>2957</v>
      </c>
      <c r="C781">
        <v>163</v>
      </c>
      <c r="D781" s="14">
        <f t="shared" si="3"/>
        <v>163</v>
      </c>
    </row>
    <row r="782" spans="1:4" ht="12.75" customHeight="1" x14ac:dyDescent="0.15">
      <c r="A782" t="s">
        <v>1786</v>
      </c>
      <c r="B782" t="s">
        <v>2958</v>
      </c>
      <c r="C782" s="1040">
        <v>250</v>
      </c>
      <c r="D782" s="14" t="str">
        <f t="shared" si="3"/>
        <v>250</v>
      </c>
    </row>
    <row r="783" spans="1:4" ht="12.75" customHeight="1" x14ac:dyDescent="0.15">
      <c r="A783" t="s">
        <v>1787</v>
      </c>
      <c r="B783" t="s">
        <v>2959</v>
      </c>
      <c r="C783">
        <v>243</v>
      </c>
      <c r="D783" s="14">
        <f t="shared" si="3"/>
        <v>243</v>
      </c>
    </row>
    <row r="784" spans="1:4" ht="12.75" customHeight="1" x14ac:dyDescent="0.15">
      <c r="A784" t="s">
        <v>1788</v>
      </c>
      <c r="B784" t="s">
        <v>2960</v>
      </c>
      <c r="C784">
        <v>171</v>
      </c>
      <c r="D784" s="14">
        <f t="shared" si="3"/>
        <v>171</v>
      </c>
    </row>
    <row r="785" spans="1:4" ht="12.75" customHeight="1" x14ac:dyDescent="0.15">
      <c r="A785" t="s">
        <v>1789</v>
      </c>
      <c r="B785" t="s">
        <v>2961</v>
      </c>
      <c r="C785">
        <v>34</v>
      </c>
      <c r="D785" s="14">
        <f t="shared" si="3"/>
        <v>34</v>
      </c>
    </row>
    <row r="786" spans="1:4" ht="12.75" customHeight="1" x14ac:dyDescent="0.15">
      <c r="A786" t="s">
        <v>2962</v>
      </c>
      <c r="B786" t="s">
        <v>2963</v>
      </c>
      <c r="C786">
        <v>0</v>
      </c>
      <c r="D786" s="14">
        <f t="shared" si="3"/>
        <v>0</v>
      </c>
    </row>
    <row r="787" spans="1:4" ht="12.75" customHeight="1" x14ac:dyDescent="0.15">
      <c r="A787" t="s">
        <v>1791</v>
      </c>
      <c r="B787" t="s">
        <v>2964</v>
      </c>
      <c r="C787">
        <v>187</v>
      </c>
      <c r="D787" s="14">
        <f t="shared" si="3"/>
        <v>187</v>
      </c>
    </row>
    <row r="788" spans="1:4" ht="12.75" customHeight="1" x14ac:dyDescent="0.15">
      <c r="A788" t="s">
        <v>1792</v>
      </c>
      <c r="B788" t="s">
        <v>2965</v>
      </c>
      <c r="C788" s="1040">
        <v>250</v>
      </c>
      <c r="D788" s="14" t="str">
        <f t="shared" si="3"/>
        <v>250</v>
      </c>
    </row>
    <row r="789" spans="1:4" ht="12.75" customHeight="1" x14ac:dyDescent="0.15">
      <c r="A789" t="s">
        <v>1793</v>
      </c>
      <c r="B789" t="s">
        <v>2966</v>
      </c>
      <c r="C789" s="1040">
        <v>250</v>
      </c>
      <c r="D789" s="14" t="str">
        <f t="shared" si="3"/>
        <v>250</v>
      </c>
    </row>
    <row r="790" spans="1:4" ht="12.75" customHeight="1" x14ac:dyDescent="0.15">
      <c r="A790" t="s">
        <v>1794</v>
      </c>
      <c r="B790" t="s">
        <v>2967</v>
      </c>
      <c r="C790">
        <v>190</v>
      </c>
      <c r="D790" s="14">
        <f t="shared" si="3"/>
        <v>190</v>
      </c>
    </row>
    <row r="791" spans="1:4" ht="12.75" customHeight="1" x14ac:dyDescent="0.15">
      <c r="A791" t="s">
        <v>1795</v>
      </c>
      <c r="B791" t="s">
        <v>2968</v>
      </c>
      <c r="C791">
        <v>6</v>
      </c>
      <c r="D791" s="14">
        <f t="shared" si="3"/>
        <v>6</v>
      </c>
    </row>
    <row r="792" spans="1:4" ht="12.75" customHeight="1" x14ac:dyDescent="0.15">
      <c r="A792" t="s">
        <v>1797</v>
      </c>
      <c r="B792" t="s">
        <v>2969</v>
      </c>
      <c r="C792">
        <v>7</v>
      </c>
      <c r="D792" s="14">
        <f t="shared" si="3"/>
        <v>7</v>
      </c>
    </row>
    <row r="793" spans="1:4" ht="12.75" customHeight="1" x14ac:dyDescent="0.15">
      <c r="A793" t="s">
        <v>1798</v>
      </c>
      <c r="B793" t="s">
        <v>2970</v>
      </c>
      <c r="C793">
        <v>147</v>
      </c>
      <c r="D793" s="14">
        <f t="shared" si="3"/>
        <v>147</v>
      </c>
    </row>
    <row r="794" spans="1:4" ht="12.75" customHeight="1" x14ac:dyDescent="0.15">
      <c r="A794" t="s">
        <v>1799</v>
      </c>
      <c r="B794" t="s">
        <v>2971</v>
      </c>
      <c r="C794">
        <v>231</v>
      </c>
      <c r="D794" s="14">
        <f t="shared" si="3"/>
        <v>231</v>
      </c>
    </row>
    <row r="795" spans="1:4" ht="12.75" customHeight="1" x14ac:dyDescent="0.15">
      <c r="A795" t="s">
        <v>1800</v>
      </c>
      <c r="B795" t="s">
        <v>2972</v>
      </c>
      <c r="C795">
        <v>233</v>
      </c>
      <c r="D795" s="14">
        <f t="shared" si="3"/>
        <v>233</v>
      </c>
    </row>
    <row r="796" spans="1:4" ht="12.75" customHeight="1" x14ac:dyDescent="0.15">
      <c r="A796" t="s">
        <v>1801</v>
      </c>
      <c r="B796" t="s">
        <v>2973</v>
      </c>
      <c r="C796">
        <v>136</v>
      </c>
      <c r="D796" s="14">
        <f t="shared" si="3"/>
        <v>136</v>
      </c>
    </row>
    <row r="797" spans="1:4" ht="12.75" customHeight="1" x14ac:dyDescent="0.15">
      <c r="A797" t="s">
        <v>1803</v>
      </c>
      <c r="B797" t="s">
        <v>2974</v>
      </c>
      <c r="C797">
        <v>69</v>
      </c>
      <c r="D797" s="14">
        <f t="shared" si="3"/>
        <v>69</v>
      </c>
    </row>
    <row r="798" spans="1:4" ht="12.75" customHeight="1" x14ac:dyDescent="0.15">
      <c r="A798" t="s">
        <v>1807</v>
      </c>
      <c r="B798" t="s">
        <v>2975</v>
      </c>
      <c r="C798">
        <v>203</v>
      </c>
      <c r="D798" s="14">
        <f t="shared" si="3"/>
        <v>203</v>
      </c>
    </row>
    <row r="799" spans="1:4" ht="12.75" customHeight="1" x14ac:dyDescent="0.15">
      <c r="A799" t="s">
        <v>1808</v>
      </c>
      <c r="B799" t="s">
        <v>2976</v>
      </c>
      <c r="C799" s="1040">
        <v>250</v>
      </c>
      <c r="D799" s="14" t="str">
        <f t="shared" si="3"/>
        <v>250</v>
      </c>
    </row>
    <row r="800" spans="1:4" ht="12.75" customHeight="1" x14ac:dyDescent="0.15">
      <c r="A800" t="s">
        <v>1810</v>
      </c>
      <c r="B800" t="s">
        <v>2977</v>
      </c>
      <c r="C800">
        <v>128</v>
      </c>
      <c r="D800" s="14">
        <f t="shared" si="3"/>
        <v>128</v>
      </c>
    </row>
    <row r="801" spans="1:4" ht="12.75" customHeight="1" x14ac:dyDescent="0.15">
      <c r="A801" t="s">
        <v>1811</v>
      </c>
      <c r="B801" t="s">
        <v>2978</v>
      </c>
      <c r="C801" s="1040">
        <v>250</v>
      </c>
      <c r="D801" s="14" t="str">
        <f t="shared" si="3"/>
        <v>250</v>
      </c>
    </row>
    <row r="802" spans="1:4" ht="12.75" customHeight="1" x14ac:dyDescent="0.15">
      <c r="A802" t="s">
        <v>625</v>
      </c>
      <c r="B802" t="s">
        <v>2979</v>
      </c>
      <c r="C802">
        <v>18</v>
      </c>
      <c r="D802" s="14">
        <f t="shared" si="3"/>
        <v>18</v>
      </c>
    </row>
    <row r="803" spans="1:4" ht="12.75" customHeight="1" x14ac:dyDescent="0.15">
      <c r="A803" t="s">
        <v>626</v>
      </c>
      <c r="B803" t="s">
        <v>2980</v>
      </c>
      <c r="C803">
        <v>71</v>
      </c>
      <c r="D803" s="14">
        <f t="shared" si="3"/>
        <v>71</v>
      </c>
    </row>
    <row r="804" spans="1:4" ht="12.75" customHeight="1" x14ac:dyDescent="0.15">
      <c r="A804" t="s">
        <v>627</v>
      </c>
      <c r="B804" t="s">
        <v>2981</v>
      </c>
      <c r="C804">
        <v>157</v>
      </c>
      <c r="D804" s="14">
        <f t="shared" si="3"/>
        <v>157</v>
      </c>
    </row>
    <row r="805" spans="1:4" ht="12.75" customHeight="1" x14ac:dyDescent="0.15">
      <c r="A805" t="s">
        <v>628</v>
      </c>
      <c r="B805" t="s">
        <v>2982</v>
      </c>
      <c r="C805">
        <v>126</v>
      </c>
      <c r="D805" s="14">
        <f t="shared" si="3"/>
        <v>126</v>
      </c>
    </row>
    <row r="806" spans="1:4" ht="12.75" customHeight="1" x14ac:dyDescent="0.15">
      <c r="A806" t="s">
        <v>629</v>
      </c>
      <c r="B806" t="s">
        <v>2983</v>
      </c>
      <c r="C806">
        <v>64</v>
      </c>
      <c r="D806" s="14">
        <f t="shared" si="3"/>
        <v>64</v>
      </c>
    </row>
    <row r="807" spans="1:4" ht="12.75" customHeight="1" x14ac:dyDescent="0.15">
      <c r="A807" t="s">
        <v>630</v>
      </c>
      <c r="B807" t="s">
        <v>2984</v>
      </c>
      <c r="C807">
        <v>38</v>
      </c>
      <c r="D807" s="14">
        <f t="shared" si="3"/>
        <v>38</v>
      </c>
    </row>
    <row r="808" spans="1:4" ht="12.75" customHeight="1" x14ac:dyDescent="0.15">
      <c r="A808" t="s">
        <v>632</v>
      </c>
      <c r="B808" t="s">
        <v>2985</v>
      </c>
      <c r="C808">
        <v>28</v>
      </c>
      <c r="D808" s="14">
        <f t="shared" si="3"/>
        <v>28</v>
      </c>
    </row>
    <row r="809" spans="1:4" ht="12.75" customHeight="1" x14ac:dyDescent="0.15">
      <c r="A809" t="s">
        <v>633</v>
      </c>
      <c r="B809" t="s">
        <v>2986</v>
      </c>
      <c r="C809">
        <v>66</v>
      </c>
      <c r="D809" s="14">
        <f t="shared" si="3"/>
        <v>66</v>
      </c>
    </row>
    <row r="810" spans="1:4" ht="12.75" customHeight="1" x14ac:dyDescent="0.15">
      <c r="A810" t="s">
        <v>634</v>
      </c>
      <c r="B810" t="s">
        <v>2987</v>
      </c>
      <c r="C810">
        <v>109</v>
      </c>
      <c r="D810" s="14">
        <f t="shared" si="3"/>
        <v>109</v>
      </c>
    </row>
    <row r="811" spans="1:4" ht="12.75" customHeight="1" x14ac:dyDescent="0.15">
      <c r="A811" t="s">
        <v>635</v>
      </c>
      <c r="B811" t="s">
        <v>2988</v>
      </c>
      <c r="C811">
        <v>105</v>
      </c>
      <c r="D811" s="14">
        <f t="shared" si="3"/>
        <v>105</v>
      </c>
    </row>
    <row r="812" spans="1:4" ht="12.75" customHeight="1" x14ac:dyDescent="0.15">
      <c r="A812" t="s">
        <v>636</v>
      </c>
      <c r="B812" t="s">
        <v>2989</v>
      </c>
      <c r="C812">
        <v>58</v>
      </c>
      <c r="D812" s="14">
        <f t="shared" si="3"/>
        <v>58</v>
      </c>
    </row>
    <row r="813" spans="1:4" ht="12.75" customHeight="1" x14ac:dyDescent="0.15">
      <c r="A813" t="s">
        <v>637</v>
      </c>
      <c r="B813" t="s">
        <v>2990</v>
      </c>
      <c r="C813">
        <v>34</v>
      </c>
      <c r="D813" s="14">
        <f t="shared" si="3"/>
        <v>34</v>
      </c>
    </row>
    <row r="814" spans="1:4" ht="12.75" customHeight="1" x14ac:dyDescent="0.15">
      <c r="A814" t="s">
        <v>659</v>
      </c>
      <c r="B814" t="s">
        <v>2991</v>
      </c>
      <c r="C814">
        <v>94</v>
      </c>
      <c r="D814" s="14">
        <f t="shared" si="3"/>
        <v>94</v>
      </c>
    </row>
    <row r="815" spans="1:4" ht="12.75" customHeight="1" x14ac:dyDescent="0.15">
      <c r="A815" t="s">
        <v>662</v>
      </c>
      <c r="B815" t="s">
        <v>2992</v>
      </c>
      <c r="C815">
        <v>169</v>
      </c>
      <c r="D815" s="14">
        <f t="shared" si="3"/>
        <v>169</v>
      </c>
    </row>
    <row r="816" spans="1:4" ht="12.75" customHeight="1" x14ac:dyDescent="0.15">
      <c r="A816" t="s">
        <v>664</v>
      </c>
      <c r="B816" t="s">
        <v>2993</v>
      </c>
      <c r="C816">
        <v>12</v>
      </c>
      <c r="D816" s="14">
        <f t="shared" si="3"/>
        <v>12</v>
      </c>
    </row>
    <row r="817" spans="1:4" ht="12.75" customHeight="1" x14ac:dyDescent="0.15">
      <c r="A817" t="s">
        <v>666</v>
      </c>
      <c r="B817" t="s">
        <v>2994</v>
      </c>
      <c r="C817">
        <v>47</v>
      </c>
      <c r="D817" s="14">
        <f t="shared" si="3"/>
        <v>47</v>
      </c>
    </row>
    <row r="818" spans="1:4" ht="12.75" customHeight="1" x14ac:dyDescent="0.15">
      <c r="A818" t="s">
        <v>668</v>
      </c>
      <c r="B818" t="s">
        <v>2995</v>
      </c>
      <c r="C818">
        <v>87</v>
      </c>
      <c r="D818" s="14">
        <f t="shared" si="3"/>
        <v>87</v>
      </c>
    </row>
    <row r="819" spans="1:4" ht="12.75" customHeight="1" x14ac:dyDescent="0.15">
      <c r="A819" t="s">
        <v>670</v>
      </c>
      <c r="B819" t="s">
        <v>2996</v>
      </c>
      <c r="C819">
        <v>88</v>
      </c>
      <c r="D819" s="14">
        <f t="shared" si="3"/>
        <v>88</v>
      </c>
    </row>
    <row r="820" spans="1:4" ht="12.75" customHeight="1" x14ac:dyDescent="0.15">
      <c r="A820" t="s">
        <v>672</v>
      </c>
      <c r="B820" t="s">
        <v>2997</v>
      </c>
      <c r="C820">
        <v>53</v>
      </c>
      <c r="D820" s="14">
        <f t="shared" si="3"/>
        <v>53</v>
      </c>
    </row>
    <row r="821" spans="1:4" ht="12.75" customHeight="1" x14ac:dyDescent="0.15">
      <c r="A821" t="s">
        <v>2998</v>
      </c>
      <c r="B821" t="s">
        <v>2999</v>
      </c>
      <c r="C821">
        <v>34</v>
      </c>
      <c r="D821" s="14">
        <f t="shared" si="3"/>
        <v>34</v>
      </c>
    </row>
    <row r="822" spans="1:4" ht="12.75" customHeight="1" x14ac:dyDescent="0.15">
      <c r="A822" t="s">
        <v>747</v>
      </c>
      <c r="B822" t="s">
        <v>3000</v>
      </c>
      <c r="C822">
        <v>59</v>
      </c>
      <c r="D822" s="14">
        <f t="shared" si="3"/>
        <v>59</v>
      </c>
    </row>
    <row r="823" spans="1:4" ht="12.75" customHeight="1" x14ac:dyDescent="0.15">
      <c r="A823" t="s">
        <v>749</v>
      </c>
      <c r="B823" t="s">
        <v>3001</v>
      </c>
      <c r="C823">
        <v>114</v>
      </c>
      <c r="D823" s="14">
        <f t="shared" si="3"/>
        <v>114</v>
      </c>
    </row>
    <row r="824" spans="1:4" ht="12.75" customHeight="1" x14ac:dyDescent="0.15">
      <c r="A824" t="s">
        <v>1701</v>
      </c>
      <c r="B824" t="s">
        <v>3002</v>
      </c>
      <c r="C824" s="1040">
        <v>250</v>
      </c>
      <c r="D824" s="14" t="str">
        <f t="shared" si="3"/>
        <v>250</v>
      </c>
    </row>
    <row r="825" spans="1:4" ht="12.75" customHeight="1" x14ac:dyDescent="0.15">
      <c r="A825" t="s">
        <v>1703</v>
      </c>
      <c r="B825" t="s">
        <v>3003</v>
      </c>
      <c r="C825" s="1040">
        <v>250</v>
      </c>
      <c r="D825" s="14" t="str">
        <f t="shared" si="3"/>
        <v>250</v>
      </c>
    </row>
    <row r="826" spans="1:4" ht="12.75" customHeight="1" x14ac:dyDescent="0.15">
      <c r="A826" t="s">
        <v>1705</v>
      </c>
      <c r="B826" t="s">
        <v>3004</v>
      </c>
      <c r="C826" s="1040">
        <v>250</v>
      </c>
      <c r="D826" s="14" t="str">
        <f t="shared" si="3"/>
        <v>250</v>
      </c>
    </row>
    <row r="827" spans="1:4" ht="12.75" customHeight="1" x14ac:dyDescent="0.15">
      <c r="A827" t="s">
        <v>1707</v>
      </c>
      <c r="B827" t="s">
        <v>3005</v>
      </c>
      <c r="C827" s="1040">
        <v>250</v>
      </c>
      <c r="D827" s="14" t="str">
        <f t="shared" si="3"/>
        <v>250</v>
      </c>
    </row>
    <row r="828" spans="1:4" ht="12.75" customHeight="1" x14ac:dyDescent="0.15">
      <c r="A828" t="s">
        <v>1709</v>
      </c>
      <c r="B828" t="s">
        <v>3006</v>
      </c>
      <c r="C828">
        <v>127</v>
      </c>
      <c r="D828" s="14">
        <f t="shared" si="3"/>
        <v>127</v>
      </c>
    </row>
    <row r="829" spans="1:4" ht="12.75" customHeight="1" x14ac:dyDescent="0.15">
      <c r="A829" t="s">
        <v>1711</v>
      </c>
      <c r="B829" t="s">
        <v>3007</v>
      </c>
      <c r="C829" s="1040">
        <v>250</v>
      </c>
      <c r="D829" s="14" t="str">
        <f t="shared" si="3"/>
        <v>250</v>
      </c>
    </row>
    <row r="830" spans="1:4" ht="12.75" customHeight="1" x14ac:dyDescent="0.15">
      <c r="A830" t="s">
        <v>1713</v>
      </c>
      <c r="B830" t="s">
        <v>3008</v>
      </c>
      <c r="C830" s="1040">
        <v>250</v>
      </c>
      <c r="D830" s="14" t="str">
        <f t="shared" si="3"/>
        <v>250</v>
      </c>
    </row>
    <row r="831" spans="1:4" ht="12.75" customHeight="1" x14ac:dyDescent="0.15">
      <c r="A831" t="s">
        <v>1715</v>
      </c>
      <c r="B831" t="s">
        <v>3009</v>
      </c>
      <c r="C831">
        <v>164</v>
      </c>
      <c r="D831" s="14">
        <f t="shared" si="3"/>
        <v>164</v>
      </c>
    </row>
    <row r="832" spans="1:4" ht="12.75" customHeight="1" x14ac:dyDescent="0.15">
      <c r="A832" t="s">
        <v>1734</v>
      </c>
      <c r="B832" t="s">
        <v>3010</v>
      </c>
      <c r="C832">
        <v>118</v>
      </c>
      <c r="D832" s="14">
        <f t="shared" si="3"/>
        <v>118</v>
      </c>
    </row>
    <row r="833" spans="1:4" ht="12.75" customHeight="1" x14ac:dyDescent="0.15">
      <c r="A833" t="s">
        <v>1736</v>
      </c>
      <c r="B833" t="s">
        <v>3011</v>
      </c>
      <c r="C833" s="1040">
        <v>250</v>
      </c>
      <c r="D833" s="14" t="str">
        <f t="shared" si="3"/>
        <v>250</v>
      </c>
    </row>
    <row r="834" spans="1:4" ht="12.75" customHeight="1" x14ac:dyDescent="0.15">
      <c r="A834" t="s">
        <v>1738</v>
      </c>
      <c r="B834" t="s">
        <v>3012</v>
      </c>
      <c r="C834" s="1040">
        <v>250</v>
      </c>
      <c r="D834" s="14" t="str">
        <f t="shared" si="3"/>
        <v>250</v>
      </c>
    </row>
    <row r="835" spans="1:4" ht="12.75" customHeight="1" x14ac:dyDescent="0.15">
      <c r="A835" t="s">
        <v>1740</v>
      </c>
      <c r="B835" t="s">
        <v>3013</v>
      </c>
      <c r="C835">
        <v>153</v>
      </c>
      <c r="D835" s="14">
        <f t="shared" si="3"/>
        <v>153</v>
      </c>
    </row>
    <row r="836" spans="1:4" ht="12.75" customHeight="1" x14ac:dyDescent="0.15">
      <c r="A836" t="s">
        <v>1674</v>
      </c>
      <c r="B836" t="s">
        <v>3014</v>
      </c>
      <c r="C836">
        <v>85</v>
      </c>
      <c r="D836" s="14">
        <f t="shared" si="3"/>
        <v>85</v>
      </c>
    </row>
    <row r="837" spans="1:4" ht="12.75" customHeight="1" x14ac:dyDescent="0.15">
      <c r="A837" t="s">
        <v>1676</v>
      </c>
      <c r="B837" t="s">
        <v>3015</v>
      </c>
      <c r="C837" s="1040">
        <v>250</v>
      </c>
      <c r="D837" s="14" t="str">
        <f t="shared" si="3"/>
        <v>250</v>
      </c>
    </row>
    <row r="838" spans="1:4" ht="12.75" customHeight="1" x14ac:dyDescent="0.15">
      <c r="A838" t="s">
        <v>1678</v>
      </c>
      <c r="B838" t="s">
        <v>3016</v>
      </c>
      <c r="C838" s="1040">
        <v>250</v>
      </c>
      <c r="D838" s="14" t="str">
        <f t="shared" si="3"/>
        <v>250</v>
      </c>
    </row>
    <row r="839" spans="1:4" ht="12.75" customHeight="1" x14ac:dyDescent="0.15">
      <c r="A839" t="s">
        <v>1680</v>
      </c>
      <c r="B839" t="s">
        <v>3017</v>
      </c>
      <c r="C839">
        <v>131</v>
      </c>
      <c r="D839" s="14">
        <f t="shared" si="3"/>
        <v>131</v>
      </c>
    </row>
    <row r="840" spans="1:4" ht="12.75" customHeight="1" x14ac:dyDescent="0.15">
      <c r="A840" t="s">
        <v>3018</v>
      </c>
      <c r="B840" t="s">
        <v>3019</v>
      </c>
      <c r="C840">
        <v>0</v>
      </c>
      <c r="D840" s="14">
        <f t="shared" si="3"/>
        <v>0</v>
      </c>
    </row>
    <row r="841" spans="1:4" ht="12.75" customHeight="1" x14ac:dyDescent="0.15">
      <c r="A841" t="s">
        <v>3020</v>
      </c>
      <c r="B841" t="s">
        <v>3021</v>
      </c>
      <c r="C841">
        <v>47</v>
      </c>
      <c r="D841" s="14">
        <f t="shared" si="3"/>
        <v>47</v>
      </c>
    </row>
    <row r="842" spans="1:4" ht="12.75" customHeight="1" x14ac:dyDescent="0.15">
      <c r="A842" t="s">
        <v>3022</v>
      </c>
      <c r="B842" t="s">
        <v>3023</v>
      </c>
      <c r="C842">
        <v>178</v>
      </c>
      <c r="D842" s="14">
        <f t="shared" si="3"/>
        <v>178</v>
      </c>
    </row>
    <row r="843" spans="1:4" ht="12.75" customHeight="1" x14ac:dyDescent="0.15">
      <c r="A843" t="s">
        <v>3024</v>
      </c>
      <c r="B843" t="s">
        <v>3025</v>
      </c>
      <c r="C843">
        <v>198</v>
      </c>
      <c r="D843" s="14">
        <f t="shared" si="3"/>
        <v>198</v>
      </c>
    </row>
    <row r="844" spans="1:4" ht="12.75" customHeight="1" x14ac:dyDescent="0.15">
      <c r="A844" t="s">
        <v>3026</v>
      </c>
      <c r="B844" t="s">
        <v>3027</v>
      </c>
      <c r="C844">
        <v>78</v>
      </c>
      <c r="D844" s="14">
        <f t="shared" si="3"/>
        <v>78</v>
      </c>
    </row>
    <row r="845" spans="1:4" ht="12.75" customHeight="1" x14ac:dyDescent="0.15">
      <c r="A845" t="s">
        <v>3028</v>
      </c>
      <c r="B845" t="s">
        <v>3029</v>
      </c>
      <c r="C845">
        <v>158</v>
      </c>
      <c r="D845" s="14">
        <f t="shared" si="3"/>
        <v>158</v>
      </c>
    </row>
    <row r="846" spans="1:4" ht="12.75" customHeight="1" x14ac:dyDescent="0.15">
      <c r="A846" t="s">
        <v>3030</v>
      </c>
      <c r="B846" t="s">
        <v>3031</v>
      </c>
      <c r="C846">
        <v>96</v>
      </c>
      <c r="D846" s="14">
        <f t="shared" si="3"/>
        <v>96</v>
      </c>
    </row>
    <row r="847" spans="1:4" ht="12.75" customHeight="1" x14ac:dyDescent="0.15">
      <c r="A847" t="s">
        <v>3032</v>
      </c>
      <c r="B847" t="s">
        <v>3033</v>
      </c>
      <c r="C847">
        <v>53</v>
      </c>
      <c r="D847" s="14">
        <f t="shared" si="3"/>
        <v>53</v>
      </c>
    </row>
    <row r="848" spans="1:4" ht="12.75" customHeight="1" x14ac:dyDescent="0.15">
      <c r="A848" t="s">
        <v>3034</v>
      </c>
      <c r="B848" t="s">
        <v>3035</v>
      </c>
      <c r="C848">
        <v>24</v>
      </c>
      <c r="D848" s="14">
        <f t="shared" si="3"/>
        <v>24</v>
      </c>
    </row>
    <row r="849" spans="1:4" ht="12.75" customHeight="1" x14ac:dyDescent="0.15">
      <c r="A849" t="s">
        <v>3036</v>
      </c>
      <c r="B849" t="s">
        <v>3037</v>
      </c>
      <c r="C849">
        <v>209</v>
      </c>
      <c r="D849" s="14">
        <f t="shared" si="3"/>
        <v>209</v>
      </c>
    </row>
    <row r="850" spans="1:4" ht="12.75" customHeight="1" x14ac:dyDescent="0.15">
      <c r="A850" t="s">
        <v>3038</v>
      </c>
      <c r="B850" t="s">
        <v>3039</v>
      </c>
      <c r="C850">
        <v>219</v>
      </c>
      <c r="D850" s="14">
        <f t="shared" si="3"/>
        <v>219</v>
      </c>
    </row>
    <row r="851" spans="1:4" ht="12.75" customHeight="1" x14ac:dyDescent="0.15">
      <c r="A851" t="s">
        <v>3040</v>
      </c>
      <c r="B851" t="s">
        <v>3041</v>
      </c>
      <c r="C851">
        <v>86</v>
      </c>
      <c r="D851" s="14">
        <f t="shared" si="3"/>
        <v>86</v>
      </c>
    </row>
    <row r="852" spans="1:4" ht="12.75" customHeight="1" x14ac:dyDescent="0.15">
      <c r="A852" t="s">
        <v>3042</v>
      </c>
      <c r="B852" t="s">
        <v>3043</v>
      </c>
      <c r="C852">
        <v>99</v>
      </c>
      <c r="D852" s="14">
        <f t="shared" si="3"/>
        <v>99</v>
      </c>
    </row>
    <row r="853" spans="1:4" ht="12.75" customHeight="1" x14ac:dyDescent="0.15">
      <c r="A853" t="s">
        <v>3044</v>
      </c>
      <c r="B853" t="s">
        <v>3045</v>
      </c>
      <c r="C853">
        <v>136</v>
      </c>
      <c r="D853" s="14">
        <f t="shared" si="3"/>
        <v>136</v>
      </c>
    </row>
    <row r="854" spans="1:4" ht="12.75" customHeight="1" x14ac:dyDescent="0.15">
      <c r="A854" t="s">
        <v>3046</v>
      </c>
      <c r="B854" t="s">
        <v>3047</v>
      </c>
      <c r="C854">
        <v>53</v>
      </c>
      <c r="D854" s="14">
        <f t="shared" si="3"/>
        <v>53</v>
      </c>
    </row>
    <row r="855" spans="1:4" ht="12.75" customHeight="1" x14ac:dyDescent="0.15">
      <c r="A855" t="s">
        <v>3048</v>
      </c>
      <c r="B855" t="s">
        <v>3049</v>
      </c>
      <c r="C855">
        <v>0</v>
      </c>
      <c r="D855" s="14">
        <f t="shared" si="3"/>
        <v>0</v>
      </c>
    </row>
    <row r="856" spans="1:4" ht="12.75" customHeight="1" x14ac:dyDescent="0.15">
      <c r="A856" t="s">
        <v>3050</v>
      </c>
      <c r="B856" t="s">
        <v>3051</v>
      </c>
      <c r="C856">
        <v>0</v>
      </c>
      <c r="D856" s="14">
        <f t="shared" si="3"/>
        <v>0</v>
      </c>
    </row>
    <row r="857" spans="1:4" ht="12.75" customHeight="1" x14ac:dyDescent="0.15">
      <c r="A857" t="s">
        <v>3052</v>
      </c>
      <c r="B857" t="s">
        <v>3053</v>
      </c>
      <c r="C857">
        <v>31</v>
      </c>
      <c r="D857" s="14">
        <f t="shared" si="3"/>
        <v>31</v>
      </c>
    </row>
    <row r="858" spans="1:4" ht="12.75" customHeight="1" x14ac:dyDescent="0.15">
      <c r="A858" t="s">
        <v>3054</v>
      </c>
      <c r="B858" t="s">
        <v>3055</v>
      </c>
      <c r="C858">
        <v>1</v>
      </c>
      <c r="D858" s="14">
        <f t="shared" si="3"/>
        <v>1</v>
      </c>
    </row>
    <row r="859" spans="1:4" ht="12.75" customHeight="1" x14ac:dyDescent="0.15">
      <c r="A859" t="s">
        <v>3056</v>
      </c>
      <c r="B859" t="s">
        <v>3057</v>
      </c>
      <c r="C859">
        <v>7</v>
      </c>
      <c r="D859" s="14">
        <f t="shared" si="3"/>
        <v>7</v>
      </c>
    </row>
    <row r="860" spans="1:4" ht="12.75" customHeight="1" x14ac:dyDescent="0.15">
      <c r="A860" t="s">
        <v>3058</v>
      </c>
      <c r="B860" t="s">
        <v>3059</v>
      </c>
      <c r="C860">
        <v>4</v>
      </c>
      <c r="D860" s="14">
        <f t="shared" si="3"/>
        <v>4</v>
      </c>
    </row>
    <row r="861" spans="1:4" ht="12.75" customHeight="1" x14ac:dyDescent="0.15">
      <c r="A861" t="s">
        <v>3060</v>
      </c>
      <c r="B861" t="s">
        <v>3061</v>
      </c>
      <c r="C861">
        <v>8</v>
      </c>
      <c r="D861" s="14">
        <f t="shared" si="3"/>
        <v>8</v>
      </c>
    </row>
    <row r="862" spans="1:4" ht="12.75" customHeight="1" x14ac:dyDescent="0.15">
      <c r="A862" t="s">
        <v>3062</v>
      </c>
      <c r="B862" t="s">
        <v>3063</v>
      </c>
      <c r="C862">
        <v>9</v>
      </c>
      <c r="D862" s="14">
        <f t="shared" si="3"/>
        <v>9</v>
      </c>
    </row>
    <row r="863" spans="1:4" ht="12.75" customHeight="1" x14ac:dyDescent="0.15">
      <c r="A863" t="s">
        <v>3064</v>
      </c>
      <c r="B863" t="s">
        <v>3065</v>
      </c>
      <c r="C863">
        <v>25</v>
      </c>
      <c r="D863" s="14">
        <f t="shared" si="3"/>
        <v>25</v>
      </c>
    </row>
    <row r="864" spans="1:4" ht="12.75" customHeight="1" x14ac:dyDescent="0.15">
      <c r="A864" t="s">
        <v>3066</v>
      </c>
      <c r="B864" t="s">
        <v>3067</v>
      </c>
      <c r="C864">
        <v>9</v>
      </c>
      <c r="D864" s="14">
        <f t="shared" si="3"/>
        <v>9</v>
      </c>
    </row>
    <row r="865" spans="1:4" ht="12.75" customHeight="1" x14ac:dyDescent="0.15">
      <c r="A865" t="s">
        <v>3068</v>
      </c>
      <c r="B865" t="s">
        <v>3069</v>
      </c>
      <c r="C865">
        <v>8</v>
      </c>
      <c r="D865" s="14">
        <f t="shared" si="3"/>
        <v>8</v>
      </c>
    </row>
    <row r="866" spans="1:4" ht="12.75" customHeight="1" x14ac:dyDescent="0.15">
      <c r="A866" t="s">
        <v>3070</v>
      </c>
      <c r="B866" t="s">
        <v>3071</v>
      </c>
      <c r="C866">
        <v>15</v>
      </c>
      <c r="D866" s="14">
        <f t="shared" si="3"/>
        <v>15</v>
      </c>
    </row>
    <row r="867" spans="1:4" ht="12.75" customHeight="1" x14ac:dyDescent="0.15">
      <c r="A867" t="s">
        <v>3072</v>
      </c>
      <c r="B867" t="s">
        <v>3073</v>
      </c>
      <c r="C867">
        <v>48</v>
      </c>
      <c r="D867" s="14">
        <f t="shared" si="3"/>
        <v>48</v>
      </c>
    </row>
    <row r="868" spans="1:4" ht="12.75" customHeight="1" x14ac:dyDescent="0.15">
      <c r="A868" t="s">
        <v>3074</v>
      </c>
      <c r="B868" t="s">
        <v>3075</v>
      </c>
      <c r="C868">
        <v>29</v>
      </c>
      <c r="D868" s="14">
        <f t="shared" si="3"/>
        <v>29</v>
      </c>
    </row>
    <row r="869" spans="1:4" ht="12.75" customHeight="1" x14ac:dyDescent="0.15">
      <c r="A869" t="s">
        <v>3076</v>
      </c>
      <c r="B869" t="s">
        <v>3077</v>
      </c>
      <c r="C869">
        <v>10</v>
      </c>
      <c r="D869" s="14">
        <f t="shared" si="3"/>
        <v>10</v>
      </c>
    </row>
    <row r="870" spans="1:4" ht="12.75" customHeight="1" x14ac:dyDescent="0.15">
      <c r="A870" t="s">
        <v>3078</v>
      </c>
      <c r="B870" t="s">
        <v>3079</v>
      </c>
      <c r="C870">
        <v>0</v>
      </c>
      <c r="D870" s="14">
        <f t="shared" si="3"/>
        <v>0</v>
      </c>
    </row>
    <row r="871" spans="1:4" ht="12.75" customHeight="1" x14ac:dyDescent="0.15">
      <c r="A871" t="s">
        <v>3080</v>
      </c>
      <c r="B871" t="s">
        <v>3081</v>
      </c>
      <c r="C871">
        <v>0</v>
      </c>
      <c r="D871" s="14">
        <f t="shared" si="3"/>
        <v>0</v>
      </c>
    </row>
    <row r="872" spans="1:4" ht="12.75" customHeight="1" x14ac:dyDescent="0.15">
      <c r="A872" t="s">
        <v>3082</v>
      </c>
      <c r="B872" t="s">
        <v>3083</v>
      </c>
      <c r="C872">
        <v>0</v>
      </c>
      <c r="D872" s="14">
        <f t="shared" si="3"/>
        <v>0</v>
      </c>
    </row>
    <row r="873" spans="1:4" ht="12.75" customHeight="1" x14ac:dyDescent="0.15">
      <c r="A873" t="s">
        <v>3084</v>
      </c>
      <c r="B873" t="s">
        <v>3085</v>
      </c>
      <c r="C873">
        <v>0</v>
      </c>
      <c r="D873" s="14">
        <f t="shared" si="3"/>
        <v>0</v>
      </c>
    </row>
    <row r="874" spans="1:4" ht="12.75" customHeight="1" x14ac:dyDescent="0.15">
      <c r="A874" t="s">
        <v>3086</v>
      </c>
      <c r="B874" t="s">
        <v>3087</v>
      </c>
      <c r="C874">
        <v>0</v>
      </c>
      <c r="D874" s="14">
        <f t="shared" si="3"/>
        <v>0</v>
      </c>
    </row>
    <row r="875" spans="1:4" ht="12.75" customHeight="1" x14ac:dyDescent="0.15">
      <c r="A875" t="s">
        <v>3088</v>
      </c>
      <c r="B875" t="s">
        <v>3089</v>
      </c>
      <c r="C875">
        <v>0</v>
      </c>
      <c r="D875" s="14">
        <f t="shared" si="3"/>
        <v>0</v>
      </c>
    </row>
    <row r="876" spans="1:4" ht="12.75" customHeight="1" x14ac:dyDescent="0.15">
      <c r="A876" t="s">
        <v>3090</v>
      </c>
      <c r="B876" t="s">
        <v>3091</v>
      </c>
      <c r="C876">
        <v>0</v>
      </c>
      <c r="D876" s="14">
        <f t="shared" si="3"/>
        <v>0</v>
      </c>
    </row>
    <row r="877" spans="1:4" ht="12.75" customHeight="1" x14ac:dyDescent="0.15">
      <c r="A877" t="s">
        <v>3092</v>
      </c>
      <c r="B877" t="s">
        <v>3093</v>
      </c>
      <c r="C877">
        <v>0</v>
      </c>
      <c r="D877" s="14">
        <f t="shared" si="3"/>
        <v>0</v>
      </c>
    </row>
    <row r="878" spans="1:4" ht="12.75" customHeight="1" x14ac:dyDescent="0.15">
      <c r="A878" t="s">
        <v>3094</v>
      </c>
      <c r="B878" t="s">
        <v>3095</v>
      </c>
      <c r="C878">
        <v>0</v>
      </c>
      <c r="D878" s="14">
        <f t="shared" si="3"/>
        <v>0</v>
      </c>
    </row>
    <row r="879" spans="1:4" ht="12.75" customHeight="1" x14ac:dyDescent="0.15">
      <c r="A879" t="s">
        <v>3096</v>
      </c>
      <c r="B879" t="s">
        <v>3097</v>
      </c>
      <c r="C879">
        <v>0</v>
      </c>
      <c r="D879" s="14">
        <f t="shared" si="3"/>
        <v>0</v>
      </c>
    </row>
    <row r="880" spans="1:4" ht="12.75" customHeight="1" x14ac:dyDescent="0.15">
      <c r="A880" t="s">
        <v>3098</v>
      </c>
      <c r="B880" t="s">
        <v>3099</v>
      </c>
      <c r="C880">
        <v>0</v>
      </c>
      <c r="D880" s="14">
        <f t="shared" si="3"/>
        <v>0</v>
      </c>
    </row>
    <row r="881" spans="1:4" ht="12.75" customHeight="1" x14ac:dyDescent="0.15">
      <c r="A881" t="s">
        <v>3100</v>
      </c>
      <c r="B881" t="s">
        <v>3101</v>
      </c>
      <c r="C881">
        <v>0</v>
      </c>
      <c r="D881" s="14">
        <f t="shared" si="3"/>
        <v>0</v>
      </c>
    </row>
    <row r="882" spans="1:4" ht="12.75" customHeight="1" x14ac:dyDescent="0.15">
      <c r="A882" t="s">
        <v>3102</v>
      </c>
      <c r="B882" t="s">
        <v>3103</v>
      </c>
      <c r="C882">
        <v>0</v>
      </c>
      <c r="D882" s="14">
        <f t="shared" si="3"/>
        <v>0</v>
      </c>
    </row>
    <row r="883" spans="1:4" ht="12.75" customHeight="1" x14ac:dyDescent="0.15">
      <c r="A883" t="s">
        <v>3104</v>
      </c>
      <c r="B883" t="s">
        <v>3105</v>
      </c>
      <c r="C883">
        <v>0</v>
      </c>
      <c r="D883" s="14">
        <f t="shared" si="3"/>
        <v>0</v>
      </c>
    </row>
    <row r="884" spans="1:4" ht="12.75" customHeight="1" x14ac:dyDescent="0.15">
      <c r="A884" t="s">
        <v>3106</v>
      </c>
      <c r="B884" t="s">
        <v>3107</v>
      </c>
      <c r="C884">
        <v>0</v>
      </c>
      <c r="D884" s="14">
        <f t="shared" si="3"/>
        <v>0</v>
      </c>
    </row>
    <row r="885" spans="1:4" ht="12.75" customHeight="1" x14ac:dyDescent="0.15">
      <c r="A885" t="s">
        <v>3108</v>
      </c>
      <c r="B885" t="s">
        <v>3109</v>
      </c>
      <c r="C885">
        <v>0</v>
      </c>
      <c r="D885" s="14">
        <f t="shared" si="3"/>
        <v>0</v>
      </c>
    </row>
    <row r="886" spans="1:4" ht="12.75" customHeight="1" x14ac:dyDescent="0.15">
      <c r="A886" t="s">
        <v>3110</v>
      </c>
      <c r="B886" t="s">
        <v>3111</v>
      </c>
      <c r="C886">
        <v>0</v>
      </c>
      <c r="D886" s="14">
        <f t="shared" si="3"/>
        <v>0</v>
      </c>
    </row>
    <row r="887" spans="1:4" ht="12.75" customHeight="1" x14ac:dyDescent="0.15">
      <c r="A887" t="s">
        <v>3112</v>
      </c>
      <c r="B887" t="s">
        <v>3113</v>
      </c>
      <c r="C887">
        <v>0</v>
      </c>
      <c r="D887" s="14">
        <f t="shared" si="3"/>
        <v>0</v>
      </c>
    </row>
    <row r="888" spans="1:4" ht="12.75" customHeight="1" x14ac:dyDescent="0.15">
      <c r="A888" t="s">
        <v>3114</v>
      </c>
      <c r="B888" t="s">
        <v>3115</v>
      </c>
      <c r="C888">
        <v>0</v>
      </c>
      <c r="D888" s="14">
        <f t="shared" si="3"/>
        <v>0</v>
      </c>
    </row>
    <row r="889" spans="1:4" ht="12.75" customHeight="1" x14ac:dyDescent="0.15">
      <c r="A889" t="s">
        <v>3116</v>
      </c>
      <c r="B889" t="s">
        <v>3117</v>
      </c>
      <c r="C889">
        <v>0</v>
      </c>
      <c r="D889" s="14">
        <f t="shared" si="3"/>
        <v>0</v>
      </c>
    </row>
    <row r="890" spans="1:4" ht="12.75" customHeight="1" x14ac:dyDescent="0.15">
      <c r="A890" t="s">
        <v>3118</v>
      </c>
      <c r="B890" t="s">
        <v>3119</v>
      </c>
      <c r="C890">
        <v>0</v>
      </c>
      <c r="D890" s="14">
        <f t="shared" si="3"/>
        <v>0</v>
      </c>
    </row>
    <row r="891" spans="1:4" ht="12.75" customHeight="1" x14ac:dyDescent="0.15">
      <c r="A891" t="s">
        <v>3120</v>
      </c>
      <c r="B891" t="s">
        <v>3121</v>
      </c>
      <c r="C891">
        <v>134</v>
      </c>
      <c r="D891" s="14">
        <f t="shared" si="3"/>
        <v>134</v>
      </c>
    </row>
    <row r="892" spans="1:4" ht="12.75" customHeight="1" x14ac:dyDescent="0.15">
      <c r="A892" t="s">
        <v>3122</v>
      </c>
      <c r="B892" t="s">
        <v>3123</v>
      </c>
      <c r="C892">
        <v>5</v>
      </c>
      <c r="D892" s="14">
        <f t="shared" si="3"/>
        <v>5</v>
      </c>
    </row>
    <row r="893" spans="1:4" ht="12.75" customHeight="1" x14ac:dyDescent="0.15">
      <c r="A893" t="s">
        <v>3124</v>
      </c>
      <c r="B893" t="s">
        <v>3125</v>
      </c>
      <c r="C893">
        <v>4</v>
      </c>
      <c r="D893" s="14">
        <f t="shared" si="3"/>
        <v>4</v>
      </c>
    </row>
    <row r="894" spans="1:4" ht="12.75" customHeight="1" x14ac:dyDescent="0.15">
      <c r="A894" t="s">
        <v>3126</v>
      </c>
      <c r="B894" t="s">
        <v>3127</v>
      </c>
      <c r="C894">
        <v>8</v>
      </c>
      <c r="D894" s="14">
        <f t="shared" si="3"/>
        <v>8</v>
      </c>
    </row>
    <row r="895" spans="1:4" ht="12.75" customHeight="1" x14ac:dyDescent="0.15">
      <c r="A895" t="s">
        <v>3128</v>
      </c>
      <c r="B895" t="s">
        <v>3129</v>
      </c>
      <c r="C895">
        <v>9</v>
      </c>
      <c r="D895" s="14">
        <f t="shared" si="3"/>
        <v>9</v>
      </c>
    </row>
    <row r="896" spans="1:4" ht="12.75" customHeight="1" x14ac:dyDescent="0.15">
      <c r="A896" t="s">
        <v>3130</v>
      </c>
      <c r="B896" t="s">
        <v>3131</v>
      </c>
      <c r="C896">
        <v>5</v>
      </c>
      <c r="D896" s="14">
        <f t="shared" si="3"/>
        <v>5</v>
      </c>
    </row>
    <row r="897" spans="1:4" ht="12.75" customHeight="1" x14ac:dyDescent="0.15">
      <c r="A897" t="s">
        <v>3132</v>
      </c>
      <c r="B897" t="s">
        <v>3133</v>
      </c>
      <c r="C897">
        <v>7</v>
      </c>
      <c r="D897" s="14">
        <f t="shared" si="3"/>
        <v>7</v>
      </c>
    </row>
    <row r="898" spans="1:4" ht="12.75" customHeight="1" x14ac:dyDescent="0.15">
      <c r="A898" t="s">
        <v>3134</v>
      </c>
      <c r="B898" t="s">
        <v>3135</v>
      </c>
      <c r="C898">
        <v>10</v>
      </c>
      <c r="D898" s="14">
        <f t="shared" si="3"/>
        <v>10</v>
      </c>
    </row>
    <row r="899" spans="1:4" ht="12.75" customHeight="1" x14ac:dyDescent="0.15">
      <c r="A899" t="s">
        <v>3136</v>
      </c>
      <c r="B899" t="s">
        <v>3137</v>
      </c>
      <c r="C899">
        <v>29</v>
      </c>
      <c r="D899" s="14">
        <f t="shared" si="3"/>
        <v>29</v>
      </c>
    </row>
    <row r="900" spans="1:4" ht="12.75" customHeight="1" x14ac:dyDescent="0.15">
      <c r="A900" t="s">
        <v>3138</v>
      </c>
      <c r="B900" t="s">
        <v>3139</v>
      </c>
      <c r="C900">
        <v>30</v>
      </c>
      <c r="D900" s="14">
        <f t="shared" si="3"/>
        <v>30</v>
      </c>
    </row>
    <row r="901" spans="1:4" ht="12.75" customHeight="1" x14ac:dyDescent="0.15">
      <c r="A901" t="s">
        <v>3140</v>
      </c>
      <c r="B901" t="s">
        <v>3141</v>
      </c>
      <c r="C901">
        <v>15</v>
      </c>
      <c r="D901" s="14">
        <f t="shared" si="3"/>
        <v>15</v>
      </c>
    </row>
    <row r="902" spans="1:4" ht="12.75" customHeight="1" x14ac:dyDescent="0.15">
      <c r="A902" t="s">
        <v>3142</v>
      </c>
      <c r="B902" t="s">
        <v>3143</v>
      </c>
      <c r="C902">
        <v>19</v>
      </c>
      <c r="D902" s="14">
        <f t="shared" si="3"/>
        <v>19</v>
      </c>
    </row>
    <row r="903" spans="1:4" ht="12.75" customHeight="1" x14ac:dyDescent="0.15">
      <c r="A903" t="s">
        <v>3144</v>
      </c>
      <c r="B903" t="s">
        <v>3145</v>
      </c>
      <c r="C903" s="1040">
        <v>250</v>
      </c>
      <c r="D903" s="14" t="str">
        <f t="shared" si="3"/>
        <v>250</v>
      </c>
    </row>
    <row r="904" spans="1:4" ht="12.75" customHeight="1" x14ac:dyDescent="0.15">
      <c r="A904" t="s">
        <v>3146</v>
      </c>
      <c r="B904" t="s">
        <v>3147</v>
      </c>
      <c r="C904" s="1040">
        <v>250</v>
      </c>
      <c r="D904" s="14" t="str">
        <f t="shared" si="3"/>
        <v>250</v>
      </c>
    </row>
    <row r="905" spans="1:4" ht="12.75" customHeight="1" x14ac:dyDescent="0.15">
      <c r="A905" t="s">
        <v>3148</v>
      </c>
      <c r="B905" t="s">
        <v>3149</v>
      </c>
      <c r="C905">
        <v>30</v>
      </c>
      <c r="D905" s="14">
        <f t="shared" si="3"/>
        <v>30</v>
      </c>
    </row>
    <row r="906" spans="1:4" ht="12.75" customHeight="1" x14ac:dyDescent="0.15">
      <c r="A906" t="s">
        <v>3150</v>
      </c>
      <c r="B906" t="s">
        <v>3151</v>
      </c>
      <c r="C906">
        <v>24</v>
      </c>
      <c r="D906" s="14">
        <f t="shared" si="3"/>
        <v>24</v>
      </c>
    </row>
    <row r="907" spans="1:4" ht="12.75" customHeight="1" x14ac:dyDescent="0.15">
      <c r="A907" t="s">
        <v>3152</v>
      </c>
      <c r="B907" t="s">
        <v>3153</v>
      </c>
      <c r="C907">
        <v>24</v>
      </c>
      <c r="D907" s="14">
        <f t="shared" si="3"/>
        <v>24</v>
      </c>
    </row>
    <row r="908" spans="1:4" ht="12.75" customHeight="1" x14ac:dyDescent="0.15">
      <c r="A908" t="s">
        <v>3154</v>
      </c>
      <c r="B908" t="s">
        <v>3155</v>
      </c>
      <c r="C908">
        <v>21</v>
      </c>
      <c r="D908" s="14">
        <f t="shared" si="3"/>
        <v>21</v>
      </c>
    </row>
    <row r="909" spans="1:4" ht="12.75" customHeight="1" x14ac:dyDescent="0.15">
      <c r="A909" t="s">
        <v>3156</v>
      </c>
      <c r="B909" t="s">
        <v>3157</v>
      </c>
      <c r="C909">
        <v>18</v>
      </c>
      <c r="D909" s="14">
        <f t="shared" si="3"/>
        <v>18</v>
      </c>
    </row>
    <row r="910" spans="1:4" ht="12.75" customHeight="1" x14ac:dyDescent="0.15">
      <c r="A910" t="s">
        <v>3158</v>
      </c>
      <c r="B910" t="s">
        <v>3159</v>
      </c>
      <c r="C910">
        <v>10</v>
      </c>
      <c r="D910" s="14">
        <f t="shared" si="3"/>
        <v>10</v>
      </c>
    </row>
    <row r="911" spans="1:4" ht="12.75" customHeight="1" x14ac:dyDescent="0.15">
      <c r="A911" t="s">
        <v>3160</v>
      </c>
      <c r="B911" t="s">
        <v>3161</v>
      </c>
      <c r="C911">
        <v>13</v>
      </c>
      <c r="D911" s="14">
        <f t="shared" si="3"/>
        <v>13</v>
      </c>
    </row>
    <row r="912" spans="1:4" ht="12.75" customHeight="1" x14ac:dyDescent="0.15">
      <c r="A912" t="s">
        <v>3162</v>
      </c>
      <c r="B912" t="s">
        <v>3163</v>
      </c>
      <c r="C912">
        <v>13</v>
      </c>
      <c r="D912" s="14">
        <f t="shared" si="3"/>
        <v>13</v>
      </c>
    </row>
    <row r="913" spans="1:4" ht="12.75" customHeight="1" x14ac:dyDescent="0.15">
      <c r="A913" t="s">
        <v>3164</v>
      </c>
      <c r="B913" t="s">
        <v>3165</v>
      </c>
      <c r="C913">
        <v>28</v>
      </c>
      <c r="D913" s="14">
        <f t="shared" si="3"/>
        <v>28</v>
      </c>
    </row>
    <row r="914" spans="1:4" ht="12.75" customHeight="1" x14ac:dyDescent="0.15">
      <c r="A914" t="s">
        <v>3166</v>
      </c>
      <c r="B914" t="s">
        <v>3167</v>
      </c>
      <c r="C914">
        <v>0</v>
      </c>
      <c r="D914" s="14">
        <f t="shared" si="3"/>
        <v>0</v>
      </c>
    </row>
    <row r="915" spans="1:4" ht="12.75" customHeight="1" x14ac:dyDescent="0.15">
      <c r="A915" t="s">
        <v>3168</v>
      </c>
      <c r="B915" t="s">
        <v>3169</v>
      </c>
      <c r="C915">
        <v>19</v>
      </c>
      <c r="D915" s="14">
        <f t="shared" si="3"/>
        <v>19</v>
      </c>
    </row>
    <row r="916" spans="1:4" ht="12.75" customHeight="1" x14ac:dyDescent="0.15">
      <c r="A916" t="s">
        <v>3170</v>
      </c>
      <c r="B916" t="s">
        <v>3171</v>
      </c>
      <c r="C916">
        <v>1</v>
      </c>
      <c r="D916" s="14">
        <f t="shared" si="3"/>
        <v>1</v>
      </c>
    </row>
    <row r="917" spans="1:4" ht="12.75" customHeight="1" x14ac:dyDescent="0.15">
      <c r="A917" t="s">
        <v>3172</v>
      </c>
      <c r="B917" t="s">
        <v>3173</v>
      </c>
      <c r="C917">
        <v>2</v>
      </c>
      <c r="D917" s="14">
        <f t="shared" si="3"/>
        <v>2</v>
      </c>
    </row>
    <row r="918" spans="1:4" ht="12.75" customHeight="1" x14ac:dyDescent="0.15">
      <c r="A918" t="s">
        <v>3174</v>
      </c>
      <c r="B918" t="s">
        <v>3175</v>
      </c>
      <c r="C918">
        <v>1</v>
      </c>
      <c r="D918" s="14">
        <f t="shared" si="3"/>
        <v>1</v>
      </c>
    </row>
    <row r="919" spans="1:4" ht="12.75" customHeight="1" x14ac:dyDescent="0.15">
      <c r="A919" t="s">
        <v>3176</v>
      </c>
      <c r="B919" t="s">
        <v>3177</v>
      </c>
      <c r="C919">
        <v>0</v>
      </c>
      <c r="D919" s="14">
        <f t="shared" si="3"/>
        <v>0</v>
      </c>
    </row>
    <row r="920" spans="1:4" ht="12.75" customHeight="1" x14ac:dyDescent="0.15">
      <c r="A920" t="s">
        <v>3178</v>
      </c>
      <c r="B920" t="s">
        <v>3179</v>
      </c>
      <c r="C920">
        <v>191</v>
      </c>
      <c r="D920" s="14">
        <f t="shared" si="3"/>
        <v>191</v>
      </c>
    </row>
    <row r="921" spans="1:4" ht="12.75" customHeight="1" x14ac:dyDescent="0.15">
      <c r="A921" t="s">
        <v>3180</v>
      </c>
      <c r="B921" t="s">
        <v>3181</v>
      </c>
      <c r="C921">
        <v>91</v>
      </c>
      <c r="D921" s="14">
        <f t="shared" si="3"/>
        <v>91</v>
      </c>
    </row>
    <row r="922" spans="1:4" ht="12.75" customHeight="1" x14ac:dyDescent="0.15">
      <c r="A922" t="s">
        <v>3182</v>
      </c>
      <c r="B922" t="s">
        <v>3183</v>
      </c>
      <c r="C922">
        <v>50</v>
      </c>
      <c r="D922" s="14">
        <f t="shared" si="3"/>
        <v>50</v>
      </c>
    </row>
    <row r="923" spans="1:4" ht="12.75" customHeight="1" x14ac:dyDescent="0.15">
      <c r="A923" t="s">
        <v>3184</v>
      </c>
      <c r="B923" t="s">
        <v>3185</v>
      </c>
      <c r="C923">
        <v>0</v>
      </c>
      <c r="D923" s="14">
        <f t="shared" si="3"/>
        <v>0</v>
      </c>
    </row>
    <row r="924" spans="1:4" ht="12.75" customHeight="1" x14ac:dyDescent="0.15">
      <c r="A924" t="s">
        <v>3186</v>
      </c>
      <c r="B924" t="s">
        <v>3187</v>
      </c>
      <c r="C924">
        <v>0</v>
      </c>
      <c r="D924" s="14">
        <f t="shared" si="3"/>
        <v>0</v>
      </c>
    </row>
    <row r="925" spans="1:4" ht="12.75" customHeight="1" x14ac:dyDescent="0.15">
      <c r="A925" t="s">
        <v>3188</v>
      </c>
      <c r="B925" t="s">
        <v>3189</v>
      </c>
      <c r="C925">
        <v>110</v>
      </c>
      <c r="D925" s="14">
        <f t="shared" si="3"/>
        <v>110</v>
      </c>
    </row>
    <row r="926" spans="1:4" ht="12.75" customHeight="1" x14ac:dyDescent="0.15">
      <c r="A926" t="s">
        <v>3190</v>
      </c>
      <c r="B926" t="s">
        <v>3191</v>
      </c>
      <c r="C926" s="1040">
        <v>250</v>
      </c>
      <c r="D926" s="14" t="str">
        <f t="shared" si="3"/>
        <v>250</v>
      </c>
    </row>
    <row r="927" spans="1:4" ht="12.75" customHeight="1" x14ac:dyDescent="0.15">
      <c r="A927" t="s">
        <v>3192</v>
      </c>
      <c r="B927" t="s">
        <v>3193</v>
      </c>
      <c r="C927">
        <v>17</v>
      </c>
      <c r="D927" s="14">
        <f t="shared" si="3"/>
        <v>17</v>
      </c>
    </row>
    <row r="928" spans="1:4" ht="12.75" customHeight="1" x14ac:dyDescent="0.15">
      <c r="A928" t="s">
        <v>3194</v>
      </c>
      <c r="B928" t="s">
        <v>3195</v>
      </c>
      <c r="C928">
        <v>16</v>
      </c>
      <c r="D928" s="14">
        <f t="shared" si="3"/>
        <v>16</v>
      </c>
    </row>
    <row r="929" spans="1:4" ht="12.75" customHeight="1" x14ac:dyDescent="0.15">
      <c r="A929" t="s">
        <v>3196</v>
      </c>
      <c r="B929" t="s">
        <v>3197</v>
      </c>
      <c r="C929">
        <v>0</v>
      </c>
      <c r="D929" s="14">
        <f t="shared" si="3"/>
        <v>0</v>
      </c>
    </row>
    <row r="930" spans="1:4" ht="12.75" customHeight="1" x14ac:dyDescent="0.15">
      <c r="A930" t="s">
        <v>3198</v>
      </c>
      <c r="B930" t="s">
        <v>3199</v>
      </c>
      <c r="C930">
        <v>15</v>
      </c>
      <c r="D930" s="14">
        <f t="shared" si="3"/>
        <v>15</v>
      </c>
    </row>
    <row r="931" spans="1:4" ht="12.75" customHeight="1" x14ac:dyDescent="0.15">
      <c r="A931" t="s">
        <v>3200</v>
      </c>
      <c r="B931" t="s">
        <v>3201</v>
      </c>
      <c r="C931">
        <v>16</v>
      </c>
      <c r="D931" s="14">
        <f t="shared" si="3"/>
        <v>16</v>
      </c>
    </row>
    <row r="932" spans="1:4" ht="12.75" customHeight="1" x14ac:dyDescent="0.15">
      <c r="A932" t="s">
        <v>3202</v>
      </c>
      <c r="B932" t="s">
        <v>3203</v>
      </c>
      <c r="C932">
        <v>10</v>
      </c>
      <c r="D932" s="14">
        <f t="shared" si="3"/>
        <v>10</v>
      </c>
    </row>
    <row r="933" spans="1:4" ht="12.75" customHeight="1" x14ac:dyDescent="0.15">
      <c r="A933" t="s">
        <v>3204</v>
      </c>
      <c r="B933" t="s">
        <v>3205</v>
      </c>
      <c r="C933">
        <v>12</v>
      </c>
      <c r="D933" s="14">
        <f t="shared" si="3"/>
        <v>12</v>
      </c>
    </row>
    <row r="934" spans="1:4" ht="12.75" customHeight="1" x14ac:dyDescent="0.15">
      <c r="A934" t="s">
        <v>3206</v>
      </c>
      <c r="B934" t="s">
        <v>3207</v>
      </c>
      <c r="C934">
        <v>19</v>
      </c>
      <c r="D934" s="14">
        <f t="shared" si="3"/>
        <v>19</v>
      </c>
    </row>
    <row r="935" spans="1:4" ht="12.75" customHeight="1" x14ac:dyDescent="0.15">
      <c r="A935" t="s">
        <v>3208</v>
      </c>
      <c r="B935" t="s">
        <v>3209</v>
      </c>
      <c r="C935">
        <v>15</v>
      </c>
      <c r="D935" s="14">
        <f t="shared" si="3"/>
        <v>15</v>
      </c>
    </row>
    <row r="936" spans="1:4" ht="12.75" customHeight="1" x14ac:dyDescent="0.15">
      <c r="A936" t="s">
        <v>3210</v>
      </c>
      <c r="B936" t="s">
        <v>3211</v>
      </c>
      <c r="C936">
        <v>18</v>
      </c>
      <c r="D936" s="14">
        <f t="shared" si="3"/>
        <v>18</v>
      </c>
    </row>
    <row r="937" spans="1:4" ht="12.75" customHeight="1" x14ac:dyDescent="0.15">
      <c r="A937" t="s">
        <v>3212</v>
      </c>
      <c r="B937" t="s">
        <v>3213</v>
      </c>
      <c r="C937">
        <v>9</v>
      </c>
      <c r="D937" s="14">
        <f t="shared" si="3"/>
        <v>9</v>
      </c>
    </row>
    <row r="938" spans="1:4" ht="12.75" customHeight="1" x14ac:dyDescent="0.15">
      <c r="A938" t="s">
        <v>3214</v>
      </c>
      <c r="B938" t="s">
        <v>3215</v>
      </c>
      <c r="C938">
        <v>20</v>
      </c>
      <c r="D938" s="14">
        <f t="shared" si="3"/>
        <v>20</v>
      </c>
    </row>
    <row r="939" spans="1:4" ht="12.75" customHeight="1" x14ac:dyDescent="0.15">
      <c r="A939" t="s">
        <v>3216</v>
      </c>
      <c r="B939" t="s">
        <v>3217</v>
      </c>
      <c r="C939">
        <v>9</v>
      </c>
      <c r="D939" s="14">
        <f t="shared" si="3"/>
        <v>9</v>
      </c>
    </row>
    <row r="940" spans="1:4" ht="12.75" customHeight="1" x14ac:dyDescent="0.15">
      <c r="A940" t="s">
        <v>3218</v>
      </c>
      <c r="B940" t="s">
        <v>3219</v>
      </c>
      <c r="C940">
        <v>10</v>
      </c>
      <c r="D940" s="14">
        <f t="shared" si="3"/>
        <v>10</v>
      </c>
    </row>
    <row r="941" spans="1:4" ht="12.75" customHeight="1" x14ac:dyDescent="0.15">
      <c r="A941" t="s">
        <v>3220</v>
      </c>
      <c r="B941" t="s">
        <v>3221</v>
      </c>
      <c r="C941">
        <v>0</v>
      </c>
      <c r="D941" s="14">
        <f t="shared" si="3"/>
        <v>0</v>
      </c>
    </row>
    <row r="942" spans="1:4" ht="12.75" customHeight="1" x14ac:dyDescent="0.15">
      <c r="A942" t="s">
        <v>3222</v>
      </c>
      <c r="B942" t="s">
        <v>3223</v>
      </c>
      <c r="C942">
        <v>11</v>
      </c>
      <c r="D942" s="14">
        <f t="shared" si="3"/>
        <v>11</v>
      </c>
    </row>
    <row r="943" spans="1:4" ht="12.75" customHeight="1" x14ac:dyDescent="0.15">
      <c r="A943" t="s">
        <v>3224</v>
      </c>
      <c r="B943" t="s">
        <v>3225</v>
      </c>
      <c r="C943">
        <v>0</v>
      </c>
      <c r="D943" s="14">
        <f t="shared" si="3"/>
        <v>0</v>
      </c>
    </row>
    <row r="944" spans="1:4" ht="12.75" customHeight="1" x14ac:dyDescent="0.15">
      <c r="A944" t="s">
        <v>3226</v>
      </c>
      <c r="B944" t="s">
        <v>3227</v>
      </c>
      <c r="C944">
        <v>38</v>
      </c>
      <c r="D944" s="14">
        <f t="shared" si="3"/>
        <v>38</v>
      </c>
    </row>
    <row r="945" spans="1:4" ht="12.75" customHeight="1" x14ac:dyDescent="0.15">
      <c r="A945" t="s">
        <v>3228</v>
      </c>
      <c r="B945" t="s">
        <v>3229</v>
      </c>
      <c r="C945">
        <v>0</v>
      </c>
      <c r="D945" s="14">
        <f t="shared" si="3"/>
        <v>0</v>
      </c>
    </row>
    <row r="946" spans="1:4" ht="12.75" customHeight="1" x14ac:dyDescent="0.15">
      <c r="A946" t="s">
        <v>3230</v>
      </c>
      <c r="B946" t="s">
        <v>3231</v>
      </c>
      <c r="C946">
        <v>0</v>
      </c>
      <c r="D946" s="14">
        <f t="shared" si="3"/>
        <v>0</v>
      </c>
    </row>
    <row r="947" spans="1:4" ht="12.75" customHeight="1" x14ac:dyDescent="0.15">
      <c r="A947" t="s">
        <v>3232</v>
      </c>
      <c r="B947" t="s">
        <v>3233</v>
      </c>
      <c r="C947">
        <v>10</v>
      </c>
      <c r="D947" s="14">
        <f t="shared" si="3"/>
        <v>10</v>
      </c>
    </row>
    <row r="948" spans="1:4" ht="12.75" customHeight="1" x14ac:dyDescent="0.15">
      <c r="A948" t="s">
        <v>3234</v>
      </c>
      <c r="B948" t="s">
        <v>3235</v>
      </c>
      <c r="C948">
        <v>134</v>
      </c>
      <c r="D948" s="14">
        <f t="shared" si="3"/>
        <v>134</v>
      </c>
    </row>
    <row r="949" spans="1:4" ht="12.75" customHeight="1" x14ac:dyDescent="0.15">
      <c r="A949" t="s">
        <v>3236</v>
      </c>
      <c r="B949" t="s">
        <v>3237</v>
      </c>
      <c r="C949">
        <v>198</v>
      </c>
      <c r="D949" s="14">
        <f t="shared" si="3"/>
        <v>198</v>
      </c>
    </row>
    <row r="950" spans="1:4" ht="12.75" customHeight="1" x14ac:dyDescent="0.15">
      <c r="A950" t="s">
        <v>3238</v>
      </c>
      <c r="B950" t="s">
        <v>3239</v>
      </c>
      <c r="C950">
        <v>200</v>
      </c>
      <c r="D950" s="14">
        <f t="shared" si="3"/>
        <v>200</v>
      </c>
    </row>
    <row r="951" spans="1:4" ht="12.75" customHeight="1" x14ac:dyDescent="0.15">
      <c r="A951" t="s">
        <v>3240</v>
      </c>
      <c r="B951" t="s">
        <v>3241</v>
      </c>
      <c r="C951">
        <v>5</v>
      </c>
      <c r="D951" s="14">
        <f t="shared" si="3"/>
        <v>5</v>
      </c>
    </row>
    <row r="952" spans="1:4" ht="12.75" customHeight="1" x14ac:dyDescent="0.15">
      <c r="A952" t="s">
        <v>3242</v>
      </c>
      <c r="B952" t="s">
        <v>3243</v>
      </c>
      <c r="C952">
        <v>29</v>
      </c>
      <c r="D952" s="14">
        <f t="shared" si="3"/>
        <v>29</v>
      </c>
    </row>
    <row r="953" spans="1:4" ht="12.75" customHeight="1" x14ac:dyDescent="0.15">
      <c r="A953" t="s">
        <v>3244</v>
      </c>
      <c r="B953" t="s">
        <v>3245</v>
      </c>
      <c r="C953">
        <v>49</v>
      </c>
      <c r="D953" s="14">
        <f t="shared" si="3"/>
        <v>49</v>
      </c>
    </row>
    <row r="954" spans="1:4" ht="12.75" customHeight="1" x14ac:dyDescent="0.15">
      <c r="A954" t="s">
        <v>3246</v>
      </c>
      <c r="B954" t="s">
        <v>3247</v>
      </c>
      <c r="C954">
        <v>19</v>
      </c>
      <c r="D954" s="14">
        <f t="shared" si="3"/>
        <v>19</v>
      </c>
    </row>
    <row r="955" spans="1:4" ht="12.75" customHeight="1" x14ac:dyDescent="0.15">
      <c r="A955" t="s">
        <v>3248</v>
      </c>
      <c r="B955" t="s">
        <v>3249</v>
      </c>
      <c r="C955">
        <v>0</v>
      </c>
      <c r="D955" s="14">
        <f t="shared" si="3"/>
        <v>0</v>
      </c>
    </row>
    <row r="956" spans="1:4" ht="12.75" customHeight="1" x14ac:dyDescent="0.15">
      <c r="A956" t="s">
        <v>3250</v>
      </c>
      <c r="B956" t="s">
        <v>3251</v>
      </c>
      <c r="C956">
        <v>0</v>
      </c>
      <c r="D956" s="14">
        <f t="shared" si="3"/>
        <v>0</v>
      </c>
    </row>
    <row r="957" spans="1:4" ht="12.75" customHeight="1" x14ac:dyDescent="0.15">
      <c r="A957" t="s">
        <v>3252</v>
      </c>
      <c r="B957" t="s">
        <v>3253</v>
      </c>
      <c r="C957">
        <v>0</v>
      </c>
      <c r="D957" s="14">
        <f t="shared" si="3"/>
        <v>0</v>
      </c>
    </row>
    <row r="958" spans="1:4" ht="12.75" customHeight="1" x14ac:dyDescent="0.15">
      <c r="A958" t="s">
        <v>3254</v>
      </c>
      <c r="B958" t="s">
        <v>3255</v>
      </c>
      <c r="C958">
        <v>0</v>
      </c>
      <c r="D958" s="14">
        <f t="shared" si="3"/>
        <v>0</v>
      </c>
    </row>
    <row r="959" spans="1:4" ht="12.75" customHeight="1" x14ac:dyDescent="0.15">
      <c r="A959" t="s">
        <v>3256</v>
      </c>
      <c r="B959" t="s">
        <v>3257</v>
      </c>
      <c r="C959">
        <v>0</v>
      </c>
      <c r="D959" s="14">
        <f t="shared" si="3"/>
        <v>0</v>
      </c>
    </row>
    <row r="960" spans="1:4" ht="12.75" customHeight="1" x14ac:dyDescent="0.15">
      <c r="A960" t="s">
        <v>3258</v>
      </c>
      <c r="B960" t="s">
        <v>3259</v>
      </c>
      <c r="C960">
        <v>26</v>
      </c>
      <c r="D960" s="14">
        <f t="shared" si="3"/>
        <v>26</v>
      </c>
    </row>
    <row r="961" spans="1:4" ht="12.75" customHeight="1" x14ac:dyDescent="0.15">
      <c r="A961" t="s">
        <v>3260</v>
      </c>
      <c r="B961" t="s">
        <v>3261</v>
      </c>
      <c r="C961">
        <v>85</v>
      </c>
      <c r="D961" s="14">
        <f t="shared" si="3"/>
        <v>85</v>
      </c>
    </row>
    <row r="962" spans="1:4" ht="12.75" customHeight="1" x14ac:dyDescent="0.15">
      <c r="A962" t="s">
        <v>3262</v>
      </c>
      <c r="B962" t="s">
        <v>3263</v>
      </c>
      <c r="C962">
        <v>66</v>
      </c>
      <c r="D962" s="14">
        <f t="shared" si="3"/>
        <v>66</v>
      </c>
    </row>
    <row r="963" spans="1:4" ht="12.75" customHeight="1" x14ac:dyDescent="0.15">
      <c r="A963" t="s">
        <v>3264</v>
      </c>
      <c r="B963" t="s">
        <v>3265</v>
      </c>
      <c r="C963">
        <v>28</v>
      </c>
      <c r="D963" s="14">
        <f t="shared" si="3"/>
        <v>28</v>
      </c>
    </row>
    <row r="964" spans="1:4" ht="12.75" customHeight="1" x14ac:dyDescent="0.15">
      <c r="A964" t="s">
        <v>3266</v>
      </c>
      <c r="B964" t="s">
        <v>3267</v>
      </c>
      <c r="C964">
        <v>22</v>
      </c>
      <c r="D964" s="14">
        <f t="shared" si="3"/>
        <v>22</v>
      </c>
    </row>
    <row r="965" spans="1:4" ht="12.75" customHeight="1" x14ac:dyDescent="0.15">
      <c r="A965" t="s">
        <v>3268</v>
      </c>
      <c r="B965" t="s">
        <v>3269</v>
      </c>
      <c r="C965">
        <v>16</v>
      </c>
      <c r="D965" s="14">
        <f t="shared" si="3"/>
        <v>16</v>
      </c>
    </row>
    <row r="966" spans="1:4" ht="12.75" customHeight="1" x14ac:dyDescent="0.15">
      <c r="A966" t="s">
        <v>3270</v>
      </c>
      <c r="B966" t="s">
        <v>3271</v>
      </c>
      <c r="C966">
        <v>92</v>
      </c>
      <c r="D966" s="14">
        <f t="shared" si="3"/>
        <v>92</v>
      </c>
    </row>
    <row r="967" spans="1:4" ht="12.75" customHeight="1" x14ac:dyDescent="0.15">
      <c r="A967" t="s">
        <v>3272</v>
      </c>
      <c r="B967" t="s">
        <v>3273</v>
      </c>
      <c r="C967">
        <v>47</v>
      </c>
      <c r="D967" s="14">
        <f t="shared" si="3"/>
        <v>47</v>
      </c>
    </row>
    <row r="968" spans="1:4" ht="12.75" customHeight="1" x14ac:dyDescent="0.15">
      <c r="A968" t="s">
        <v>3274</v>
      </c>
      <c r="B968" t="s">
        <v>3275</v>
      </c>
      <c r="C968">
        <v>5</v>
      </c>
      <c r="D968" s="14">
        <f t="shared" si="3"/>
        <v>5</v>
      </c>
    </row>
    <row r="969" spans="1:4" ht="12.75" customHeight="1" x14ac:dyDescent="0.15">
      <c r="A969" t="s">
        <v>3276</v>
      </c>
      <c r="B969" t="s">
        <v>3277</v>
      </c>
      <c r="C969">
        <v>0</v>
      </c>
      <c r="D969" s="14">
        <f t="shared" si="3"/>
        <v>0</v>
      </c>
    </row>
    <row r="970" spans="1:4" ht="12.75" customHeight="1" x14ac:dyDescent="0.15">
      <c r="A970" t="s">
        <v>3278</v>
      </c>
      <c r="B970" t="s">
        <v>3279</v>
      </c>
      <c r="C970">
        <v>188</v>
      </c>
      <c r="D970" s="14">
        <f t="shared" si="3"/>
        <v>188</v>
      </c>
    </row>
    <row r="971" spans="1:4" ht="12.75" customHeight="1" x14ac:dyDescent="0.15">
      <c r="A971" t="s">
        <v>3280</v>
      </c>
      <c r="B971" t="s">
        <v>3281</v>
      </c>
      <c r="C971">
        <v>35</v>
      </c>
      <c r="D971" s="14">
        <f t="shared" si="3"/>
        <v>35</v>
      </c>
    </row>
    <row r="972" spans="1:4" ht="12.75" customHeight="1" x14ac:dyDescent="0.15">
      <c r="A972" t="s">
        <v>3282</v>
      </c>
      <c r="B972" t="s">
        <v>3283</v>
      </c>
      <c r="C972">
        <v>31</v>
      </c>
      <c r="D972" s="14">
        <f t="shared" si="3"/>
        <v>31</v>
      </c>
    </row>
    <row r="973" spans="1:4" ht="12.75" customHeight="1" x14ac:dyDescent="0.15">
      <c r="A973" t="s">
        <v>3284</v>
      </c>
      <c r="B973" t="s">
        <v>3285</v>
      </c>
      <c r="C973">
        <v>35</v>
      </c>
      <c r="D973" s="14">
        <f t="shared" si="3"/>
        <v>35</v>
      </c>
    </row>
    <row r="974" spans="1:4" ht="12.75" customHeight="1" x14ac:dyDescent="0.15">
      <c r="A974" t="s">
        <v>3286</v>
      </c>
      <c r="B974" t="s">
        <v>3287</v>
      </c>
      <c r="C974">
        <v>0</v>
      </c>
      <c r="D974" s="14">
        <f t="shared" si="3"/>
        <v>0</v>
      </c>
    </row>
    <row r="975" spans="1:4" ht="12.75" customHeight="1" x14ac:dyDescent="0.15">
      <c r="A975" t="s">
        <v>3288</v>
      </c>
      <c r="B975" t="s">
        <v>3289</v>
      </c>
      <c r="C975">
        <v>25</v>
      </c>
      <c r="D975" s="14">
        <f t="shared" si="3"/>
        <v>25</v>
      </c>
    </row>
    <row r="976" spans="1:4" ht="12.75" customHeight="1" x14ac:dyDescent="0.15">
      <c r="A976" t="s">
        <v>3290</v>
      </c>
      <c r="B976" t="s">
        <v>3291</v>
      </c>
      <c r="C976">
        <v>29</v>
      </c>
      <c r="D976" s="14">
        <f t="shared" si="3"/>
        <v>29</v>
      </c>
    </row>
    <row r="977" spans="1:4" ht="12.75" customHeight="1" x14ac:dyDescent="0.15">
      <c r="A977" t="s">
        <v>3292</v>
      </c>
      <c r="B977" t="s">
        <v>3293</v>
      </c>
      <c r="C977">
        <v>0</v>
      </c>
      <c r="D977" s="14">
        <f t="shared" si="3"/>
        <v>0</v>
      </c>
    </row>
    <row r="978" spans="1:4" ht="12.75" customHeight="1" x14ac:dyDescent="0.15">
      <c r="A978" t="s">
        <v>3294</v>
      </c>
      <c r="B978" t="s">
        <v>3295</v>
      </c>
      <c r="C978">
        <v>0</v>
      </c>
      <c r="D978" s="14">
        <f t="shared" si="3"/>
        <v>0</v>
      </c>
    </row>
    <row r="979" spans="1:4" ht="12.75" customHeight="1" x14ac:dyDescent="0.15">
      <c r="A979" t="s">
        <v>3296</v>
      </c>
      <c r="B979" t="s">
        <v>3297</v>
      </c>
      <c r="C979">
        <v>0</v>
      </c>
      <c r="D979" s="14">
        <f t="shared" si="3"/>
        <v>0</v>
      </c>
    </row>
    <row r="980" spans="1:4" ht="12.75" customHeight="1" x14ac:dyDescent="0.15">
      <c r="A980" t="s">
        <v>3298</v>
      </c>
      <c r="B980" t="s">
        <v>3299</v>
      </c>
      <c r="C980">
        <v>24</v>
      </c>
      <c r="D980" s="14">
        <f t="shared" si="3"/>
        <v>24</v>
      </c>
    </row>
    <row r="981" spans="1:4" ht="12.75" customHeight="1" x14ac:dyDescent="0.15">
      <c r="A981" t="s">
        <v>3300</v>
      </c>
      <c r="B981" t="s">
        <v>3301</v>
      </c>
      <c r="C981">
        <v>0</v>
      </c>
      <c r="D981" s="14">
        <f t="shared" si="3"/>
        <v>0</v>
      </c>
    </row>
    <row r="982" spans="1:4" ht="12.75" customHeight="1" x14ac:dyDescent="0.15">
      <c r="A982" t="s">
        <v>3302</v>
      </c>
      <c r="B982" t="s">
        <v>3303</v>
      </c>
      <c r="C982">
        <v>0</v>
      </c>
      <c r="D982" s="14">
        <f t="shared" si="3"/>
        <v>0</v>
      </c>
    </row>
    <row r="983" spans="1:4" ht="12.75" customHeight="1" x14ac:dyDescent="0.15">
      <c r="A983" t="s">
        <v>3304</v>
      </c>
      <c r="B983" t="s">
        <v>3305</v>
      </c>
      <c r="C983">
        <v>113</v>
      </c>
      <c r="D983" s="14">
        <f t="shared" si="3"/>
        <v>113</v>
      </c>
    </row>
    <row r="984" spans="1:4" ht="12.75" customHeight="1" x14ac:dyDescent="0.15">
      <c r="A984" t="s">
        <v>3306</v>
      </c>
      <c r="B984" t="s">
        <v>3307</v>
      </c>
      <c r="C984">
        <v>0</v>
      </c>
      <c r="D984" s="14">
        <f t="shared" si="3"/>
        <v>0</v>
      </c>
    </row>
    <row r="985" spans="1:4" ht="12.75" customHeight="1" x14ac:dyDescent="0.15">
      <c r="A985" t="s">
        <v>3308</v>
      </c>
      <c r="B985" t="s">
        <v>3309</v>
      </c>
      <c r="C985">
        <v>0</v>
      </c>
      <c r="D985" s="14">
        <f t="shared" si="3"/>
        <v>0</v>
      </c>
    </row>
    <row r="986" spans="1:4" ht="12.75" customHeight="1" x14ac:dyDescent="0.15">
      <c r="A986" t="s">
        <v>3310</v>
      </c>
      <c r="B986" t="s">
        <v>3311</v>
      </c>
      <c r="C986">
        <v>0</v>
      </c>
      <c r="D986" s="14">
        <f t="shared" si="3"/>
        <v>0</v>
      </c>
    </row>
    <row r="987" spans="1:4" ht="12.75" customHeight="1" x14ac:dyDescent="0.15">
      <c r="A987" t="s">
        <v>3312</v>
      </c>
      <c r="B987" t="s">
        <v>3313</v>
      </c>
      <c r="C987">
        <v>0</v>
      </c>
      <c r="D987" s="14">
        <f t="shared" si="3"/>
        <v>0</v>
      </c>
    </row>
    <row r="988" spans="1:4" ht="12.75" customHeight="1" x14ac:dyDescent="0.15">
      <c r="A988" t="s">
        <v>3314</v>
      </c>
      <c r="B988" t="s">
        <v>3315</v>
      </c>
      <c r="C988">
        <v>11</v>
      </c>
      <c r="D988" s="14">
        <f t="shared" si="3"/>
        <v>11</v>
      </c>
    </row>
    <row r="989" spans="1:4" ht="12.75" customHeight="1" x14ac:dyDescent="0.15">
      <c r="A989" t="s">
        <v>3316</v>
      </c>
      <c r="B989" t="s">
        <v>3317</v>
      </c>
      <c r="C989">
        <v>0</v>
      </c>
      <c r="D989" s="14">
        <f t="shared" si="3"/>
        <v>0</v>
      </c>
    </row>
    <row r="990" spans="1:4" ht="12.75" customHeight="1" x14ac:dyDescent="0.15">
      <c r="A990" t="s">
        <v>3318</v>
      </c>
      <c r="B990" t="s">
        <v>3319</v>
      </c>
      <c r="C990">
        <v>40</v>
      </c>
      <c r="D990" s="14">
        <f t="shared" si="3"/>
        <v>40</v>
      </c>
    </row>
    <row r="991" spans="1:4" ht="12.75" customHeight="1" x14ac:dyDescent="0.15">
      <c r="A991" t="s">
        <v>3320</v>
      </c>
      <c r="B991" t="s">
        <v>3321</v>
      </c>
      <c r="C991">
        <v>111</v>
      </c>
      <c r="D991" s="14">
        <f t="shared" si="3"/>
        <v>111</v>
      </c>
    </row>
    <row r="992" spans="1:4" ht="12.75" customHeight="1" x14ac:dyDescent="0.15">
      <c r="A992" t="s">
        <v>3322</v>
      </c>
      <c r="B992" t="s">
        <v>3323</v>
      </c>
      <c r="C992">
        <v>0</v>
      </c>
      <c r="D992" s="14">
        <f t="shared" si="3"/>
        <v>0</v>
      </c>
    </row>
    <row r="993" spans="1:4" ht="12.75" customHeight="1" x14ac:dyDescent="0.15">
      <c r="A993" t="s">
        <v>3324</v>
      </c>
      <c r="B993" t="s">
        <v>3325</v>
      </c>
      <c r="C993">
        <v>14</v>
      </c>
      <c r="D993" s="14">
        <f t="shared" si="3"/>
        <v>14</v>
      </c>
    </row>
    <row r="994" spans="1:4" ht="12.75" customHeight="1" x14ac:dyDescent="0.15">
      <c r="A994" t="s">
        <v>3326</v>
      </c>
      <c r="B994" t="s">
        <v>3327</v>
      </c>
      <c r="C994">
        <v>153</v>
      </c>
      <c r="D994" s="14">
        <f t="shared" si="3"/>
        <v>153</v>
      </c>
    </row>
    <row r="995" spans="1:4" ht="12.75" customHeight="1" x14ac:dyDescent="0.15">
      <c r="A995" t="s">
        <v>3328</v>
      </c>
      <c r="B995" t="s">
        <v>3329</v>
      </c>
      <c r="C995">
        <v>0</v>
      </c>
      <c r="D995" s="14">
        <f t="shared" si="3"/>
        <v>0</v>
      </c>
    </row>
    <row r="996" spans="1:4" ht="12.75" customHeight="1" x14ac:dyDescent="0.15">
      <c r="A996" t="s">
        <v>3330</v>
      </c>
      <c r="B996" t="s">
        <v>3331</v>
      </c>
      <c r="C996">
        <v>0</v>
      </c>
      <c r="D996" s="14">
        <f t="shared" si="3"/>
        <v>0</v>
      </c>
    </row>
    <row r="997" spans="1:4" ht="12.75" customHeight="1" x14ac:dyDescent="0.15">
      <c r="A997" t="s">
        <v>3332</v>
      </c>
      <c r="B997" t="s">
        <v>3333</v>
      </c>
      <c r="C997">
        <v>0</v>
      </c>
      <c r="D997" s="14">
        <f t="shared" si="3"/>
        <v>0</v>
      </c>
    </row>
    <row r="998" spans="1:4" ht="12.75" customHeight="1" x14ac:dyDescent="0.15">
      <c r="A998" t="s">
        <v>3334</v>
      </c>
      <c r="B998" t="s">
        <v>3335</v>
      </c>
      <c r="C998">
        <v>96</v>
      </c>
      <c r="D998" s="14">
        <f t="shared" si="3"/>
        <v>96</v>
      </c>
    </row>
    <row r="999" spans="1:4" ht="12.75" customHeight="1" x14ac:dyDescent="0.15">
      <c r="A999" t="s">
        <v>3336</v>
      </c>
      <c r="B999" t="s">
        <v>3337</v>
      </c>
      <c r="C999">
        <v>120</v>
      </c>
      <c r="D999" s="14">
        <f t="shared" si="3"/>
        <v>120</v>
      </c>
    </row>
    <row r="1000" spans="1:4" ht="12.75" customHeight="1" x14ac:dyDescent="0.15">
      <c r="A1000" t="s">
        <v>3338</v>
      </c>
      <c r="B1000" t="s">
        <v>3339</v>
      </c>
      <c r="C1000">
        <v>32</v>
      </c>
      <c r="D1000" s="14">
        <f t="shared" si="3"/>
        <v>32</v>
      </c>
    </row>
    <row r="1001" spans="1:4" ht="12.75" customHeight="1" x14ac:dyDescent="0.15">
      <c r="A1001" t="s">
        <v>3340</v>
      </c>
      <c r="B1001" t="s">
        <v>3341</v>
      </c>
      <c r="C1001">
        <v>24</v>
      </c>
      <c r="D1001" s="14">
        <f t="shared" si="3"/>
        <v>24</v>
      </c>
    </row>
    <row r="1002" spans="1:4" ht="12.75" customHeight="1" x14ac:dyDescent="0.15">
      <c r="A1002" t="s">
        <v>3342</v>
      </c>
      <c r="B1002" t="s">
        <v>3343</v>
      </c>
      <c r="C1002">
        <v>86</v>
      </c>
      <c r="D1002" s="14">
        <f t="shared" si="3"/>
        <v>86</v>
      </c>
    </row>
    <row r="1003" spans="1:4" ht="12.75" customHeight="1" x14ac:dyDescent="0.15">
      <c r="A1003" t="s">
        <v>1196</v>
      </c>
      <c r="B1003" t="s">
        <v>3344</v>
      </c>
      <c r="C1003">
        <v>30</v>
      </c>
      <c r="D1003" s="14">
        <f t="shared" si="3"/>
        <v>30</v>
      </c>
    </row>
    <row r="1004" spans="1:4" ht="12.75" customHeight="1" x14ac:dyDescent="0.15">
      <c r="A1004" t="s">
        <v>3345</v>
      </c>
      <c r="B1004" t="s">
        <v>3346</v>
      </c>
      <c r="C1004">
        <v>46</v>
      </c>
      <c r="D1004" s="14">
        <f t="shared" si="3"/>
        <v>46</v>
      </c>
    </row>
    <row r="1005" spans="1:4" ht="12.75" customHeight="1" x14ac:dyDescent="0.15">
      <c r="A1005" t="s">
        <v>3347</v>
      </c>
      <c r="B1005" t="s">
        <v>3348</v>
      </c>
      <c r="C1005">
        <v>9</v>
      </c>
      <c r="D1005" s="14">
        <f t="shared" si="3"/>
        <v>9</v>
      </c>
    </row>
    <row r="1006" spans="1:4" ht="12.75" customHeight="1" x14ac:dyDescent="0.15">
      <c r="A1006" t="s">
        <v>3349</v>
      </c>
      <c r="B1006" t="s">
        <v>3350</v>
      </c>
      <c r="C1006">
        <v>19</v>
      </c>
      <c r="D1006" s="14">
        <f t="shared" si="3"/>
        <v>19</v>
      </c>
    </row>
    <row r="1007" spans="1:4" ht="12.75" customHeight="1" x14ac:dyDescent="0.15">
      <c r="A1007" t="s">
        <v>3351</v>
      </c>
      <c r="B1007" t="s">
        <v>3352</v>
      </c>
      <c r="C1007">
        <v>11</v>
      </c>
      <c r="D1007" s="14">
        <f t="shared" si="3"/>
        <v>11</v>
      </c>
    </row>
    <row r="1008" spans="1:4" ht="12.75" customHeight="1" x14ac:dyDescent="0.15">
      <c r="A1008" t="s">
        <v>3353</v>
      </c>
      <c r="B1008" t="s">
        <v>3354</v>
      </c>
      <c r="C1008">
        <v>21</v>
      </c>
      <c r="D1008" s="14">
        <f t="shared" si="3"/>
        <v>21</v>
      </c>
    </row>
    <row r="1009" spans="1:4" ht="12.75" customHeight="1" x14ac:dyDescent="0.15">
      <c r="A1009" t="s">
        <v>3355</v>
      </c>
      <c r="B1009" t="s">
        <v>3356</v>
      </c>
      <c r="C1009">
        <v>41</v>
      </c>
      <c r="D1009" s="14">
        <f t="shared" si="3"/>
        <v>41</v>
      </c>
    </row>
    <row r="1010" spans="1:4" ht="12.75" customHeight="1" x14ac:dyDescent="0.15">
      <c r="A1010" t="s">
        <v>3357</v>
      </c>
      <c r="B1010" t="s">
        <v>3358</v>
      </c>
      <c r="C1010">
        <v>50</v>
      </c>
      <c r="D1010" s="14">
        <f t="shared" si="3"/>
        <v>50</v>
      </c>
    </row>
    <row r="1011" spans="1:4" ht="12.75" customHeight="1" x14ac:dyDescent="0.15">
      <c r="A1011" t="s">
        <v>3359</v>
      </c>
      <c r="B1011" t="s">
        <v>3360</v>
      </c>
      <c r="C1011">
        <v>20</v>
      </c>
      <c r="D1011" s="14">
        <f t="shared" si="3"/>
        <v>20</v>
      </c>
    </row>
    <row r="1012" spans="1:4" ht="12.75" customHeight="1" x14ac:dyDescent="0.15">
      <c r="A1012" t="s">
        <v>3361</v>
      </c>
      <c r="B1012" t="s">
        <v>3362</v>
      </c>
      <c r="C1012">
        <v>8</v>
      </c>
      <c r="D1012" s="14">
        <f t="shared" si="3"/>
        <v>8</v>
      </c>
    </row>
    <row r="1013" spans="1:4" ht="12.75" customHeight="1" x14ac:dyDescent="0.15">
      <c r="A1013" t="s">
        <v>3363</v>
      </c>
      <c r="B1013" t="s">
        <v>3364</v>
      </c>
      <c r="C1013">
        <v>9</v>
      </c>
      <c r="D1013" s="14">
        <f t="shared" si="3"/>
        <v>9</v>
      </c>
    </row>
    <row r="1014" spans="1:4" ht="12.75" customHeight="1" x14ac:dyDescent="0.15">
      <c r="A1014" t="s">
        <v>3365</v>
      </c>
      <c r="B1014" t="s">
        <v>3366</v>
      </c>
      <c r="C1014">
        <v>0</v>
      </c>
      <c r="D1014" s="14">
        <f t="shared" si="3"/>
        <v>0</v>
      </c>
    </row>
    <row r="1015" spans="1:4" ht="12.75" customHeight="1" x14ac:dyDescent="0.15">
      <c r="A1015" t="s">
        <v>3367</v>
      </c>
      <c r="B1015" t="s">
        <v>3368</v>
      </c>
      <c r="C1015">
        <v>7</v>
      </c>
      <c r="D1015" s="14">
        <f t="shared" si="3"/>
        <v>7</v>
      </c>
    </row>
    <row r="1016" spans="1:4" ht="12.75" customHeight="1" x14ac:dyDescent="0.15">
      <c r="A1016" t="s">
        <v>3369</v>
      </c>
      <c r="B1016" t="s">
        <v>3370</v>
      </c>
      <c r="C1016">
        <v>7</v>
      </c>
      <c r="D1016" s="14">
        <f t="shared" si="3"/>
        <v>7</v>
      </c>
    </row>
    <row r="1017" spans="1:4" ht="12.75" customHeight="1" x14ac:dyDescent="0.15">
      <c r="A1017" t="s">
        <v>3371</v>
      </c>
      <c r="B1017" t="s">
        <v>3372</v>
      </c>
      <c r="C1017">
        <v>18</v>
      </c>
      <c r="D1017" s="14">
        <f t="shared" si="3"/>
        <v>18</v>
      </c>
    </row>
    <row r="1018" spans="1:4" ht="12.75" customHeight="1" x14ac:dyDescent="0.15">
      <c r="A1018" t="s">
        <v>3373</v>
      </c>
      <c r="B1018" t="s">
        <v>3374</v>
      </c>
      <c r="C1018">
        <v>15</v>
      </c>
      <c r="D1018" s="14">
        <f t="shared" si="3"/>
        <v>15</v>
      </c>
    </row>
    <row r="1019" spans="1:4" ht="12.75" customHeight="1" x14ac:dyDescent="0.15">
      <c r="A1019" t="s">
        <v>3375</v>
      </c>
      <c r="B1019" t="s">
        <v>3376</v>
      </c>
      <c r="C1019">
        <v>11</v>
      </c>
      <c r="D1019" s="14">
        <f t="shared" si="3"/>
        <v>11</v>
      </c>
    </row>
    <row r="1020" spans="1:4" ht="12.75" customHeight="1" x14ac:dyDescent="0.15">
      <c r="A1020" t="s">
        <v>3377</v>
      </c>
      <c r="B1020" t="s">
        <v>3378</v>
      </c>
      <c r="C1020">
        <v>19</v>
      </c>
      <c r="D1020" s="14">
        <f t="shared" si="3"/>
        <v>19</v>
      </c>
    </row>
    <row r="1021" spans="1:4" ht="12.75" customHeight="1" x14ac:dyDescent="0.15">
      <c r="A1021" t="s">
        <v>3379</v>
      </c>
      <c r="B1021" t="s">
        <v>3380</v>
      </c>
      <c r="C1021">
        <v>10</v>
      </c>
      <c r="D1021" s="14">
        <f t="shared" si="3"/>
        <v>10</v>
      </c>
    </row>
    <row r="1022" spans="1:4" ht="12.75" customHeight="1" x14ac:dyDescent="0.15">
      <c r="A1022" t="s">
        <v>3381</v>
      </c>
      <c r="B1022" t="s">
        <v>3382</v>
      </c>
      <c r="C1022">
        <v>10</v>
      </c>
      <c r="D1022" s="14">
        <f t="shared" ref="D1022:D1276" si="4">IF(C1022&gt;=250,"250",IF(C1022&lt;=250,C1022))</f>
        <v>10</v>
      </c>
    </row>
    <row r="1023" spans="1:4" ht="12.75" customHeight="1" x14ac:dyDescent="0.15">
      <c r="A1023" t="s">
        <v>3383</v>
      </c>
      <c r="B1023" t="s">
        <v>3384</v>
      </c>
      <c r="C1023">
        <v>43</v>
      </c>
      <c r="D1023" s="14">
        <f t="shared" si="4"/>
        <v>43</v>
      </c>
    </row>
    <row r="1024" spans="1:4" ht="12.75" customHeight="1" x14ac:dyDescent="0.15">
      <c r="A1024" t="s">
        <v>3385</v>
      </c>
      <c r="B1024" t="s">
        <v>3386</v>
      </c>
      <c r="C1024">
        <v>50</v>
      </c>
      <c r="D1024" s="14">
        <f t="shared" si="4"/>
        <v>50</v>
      </c>
    </row>
    <row r="1025" spans="1:4" ht="12.75" customHeight="1" x14ac:dyDescent="0.15">
      <c r="A1025" t="s">
        <v>3387</v>
      </c>
      <c r="B1025" t="s">
        <v>3388</v>
      </c>
      <c r="C1025">
        <v>25</v>
      </c>
      <c r="D1025" s="14">
        <f t="shared" si="4"/>
        <v>25</v>
      </c>
    </row>
    <row r="1026" spans="1:4" ht="12.75" customHeight="1" x14ac:dyDescent="0.15">
      <c r="A1026" t="s">
        <v>3389</v>
      </c>
      <c r="B1026" t="s">
        <v>3390</v>
      </c>
      <c r="C1026">
        <v>25</v>
      </c>
      <c r="D1026" s="14">
        <f t="shared" si="4"/>
        <v>25</v>
      </c>
    </row>
    <row r="1027" spans="1:4" ht="12.75" customHeight="1" x14ac:dyDescent="0.15">
      <c r="A1027" t="s">
        <v>3391</v>
      </c>
      <c r="B1027" t="s">
        <v>3392</v>
      </c>
      <c r="C1027">
        <v>13</v>
      </c>
      <c r="D1027" s="14">
        <f t="shared" si="4"/>
        <v>13</v>
      </c>
    </row>
    <row r="1028" spans="1:4" ht="12.75" customHeight="1" x14ac:dyDescent="0.15">
      <c r="A1028" t="s">
        <v>3393</v>
      </c>
      <c r="B1028" t="s">
        <v>3394</v>
      </c>
      <c r="C1028">
        <v>24</v>
      </c>
      <c r="D1028" s="14">
        <f t="shared" si="4"/>
        <v>24</v>
      </c>
    </row>
    <row r="1029" spans="1:4" ht="12.75" customHeight="1" x14ac:dyDescent="0.15">
      <c r="A1029" t="s">
        <v>3395</v>
      </c>
      <c r="B1029" t="s">
        <v>3396</v>
      </c>
      <c r="C1029">
        <v>90</v>
      </c>
      <c r="D1029" s="14">
        <f t="shared" si="4"/>
        <v>90</v>
      </c>
    </row>
    <row r="1030" spans="1:4" ht="12.75" customHeight="1" x14ac:dyDescent="0.15">
      <c r="A1030" t="s">
        <v>3397</v>
      </c>
      <c r="B1030" t="s">
        <v>3398</v>
      </c>
      <c r="C1030">
        <v>85</v>
      </c>
      <c r="D1030" s="14">
        <f t="shared" si="4"/>
        <v>85</v>
      </c>
    </row>
    <row r="1031" spans="1:4" ht="12.75" customHeight="1" x14ac:dyDescent="0.15">
      <c r="A1031" t="s">
        <v>3399</v>
      </c>
      <c r="B1031" t="s">
        <v>3400</v>
      </c>
      <c r="C1031">
        <v>40</v>
      </c>
      <c r="D1031" s="14">
        <f t="shared" si="4"/>
        <v>40</v>
      </c>
    </row>
    <row r="1032" spans="1:4" ht="12.75" customHeight="1" x14ac:dyDescent="0.15">
      <c r="A1032" t="s">
        <v>3401</v>
      </c>
      <c r="B1032" t="s">
        <v>3402</v>
      </c>
      <c r="C1032">
        <v>44</v>
      </c>
      <c r="D1032" s="14">
        <f t="shared" si="4"/>
        <v>44</v>
      </c>
    </row>
    <row r="1033" spans="1:4" ht="12.75" customHeight="1" x14ac:dyDescent="0.15">
      <c r="A1033" t="s">
        <v>3403</v>
      </c>
      <c r="B1033" t="s">
        <v>3404</v>
      </c>
      <c r="C1033">
        <v>16</v>
      </c>
      <c r="D1033" s="14">
        <f t="shared" si="4"/>
        <v>16</v>
      </c>
    </row>
    <row r="1034" spans="1:4" ht="12.75" customHeight="1" x14ac:dyDescent="0.15">
      <c r="A1034" t="s">
        <v>3405</v>
      </c>
      <c r="B1034" t="s">
        <v>3406</v>
      </c>
      <c r="C1034">
        <v>0</v>
      </c>
      <c r="D1034" s="14">
        <f t="shared" si="4"/>
        <v>0</v>
      </c>
    </row>
    <row r="1035" spans="1:4" ht="12.75" customHeight="1" x14ac:dyDescent="0.15">
      <c r="A1035" t="s">
        <v>3407</v>
      </c>
      <c r="B1035" t="s">
        <v>3408</v>
      </c>
      <c r="C1035">
        <v>27</v>
      </c>
      <c r="D1035" s="14">
        <f t="shared" si="4"/>
        <v>27</v>
      </c>
    </row>
    <row r="1036" spans="1:4" ht="12.75" customHeight="1" x14ac:dyDescent="0.15">
      <c r="A1036" t="s">
        <v>3409</v>
      </c>
      <c r="B1036" t="s">
        <v>3410</v>
      </c>
      <c r="C1036">
        <v>25</v>
      </c>
      <c r="D1036" s="14">
        <f t="shared" si="4"/>
        <v>25</v>
      </c>
    </row>
    <row r="1037" spans="1:4" ht="12.75" customHeight="1" x14ac:dyDescent="0.15">
      <c r="A1037" t="s">
        <v>3411</v>
      </c>
      <c r="B1037" t="s">
        <v>3412</v>
      </c>
      <c r="C1037" s="1040">
        <v>250</v>
      </c>
      <c r="D1037" s="14" t="str">
        <f t="shared" si="4"/>
        <v>250</v>
      </c>
    </row>
    <row r="1038" spans="1:4" ht="12.75" customHeight="1" x14ac:dyDescent="0.15">
      <c r="A1038" t="s">
        <v>3413</v>
      </c>
      <c r="B1038" t="s">
        <v>3414</v>
      </c>
      <c r="C1038">
        <v>37</v>
      </c>
      <c r="D1038" s="14">
        <f t="shared" si="4"/>
        <v>37</v>
      </c>
    </row>
    <row r="1039" spans="1:4" ht="12.75" customHeight="1" x14ac:dyDescent="0.15">
      <c r="A1039" t="s">
        <v>3415</v>
      </c>
      <c r="B1039" t="s">
        <v>3416</v>
      </c>
      <c r="C1039">
        <v>32</v>
      </c>
      <c r="D1039" s="14">
        <f t="shared" si="4"/>
        <v>32</v>
      </c>
    </row>
    <row r="1040" spans="1:4" ht="12.75" customHeight="1" x14ac:dyDescent="0.15">
      <c r="A1040" t="s">
        <v>3417</v>
      </c>
      <c r="B1040" t="s">
        <v>3418</v>
      </c>
      <c r="C1040">
        <v>29</v>
      </c>
      <c r="D1040" s="14">
        <f t="shared" si="4"/>
        <v>29</v>
      </c>
    </row>
    <row r="1041" spans="1:4" ht="12.75" customHeight="1" x14ac:dyDescent="0.15">
      <c r="A1041" t="s">
        <v>3419</v>
      </c>
      <c r="B1041" t="s">
        <v>3420</v>
      </c>
      <c r="C1041">
        <v>31</v>
      </c>
      <c r="D1041" s="14">
        <f t="shared" si="4"/>
        <v>31</v>
      </c>
    </row>
    <row r="1042" spans="1:4" ht="12.75" customHeight="1" x14ac:dyDescent="0.15">
      <c r="A1042" t="s">
        <v>3421</v>
      </c>
      <c r="B1042" t="s">
        <v>3422</v>
      </c>
      <c r="C1042">
        <v>0</v>
      </c>
      <c r="D1042" s="14">
        <f t="shared" si="4"/>
        <v>0</v>
      </c>
    </row>
    <row r="1043" spans="1:4" ht="12.75" customHeight="1" x14ac:dyDescent="0.15">
      <c r="A1043" t="s">
        <v>1563</v>
      </c>
      <c r="B1043" t="s">
        <v>3423</v>
      </c>
      <c r="C1043">
        <v>204</v>
      </c>
      <c r="D1043" s="14">
        <f t="shared" si="4"/>
        <v>204</v>
      </c>
    </row>
    <row r="1044" spans="1:4" ht="12.75" customHeight="1" x14ac:dyDescent="0.15">
      <c r="A1044" t="s">
        <v>3424</v>
      </c>
      <c r="B1044" t="s">
        <v>3425</v>
      </c>
      <c r="C1044">
        <v>0</v>
      </c>
      <c r="D1044" s="14">
        <f t="shared" si="4"/>
        <v>0</v>
      </c>
    </row>
    <row r="1045" spans="1:4" ht="12.75" customHeight="1" x14ac:dyDescent="0.15">
      <c r="A1045" t="s">
        <v>3426</v>
      </c>
      <c r="B1045" t="s">
        <v>3427</v>
      </c>
      <c r="C1045">
        <v>2</v>
      </c>
      <c r="D1045" s="14">
        <f t="shared" si="4"/>
        <v>2</v>
      </c>
    </row>
    <row r="1046" spans="1:4" ht="12.75" customHeight="1" x14ac:dyDescent="0.15">
      <c r="A1046" t="s">
        <v>3428</v>
      </c>
      <c r="B1046" t="s">
        <v>3429</v>
      </c>
      <c r="C1046">
        <v>16</v>
      </c>
      <c r="D1046" s="14">
        <f t="shared" si="4"/>
        <v>16</v>
      </c>
    </row>
    <row r="1047" spans="1:4" ht="12.75" customHeight="1" x14ac:dyDescent="0.15">
      <c r="A1047" t="s">
        <v>3430</v>
      </c>
      <c r="B1047" t="s">
        <v>3431</v>
      </c>
      <c r="C1047">
        <v>5</v>
      </c>
      <c r="D1047" s="14">
        <f t="shared" si="4"/>
        <v>5</v>
      </c>
    </row>
    <row r="1048" spans="1:4" ht="12.75" customHeight="1" x14ac:dyDescent="0.15">
      <c r="A1048" t="s">
        <v>3432</v>
      </c>
      <c r="B1048" t="s">
        <v>3433</v>
      </c>
      <c r="C1048">
        <v>22</v>
      </c>
      <c r="D1048" s="14">
        <f t="shared" si="4"/>
        <v>22</v>
      </c>
    </row>
    <row r="1049" spans="1:4" ht="12.75" customHeight="1" x14ac:dyDescent="0.15">
      <c r="A1049" t="s">
        <v>3434</v>
      </c>
      <c r="B1049" t="s">
        <v>3435</v>
      </c>
      <c r="C1049">
        <v>32</v>
      </c>
      <c r="D1049" s="14">
        <f t="shared" si="4"/>
        <v>32</v>
      </c>
    </row>
    <row r="1050" spans="1:4" ht="12.75" customHeight="1" x14ac:dyDescent="0.15">
      <c r="A1050" t="s">
        <v>3436</v>
      </c>
      <c r="B1050" t="s">
        <v>3437</v>
      </c>
      <c r="C1050">
        <v>20</v>
      </c>
      <c r="D1050" s="14">
        <f t="shared" si="4"/>
        <v>20</v>
      </c>
    </row>
    <row r="1051" spans="1:4" ht="12.75" customHeight="1" x14ac:dyDescent="0.15">
      <c r="A1051" t="s">
        <v>3438</v>
      </c>
      <c r="B1051" t="s">
        <v>3439</v>
      </c>
      <c r="C1051">
        <v>17</v>
      </c>
      <c r="D1051" s="14">
        <f t="shared" si="4"/>
        <v>17</v>
      </c>
    </row>
    <row r="1052" spans="1:4" ht="12.75" customHeight="1" x14ac:dyDescent="0.15">
      <c r="A1052" t="s">
        <v>3440</v>
      </c>
      <c r="B1052" t="s">
        <v>3441</v>
      </c>
      <c r="C1052">
        <v>21</v>
      </c>
      <c r="D1052" s="14">
        <f t="shared" si="4"/>
        <v>21</v>
      </c>
    </row>
    <row r="1053" spans="1:4" ht="12.75" customHeight="1" x14ac:dyDescent="0.15">
      <c r="A1053" t="s">
        <v>3442</v>
      </c>
      <c r="B1053" t="s">
        <v>3443</v>
      </c>
      <c r="C1053">
        <v>0</v>
      </c>
      <c r="D1053" s="14">
        <f t="shared" si="4"/>
        <v>0</v>
      </c>
    </row>
    <row r="1054" spans="1:4" ht="12.75" customHeight="1" x14ac:dyDescent="0.15">
      <c r="A1054" t="s">
        <v>3444</v>
      </c>
      <c r="B1054" t="s">
        <v>3445</v>
      </c>
      <c r="C1054">
        <v>19</v>
      </c>
      <c r="D1054" s="14">
        <f t="shared" si="4"/>
        <v>19</v>
      </c>
    </row>
    <row r="1055" spans="1:4" ht="12.75" customHeight="1" x14ac:dyDescent="0.15">
      <c r="A1055" t="s">
        <v>3446</v>
      </c>
      <c r="B1055" t="s">
        <v>3447</v>
      </c>
      <c r="C1055">
        <v>16</v>
      </c>
      <c r="D1055" s="14">
        <f t="shared" si="4"/>
        <v>16</v>
      </c>
    </row>
    <row r="1056" spans="1:4" ht="12.75" customHeight="1" x14ac:dyDescent="0.15">
      <c r="A1056" t="s">
        <v>3448</v>
      </c>
      <c r="B1056" t="s">
        <v>3449</v>
      </c>
      <c r="C1056">
        <v>0</v>
      </c>
      <c r="D1056" s="14">
        <f t="shared" si="4"/>
        <v>0</v>
      </c>
    </row>
    <row r="1057" spans="1:4" ht="12.75" customHeight="1" x14ac:dyDescent="0.15">
      <c r="A1057" t="s">
        <v>3450</v>
      </c>
      <c r="B1057" t="s">
        <v>3451</v>
      </c>
      <c r="C1057">
        <v>41</v>
      </c>
      <c r="D1057" s="14">
        <f t="shared" si="4"/>
        <v>41</v>
      </c>
    </row>
    <row r="1058" spans="1:4" ht="12.75" customHeight="1" x14ac:dyDescent="0.15">
      <c r="A1058" t="s">
        <v>3452</v>
      </c>
      <c r="B1058" t="s">
        <v>3453</v>
      </c>
      <c r="C1058">
        <v>58</v>
      </c>
      <c r="D1058" s="14">
        <f t="shared" si="4"/>
        <v>58</v>
      </c>
    </row>
    <row r="1059" spans="1:4" ht="12.75" customHeight="1" x14ac:dyDescent="0.15">
      <c r="A1059" t="s">
        <v>3454</v>
      </c>
      <c r="B1059" t="s">
        <v>3455</v>
      </c>
      <c r="C1059">
        <v>8</v>
      </c>
      <c r="D1059" s="14">
        <f t="shared" si="4"/>
        <v>8</v>
      </c>
    </row>
    <row r="1060" spans="1:4" ht="12.75" customHeight="1" x14ac:dyDescent="0.15">
      <c r="A1060" t="s">
        <v>3456</v>
      </c>
      <c r="B1060" t="s">
        <v>3457</v>
      </c>
      <c r="C1060">
        <v>9</v>
      </c>
      <c r="D1060" s="14">
        <f t="shared" si="4"/>
        <v>9</v>
      </c>
    </row>
    <row r="1061" spans="1:4" ht="12.75" customHeight="1" x14ac:dyDescent="0.15">
      <c r="A1061" t="s">
        <v>3458</v>
      </c>
      <c r="B1061" t="s">
        <v>3459</v>
      </c>
      <c r="C1061">
        <v>0</v>
      </c>
      <c r="D1061" s="14">
        <f t="shared" si="4"/>
        <v>0</v>
      </c>
    </row>
    <row r="1062" spans="1:4" ht="12.75" customHeight="1" x14ac:dyDescent="0.15">
      <c r="A1062" t="s">
        <v>3460</v>
      </c>
      <c r="B1062" t="s">
        <v>3461</v>
      </c>
      <c r="C1062">
        <v>0</v>
      </c>
      <c r="D1062" s="14">
        <f t="shared" si="4"/>
        <v>0</v>
      </c>
    </row>
    <row r="1063" spans="1:4" ht="12.75" customHeight="1" x14ac:dyDescent="0.15">
      <c r="A1063" t="s">
        <v>3462</v>
      </c>
      <c r="B1063" t="s">
        <v>3463</v>
      </c>
      <c r="C1063">
        <v>0</v>
      </c>
      <c r="D1063" s="14">
        <f t="shared" si="4"/>
        <v>0</v>
      </c>
    </row>
    <row r="1064" spans="1:4" ht="12.75" customHeight="1" x14ac:dyDescent="0.15">
      <c r="A1064" t="s">
        <v>3464</v>
      </c>
      <c r="B1064" t="s">
        <v>3465</v>
      </c>
      <c r="C1064">
        <v>0</v>
      </c>
      <c r="D1064" s="14">
        <f t="shared" si="4"/>
        <v>0</v>
      </c>
    </row>
    <row r="1065" spans="1:4" ht="12.75" customHeight="1" x14ac:dyDescent="0.15">
      <c r="A1065" t="s">
        <v>3466</v>
      </c>
      <c r="B1065" t="s">
        <v>3467</v>
      </c>
      <c r="C1065">
        <v>22</v>
      </c>
      <c r="D1065" s="14">
        <f t="shared" si="4"/>
        <v>22</v>
      </c>
    </row>
    <row r="1066" spans="1:4" ht="12.75" customHeight="1" x14ac:dyDescent="0.15">
      <c r="A1066" t="s">
        <v>3468</v>
      </c>
      <c r="B1066" t="s">
        <v>3469</v>
      </c>
      <c r="C1066">
        <v>1</v>
      </c>
      <c r="D1066" s="14">
        <f t="shared" si="4"/>
        <v>1</v>
      </c>
    </row>
    <row r="1067" spans="1:4" ht="12.75" customHeight="1" x14ac:dyDescent="0.15">
      <c r="A1067" t="s">
        <v>3470</v>
      </c>
      <c r="B1067" t="s">
        <v>3471</v>
      </c>
      <c r="C1067" s="1040">
        <v>250</v>
      </c>
      <c r="D1067" s="14" t="str">
        <f t="shared" si="4"/>
        <v>250</v>
      </c>
    </row>
    <row r="1068" spans="1:4" ht="12.75" customHeight="1" x14ac:dyDescent="0.15">
      <c r="A1068" t="s">
        <v>3472</v>
      </c>
      <c r="B1068" t="s">
        <v>3473</v>
      </c>
      <c r="C1068">
        <v>101</v>
      </c>
      <c r="D1068" s="14">
        <f t="shared" si="4"/>
        <v>101</v>
      </c>
    </row>
    <row r="1069" spans="1:4" ht="12.75" customHeight="1" x14ac:dyDescent="0.15">
      <c r="A1069" t="s">
        <v>3474</v>
      </c>
      <c r="B1069" t="s">
        <v>3475</v>
      </c>
      <c r="C1069">
        <v>20</v>
      </c>
      <c r="D1069" s="14">
        <f t="shared" si="4"/>
        <v>20</v>
      </c>
    </row>
    <row r="1070" spans="1:4" ht="12.75" customHeight="1" x14ac:dyDescent="0.15">
      <c r="A1070" t="s">
        <v>3476</v>
      </c>
      <c r="B1070" t="s">
        <v>3477</v>
      </c>
      <c r="C1070">
        <v>19</v>
      </c>
      <c r="D1070" s="14">
        <f t="shared" si="4"/>
        <v>19</v>
      </c>
    </row>
    <row r="1071" spans="1:4" ht="12.75" customHeight="1" x14ac:dyDescent="0.15">
      <c r="A1071" t="s">
        <v>3478</v>
      </c>
      <c r="B1071" t="s">
        <v>3479</v>
      </c>
      <c r="C1071">
        <v>14</v>
      </c>
      <c r="D1071" s="14">
        <f t="shared" si="4"/>
        <v>14</v>
      </c>
    </row>
    <row r="1072" spans="1:4" ht="12.75" customHeight="1" x14ac:dyDescent="0.15">
      <c r="A1072" t="s">
        <v>3480</v>
      </c>
      <c r="B1072" t="s">
        <v>3481</v>
      </c>
      <c r="C1072">
        <v>10</v>
      </c>
      <c r="D1072" s="14">
        <f t="shared" si="4"/>
        <v>10</v>
      </c>
    </row>
    <row r="1073" spans="1:4" ht="12.75" customHeight="1" x14ac:dyDescent="0.15">
      <c r="A1073" t="s">
        <v>3482</v>
      </c>
      <c r="B1073" t="s">
        <v>3483</v>
      </c>
      <c r="C1073">
        <v>13</v>
      </c>
      <c r="D1073" s="14">
        <f t="shared" si="4"/>
        <v>13</v>
      </c>
    </row>
    <row r="1074" spans="1:4" ht="12.75" customHeight="1" x14ac:dyDescent="0.15">
      <c r="A1074" t="s">
        <v>3484</v>
      </c>
      <c r="B1074" t="s">
        <v>3485</v>
      </c>
      <c r="C1074">
        <v>16</v>
      </c>
      <c r="D1074" s="14">
        <f t="shared" si="4"/>
        <v>16</v>
      </c>
    </row>
    <row r="1075" spans="1:4" ht="12.75" customHeight="1" x14ac:dyDescent="0.15">
      <c r="A1075" t="s">
        <v>3486</v>
      </c>
      <c r="B1075" t="s">
        <v>3487</v>
      </c>
      <c r="C1075">
        <v>9</v>
      </c>
      <c r="D1075" s="14">
        <f t="shared" si="4"/>
        <v>9</v>
      </c>
    </row>
    <row r="1076" spans="1:4" ht="12.75" customHeight="1" x14ac:dyDescent="0.15">
      <c r="A1076" t="s">
        <v>3488</v>
      </c>
      <c r="B1076" t="s">
        <v>3489</v>
      </c>
      <c r="C1076">
        <v>49</v>
      </c>
      <c r="D1076" s="14">
        <f t="shared" si="4"/>
        <v>49</v>
      </c>
    </row>
    <row r="1077" spans="1:4" ht="12.75" customHeight="1" x14ac:dyDescent="0.15">
      <c r="A1077" t="s">
        <v>3490</v>
      </c>
      <c r="B1077" t="s">
        <v>3491</v>
      </c>
      <c r="C1077">
        <v>0</v>
      </c>
      <c r="D1077" s="14">
        <f t="shared" si="4"/>
        <v>0</v>
      </c>
    </row>
    <row r="1078" spans="1:4" ht="12.75" customHeight="1" x14ac:dyDescent="0.15">
      <c r="A1078" t="s">
        <v>3492</v>
      </c>
      <c r="B1078" t="s">
        <v>3493</v>
      </c>
      <c r="C1078">
        <v>0</v>
      </c>
      <c r="D1078" s="14">
        <f t="shared" si="4"/>
        <v>0</v>
      </c>
    </row>
    <row r="1079" spans="1:4" ht="12.75" customHeight="1" x14ac:dyDescent="0.15">
      <c r="A1079" t="s">
        <v>3494</v>
      </c>
      <c r="B1079" t="s">
        <v>3495</v>
      </c>
      <c r="C1079">
        <v>8</v>
      </c>
      <c r="D1079" s="14">
        <f t="shared" si="4"/>
        <v>8</v>
      </c>
    </row>
    <row r="1080" spans="1:4" ht="12.75" customHeight="1" x14ac:dyDescent="0.15">
      <c r="A1080" t="s">
        <v>3496</v>
      </c>
      <c r="B1080" t="s">
        <v>3497</v>
      </c>
      <c r="C1080">
        <v>30</v>
      </c>
      <c r="D1080" s="14">
        <f t="shared" si="4"/>
        <v>30</v>
      </c>
    </row>
    <row r="1081" spans="1:4" ht="12.75" customHeight="1" x14ac:dyDescent="0.15">
      <c r="A1081" t="s">
        <v>2057</v>
      </c>
      <c r="B1081" t="s">
        <v>2056</v>
      </c>
      <c r="C1081">
        <v>48</v>
      </c>
      <c r="D1081" s="14">
        <f t="shared" si="4"/>
        <v>48</v>
      </c>
    </row>
    <row r="1082" spans="1:4" ht="12.75" customHeight="1" x14ac:dyDescent="0.15">
      <c r="A1082" t="s">
        <v>2059</v>
      </c>
      <c r="B1082" t="s">
        <v>2058</v>
      </c>
      <c r="C1082">
        <v>0</v>
      </c>
      <c r="D1082" s="14">
        <f t="shared" si="4"/>
        <v>0</v>
      </c>
    </row>
    <row r="1083" spans="1:4" ht="12.75" customHeight="1" x14ac:dyDescent="0.15">
      <c r="A1083" t="s">
        <v>3498</v>
      </c>
      <c r="B1083" t="s">
        <v>3499</v>
      </c>
      <c r="C1083">
        <v>26</v>
      </c>
      <c r="D1083" s="14">
        <f t="shared" si="4"/>
        <v>26</v>
      </c>
    </row>
    <row r="1084" spans="1:4" ht="12.75" customHeight="1" x14ac:dyDescent="0.15">
      <c r="A1084" t="s">
        <v>3500</v>
      </c>
      <c r="B1084" t="s">
        <v>3501</v>
      </c>
      <c r="C1084">
        <v>1</v>
      </c>
      <c r="D1084" s="14">
        <f t="shared" si="4"/>
        <v>1</v>
      </c>
    </row>
    <row r="1085" spans="1:4" ht="12.75" customHeight="1" x14ac:dyDescent="0.15">
      <c r="A1085" t="s">
        <v>3502</v>
      </c>
      <c r="B1085" t="s">
        <v>3503</v>
      </c>
      <c r="C1085">
        <v>1</v>
      </c>
      <c r="D1085" s="14">
        <f t="shared" si="4"/>
        <v>1</v>
      </c>
    </row>
    <row r="1086" spans="1:4" ht="12.75" customHeight="1" x14ac:dyDescent="0.15">
      <c r="A1086" t="s">
        <v>3504</v>
      </c>
      <c r="B1086" t="s">
        <v>3505</v>
      </c>
      <c r="C1086">
        <v>26</v>
      </c>
      <c r="D1086" s="14">
        <f t="shared" si="4"/>
        <v>26</v>
      </c>
    </row>
    <row r="1087" spans="1:4" ht="12.75" customHeight="1" x14ac:dyDescent="0.15">
      <c r="A1087" t="s">
        <v>2061</v>
      </c>
      <c r="B1087" t="s">
        <v>2060</v>
      </c>
      <c r="C1087" s="1040">
        <v>250</v>
      </c>
      <c r="D1087" s="14" t="str">
        <f t="shared" si="4"/>
        <v>250</v>
      </c>
    </row>
    <row r="1088" spans="1:4" ht="12.75" customHeight="1" x14ac:dyDescent="0.15">
      <c r="A1088" t="s">
        <v>3506</v>
      </c>
      <c r="B1088" t="s">
        <v>3507</v>
      </c>
      <c r="C1088">
        <v>0</v>
      </c>
      <c r="D1088" s="14">
        <f t="shared" si="4"/>
        <v>0</v>
      </c>
    </row>
    <row r="1089" spans="1:4" ht="12.75" customHeight="1" x14ac:dyDescent="0.15">
      <c r="A1089" t="s">
        <v>3508</v>
      </c>
      <c r="B1089" t="s">
        <v>3509</v>
      </c>
      <c r="C1089">
        <v>0</v>
      </c>
      <c r="D1089" s="14">
        <f t="shared" si="4"/>
        <v>0</v>
      </c>
    </row>
    <row r="1090" spans="1:4" ht="12.75" customHeight="1" x14ac:dyDescent="0.15">
      <c r="A1090" t="s">
        <v>3510</v>
      </c>
      <c r="B1090" t="s">
        <v>3511</v>
      </c>
      <c r="C1090">
        <v>0</v>
      </c>
      <c r="D1090" s="14">
        <f t="shared" si="4"/>
        <v>0</v>
      </c>
    </row>
    <row r="1091" spans="1:4" ht="12.75" customHeight="1" x14ac:dyDescent="0.15">
      <c r="A1091" t="s">
        <v>3512</v>
      </c>
      <c r="B1091" t="s">
        <v>3513</v>
      </c>
      <c r="C1091">
        <v>32</v>
      </c>
      <c r="D1091" s="14">
        <f t="shared" si="4"/>
        <v>32</v>
      </c>
    </row>
    <row r="1092" spans="1:4" ht="12.75" customHeight="1" x14ac:dyDescent="0.15">
      <c r="A1092" t="s">
        <v>3514</v>
      </c>
      <c r="B1092" t="s">
        <v>3515</v>
      </c>
      <c r="C1092" s="1040">
        <v>250</v>
      </c>
      <c r="D1092" s="14" t="str">
        <f t="shared" si="4"/>
        <v>250</v>
      </c>
    </row>
    <row r="1093" spans="1:4" ht="12.75" customHeight="1" x14ac:dyDescent="0.15">
      <c r="A1093" t="s">
        <v>3516</v>
      </c>
      <c r="B1093" t="s">
        <v>3517</v>
      </c>
      <c r="C1093">
        <v>216</v>
      </c>
      <c r="D1093" s="14">
        <f t="shared" si="4"/>
        <v>216</v>
      </c>
    </row>
    <row r="1094" spans="1:4" ht="12.75" customHeight="1" x14ac:dyDescent="0.15">
      <c r="A1094" t="s">
        <v>3518</v>
      </c>
      <c r="B1094" t="s">
        <v>3519</v>
      </c>
      <c r="C1094">
        <v>0</v>
      </c>
      <c r="D1094" s="14">
        <f t="shared" si="4"/>
        <v>0</v>
      </c>
    </row>
    <row r="1095" spans="1:4" ht="12.75" customHeight="1" x14ac:dyDescent="0.15">
      <c r="A1095" t="s">
        <v>3520</v>
      </c>
      <c r="B1095" t="s">
        <v>3521</v>
      </c>
      <c r="C1095" s="1040">
        <v>250</v>
      </c>
      <c r="D1095" s="14" t="str">
        <f t="shared" si="4"/>
        <v>250</v>
      </c>
    </row>
    <row r="1096" spans="1:4" ht="12.75" customHeight="1" x14ac:dyDescent="0.15">
      <c r="A1096" t="s">
        <v>3522</v>
      </c>
      <c r="B1096" t="s">
        <v>3523</v>
      </c>
      <c r="C1096">
        <v>0</v>
      </c>
      <c r="D1096" s="14">
        <f t="shared" si="4"/>
        <v>0</v>
      </c>
    </row>
    <row r="1097" spans="1:4" ht="12.75" customHeight="1" x14ac:dyDescent="0.15">
      <c r="A1097" t="s">
        <v>3524</v>
      </c>
      <c r="B1097" t="s">
        <v>3525</v>
      </c>
      <c r="C1097">
        <v>0</v>
      </c>
      <c r="D1097" s="14">
        <f t="shared" si="4"/>
        <v>0</v>
      </c>
    </row>
    <row r="1098" spans="1:4" ht="12.75" customHeight="1" x14ac:dyDescent="0.15">
      <c r="A1098" t="s">
        <v>3526</v>
      </c>
      <c r="B1098" t="s">
        <v>3527</v>
      </c>
      <c r="C1098">
        <v>0</v>
      </c>
      <c r="D1098" s="14">
        <f t="shared" si="4"/>
        <v>0</v>
      </c>
    </row>
    <row r="1099" spans="1:4" ht="12.75" customHeight="1" x14ac:dyDescent="0.15">
      <c r="A1099" t="s">
        <v>3528</v>
      </c>
      <c r="B1099" t="s">
        <v>3529</v>
      </c>
      <c r="C1099">
        <v>0</v>
      </c>
      <c r="D1099" s="14">
        <f t="shared" si="4"/>
        <v>0</v>
      </c>
    </row>
    <row r="1100" spans="1:4" ht="12.75" customHeight="1" x14ac:dyDescent="0.15">
      <c r="A1100" t="s">
        <v>3530</v>
      </c>
      <c r="B1100" t="s">
        <v>3531</v>
      </c>
      <c r="C1100">
        <v>0</v>
      </c>
      <c r="D1100" s="14">
        <f t="shared" si="4"/>
        <v>0</v>
      </c>
    </row>
    <row r="1101" spans="1:4" ht="12.75" customHeight="1" x14ac:dyDescent="0.15">
      <c r="A1101" t="s">
        <v>3532</v>
      </c>
      <c r="B1101" t="s">
        <v>3533</v>
      </c>
      <c r="C1101">
        <v>0</v>
      </c>
      <c r="D1101" s="14">
        <f t="shared" si="4"/>
        <v>0</v>
      </c>
    </row>
    <row r="1102" spans="1:4" ht="12.75" customHeight="1" x14ac:dyDescent="0.15">
      <c r="A1102" t="s">
        <v>3534</v>
      </c>
      <c r="B1102" t="s">
        <v>3535</v>
      </c>
      <c r="C1102">
        <v>0</v>
      </c>
      <c r="D1102" s="14">
        <f t="shared" si="4"/>
        <v>0</v>
      </c>
    </row>
    <row r="1103" spans="1:4" ht="12.75" customHeight="1" x14ac:dyDescent="0.15">
      <c r="A1103" t="s">
        <v>3536</v>
      </c>
      <c r="B1103" t="s">
        <v>3537</v>
      </c>
      <c r="C1103">
        <v>0</v>
      </c>
      <c r="D1103" s="14">
        <f t="shared" si="4"/>
        <v>0</v>
      </c>
    </row>
    <row r="1104" spans="1:4" ht="12.75" customHeight="1" x14ac:dyDescent="0.15">
      <c r="A1104" t="s">
        <v>3538</v>
      </c>
      <c r="B1104" t="s">
        <v>3539</v>
      </c>
      <c r="C1104">
        <v>0</v>
      </c>
      <c r="D1104" s="14">
        <f t="shared" si="4"/>
        <v>0</v>
      </c>
    </row>
    <row r="1105" spans="1:4" ht="12.75" customHeight="1" x14ac:dyDescent="0.15">
      <c r="A1105" t="s">
        <v>3540</v>
      </c>
      <c r="B1105" t="s">
        <v>3541</v>
      </c>
      <c r="C1105">
        <v>0</v>
      </c>
      <c r="D1105" s="14">
        <f t="shared" si="4"/>
        <v>0</v>
      </c>
    </row>
    <row r="1106" spans="1:4" ht="12.75" customHeight="1" x14ac:dyDescent="0.15">
      <c r="A1106" t="s">
        <v>3542</v>
      </c>
      <c r="B1106" t="s">
        <v>3543</v>
      </c>
      <c r="C1106">
        <v>0</v>
      </c>
      <c r="D1106" s="14">
        <f t="shared" si="4"/>
        <v>0</v>
      </c>
    </row>
    <row r="1107" spans="1:4" ht="12.75" customHeight="1" x14ac:dyDescent="0.15">
      <c r="A1107" t="s">
        <v>3544</v>
      </c>
      <c r="B1107" t="s">
        <v>3545</v>
      </c>
      <c r="C1107">
        <v>0</v>
      </c>
      <c r="D1107" s="14">
        <f t="shared" si="4"/>
        <v>0</v>
      </c>
    </row>
    <row r="1108" spans="1:4" ht="12.75" customHeight="1" x14ac:dyDescent="0.15">
      <c r="A1108" t="s">
        <v>3546</v>
      </c>
      <c r="B1108" t="s">
        <v>3547</v>
      </c>
      <c r="C1108">
        <v>0</v>
      </c>
      <c r="D1108" s="14">
        <f t="shared" si="4"/>
        <v>0</v>
      </c>
    </row>
    <row r="1109" spans="1:4" ht="12.75" customHeight="1" x14ac:dyDescent="0.15">
      <c r="A1109" t="s">
        <v>3548</v>
      </c>
      <c r="B1109" t="s">
        <v>3549</v>
      </c>
      <c r="C1109">
        <v>0</v>
      </c>
      <c r="D1109" s="14">
        <f t="shared" si="4"/>
        <v>0</v>
      </c>
    </row>
    <row r="1110" spans="1:4" ht="12.75" customHeight="1" x14ac:dyDescent="0.15">
      <c r="A1110" t="s">
        <v>3550</v>
      </c>
      <c r="B1110" t="s">
        <v>3551</v>
      </c>
      <c r="C1110">
        <v>0</v>
      </c>
      <c r="D1110" s="14">
        <f t="shared" si="4"/>
        <v>0</v>
      </c>
    </row>
    <row r="1111" spans="1:4" ht="12.75" customHeight="1" x14ac:dyDescent="0.15">
      <c r="A1111" t="s">
        <v>3552</v>
      </c>
      <c r="B1111" t="s">
        <v>3553</v>
      </c>
      <c r="C1111">
        <v>0</v>
      </c>
      <c r="D1111" s="14">
        <f t="shared" si="4"/>
        <v>0</v>
      </c>
    </row>
    <row r="1112" spans="1:4" ht="12.75" customHeight="1" x14ac:dyDescent="0.15">
      <c r="A1112" t="s">
        <v>3554</v>
      </c>
      <c r="B1112" t="s">
        <v>3555</v>
      </c>
      <c r="C1112">
        <v>0</v>
      </c>
      <c r="D1112" s="14">
        <f t="shared" si="4"/>
        <v>0</v>
      </c>
    </row>
    <row r="1113" spans="1:4" ht="12.75" customHeight="1" x14ac:dyDescent="0.15">
      <c r="A1113" t="s">
        <v>3556</v>
      </c>
      <c r="B1113" t="s">
        <v>3557</v>
      </c>
      <c r="C1113">
        <v>0</v>
      </c>
      <c r="D1113" s="14">
        <f t="shared" si="4"/>
        <v>0</v>
      </c>
    </row>
    <row r="1114" spans="1:4" ht="12.75" customHeight="1" x14ac:dyDescent="0.15">
      <c r="A1114" t="s">
        <v>3558</v>
      </c>
      <c r="B1114" t="s">
        <v>3559</v>
      </c>
      <c r="C1114">
        <v>0</v>
      </c>
      <c r="D1114" s="14">
        <f t="shared" si="4"/>
        <v>0</v>
      </c>
    </row>
    <row r="1115" spans="1:4" ht="12.75" customHeight="1" x14ac:dyDescent="0.15">
      <c r="A1115" t="s">
        <v>3560</v>
      </c>
      <c r="B1115" t="s">
        <v>3561</v>
      </c>
      <c r="C1115">
        <v>0</v>
      </c>
      <c r="D1115" s="14">
        <f t="shared" si="4"/>
        <v>0</v>
      </c>
    </row>
    <row r="1116" spans="1:4" ht="12.75" customHeight="1" x14ac:dyDescent="0.15">
      <c r="A1116" t="s">
        <v>3562</v>
      </c>
      <c r="B1116" t="s">
        <v>3563</v>
      </c>
      <c r="C1116">
        <v>0</v>
      </c>
      <c r="D1116" s="14">
        <f t="shared" si="4"/>
        <v>0</v>
      </c>
    </row>
    <row r="1117" spans="1:4" ht="12.75" customHeight="1" x14ac:dyDescent="0.15">
      <c r="A1117" t="s">
        <v>3564</v>
      </c>
      <c r="B1117" t="s">
        <v>3565</v>
      </c>
      <c r="C1117">
        <v>0</v>
      </c>
      <c r="D1117" s="14">
        <f t="shared" si="4"/>
        <v>0</v>
      </c>
    </row>
    <row r="1118" spans="1:4" ht="12.75" customHeight="1" x14ac:dyDescent="0.15">
      <c r="A1118" t="s">
        <v>3566</v>
      </c>
      <c r="B1118" t="s">
        <v>3567</v>
      </c>
      <c r="C1118">
        <v>0</v>
      </c>
      <c r="D1118" s="14">
        <f t="shared" si="4"/>
        <v>0</v>
      </c>
    </row>
    <row r="1119" spans="1:4" ht="12.75" customHeight="1" x14ac:dyDescent="0.15">
      <c r="A1119" t="s">
        <v>3568</v>
      </c>
      <c r="B1119" t="s">
        <v>3569</v>
      </c>
      <c r="C1119">
        <v>0</v>
      </c>
      <c r="D1119" s="14">
        <f t="shared" si="4"/>
        <v>0</v>
      </c>
    </row>
    <row r="1120" spans="1:4" ht="12.75" customHeight="1" x14ac:dyDescent="0.15">
      <c r="A1120" t="s">
        <v>3570</v>
      </c>
      <c r="B1120" t="s">
        <v>3571</v>
      </c>
      <c r="C1120">
        <v>0</v>
      </c>
      <c r="D1120" s="14">
        <f t="shared" si="4"/>
        <v>0</v>
      </c>
    </row>
    <row r="1121" spans="1:4" ht="12.75" customHeight="1" x14ac:dyDescent="0.15">
      <c r="A1121" t="s">
        <v>3572</v>
      </c>
      <c r="B1121" t="s">
        <v>3573</v>
      </c>
      <c r="C1121">
        <v>0</v>
      </c>
      <c r="D1121" s="14">
        <f t="shared" si="4"/>
        <v>0</v>
      </c>
    </row>
    <row r="1122" spans="1:4" ht="12.75" customHeight="1" x14ac:dyDescent="0.15">
      <c r="A1122" t="s">
        <v>3574</v>
      </c>
      <c r="B1122" t="s">
        <v>3575</v>
      </c>
      <c r="C1122">
        <v>0</v>
      </c>
      <c r="D1122" s="14">
        <f t="shared" si="4"/>
        <v>0</v>
      </c>
    </row>
    <row r="1123" spans="1:4" ht="12.75" customHeight="1" x14ac:dyDescent="0.15">
      <c r="A1123" t="s">
        <v>3576</v>
      </c>
      <c r="B1123" t="s">
        <v>3577</v>
      </c>
      <c r="C1123">
        <v>0</v>
      </c>
      <c r="D1123" s="14">
        <f t="shared" si="4"/>
        <v>0</v>
      </c>
    </row>
    <row r="1124" spans="1:4" ht="12.75" customHeight="1" x14ac:dyDescent="0.15">
      <c r="A1124" t="s">
        <v>3578</v>
      </c>
      <c r="B1124" t="s">
        <v>3579</v>
      </c>
      <c r="C1124">
        <v>0</v>
      </c>
      <c r="D1124" s="14">
        <f t="shared" si="4"/>
        <v>0</v>
      </c>
    </row>
    <row r="1125" spans="1:4" ht="12.75" customHeight="1" x14ac:dyDescent="0.15">
      <c r="A1125" t="s">
        <v>3580</v>
      </c>
      <c r="B1125" t="s">
        <v>3581</v>
      </c>
      <c r="C1125">
        <v>0</v>
      </c>
      <c r="D1125" s="14">
        <f t="shared" si="4"/>
        <v>0</v>
      </c>
    </row>
    <row r="1126" spans="1:4" ht="12.75" customHeight="1" x14ac:dyDescent="0.15">
      <c r="A1126" t="s">
        <v>3582</v>
      </c>
      <c r="B1126" t="s">
        <v>3583</v>
      </c>
      <c r="C1126">
        <v>0</v>
      </c>
      <c r="D1126" s="14">
        <f t="shared" si="4"/>
        <v>0</v>
      </c>
    </row>
    <row r="1127" spans="1:4" ht="12.75" customHeight="1" x14ac:dyDescent="0.15">
      <c r="A1127" t="s">
        <v>3584</v>
      </c>
      <c r="B1127" t="s">
        <v>3585</v>
      </c>
      <c r="C1127">
        <v>0</v>
      </c>
      <c r="D1127" s="14">
        <f t="shared" si="4"/>
        <v>0</v>
      </c>
    </row>
    <row r="1128" spans="1:4" ht="12.75" customHeight="1" x14ac:dyDescent="0.15">
      <c r="A1128" t="s">
        <v>3586</v>
      </c>
      <c r="B1128" t="s">
        <v>3587</v>
      </c>
      <c r="C1128">
        <v>0</v>
      </c>
      <c r="D1128" s="14">
        <f t="shared" si="4"/>
        <v>0</v>
      </c>
    </row>
    <row r="1129" spans="1:4" ht="12.75" customHeight="1" x14ac:dyDescent="0.15">
      <c r="A1129" t="s">
        <v>3588</v>
      </c>
      <c r="B1129" t="s">
        <v>3589</v>
      </c>
      <c r="C1129">
        <v>0</v>
      </c>
      <c r="D1129" s="14">
        <f t="shared" si="4"/>
        <v>0</v>
      </c>
    </row>
    <row r="1130" spans="1:4" ht="12.75" customHeight="1" x14ac:dyDescent="0.15">
      <c r="A1130" t="s">
        <v>2037</v>
      </c>
      <c r="B1130" t="s">
        <v>3590</v>
      </c>
      <c r="C1130">
        <v>4</v>
      </c>
      <c r="D1130" s="14">
        <f t="shared" si="4"/>
        <v>4</v>
      </c>
    </row>
    <row r="1131" spans="1:4" ht="12.75" customHeight="1" x14ac:dyDescent="0.15">
      <c r="A1131" t="s">
        <v>595</v>
      </c>
      <c r="B1131" t="s">
        <v>3591</v>
      </c>
      <c r="C1131">
        <v>6</v>
      </c>
      <c r="D1131" s="14">
        <f t="shared" si="4"/>
        <v>6</v>
      </c>
    </row>
    <row r="1132" spans="1:4" ht="12.75" customHeight="1" x14ac:dyDescent="0.15">
      <c r="A1132" t="s">
        <v>597</v>
      </c>
      <c r="B1132" t="s">
        <v>3592</v>
      </c>
      <c r="C1132">
        <v>5</v>
      </c>
      <c r="D1132" s="14">
        <f t="shared" si="4"/>
        <v>5</v>
      </c>
    </row>
    <row r="1133" spans="1:4" ht="12.75" customHeight="1" x14ac:dyDescent="0.15">
      <c r="A1133" t="s">
        <v>599</v>
      </c>
      <c r="B1133" t="s">
        <v>3593</v>
      </c>
      <c r="C1133">
        <v>20</v>
      </c>
      <c r="D1133" s="14">
        <f t="shared" si="4"/>
        <v>20</v>
      </c>
    </row>
    <row r="1134" spans="1:4" ht="12.75" customHeight="1" x14ac:dyDescent="0.15">
      <c r="A1134" t="s">
        <v>601</v>
      </c>
      <c r="B1134" t="s">
        <v>3594</v>
      </c>
      <c r="C1134">
        <v>5</v>
      </c>
      <c r="D1134" s="14">
        <f t="shared" si="4"/>
        <v>5</v>
      </c>
    </row>
    <row r="1135" spans="1:4" ht="12.75" customHeight="1" x14ac:dyDescent="0.15">
      <c r="A1135" t="s">
        <v>604</v>
      </c>
      <c r="B1135" t="s">
        <v>3595</v>
      </c>
      <c r="C1135">
        <v>5</v>
      </c>
      <c r="D1135" s="14">
        <f t="shared" si="4"/>
        <v>5</v>
      </c>
    </row>
    <row r="1136" spans="1:4" ht="12.75" customHeight="1" x14ac:dyDescent="0.15">
      <c r="A1136" t="s">
        <v>606</v>
      </c>
      <c r="B1136" t="s">
        <v>3596</v>
      </c>
      <c r="C1136">
        <v>9</v>
      </c>
      <c r="D1136" s="14">
        <f t="shared" si="4"/>
        <v>9</v>
      </c>
    </row>
    <row r="1137" spans="1:4" ht="12.75" customHeight="1" x14ac:dyDescent="0.15">
      <c r="A1137" t="s">
        <v>608</v>
      </c>
      <c r="B1137" t="s">
        <v>3597</v>
      </c>
      <c r="C1137">
        <v>11</v>
      </c>
      <c r="D1137" s="14">
        <f t="shared" si="4"/>
        <v>11</v>
      </c>
    </row>
    <row r="1138" spans="1:4" ht="12.75" customHeight="1" x14ac:dyDescent="0.15">
      <c r="A1138" t="s">
        <v>610</v>
      </c>
      <c r="B1138" t="s">
        <v>3598</v>
      </c>
      <c r="C1138">
        <v>3</v>
      </c>
      <c r="D1138" s="14">
        <f t="shared" si="4"/>
        <v>3</v>
      </c>
    </row>
    <row r="1139" spans="1:4" ht="12.75" customHeight="1" x14ac:dyDescent="0.15">
      <c r="A1139" t="s">
        <v>3599</v>
      </c>
      <c r="B1139" t="s">
        <v>3600</v>
      </c>
      <c r="C1139">
        <v>9</v>
      </c>
      <c r="D1139" s="14">
        <f t="shared" si="4"/>
        <v>9</v>
      </c>
    </row>
    <row r="1140" spans="1:4" ht="12.75" customHeight="1" x14ac:dyDescent="0.15">
      <c r="A1140" t="s">
        <v>3601</v>
      </c>
      <c r="B1140" t="s">
        <v>3602</v>
      </c>
      <c r="C1140">
        <v>24</v>
      </c>
      <c r="D1140" s="14">
        <f t="shared" si="4"/>
        <v>24</v>
      </c>
    </row>
    <row r="1141" spans="1:4" ht="12.75" customHeight="1" x14ac:dyDescent="0.15">
      <c r="A1141" t="s">
        <v>3603</v>
      </c>
      <c r="B1141" t="s">
        <v>3604</v>
      </c>
      <c r="C1141">
        <v>37</v>
      </c>
      <c r="D1141" s="14">
        <f t="shared" si="4"/>
        <v>37</v>
      </c>
    </row>
    <row r="1142" spans="1:4" ht="12.75" customHeight="1" x14ac:dyDescent="0.15">
      <c r="A1142" t="s">
        <v>3605</v>
      </c>
      <c r="B1142" t="s">
        <v>3606</v>
      </c>
      <c r="C1142">
        <v>24</v>
      </c>
      <c r="D1142" s="14">
        <f t="shared" si="4"/>
        <v>24</v>
      </c>
    </row>
    <row r="1143" spans="1:4" ht="12.75" customHeight="1" x14ac:dyDescent="0.15">
      <c r="A1143" t="s">
        <v>613</v>
      </c>
      <c r="B1143" t="s">
        <v>3607</v>
      </c>
      <c r="C1143">
        <v>4</v>
      </c>
      <c r="D1143" s="14">
        <f t="shared" si="4"/>
        <v>4</v>
      </c>
    </row>
    <row r="1144" spans="1:4" ht="12.75" customHeight="1" x14ac:dyDescent="0.15">
      <c r="A1144" t="s">
        <v>615</v>
      </c>
      <c r="B1144" t="s">
        <v>3608</v>
      </c>
      <c r="C1144">
        <v>1</v>
      </c>
      <c r="D1144" s="14">
        <f t="shared" si="4"/>
        <v>1</v>
      </c>
    </row>
    <row r="1145" spans="1:4" ht="12.75" customHeight="1" x14ac:dyDescent="0.15">
      <c r="A1145" t="s">
        <v>617</v>
      </c>
      <c r="B1145" t="s">
        <v>3609</v>
      </c>
      <c r="C1145">
        <v>0</v>
      </c>
      <c r="D1145" s="14">
        <f t="shared" si="4"/>
        <v>0</v>
      </c>
    </row>
    <row r="1146" spans="1:4" ht="12.75" customHeight="1" x14ac:dyDescent="0.15">
      <c r="A1146" t="s">
        <v>619</v>
      </c>
      <c r="B1146" t="s">
        <v>3610</v>
      </c>
      <c r="C1146">
        <v>5</v>
      </c>
      <c r="D1146" s="14">
        <f t="shared" si="4"/>
        <v>5</v>
      </c>
    </row>
    <row r="1147" spans="1:4" ht="12.75" customHeight="1" x14ac:dyDescent="0.15">
      <c r="A1147" t="s">
        <v>621</v>
      </c>
      <c r="B1147" t="s">
        <v>3611</v>
      </c>
      <c r="C1147">
        <v>0</v>
      </c>
      <c r="D1147" s="14">
        <f t="shared" si="4"/>
        <v>0</v>
      </c>
    </row>
    <row r="1148" spans="1:4" ht="12.75" customHeight="1" x14ac:dyDescent="0.15">
      <c r="A1148" t="s">
        <v>3612</v>
      </c>
      <c r="B1148" t="s">
        <v>3613</v>
      </c>
      <c r="C1148">
        <v>0</v>
      </c>
      <c r="D1148" s="14">
        <f t="shared" si="4"/>
        <v>0</v>
      </c>
    </row>
    <row r="1149" spans="1:4" ht="12.75" customHeight="1" x14ac:dyDescent="0.15">
      <c r="A1149" t="s">
        <v>2021</v>
      </c>
      <c r="B1149" t="s">
        <v>3614</v>
      </c>
      <c r="C1149">
        <v>42</v>
      </c>
      <c r="D1149" s="14">
        <f t="shared" si="4"/>
        <v>42</v>
      </c>
    </row>
    <row r="1150" spans="1:4" ht="12.75" customHeight="1" x14ac:dyDescent="0.15">
      <c r="A1150" t="s">
        <v>2023</v>
      </c>
      <c r="B1150" t="s">
        <v>3615</v>
      </c>
      <c r="C1150">
        <v>0</v>
      </c>
      <c r="D1150" s="14">
        <f t="shared" si="4"/>
        <v>0</v>
      </c>
    </row>
    <row r="1151" spans="1:4" ht="12.75" customHeight="1" x14ac:dyDescent="0.15">
      <c r="A1151" t="s">
        <v>2024</v>
      </c>
      <c r="B1151" t="s">
        <v>3616</v>
      </c>
      <c r="C1151">
        <v>16</v>
      </c>
      <c r="D1151" s="14">
        <f t="shared" si="4"/>
        <v>16</v>
      </c>
    </row>
    <row r="1152" spans="1:4" ht="12.75" customHeight="1" x14ac:dyDescent="0.15">
      <c r="A1152" t="s">
        <v>2025</v>
      </c>
      <c r="B1152" t="s">
        <v>3617</v>
      </c>
      <c r="C1152">
        <v>37</v>
      </c>
      <c r="D1152" s="14">
        <f t="shared" si="4"/>
        <v>37</v>
      </c>
    </row>
    <row r="1153" spans="1:4" ht="12.75" customHeight="1" x14ac:dyDescent="0.15">
      <c r="A1153" t="s">
        <v>758</v>
      </c>
      <c r="B1153" t="s">
        <v>3618</v>
      </c>
      <c r="C1153">
        <v>8</v>
      </c>
      <c r="D1153" s="14">
        <f t="shared" si="4"/>
        <v>8</v>
      </c>
    </row>
    <row r="1154" spans="1:4" ht="12.75" customHeight="1" x14ac:dyDescent="0.15">
      <c r="A1154" t="s">
        <v>760</v>
      </c>
      <c r="B1154" t="s">
        <v>3619</v>
      </c>
      <c r="C1154">
        <v>20</v>
      </c>
      <c r="D1154" s="14">
        <f t="shared" si="4"/>
        <v>20</v>
      </c>
    </row>
    <row r="1155" spans="1:4" ht="12.75" customHeight="1" x14ac:dyDescent="0.15">
      <c r="A1155" t="s">
        <v>761</v>
      </c>
      <c r="B1155" t="s">
        <v>3620</v>
      </c>
      <c r="C1155">
        <v>23</v>
      </c>
      <c r="D1155" s="14">
        <f t="shared" si="4"/>
        <v>23</v>
      </c>
    </row>
    <row r="1156" spans="1:4" ht="12.75" customHeight="1" x14ac:dyDescent="0.15">
      <c r="A1156" t="s">
        <v>762</v>
      </c>
      <c r="B1156" t="s">
        <v>3621</v>
      </c>
      <c r="C1156">
        <v>21</v>
      </c>
      <c r="D1156" s="14">
        <f t="shared" si="4"/>
        <v>21</v>
      </c>
    </row>
    <row r="1157" spans="1:4" ht="12.75" customHeight="1" x14ac:dyDescent="0.15">
      <c r="A1157" t="s">
        <v>769</v>
      </c>
      <c r="B1157" t="s">
        <v>3622</v>
      </c>
      <c r="C1157">
        <v>8</v>
      </c>
      <c r="D1157" s="14">
        <f t="shared" si="4"/>
        <v>8</v>
      </c>
    </row>
    <row r="1158" spans="1:4" ht="12.75" customHeight="1" x14ac:dyDescent="0.15">
      <c r="A1158" t="s">
        <v>770</v>
      </c>
      <c r="B1158" t="s">
        <v>3623</v>
      </c>
      <c r="C1158">
        <v>16</v>
      </c>
      <c r="D1158" s="14">
        <f t="shared" si="4"/>
        <v>16</v>
      </c>
    </row>
    <row r="1159" spans="1:4" ht="12.75" customHeight="1" x14ac:dyDescent="0.15">
      <c r="A1159" t="s">
        <v>771</v>
      </c>
      <c r="B1159" t="s">
        <v>3624</v>
      </c>
      <c r="C1159">
        <v>33</v>
      </c>
      <c r="D1159" s="14">
        <f t="shared" si="4"/>
        <v>33</v>
      </c>
    </row>
    <row r="1160" spans="1:4" ht="12.75" customHeight="1" x14ac:dyDescent="0.15">
      <c r="A1160" t="s">
        <v>772</v>
      </c>
      <c r="B1160" t="s">
        <v>3625</v>
      </c>
      <c r="C1160">
        <v>20</v>
      </c>
      <c r="D1160" s="14">
        <f t="shared" si="4"/>
        <v>20</v>
      </c>
    </row>
    <row r="1161" spans="1:4" ht="12.75" customHeight="1" x14ac:dyDescent="0.15">
      <c r="A1161" t="s">
        <v>774</v>
      </c>
      <c r="B1161" t="s">
        <v>3626</v>
      </c>
      <c r="C1161">
        <v>0</v>
      </c>
      <c r="D1161" s="14">
        <f t="shared" si="4"/>
        <v>0</v>
      </c>
    </row>
    <row r="1162" spans="1:4" ht="12.75" customHeight="1" x14ac:dyDescent="0.15">
      <c r="A1162" t="s">
        <v>775</v>
      </c>
      <c r="B1162" t="s">
        <v>3627</v>
      </c>
      <c r="C1162">
        <v>10</v>
      </c>
      <c r="D1162" s="14">
        <f t="shared" si="4"/>
        <v>10</v>
      </c>
    </row>
    <row r="1163" spans="1:4" ht="12.75" customHeight="1" x14ac:dyDescent="0.15">
      <c r="A1163" t="s">
        <v>776</v>
      </c>
      <c r="B1163" t="s">
        <v>3628</v>
      </c>
      <c r="C1163">
        <v>13</v>
      </c>
      <c r="D1163" s="14">
        <f t="shared" si="4"/>
        <v>13</v>
      </c>
    </row>
    <row r="1164" spans="1:4" ht="12.75" customHeight="1" x14ac:dyDescent="0.15">
      <c r="A1164" t="s">
        <v>777</v>
      </c>
      <c r="B1164" t="s">
        <v>3629</v>
      </c>
      <c r="C1164">
        <v>15</v>
      </c>
      <c r="D1164" s="14">
        <f t="shared" si="4"/>
        <v>15</v>
      </c>
    </row>
    <row r="1165" spans="1:4" ht="12.75" customHeight="1" x14ac:dyDescent="0.15">
      <c r="A1165" t="s">
        <v>778</v>
      </c>
      <c r="B1165" t="s">
        <v>3630</v>
      </c>
      <c r="C1165">
        <v>7</v>
      </c>
      <c r="D1165" s="14">
        <f t="shared" si="4"/>
        <v>7</v>
      </c>
    </row>
    <row r="1166" spans="1:4" ht="12.75" customHeight="1" x14ac:dyDescent="0.15">
      <c r="A1166" t="s">
        <v>764</v>
      </c>
      <c r="B1166" t="s">
        <v>3631</v>
      </c>
      <c r="C1166">
        <v>7</v>
      </c>
      <c r="D1166" s="14">
        <f t="shared" si="4"/>
        <v>7</v>
      </c>
    </row>
    <row r="1167" spans="1:4" ht="12.75" customHeight="1" x14ac:dyDescent="0.15">
      <c r="A1167" t="s">
        <v>765</v>
      </c>
      <c r="B1167" t="s">
        <v>3632</v>
      </c>
      <c r="C1167">
        <v>11</v>
      </c>
      <c r="D1167" s="14">
        <f t="shared" si="4"/>
        <v>11</v>
      </c>
    </row>
    <row r="1168" spans="1:4" ht="12.75" customHeight="1" x14ac:dyDescent="0.15">
      <c r="A1168" t="s">
        <v>766</v>
      </c>
      <c r="B1168" t="s">
        <v>3633</v>
      </c>
      <c r="C1168">
        <v>27</v>
      </c>
      <c r="D1168" s="14">
        <f t="shared" si="4"/>
        <v>27</v>
      </c>
    </row>
    <row r="1169" spans="1:4" ht="12.75" customHeight="1" x14ac:dyDescent="0.15">
      <c r="A1169" t="s">
        <v>767</v>
      </c>
      <c r="B1169" t="s">
        <v>3634</v>
      </c>
      <c r="C1169">
        <v>11</v>
      </c>
      <c r="D1169" s="14">
        <f t="shared" si="4"/>
        <v>11</v>
      </c>
    </row>
    <row r="1170" spans="1:4" ht="12.75" customHeight="1" x14ac:dyDescent="0.15">
      <c r="A1170" t="s">
        <v>3635</v>
      </c>
      <c r="B1170" t="s">
        <v>3636</v>
      </c>
      <c r="C1170">
        <v>5</v>
      </c>
      <c r="D1170" s="14">
        <f t="shared" si="4"/>
        <v>5</v>
      </c>
    </row>
    <row r="1171" spans="1:4" ht="12.75" customHeight="1" x14ac:dyDescent="0.15">
      <c r="A1171" t="s">
        <v>2027</v>
      </c>
      <c r="B1171" t="s">
        <v>3637</v>
      </c>
      <c r="C1171">
        <v>47</v>
      </c>
      <c r="D1171" s="14">
        <f t="shared" si="4"/>
        <v>47</v>
      </c>
    </row>
    <row r="1172" spans="1:4" ht="12.75" customHeight="1" x14ac:dyDescent="0.15">
      <c r="A1172" t="s">
        <v>2028</v>
      </c>
      <c r="B1172" t="s">
        <v>3638</v>
      </c>
      <c r="C1172">
        <v>132</v>
      </c>
      <c r="D1172" s="14">
        <f t="shared" si="4"/>
        <v>132</v>
      </c>
    </row>
    <row r="1173" spans="1:4" ht="12.75" customHeight="1" x14ac:dyDescent="0.15">
      <c r="A1173" t="s">
        <v>2029</v>
      </c>
      <c r="B1173" t="s">
        <v>3639</v>
      </c>
      <c r="C1173">
        <v>167</v>
      </c>
      <c r="D1173" s="14">
        <f t="shared" si="4"/>
        <v>167</v>
      </c>
    </row>
    <row r="1174" spans="1:4" ht="12.75" customHeight="1" x14ac:dyDescent="0.15">
      <c r="A1174" t="s">
        <v>2030</v>
      </c>
      <c r="B1174" t="s">
        <v>3640</v>
      </c>
      <c r="C1174">
        <v>126</v>
      </c>
      <c r="D1174" s="14">
        <f t="shared" si="4"/>
        <v>126</v>
      </c>
    </row>
    <row r="1175" spans="1:4" ht="12.75" customHeight="1" x14ac:dyDescent="0.15">
      <c r="A1175" t="s">
        <v>2031</v>
      </c>
      <c r="B1175" t="s">
        <v>3641</v>
      </c>
      <c r="C1175">
        <v>37</v>
      </c>
      <c r="D1175" s="14">
        <f t="shared" si="4"/>
        <v>37</v>
      </c>
    </row>
    <row r="1176" spans="1:4" ht="12.75" customHeight="1" x14ac:dyDescent="0.15">
      <c r="A1176" t="s">
        <v>3642</v>
      </c>
      <c r="B1176" t="s">
        <v>3643</v>
      </c>
      <c r="C1176">
        <v>0</v>
      </c>
      <c r="D1176" s="14">
        <f t="shared" si="4"/>
        <v>0</v>
      </c>
    </row>
    <row r="1177" spans="1:4" ht="12.75" customHeight="1" x14ac:dyDescent="0.15">
      <c r="A1177" t="s">
        <v>3644</v>
      </c>
      <c r="B1177" t="s">
        <v>3645</v>
      </c>
      <c r="C1177">
        <v>0</v>
      </c>
      <c r="D1177" s="14">
        <f t="shared" si="4"/>
        <v>0</v>
      </c>
    </row>
    <row r="1178" spans="1:4" ht="12.75" customHeight="1" x14ac:dyDescent="0.15">
      <c r="A1178" t="s">
        <v>3646</v>
      </c>
      <c r="B1178" t="s">
        <v>3647</v>
      </c>
      <c r="C1178">
        <v>0</v>
      </c>
      <c r="D1178" s="14">
        <f t="shared" si="4"/>
        <v>0</v>
      </c>
    </row>
    <row r="1179" spans="1:4" ht="12.75" customHeight="1" x14ac:dyDescent="0.15">
      <c r="A1179" t="s">
        <v>2042</v>
      </c>
      <c r="B1179" t="s">
        <v>3648</v>
      </c>
      <c r="C1179">
        <v>10</v>
      </c>
      <c r="D1179" s="14">
        <f t="shared" si="4"/>
        <v>10</v>
      </c>
    </row>
    <row r="1180" spans="1:4" ht="12.75" customHeight="1" x14ac:dyDescent="0.15">
      <c r="A1180" t="s">
        <v>2034</v>
      </c>
      <c r="B1180" t="s">
        <v>3649</v>
      </c>
      <c r="C1180">
        <v>1</v>
      </c>
      <c r="D1180" s="14">
        <f t="shared" si="4"/>
        <v>1</v>
      </c>
    </row>
    <row r="1181" spans="1:4" ht="12.75" customHeight="1" x14ac:dyDescent="0.15">
      <c r="A1181" t="s">
        <v>2038</v>
      </c>
      <c r="B1181" t="s">
        <v>3650</v>
      </c>
      <c r="C1181">
        <v>0</v>
      </c>
      <c r="D1181" s="14">
        <f t="shared" si="4"/>
        <v>0</v>
      </c>
    </row>
    <row r="1182" spans="1:4" ht="12.75" customHeight="1" x14ac:dyDescent="0.15">
      <c r="A1182" t="s">
        <v>2039</v>
      </c>
      <c r="B1182" t="s">
        <v>3651</v>
      </c>
      <c r="C1182">
        <v>4</v>
      </c>
      <c r="D1182" s="14">
        <f t="shared" si="4"/>
        <v>4</v>
      </c>
    </row>
    <row r="1183" spans="1:4" ht="12.75" customHeight="1" x14ac:dyDescent="0.15">
      <c r="A1183" t="s">
        <v>2040</v>
      </c>
      <c r="B1183" t="s">
        <v>3652</v>
      </c>
      <c r="C1183">
        <v>3</v>
      </c>
      <c r="D1183" s="14">
        <f t="shared" si="4"/>
        <v>3</v>
      </c>
    </row>
    <row r="1184" spans="1:4" ht="12.75" customHeight="1" x14ac:dyDescent="0.15">
      <c r="A1184" t="s">
        <v>3653</v>
      </c>
      <c r="B1184" t="s">
        <v>3654</v>
      </c>
      <c r="C1184">
        <v>0</v>
      </c>
      <c r="D1184" s="14">
        <f t="shared" si="4"/>
        <v>0</v>
      </c>
    </row>
    <row r="1185" spans="1:4" ht="12.75" customHeight="1" x14ac:dyDescent="0.15">
      <c r="A1185" t="s">
        <v>3655</v>
      </c>
      <c r="B1185" t="s">
        <v>3656</v>
      </c>
      <c r="C1185">
        <v>0</v>
      </c>
      <c r="D1185" s="14">
        <f t="shared" si="4"/>
        <v>0</v>
      </c>
    </row>
    <row r="1186" spans="1:4" ht="12.75" customHeight="1" x14ac:dyDescent="0.15">
      <c r="A1186" t="s">
        <v>3657</v>
      </c>
      <c r="B1186" t="s">
        <v>3658</v>
      </c>
      <c r="C1186">
        <v>0</v>
      </c>
      <c r="D1186" s="14">
        <f t="shared" si="4"/>
        <v>0</v>
      </c>
    </row>
    <row r="1187" spans="1:4" ht="12.75" customHeight="1" x14ac:dyDescent="0.15">
      <c r="A1187" t="s">
        <v>3659</v>
      </c>
      <c r="B1187" t="s">
        <v>3660</v>
      </c>
      <c r="C1187">
        <v>0</v>
      </c>
      <c r="D1187" s="14">
        <f t="shared" si="4"/>
        <v>0</v>
      </c>
    </row>
    <row r="1188" spans="1:4" ht="12.75" customHeight="1" x14ac:dyDescent="0.15">
      <c r="A1188" t="s">
        <v>1642</v>
      </c>
      <c r="B1188" t="s">
        <v>3661</v>
      </c>
      <c r="C1188" s="1040">
        <v>250</v>
      </c>
      <c r="D1188" s="14" t="str">
        <f t="shared" si="4"/>
        <v>250</v>
      </c>
    </row>
    <row r="1189" spans="1:4" ht="12.75" customHeight="1" x14ac:dyDescent="0.15">
      <c r="A1189" t="s">
        <v>1644</v>
      </c>
      <c r="B1189" t="s">
        <v>1643</v>
      </c>
      <c r="C1189">
        <v>226</v>
      </c>
      <c r="D1189" s="14">
        <f t="shared" si="4"/>
        <v>226</v>
      </c>
    </row>
    <row r="1190" spans="1:4" ht="12.75" customHeight="1" x14ac:dyDescent="0.15">
      <c r="A1190" t="s">
        <v>1647</v>
      </c>
      <c r="B1190" t="s">
        <v>3662</v>
      </c>
      <c r="C1190">
        <v>127</v>
      </c>
      <c r="D1190" s="14">
        <f t="shared" si="4"/>
        <v>127</v>
      </c>
    </row>
    <row r="1191" spans="1:4" ht="12.75" customHeight="1" x14ac:dyDescent="0.15">
      <c r="A1191" t="s">
        <v>1649</v>
      </c>
      <c r="B1191" t="s">
        <v>3663</v>
      </c>
      <c r="C1191">
        <v>143</v>
      </c>
      <c r="D1191" s="14">
        <f t="shared" si="4"/>
        <v>143</v>
      </c>
    </row>
    <row r="1192" spans="1:4" ht="12.75" customHeight="1" x14ac:dyDescent="0.15">
      <c r="A1192" t="s">
        <v>1655</v>
      </c>
      <c r="B1192" t="s">
        <v>3664</v>
      </c>
      <c r="C1192">
        <v>134</v>
      </c>
      <c r="D1192" s="14">
        <f t="shared" si="4"/>
        <v>134</v>
      </c>
    </row>
    <row r="1193" spans="1:4" ht="12.75" customHeight="1" x14ac:dyDescent="0.15">
      <c r="A1193" t="s">
        <v>1653</v>
      </c>
      <c r="B1193" t="s">
        <v>3665</v>
      </c>
      <c r="C1193">
        <v>136</v>
      </c>
      <c r="D1193" s="14">
        <f t="shared" si="4"/>
        <v>136</v>
      </c>
    </row>
    <row r="1194" spans="1:4" ht="12.75" customHeight="1" x14ac:dyDescent="0.15">
      <c r="A1194" t="s">
        <v>1651</v>
      </c>
      <c r="B1194" t="s">
        <v>3666</v>
      </c>
      <c r="C1194">
        <v>48</v>
      </c>
      <c r="D1194" s="14">
        <f t="shared" si="4"/>
        <v>48</v>
      </c>
    </row>
    <row r="1195" spans="1:4" ht="12.75" customHeight="1" x14ac:dyDescent="0.15">
      <c r="A1195" t="s">
        <v>1658</v>
      </c>
      <c r="B1195" t="s">
        <v>3667</v>
      </c>
      <c r="C1195">
        <v>2</v>
      </c>
      <c r="D1195" s="14">
        <f t="shared" si="4"/>
        <v>2</v>
      </c>
    </row>
    <row r="1196" spans="1:4" ht="12.75" customHeight="1" x14ac:dyDescent="0.15">
      <c r="A1196" t="s">
        <v>1660</v>
      </c>
      <c r="B1196" t="s">
        <v>3668</v>
      </c>
      <c r="C1196">
        <v>1</v>
      </c>
      <c r="D1196" s="14">
        <f t="shared" si="4"/>
        <v>1</v>
      </c>
    </row>
    <row r="1197" spans="1:4" ht="12.75" customHeight="1" x14ac:dyDescent="0.15">
      <c r="A1197" t="s">
        <v>1663</v>
      </c>
      <c r="B1197" t="s">
        <v>3669</v>
      </c>
      <c r="C1197">
        <v>0</v>
      </c>
      <c r="D1197" s="14">
        <f t="shared" si="4"/>
        <v>0</v>
      </c>
    </row>
    <row r="1198" spans="1:4" ht="12.75" customHeight="1" x14ac:dyDescent="0.15">
      <c r="A1198" t="s">
        <v>1665</v>
      </c>
      <c r="B1198" t="s">
        <v>3670</v>
      </c>
      <c r="C1198">
        <v>0</v>
      </c>
      <c r="D1198" s="14">
        <f t="shared" si="4"/>
        <v>0</v>
      </c>
    </row>
    <row r="1199" spans="1:4" ht="12.75" customHeight="1" x14ac:dyDescent="0.15">
      <c r="A1199" t="s">
        <v>3671</v>
      </c>
      <c r="B1199" t="s">
        <v>3672</v>
      </c>
      <c r="C1199">
        <v>30</v>
      </c>
      <c r="D1199" s="14">
        <f t="shared" si="4"/>
        <v>30</v>
      </c>
    </row>
    <row r="1200" spans="1:4" ht="12.75" customHeight="1" x14ac:dyDescent="0.15">
      <c r="A1200" t="s">
        <v>3673</v>
      </c>
      <c r="B1200" t="s">
        <v>3674</v>
      </c>
      <c r="C1200">
        <v>0</v>
      </c>
      <c r="D1200" s="14">
        <f t="shared" si="4"/>
        <v>0</v>
      </c>
    </row>
    <row r="1201" spans="1:4" ht="12.75" customHeight="1" x14ac:dyDescent="0.15">
      <c r="A1201" t="s">
        <v>3675</v>
      </c>
      <c r="B1201" t="s">
        <v>3676</v>
      </c>
      <c r="C1201">
        <v>0</v>
      </c>
      <c r="D1201" s="14">
        <f t="shared" si="4"/>
        <v>0</v>
      </c>
    </row>
    <row r="1202" spans="1:4" ht="12.75" customHeight="1" x14ac:dyDescent="0.15">
      <c r="A1202" t="s">
        <v>3677</v>
      </c>
      <c r="B1202" t="s">
        <v>3678</v>
      </c>
      <c r="C1202">
        <v>0</v>
      </c>
      <c r="D1202" s="14">
        <f t="shared" si="4"/>
        <v>0</v>
      </c>
    </row>
    <row r="1203" spans="1:4" ht="12.75" customHeight="1" x14ac:dyDescent="0.15">
      <c r="A1203" t="s">
        <v>3679</v>
      </c>
      <c r="B1203" t="s">
        <v>3680</v>
      </c>
      <c r="C1203">
        <v>0</v>
      </c>
      <c r="D1203" s="14">
        <f t="shared" si="4"/>
        <v>0</v>
      </c>
    </row>
    <row r="1204" spans="1:4" ht="12.75" customHeight="1" x14ac:dyDescent="0.15">
      <c r="A1204" t="s">
        <v>3681</v>
      </c>
      <c r="B1204" t="s">
        <v>3682</v>
      </c>
      <c r="C1204">
        <v>37</v>
      </c>
      <c r="D1204" s="14">
        <f t="shared" si="4"/>
        <v>37</v>
      </c>
    </row>
    <row r="1205" spans="1:4" ht="12.75" customHeight="1" x14ac:dyDescent="0.15">
      <c r="A1205" t="s">
        <v>3683</v>
      </c>
      <c r="B1205" t="s">
        <v>3684</v>
      </c>
      <c r="C1205">
        <v>43</v>
      </c>
      <c r="D1205" s="14">
        <f t="shared" si="4"/>
        <v>43</v>
      </c>
    </row>
    <row r="1206" spans="1:4" ht="12.75" customHeight="1" x14ac:dyDescent="0.15">
      <c r="A1206" t="s">
        <v>3685</v>
      </c>
      <c r="B1206" t="s">
        <v>3686</v>
      </c>
      <c r="C1206">
        <v>0</v>
      </c>
      <c r="D1206" s="14">
        <f t="shared" si="4"/>
        <v>0</v>
      </c>
    </row>
    <row r="1207" spans="1:4" ht="12.75" customHeight="1" x14ac:dyDescent="0.15">
      <c r="A1207" t="s">
        <v>3687</v>
      </c>
      <c r="B1207" t="s">
        <v>3688</v>
      </c>
      <c r="C1207">
        <v>0</v>
      </c>
      <c r="D1207" s="14">
        <f t="shared" si="4"/>
        <v>0</v>
      </c>
    </row>
    <row r="1208" spans="1:4" ht="12.75" customHeight="1" x14ac:dyDescent="0.15">
      <c r="A1208" t="s">
        <v>3689</v>
      </c>
      <c r="B1208" t="s">
        <v>3690</v>
      </c>
      <c r="C1208">
        <v>50</v>
      </c>
      <c r="D1208" s="14">
        <f t="shared" si="4"/>
        <v>50</v>
      </c>
    </row>
    <row r="1209" spans="1:4" ht="12.75" customHeight="1" x14ac:dyDescent="0.15">
      <c r="A1209" t="s">
        <v>3691</v>
      </c>
      <c r="B1209" t="s">
        <v>3692</v>
      </c>
      <c r="C1209">
        <v>50</v>
      </c>
      <c r="D1209" s="14">
        <f t="shared" si="4"/>
        <v>50</v>
      </c>
    </row>
    <row r="1210" spans="1:4" ht="12.75" customHeight="1" x14ac:dyDescent="0.15">
      <c r="A1210" t="s">
        <v>3693</v>
      </c>
      <c r="B1210" t="s">
        <v>3694</v>
      </c>
      <c r="C1210">
        <v>0</v>
      </c>
      <c r="D1210" s="14">
        <f t="shared" si="4"/>
        <v>0</v>
      </c>
    </row>
    <row r="1211" spans="1:4" ht="12.75" customHeight="1" x14ac:dyDescent="0.15">
      <c r="A1211" t="s">
        <v>3695</v>
      </c>
      <c r="B1211" t="s">
        <v>3696</v>
      </c>
      <c r="C1211" s="1040">
        <v>250</v>
      </c>
      <c r="D1211" s="14" t="str">
        <f t="shared" si="4"/>
        <v>250</v>
      </c>
    </row>
    <row r="1212" spans="1:4" ht="12.75" customHeight="1" x14ac:dyDescent="0.15">
      <c r="A1212" t="s">
        <v>3697</v>
      </c>
      <c r="B1212" t="s">
        <v>3698</v>
      </c>
      <c r="C1212">
        <v>159</v>
      </c>
      <c r="D1212" s="14">
        <f t="shared" si="4"/>
        <v>159</v>
      </c>
    </row>
    <row r="1213" spans="1:4" ht="12.75" customHeight="1" x14ac:dyDescent="0.15">
      <c r="A1213" t="s">
        <v>3699</v>
      </c>
      <c r="B1213" t="s">
        <v>3700</v>
      </c>
      <c r="C1213">
        <v>227</v>
      </c>
      <c r="D1213" s="14">
        <f t="shared" si="4"/>
        <v>227</v>
      </c>
    </row>
    <row r="1214" spans="1:4" ht="12.75" customHeight="1" x14ac:dyDescent="0.15">
      <c r="A1214" t="s">
        <v>3701</v>
      </c>
      <c r="B1214" t="s">
        <v>3702</v>
      </c>
      <c r="C1214">
        <v>10</v>
      </c>
      <c r="D1214" s="14">
        <f t="shared" si="4"/>
        <v>10</v>
      </c>
    </row>
    <row r="1215" spans="1:4" ht="12.75" customHeight="1" x14ac:dyDescent="0.15">
      <c r="A1215" t="s">
        <v>3703</v>
      </c>
      <c r="B1215" t="s">
        <v>3704</v>
      </c>
      <c r="C1215">
        <v>10</v>
      </c>
      <c r="D1215" s="14">
        <f t="shared" si="4"/>
        <v>10</v>
      </c>
    </row>
    <row r="1216" spans="1:4" ht="12.75" customHeight="1" x14ac:dyDescent="0.15">
      <c r="A1216" t="s">
        <v>3705</v>
      </c>
      <c r="B1216" t="s">
        <v>3706</v>
      </c>
      <c r="C1216">
        <v>0</v>
      </c>
      <c r="D1216" s="14">
        <f t="shared" si="4"/>
        <v>0</v>
      </c>
    </row>
    <row r="1217" spans="1:4" ht="12.75" customHeight="1" x14ac:dyDescent="0.15">
      <c r="A1217" t="s">
        <v>3707</v>
      </c>
      <c r="B1217" t="s">
        <v>3708</v>
      </c>
      <c r="C1217">
        <v>0</v>
      </c>
      <c r="D1217" s="14">
        <f t="shared" si="4"/>
        <v>0</v>
      </c>
    </row>
    <row r="1218" spans="1:4" ht="12.75" customHeight="1" x14ac:dyDescent="0.15">
      <c r="A1218" t="s">
        <v>3709</v>
      </c>
      <c r="B1218" t="s">
        <v>3710</v>
      </c>
      <c r="C1218">
        <v>8</v>
      </c>
      <c r="D1218" s="14">
        <f t="shared" si="4"/>
        <v>8</v>
      </c>
    </row>
    <row r="1219" spans="1:4" ht="12.75" customHeight="1" x14ac:dyDescent="0.15">
      <c r="A1219" t="s">
        <v>3711</v>
      </c>
      <c r="B1219" t="s">
        <v>3712</v>
      </c>
      <c r="C1219">
        <v>10</v>
      </c>
      <c r="D1219" s="14">
        <f t="shared" si="4"/>
        <v>10</v>
      </c>
    </row>
    <row r="1220" spans="1:4" ht="12.75" customHeight="1" x14ac:dyDescent="0.15">
      <c r="A1220" t="s">
        <v>3713</v>
      </c>
      <c r="B1220" t="s">
        <v>3714</v>
      </c>
      <c r="C1220" s="1040">
        <v>250</v>
      </c>
      <c r="D1220" s="14" t="str">
        <f t="shared" si="4"/>
        <v>250</v>
      </c>
    </row>
    <row r="1221" spans="1:4" ht="12.75" customHeight="1" x14ac:dyDescent="0.15">
      <c r="A1221" t="s">
        <v>3715</v>
      </c>
      <c r="B1221" t="s">
        <v>3716</v>
      </c>
      <c r="C1221">
        <v>168</v>
      </c>
      <c r="D1221" s="14">
        <f t="shared" si="4"/>
        <v>168</v>
      </c>
    </row>
    <row r="1222" spans="1:4" ht="12.75" customHeight="1" x14ac:dyDescent="0.15">
      <c r="A1222" t="s">
        <v>1996</v>
      </c>
      <c r="B1222" t="s">
        <v>3717</v>
      </c>
      <c r="C1222">
        <v>0</v>
      </c>
      <c r="D1222" s="14">
        <f t="shared" si="4"/>
        <v>0</v>
      </c>
    </row>
    <row r="1223" spans="1:4" ht="12.75" customHeight="1" x14ac:dyDescent="0.15">
      <c r="A1223" t="s">
        <v>1997</v>
      </c>
      <c r="B1223" t="s">
        <v>3718</v>
      </c>
      <c r="C1223">
        <v>0</v>
      </c>
      <c r="D1223" s="14">
        <f t="shared" si="4"/>
        <v>0</v>
      </c>
    </row>
    <row r="1224" spans="1:4" ht="12.75" customHeight="1" x14ac:dyDescent="0.15">
      <c r="A1224" t="s">
        <v>1998</v>
      </c>
      <c r="B1224" t="s">
        <v>3719</v>
      </c>
      <c r="C1224">
        <v>0</v>
      </c>
      <c r="D1224" s="14">
        <f t="shared" si="4"/>
        <v>0</v>
      </c>
    </row>
    <row r="1225" spans="1:4" ht="12.75" customHeight="1" x14ac:dyDescent="0.15">
      <c r="A1225" t="s">
        <v>1999</v>
      </c>
      <c r="B1225" t="s">
        <v>3720</v>
      </c>
      <c r="C1225">
        <v>0</v>
      </c>
      <c r="D1225" s="14">
        <f t="shared" si="4"/>
        <v>0</v>
      </c>
    </row>
    <row r="1226" spans="1:4" ht="12.75" customHeight="1" x14ac:dyDescent="0.15">
      <c r="A1226" t="s">
        <v>2000</v>
      </c>
      <c r="B1226" t="s">
        <v>3721</v>
      </c>
      <c r="C1226">
        <v>0</v>
      </c>
      <c r="D1226" s="14">
        <f t="shared" si="4"/>
        <v>0</v>
      </c>
    </row>
    <row r="1227" spans="1:4" ht="12.75" customHeight="1" x14ac:dyDescent="0.15">
      <c r="A1227" t="s">
        <v>2001</v>
      </c>
      <c r="B1227" t="s">
        <v>3722</v>
      </c>
      <c r="C1227">
        <v>0</v>
      </c>
      <c r="D1227" s="14">
        <f t="shared" si="4"/>
        <v>0</v>
      </c>
    </row>
    <row r="1228" spans="1:4" ht="12.75" customHeight="1" x14ac:dyDescent="0.15">
      <c r="A1228" t="s">
        <v>1992</v>
      </c>
      <c r="B1228" t="s">
        <v>3723</v>
      </c>
      <c r="C1228">
        <v>0</v>
      </c>
      <c r="D1228" s="14">
        <f t="shared" si="4"/>
        <v>0</v>
      </c>
    </row>
    <row r="1229" spans="1:4" ht="12.75" customHeight="1" x14ac:dyDescent="0.15">
      <c r="A1229" t="s">
        <v>1993</v>
      </c>
      <c r="B1229" t="s">
        <v>3724</v>
      </c>
      <c r="C1229">
        <v>4</v>
      </c>
      <c r="D1229" s="14">
        <f t="shared" si="4"/>
        <v>4</v>
      </c>
    </row>
    <row r="1230" spans="1:4" ht="12.75" customHeight="1" x14ac:dyDescent="0.15">
      <c r="A1230" t="s">
        <v>1994</v>
      </c>
      <c r="B1230" t="s">
        <v>3725</v>
      </c>
      <c r="C1230">
        <v>0</v>
      </c>
      <c r="D1230" s="14">
        <f t="shared" si="4"/>
        <v>0</v>
      </c>
    </row>
    <row r="1231" spans="1:4" ht="12.75" customHeight="1" x14ac:dyDescent="0.15">
      <c r="A1231" t="s">
        <v>1995</v>
      </c>
      <c r="B1231" t="s">
        <v>3726</v>
      </c>
      <c r="C1231">
        <v>0</v>
      </c>
      <c r="D1231" s="14">
        <f t="shared" si="4"/>
        <v>0</v>
      </c>
    </row>
    <row r="1232" spans="1:4" ht="12.75" customHeight="1" x14ac:dyDescent="0.15">
      <c r="A1232" t="s">
        <v>1982</v>
      </c>
      <c r="B1232" t="s">
        <v>3727</v>
      </c>
      <c r="C1232">
        <v>0</v>
      </c>
      <c r="D1232" s="14">
        <f t="shared" si="4"/>
        <v>0</v>
      </c>
    </row>
    <row r="1233" spans="1:4" ht="12.75" customHeight="1" x14ac:dyDescent="0.15">
      <c r="A1233" t="s">
        <v>1984</v>
      </c>
      <c r="B1233" t="s">
        <v>3728</v>
      </c>
      <c r="C1233">
        <v>0</v>
      </c>
      <c r="D1233" s="14">
        <f t="shared" si="4"/>
        <v>0</v>
      </c>
    </row>
    <row r="1234" spans="1:4" ht="12.75" customHeight="1" x14ac:dyDescent="0.15">
      <c r="A1234" t="s">
        <v>1986</v>
      </c>
      <c r="B1234" t="s">
        <v>3729</v>
      </c>
      <c r="C1234">
        <v>0</v>
      </c>
      <c r="D1234" s="14">
        <f t="shared" si="4"/>
        <v>0</v>
      </c>
    </row>
    <row r="1235" spans="1:4" ht="12.75" customHeight="1" x14ac:dyDescent="0.15">
      <c r="A1235" t="s">
        <v>1988</v>
      </c>
      <c r="B1235" t="s">
        <v>3730</v>
      </c>
      <c r="C1235">
        <v>0</v>
      </c>
      <c r="D1235" s="14">
        <f t="shared" si="4"/>
        <v>0</v>
      </c>
    </row>
    <row r="1236" spans="1:4" ht="12.75" customHeight="1" x14ac:dyDescent="0.15">
      <c r="A1236" t="s">
        <v>1989</v>
      </c>
      <c r="B1236" t="s">
        <v>3731</v>
      </c>
      <c r="C1236">
        <v>0</v>
      </c>
      <c r="D1236" s="14">
        <f t="shared" si="4"/>
        <v>0</v>
      </c>
    </row>
    <row r="1237" spans="1:4" ht="12.75" customHeight="1" x14ac:dyDescent="0.15">
      <c r="A1237" t="s">
        <v>1990</v>
      </c>
      <c r="B1237" t="s">
        <v>3732</v>
      </c>
      <c r="C1237">
        <v>0</v>
      </c>
      <c r="D1237" s="14">
        <f t="shared" si="4"/>
        <v>0</v>
      </c>
    </row>
    <row r="1238" spans="1:4" ht="12.75" customHeight="1" x14ac:dyDescent="0.15">
      <c r="A1238" t="s">
        <v>1974</v>
      </c>
      <c r="B1238" t="s">
        <v>3733</v>
      </c>
      <c r="C1238">
        <v>10</v>
      </c>
      <c r="D1238" s="14">
        <f t="shared" si="4"/>
        <v>10</v>
      </c>
    </row>
    <row r="1239" spans="1:4" ht="12.75" customHeight="1" x14ac:dyDescent="0.15">
      <c r="A1239" t="s">
        <v>1976</v>
      </c>
      <c r="B1239" t="s">
        <v>3734</v>
      </c>
      <c r="C1239">
        <v>9</v>
      </c>
      <c r="D1239" s="14">
        <f t="shared" si="4"/>
        <v>9</v>
      </c>
    </row>
    <row r="1240" spans="1:4" ht="12.75" customHeight="1" x14ac:dyDescent="0.15">
      <c r="A1240" t="s">
        <v>1978</v>
      </c>
      <c r="B1240" t="s">
        <v>3735</v>
      </c>
      <c r="C1240">
        <v>6</v>
      </c>
      <c r="D1240" s="14">
        <f t="shared" si="4"/>
        <v>6</v>
      </c>
    </row>
    <row r="1241" spans="1:4" ht="12.75" customHeight="1" x14ac:dyDescent="0.15">
      <c r="A1241" t="s">
        <v>1980</v>
      </c>
      <c r="B1241" t="s">
        <v>3736</v>
      </c>
      <c r="C1241">
        <v>0</v>
      </c>
      <c r="D1241" s="14">
        <f t="shared" si="4"/>
        <v>0</v>
      </c>
    </row>
    <row r="1242" spans="1:4" ht="12.75" customHeight="1" x14ac:dyDescent="0.15">
      <c r="A1242" t="s">
        <v>2003</v>
      </c>
      <c r="B1242" t="s">
        <v>3737</v>
      </c>
      <c r="C1242">
        <v>12</v>
      </c>
      <c r="D1242" s="14">
        <f t="shared" si="4"/>
        <v>12</v>
      </c>
    </row>
    <row r="1243" spans="1:4" ht="12.75" customHeight="1" x14ac:dyDescent="0.15">
      <c r="A1243" t="s">
        <v>3738</v>
      </c>
      <c r="B1243" t="s">
        <v>3739</v>
      </c>
      <c r="C1243">
        <v>10</v>
      </c>
      <c r="D1243" s="14">
        <f t="shared" si="4"/>
        <v>10</v>
      </c>
    </row>
    <row r="1244" spans="1:4" ht="12.75" customHeight="1" x14ac:dyDescent="0.15">
      <c r="A1244" t="s">
        <v>3740</v>
      </c>
      <c r="B1244" t="s">
        <v>3741</v>
      </c>
      <c r="C1244">
        <v>9</v>
      </c>
      <c r="D1244" s="14">
        <f t="shared" si="4"/>
        <v>9</v>
      </c>
    </row>
    <row r="1245" spans="1:4" ht="12.75" customHeight="1" x14ac:dyDescent="0.15">
      <c r="A1245" t="s">
        <v>3742</v>
      </c>
      <c r="B1245" t="s">
        <v>3743</v>
      </c>
      <c r="C1245">
        <v>9</v>
      </c>
      <c r="D1245" s="14">
        <f t="shared" si="4"/>
        <v>9</v>
      </c>
    </row>
    <row r="1246" spans="1:4" ht="12.75" customHeight="1" x14ac:dyDescent="0.15">
      <c r="A1246" t="s">
        <v>3744</v>
      </c>
      <c r="B1246" t="s">
        <v>3745</v>
      </c>
      <c r="C1246">
        <v>18</v>
      </c>
      <c r="D1246" s="14">
        <f t="shared" si="4"/>
        <v>18</v>
      </c>
    </row>
    <row r="1247" spans="1:4" ht="12.75" customHeight="1" x14ac:dyDescent="0.15">
      <c r="A1247" t="s">
        <v>3746</v>
      </c>
      <c r="B1247" t="s">
        <v>3747</v>
      </c>
      <c r="C1247">
        <v>20</v>
      </c>
      <c r="D1247" s="14">
        <f t="shared" si="4"/>
        <v>20</v>
      </c>
    </row>
    <row r="1248" spans="1:4" ht="12.75" customHeight="1" x14ac:dyDescent="0.15">
      <c r="A1248" t="s">
        <v>3748</v>
      </c>
      <c r="B1248" t="s">
        <v>3749</v>
      </c>
      <c r="C1248">
        <v>10</v>
      </c>
      <c r="D1248" s="14">
        <f t="shared" si="4"/>
        <v>10</v>
      </c>
    </row>
    <row r="1249" spans="1:4" ht="12.75" customHeight="1" x14ac:dyDescent="0.15">
      <c r="A1249" t="s">
        <v>3750</v>
      </c>
      <c r="B1249" t="s">
        <v>3751</v>
      </c>
      <c r="C1249">
        <v>30</v>
      </c>
      <c r="D1249" s="14">
        <f t="shared" si="4"/>
        <v>30</v>
      </c>
    </row>
    <row r="1250" spans="1:4" ht="12.75" customHeight="1" x14ac:dyDescent="0.15">
      <c r="A1250" t="s">
        <v>3752</v>
      </c>
      <c r="B1250" t="s">
        <v>3753</v>
      </c>
      <c r="C1250">
        <v>9</v>
      </c>
      <c r="D1250" s="14">
        <f t="shared" si="4"/>
        <v>9</v>
      </c>
    </row>
    <row r="1251" spans="1:4" ht="12.75" customHeight="1" x14ac:dyDescent="0.15">
      <c r="A1251" t="s">
        <v>3754</v>
      </c>
      <c r="B1251" t="s">
        <v>3755</v>
      </c>
      <c r="C1251">
        <v>20</v>
      </c>
      <c r="D1251" s="14">
        <f t="shared" si="4"/>
        <v>20</v>
      </c>
    </row>
    <row r="1252" spans="1:4" ht="12.75" customHeight="1" x14ac:dyDescent="0.15">
      <c r="A1252" t="s">
        <v>3756</v>
      </c>
      <c r="B1252" t="s">
        <v>3757</v>
      </c>
      <c r="C1252">
        <v>20</v>
      </c>
      <c r="D1252" s="14">
        <f t="shared" si="4"/>
        <v>20</v>
      </c>
    </row>
    <row r="1253" spans="1:4" ht="12.75" customHeight="1" x14ac:dyDescent="0.15">
      <c r="A1253" t="s">
        <v>3758</v>
      </c>
      <c r="B1253" t="s">
        <v>3759</v>
      </c>
      <c r="C1253">
        <v>19</v>
      </c>
      <c r="D1253" s="14">
        <f t="shared" si="4"/>
        <v>19</v>
      </c>
    </row>
    <row r="1254" spans="1:4" ht="12.75" customHeight="1" x14ac:dyDescent="0.15">
      <c r="A1254" t="s">
        <v>3760</v>
      </c>
      <c r="B1254" t="s">
        <v>3761</v>
      </c>
      <c r="C1254">
        <v>9</v>
      </c>
      <c r="D1254" s="14">
        <f t="shared" si="4"/>
        <v>9</v>
      </c>
    </row>
    <row r="1255" spans="1:4" ht="12.75" customHeight="1" x14ac:dyDescent="0.15">
      <c r="A1255" t="s">
        <v>2005</v>
      </c>
      <c r="B1255" t="s">
        <v>3762</v>
      </c>
      <c r="C1255">
        <v>0</v>
      </c>
      <c r="D1255" s="14">
        <f t="shared" si="4"/>
        <v>0</v>
      </c>
    </row>
    <row r="1256" spans="1:4" ht="12.75" customHeight="1" x14ac:dyDescent="0.15">
      <c r="A1256" t="s">
        <v>2006</v>
      </c>
      <c r="B1256" t="s">
        <v>3763</v>
      </c>
      <c r="C1256">
        <v>0</v>
      </c>
      <c r="D1256" s="14">
        <f t="shared" si="4"/>
        <v>0</v>
      </c>
    </row>
    <row r="1257" spans="1:4" ht="12.75" customHeight="1" x14ac:dyDescent="0.15">
      <c r="A1257" t="s">
        <v>2007</v>
      </c>
      <c r="B1257" t="s">
        <v>3764</v>
      </c>
      <c r="C1257">
        <v>0</v>
      </c>
      <c r="D1257" s="14">
        <f t="shared" si="4"/>
        <v>0</v>
      </c>
    </row>
    <row r="1258" spans="1:4" ht="12.75" customHeight="1" x14ac:dyDescent="0.15">
      <c r="A1258" t="s">
        <v>2008</v>
      </c>
      <c r="B1258" t="s">
        <v>3765</v>
      </c>
      <c r="C1258">
        <v>0</v>
      </c>
      <c r="D1258" s="14">
        <f t="shared" si="4"/>
        <v>0</v>
      </c>
    </row>
    <row r="1259" spans="1:4" ht="12.75" customHeight="1" x14ac:dyDescent="0.15">
      <c r="A1259" t="s">
        <v>2009</v>
      </c>
      <c r="B1259" t="s">
        <v>3766</v>
      </c>
      <c r="C1259">
        <v>0</v>
      </c>
      <c r="D1259" s="14">
        <f t="shared" si="4"/>
        <v>0</v>
      </c>
    </row>
    <row r="1260" spans="1:4" ht="12.75" customHeight="1" x14ac:dyDescent="0.15">
      <c r="A1260" t="s">
        <v>2010</v>
      </c>
      <c r="B1260" t="s">
        <v>3767</v>
      </c>
      <c r="C1260">
        <v>0</v>
      </c>
      <c r="D1260" s="14">
        <f t="shared" si="4"/>
        <v>0</v>
      </c>
    </row>
    <row r="1261" spans="1:4" ht="12.75" customHeight="1" x14ac:dyDescent="0.15">
      <c r="A1261" t="s">
        <v>2011</v>
      </c>
      <c r="B1261" t="s">
        <v>3768</v>
      </c>
      <c r="C1261">
        <v>0</v>
      </c>
      <c r="D1261" s="14">
        <f t="shared" si="4"/>
        <v>0</v>
      </c>
    </row>
    <row r="1262" spans="1:4" ht="12.75" customHeight="1" x14ac:dyDescent="0.15">
      <c r="A1262" t="s">
        <v>2012</v>
      </c>
      <c r="B1262" t="s">
        <v>3769</v>
      </c>
      <c r="C1262">
        <v>0</v>
      </c>
      <c r="D1262" s="14">
        <f t="shared" si="4"/>
        <v>0</v>
      </c>
    </row>
    <row r="1263" spans="1:4" ht="12.75" customHeight="1" x14ac:dyDescent="0.15">
      <c r="A1263" t="s">
        <v>2013</v>
      </c>
      <c r="B1263" t="s">
        <v>3770</v>
      </c>
      <c r="C1263">
        <v>0</v>
      </c>
      <c r="D1263" s="14">
        <f t="shared" si="4"/>
        <v>0</v>
      </c>
    </row>
    <row r="1264" spans="1:4" ht="12.75" customHeight="1" x14ac:dyDescent="0.15">
      <c r="A1264" t="s">
        <v>2014</v>
      </c>
      <c r="B1264" t="s">
        <v>3771</v>
      </c>
      <c r="C1264">
        <v>0</v>
      </c>
      <c r="D1264" s="14">
        <f t="shared" si="4"/>
        <v>0</v>
      </c>
    </row>
    <row r="1265" spans="1:4" ht="12.75" customHeight="1" x14ac:dyDescent="0.15">
      <c r="A1265" t="s">
        <v>2015</v>
      </c>
      <c r="B1265" t="s">
        <v>3772</v>
      </c>
      <c r="C1265">
        <v>0</v>
      </c>
      <c r="D1265" s="14">
        <f t="shared" si="4"/>
        <v>0</v>
      </c>
    </row>
    <row r="1266" spans="1:4" ht="12.75" customHeight="1" x14ac:dyDescent="0.15">
      <c r="A1266" t="s">
        <v>2016</v>
      </c>
      <c r="B1266" t="s">
        <v>3773</v>
      </c>
      <c r="C1266">
        <v>0</v>
      </c>
      <c r="D1266" s="14">
        <f t="shared" si="4"/>
        <v>0</v>
      </c>
    </row>
    <row r="1267" spans="1:4" ht="12.75" customHeight="1" x14ac:dyDescent="0.15">
      <c r="A1267" t="s">
        <v>3774</v>
      </c>
      <c r="B1267" t="s">
        <v>3775</v>
      </c>
      <c r="C1267">
        <v>8</v>
      </c>
      <c r="D1267" s="14">
        <f t="shared" si="4"/>
        <v>8</v>
      </c>
    </row>
    <row r="1268" spans="1:4" ht="12.75" customHeight="1" x14ac:dyDescent="0.15">
      <c r="A1268" t="s">
        <v>3776</v>
      </c>
      <c r="B1268" t="s">
        <v>3777</v>
      </c>
      <c r="C1268">
        <v>0</v>
      </c>
      <c r="D1268" s="14">
        <f t="shared" si="4"/>
        <v>0</v>
      </c>
    </row>
    <row r="1269" spans="1:4" ht="12.75" customHeight="1" x14ac:dyDescent="0.15">
      <c r="A1269" t="s">
        <v>3778</v>
      </c>
      <c r="B1269" t="s">
        <v>3779</v>
      </c>
      <c r="C1269">
        <v>4</v>
      </c>
      <c r="D1269" s="14">
        <f t="shared" si="4"/>
        <v>4</v>
      </c>
    </row>
    <row r="1270" spans="1:4" ht="12.75" customHeight="1" x14ac:dyDescent="0.15">
      <c r="A1270" t="s">
        <v>3780</v>
      </c>
      <c r="B1270" t="s">
        <v>3781</v>
      </c>
      <c r="C1270">
        <v>7</v>
      </c>
      <c r="D1270" s="14">
        <f t="shared" si="4"/>
        <v>7</v>
      </c>
    </row>
    <row r="1271" spans="1:4" ht="12.75" customHeight="1" x14ac:dyDescent="0.15">
      <c r="A1271" t="s">
        <v>3782</v>
      </c>
      <c r="B1271" t="s">
        <v>3783</v>
      </c>
      <c r="C1271">
        <v>27</v>
      </c>
      <c r="D1271" s="14">
        <f t="shared" si="4"/>
        <v>27</v>
      </c>
    </row>
    <row r="1272" spans="1:4" ht="12.75" customHeight="1" x14ac:dyDescent="0.15">
      <c r="A1272" t="s">
        <v>3784</v>
      </c>
      <c r="B1272" t="s">
        <v>3785</v>
      </c>
      <c r="C1272">
        <v>64</v>
      </c>
      <c r="D1272" s="14">
        <f t="shared" si="4"/>
        <v>64</v>
      </c>
    </row>
    <row r="1273" spans="1:4" ht="12.75" customHeight="1" x14ac:dyDescent="0.15">
      <c r="A1273" t="s">
        <v>3786</v>
      </c>
      <c r="B1273" t="s">
        <v>3787</v>
      </c>
      <c r="C1273">
        <v>66</v>
      </c>
      <c r="D1273" s="14">
        <f t="shared" si="4"/>
        <v>66</v>
      </c>
    </row>
    <row r="1274" spans="1:4" ht="12.75" customHeight="1" x14ac:dyDescent="0.15">
      <c r="A1274" t="s">
        <v>3788</v>
      </c>
      <c r="B1274" t="s">
        <v>3789</v>
      </c>
      <c r="C1274">
        <v>29</v>
      </c>
      <c r="D1274" s="14">
        <f t="shared" si="4"/>
        <v>29</v>
      </c>
    </row>
    <row r="1275" spans="1:4" ht="12.75" customHeight="1" x14ac:dyDescent="0.15">
      <c r="A1275" t="s">
        <v>3790</v>
      </c>
      <c r="B1275" t="s">
        <v>3791</v>
      </c>
      <c r="C1275">
        <v>0</v>
      </c>
      <c r="D1275" s="14">
        <f t="shared" si="4"/>
        <v>0</v>
      </c>
    </row>
    <row r="1276" spans="1:4" ht="12.75" customHeight="1" x14ac:dyDescent="0.15">
      <c r="A1276" t="s">
        <v>3792</v>
      </c>
      <c r="B1276" t="s">
        <v>3793</v>
      </c>
      <c r="C1276">
        <v>12</v>
      </c>
      <c r="D1276" s="14">
        <f t="shared" si="4"/>
        <v>12</v>
      </c>
    </row>
    <row r="1277" spans="1:4" ht="12.75" customHeight="1" x14ac:dyDescent="0.15">
      <c r="A1277" t="s">
        <v>3794</v>
      </c>
      <c r="B1277" t="s">
        <v>3795</v>
      </c>
      <c r="C1277">
        <v>26</v>
      </c>
      <c r="D1277" s="14">
        <f t="shared" ref="D1277:D1531" si="5">IF(C1277&gt;=250,"250",IF(C1277&lt;=250,C1277))</f>
        <v>26</v>
      </c>
    </row>
    <row r="1278" spans="1:4" ht="12.75" customHeight="1" x14ac:dyDescent="0.15">
      <c r="A1278" t="s">
        <v>3796</v>
      </c>
      <c r="B1278" t="s">
        <v>3797</v>
      </c>
      <c r="C1278">
        <v>63</v>
      </c>
      <c r="D1278" s="14">
        <f t="shared" si="5"/>
        <v>63</v>
      </c>
    </row>
    <row r="1279" spans="1:4" ht="12.75" customHeight="1" x14ac:dyDescent="0.15">
      <c r="A1279" t="s">
        <v>3798</v>
      </c>
      <c r="B1279" t="s">
        <v>3799</v>
      </c>
      <c r="C1279">
        <v>69</v>
      </c>
      <c r="D1279" s="14">
        <f t="shared" si="5"/>
        <v>69</v>
      </c>
    </row>
    <row r="1280" spans="1:4" ht="12.75" customHeight="1" x14ac:dyDescent="0.15">
      <c r="A1280" t="s">
        <v>3800</v>
      </c>
      <c r="B1280" t="s">
        <v>3801</v>
      </c>
      <c r="C1280">
        <v>33</v>
      </c>
      <c r="D1280" s="14">
        <f t="shared" si="5"/>
        <v>33</v>
      </c>
    </row>
    <row r="1281" spans="1:4" ht="12.75" customHeight="1" x14ac:dyDescent="0.15">
      <c r="A1281" t="s">
        <v>3802</v>
      </c>
      <c r="B1281" t="s">
        <v>3803</v>
      </c>
      <c r="C1281">
        <v>0</v>
      </c>
      <c r="D1281" s="14">
        <f t="shared" si="5"/>
        <v>0</v>
      </c>
    </row>
    <row r="1282" spans="1:4" ht="12.75" customHeight="1" x14ac:dyDescent="0.15">
      <c r="A1282" t="s">
        <v>3804</v>
      </c>
      <c r="B1282" t="s">
        <v>3805</v>
      </c>
      <c r="C1282">
        <v>9</v>
      </c>
      <c r="D1282" s="14">
        <f t="shared" si="5"/>
        <v>9</v>
      </c>
    </row>
    <row r="1283" spans="1:4" ht="12.75" customHeight="1" x14ac:dyDescent="0.15">
      <c r="A1283" t="s">
        <v>3806</v>
      </c>
      <c r="B1283" t="s">
        <v>3807</v>
      </c>
      <c r="C1283">
        <v>10</v>
      </c>
      <c r="D1283" s="14">
        <f t="shared" si="5"/>
        <v>10</v>
      </c>
    </row>
    <row r="1284" spans="1:4" ht="12.75" customHeight="1" x14ac:dyDescent="0.15">
      <c r="A1284" t="s">
        <v>3808</v>
      </c>
      <c r="B1284" t="s">
        <v>3809</v>
      </c>
      <c r="C1284">
        <v>7</v>
      </c>
      <c r="D1284" s="14">
        <f t="shared" si="5"/>
        <v>7</v>
      </c>
    </row>
    <row r="1285" spans="1:4" ht="12.75" customHeight="1" x14ac:dyDescent="0.15">
      <c r="A1285" t="s">
        <v>3810</v>
      </c>
      <c r="B1285" t="s">
        <v>3811</v>
      </c>
      <c r="C1285">
        <v>9</v>
      </c>
      <c r="D1285" s="14">
        <f t="shared" si="5"/>
        <v>9</v>
      </c>
    </row>
    <row r="1286" spans="1:4" ht="12.75" customHeight="1" x14ac:dyDescent="0.15">
      <c r="A1286" t="s">
        <v>3812</v>
      </c>
      <c r="B1286" t="s">
        <v>3813</v>
      </c>
      <c r="C1286">
        <v>10</v>
      </c>
      <c r="D1286" s="14">
        <f t="shared" si="5"/>
        <v>10</v>
      </c>
    </row>
    <row r="1287" spans="1:4" ht="12.75" customHeight="1" x14ac:dyDescent="0.15">
      <c r="A1287" t="s">
        <v>3814</v>
      </c>
      <c r="B1287" t="s">
        <v>3815</v>
      </c>
      <c r="C1287">
        <v>0</v>
      </c>
      <c r="D1287" s="14">
        <f t="shared" si="5"/>
        <v>0</v>
      </c>
    </row>
    <row r="1288" spans="1:4" ht="12.75" customHeight="1" x14ac:dyDescent="0.15">
      <c r="A1288" t="s">
        <v>3816</v>
      </c>
      <c r="B1288" t="s">
        <v>3817</v>
      </c>
      <c r="C1288">
        <v>0</v>
      </c>
      <c r="D1288" s="14">
        <f t="shared" si="5"/>
        <v>0</v>
      </c>
    </row>
    <row r="1289" spans="1:4" ht="12.75" customHeight="1" x14ac:dyDescent="0.15">
      <c r="A1289" t="s">
        <v>3818</v>
      </c>
      <c r="B1289" t="s">
        <v>3819</v>
      </c>
      <c r="C1289">
        <v>0</v>
      </c>
      <c r="D1289" s="14">
        <f t="shared" si="5"/>
        <v>0</v>
      </c>
    </row>
    <row r="1290" spans="1:4" ht="12.75" customHeight="1" x14ac:dyDescent="0.15">
      <c r="A1290" t="s">
        <v>1960</v>
      </c>
      <c r="B1290" t="s">
        <v>1959</v>
      </c>
      <c r="C1290">
        <v>113</v>
      </c>
      <c r="D1290" s="14">
        <f t="shared" si="5"/>
        <v>113</v>
      </c>
    </row>
    <row r="1291" spans="1:4" ht="12.75" customHeight="1" x14ac:dyDescent="0.15">
      <c r="A1291" t="s">
        <v>1956</v>
      </c>
      <c r="B1291" t="s">
        <v>1955</v>
      </c>
      <c r="C1291">
        <v>87</v>
      </c>
      <c r="D1291" s="14">
        <f t="shared" si="5"/>
        <v>87</v>
      </c>
    </row>
    <row r="1292" spans="1:4" ht="12.75" customHeight="1" x14ac:dyDescent="0.15">
      <c r="A1292" t="s">
        <v>3820</v>
      </c>
      <c r="B1292" t="s">
        <v>3821</v>
      </c>
      <c r="C1292">
        <v>0</v>
      </c>
      <c r="D1292" s="14">
        <f t="shared" si="5"/>
        <v>0</v>
      </c>
    </row>
    <row r="1293" spans="1:4" ht="12.75" customHeight="1" x14ac:dyDescent="0.15">
      <c r="A1293" t="s">
        <v>3822</v>
      </c>
      <c r="B1293" t="s">
        <v>3823</v>
      </c>
      <c r="C1293">
        <v>10</v>
      </c>
      <c r="D1293" s="14">
        <f t="shared" si="5"/>
        <v>10</v>
      </c>
    </row>
    <row r="1294" spans="1:4" ht="12.75" customHeight="1" x14ac:dyDescent="0.15">
      <c r="A1294" t="s">
        <v>1958</v>
      </c>
      <c r="B1294" t="s">
        <v>1957</v>
      </c>
      <c r="C1294">
        <v>107</v>
      </c>
      <c r="D1294" s="14">
        <f t="shared" si="5"/>
        <v>107</v>
      </c>
    </row>
    <row r="1295" spans="1:4" ht="12.75" customHeight="1" x14ac:dyDescent="0.15">
      <c r="A1295" t="s">
        <v>1968</v>
      </c>
      <c r="B1295" t="s">
        <v>1967</v>
      </c>
      <c r="C1295">
        <v>12</v>
      </c>
      <c r="D1295" s="14">
        <f t="shared" si="5"/>
        <v>12</v>
      </c>
    </row>
    <row r="1296" spans="1:4" ht="12.75" customHeight="1" x14ac:dyDescent="0.15">
      <c r="A1296" t="s">
        <v>1964</v>
      </c>
      <c r="B1296" t="s">
        <v>1963</v>
      </c>
      <c r="C1296">
        <v>168</v>
      </c>
      <c r="D1296" s="14">
        <f t="shared" si="5"/>
        <v>168</v>
      </c>
    </row>
    <row r="1297" spans="1:4" ht="12.75" customHeight="1" x14ac:dyDescent="0.15">
      <c r="A1297" t="s">
        <v>3824</v>
      </c>
      <c r="B1297" t="s">
        <v>3825</v>
      </c>
      <c r="C1297">
        <v>0</v>
      </c>
      <c r="D1297" s="14">
        <f t="shared" si="5"/>
        <v>0</v>
      </c>
    </row>
    <row r="1298" spans="1:4" ht="12.75" customHeight="1" x14ac:dyDescent="0.15">
      <c r="A1298" t="s">
        <v>1966</v>
      </c>
      <c r="B1298" t="s">
        <v>1965</v>
      </c>
      <c r="C1298">
        <v>113</v>
      </c>
      <c r="D1298" s="14">
        <f t="shared" si="5"/>
        <v>113</v>
      </c>
    </row>
    <row r="1299" spans="1:4" ht="12.75" customHeight="1" x14ac:dyDescent="0.15">
      <c r="A1299" t="s">
        <v>3826</v>
      </c>
      <c r="B1299" t="s">
        <v>3827</v>
      </c>
      <c r="C1299">
        <v>0</v>
      </c>
      <c r="D1299" s="14">
        <f t="shared" si="5"/>
        <v>0</v>
      </c>
    </row>
    <row r="1300" spans="1:4" ht="12.75" customHeight="1" x14ac:dyDescent="0.15">
      <c r="A1300" t="s">
        <v>3828</v>
      </c>
      <c r="B1300" t="s">
        <v>3829</v>
      </c>
      <c r="C1300">
        <v>0</v>
      </c>
      <c r="D1300" s="14">
        <f t="shared" si="5"/>
        <v>0</v>
      </c>
    </row>
    <row r="1301" spans="1:4" ht="12.75" customHeight="1" x14ac:dyDescent="0.15">
      <c r="A1301" t="s">
        <v>1962</v>
      </c>
      <c r="B1301" t="s">
        <v>1961</v>
      </c>
      <c r="C1301">
        <v>134</v>
      </c>
      <c r="D1301" s="14">
        <f t="shared" si="5"/>
        <v>134</v>
      </c>
    </row>
    <row r="1302" spans="1:4" ht="12.75" customHeight="1" x14ac:dyDescent="0.15">
      <c r="A1302" t="s">
        <v>3830</v>
      </c>
      <c r="B1302" t="s">
        <v>3831</v>
      </c>
      <c r="C1302">
        <v>0</v>
      </c>
      <c r="D1302" s="14">
        <f t="shared" si="5"/>
        <v>0</v>
      </c>
    </row>
    <row r="1303" spans="1:4" ht="12.75" customHeight="1" x14ac:dyDescent="0.15">
      <c r="A1303" t="s">
        <v>3832</v>
      </c>
      <c r="B1303" t="s">
        <v>3833</v>
      </c>
      <c r="C1303">
        <v>0</v>
      </c>
      <c r="D1303" s="14">
        <f t="shared" si="5"/>
        <v>0</v>
      </c>
    </row>
    <row r="1304" spans="1:4" ht="12.75" customHeight="1" x14ac:dyDescent="0.15">
      <c r="A1304" t="s">
        <v>3834</v>
      </c>
      <c r="B1304" t="s">
        <v>3835</v>
      </c>
      <c r="C1304">
        <v>15</v>
      </c>
      <c r="D1304" s="14">
        <f t="shared" si="5"/>
        <v>15</v>
      </c>
    </row>
    <row r="1305" spans="1:4" ht="12.75" customHeight="1" x14ac:dyDescent="0.15">
      <c r="A1305" t="s">
        <v>3836</v>
      </c>
      <c r="B1305" t="s">
        <v>3837</v>
      </c>
      <c r="C1305">
        <v>0</v>
      </c>
      <c r="D1305" s="14">
        <f t="shared" si="5"/>
        <v>0</v>
      </c>
    </row>
    <row r="1306" spans="1:4" ht="12.75" customHeight="1" x14ac:dyDescent="0.15">
      <c r="A1306" t="s">
        <v>3838</v>
      </c>
      <c r="B1306" t="s">
        <v>3839</v>
      </c>
      <c r="C1306">
        <v>0</v>
      </c>
      <c r="D1306" s="14">
        <f t="shared" si="5"/>
        <v>0</v>
      </c>
    </row>
    <row r="1307" spans="1:4" ht="12.75" customHeight="1" x14ac:dyDescent="0.15">
      <c r="A1307" t="s">
        <v>3840</v>
      </c>
      <c r="B1307" t="s">
        <v>3841</v>
      </c>
      <c r="C1307">
        <v>0</v>
      </c>
      <c r="D1307" s="14">
        <f t="shared" si="5"/>
        <v>0</v>
      </c>
    </row>
    <row r="1308" spans="1:4" ht="12.75" customHeight="1" x14ac:dyDescent="0.15">
      <c r="A1308" t="s">
        <v>3842</v>
      </c>
      <c r="B1308" t="s">
        <v>3843</v>
      </c>
      <c r="C1308">
        <v>14</v>
      </c>
      <c r="D1308" s="14">
        <f t="shared" si="5"/>
        <v>14</v>
      </c>
    </row>
    <row r="1309" spans="1:4" ht="12.75" customHeight="1" x14ac:dyDescent="0.15">
      <c r="A1309" t="s">
        <v>3844</v>
      </c>
      <c r="B1309" t="s">
        <v>3845</v>
      </c>
      <c r="C1309">
        <v>0</v>
      </c>
      <c r="D1309" s="14">
        <f t="shared" si="5"/>
        <v>0</v>
      </c>
    </row>
    <row r="1310" spans="1:4" ht="12.75" customHeight="1" x14ac:dyDescent="0.15">
      <c r="A1310" t="s">
        <v>3846</v>
      </c>
      <c r="B1310" t="s">
        <v>3847</v>
      </c>
      <c r="C1310">
        <v>0</v>
      </c>
      <c r="D1310" s="14">
        <f t="shared" si="5"/>
        <v>0</v>
      </c>
    </row>
    <row r="1311" spans="1:4" ht="12.75" customHeight="1" x14ac:dyDescent="0.15">
      <c r="A1311" t="s">
        <v>3848</v>
      </c>
      <c r="B1311" t="s">
        <v>3849</v>
      </c>
      <c r="C1311">
        <v>0</v>
      </c>
      <c r="D1311" s="14">
        <f t="shared" si="5"/>
        <v>0</v>
      </c>
    </row>
    <row r="1312" spans="1:4" ht="12.75" customHeight="1" x14ac:dyDescent="0.15">
      <c r="A1312" t="s">
        <v>3850</v>
      </c>
      <c r="B1312" t="s">
        <v>3851</v>
      </c>
      <c r="C1312">
        <v>0</v>
      </c>
      <c r="D1312" s="14">
        <f t="shared" si="5"/>
        <v>0</v>
      </c>
    </row>
    <row r="1313" spans="1:4" ht="12.75" customHeight="1" x14ac:dyDescent="0.15">
      <c r="A1313" t="s">
        <v>3852</v>
      </c>
      <c r="B1313" t="s">
        <v>3853</v>
      </c>
      <c r="C1313">
        <v>0</v>
      </c>
      <c r="D1313" s="14">
        <f t="shared" si="5"/>
        <v>0</v>
      </c>
    </row>
    <row r="1314" spans="1:4" ht="12.75" customHeight="1" x14ac:dyDescent="0.15">
      <c r="A1314" t="s">
        <v>3854</v>
      </c>
      <c r="B1314" t="s">
        <v>3855</v>
      </c>
      <c r="C1314">
        <v>0</v>
      </c>
      <c r="D1314" s="14">
        <f t="shared" si="5"/>
        <v>0</v>
      </c>
    </row>
    <row r="1315" spans="1:4" ht="12.75" customHeight="1" x14ac:dyDescent="0.15">
      <c r="A1315" t="s">
        <v>3856</v>
      </c>
      <c r="B1315" t="s">
        <v>3857</v>
      </c>
      <c r="C1315">
        <v>0</v>
      </c>
      <c r="D1315" s="14">
        <f t="shared" si="5"/>
        <v>0</v>
      </c>
    </row>
    <row r="1316" spans="1:4" ht="12.75" customHeight="1" x14ac:dyDescent="0.15">
      <c r="A1316" t="s">
        <v>3858</v>
      </c>
      <c r="B1316" t="s">
        <v>3859</v>
      </c>
      <c r="C1316">
        <v>0</v>
      </c>
      <c r="D1316" s="14">
        <f t="shared" si="5"/>
        <v>0</v>
      </c>
    </row>
    <row r="1317" spans="1:4" ht="12.75" customHeight="1" x14ac:dyDescent="0.15">
      <c r="A1317" t="s">
        <v>3860</v>
      </c>
      <c r="B1317" t="s">
        <v>3861</v>
      </c>
      <c r="C1317">
        <v>20</v>
      </c>
      <c r="D1317" s="14">
        <f t="shared" si="5"/>
        <v>20</v>
      </c>
    </row>
    <row r="1318" spans="1:4" ht="12.75" customHeight="1" x14ac:dyDescent="0.15">
      <c r="A1318" t="s">
        <v>3862</v>
      </c>
      <c r="B1318" t="s">
        <v>3863</v>
      </c>
      <c r="C1318">
        <v>0</v>
      </c>
      <c r="D1318" s="14">
        <f t="shared" si="5"/>
        <v>0</v>
      </c>
    </row>
    <row r="1319" spans="1:4" ht="12.75" customHeight="1" x14ac:dyDescent="0.15">
      <c r="A1319" t="s">
        <v>3864</v>
      </c>
      <c r="B1319" t="s">
        <v>3865</v>
      </c>
      <c r="C1319">
        <v>37</v>
      </c>
      <c r="D1319" s="14">
        <f t="shared" si="5"/>
        <v>37</v>
      </c>
    </row>
    <row r="1320" spans="1:4" ht="12.75" customHeight="1" x14ac:dyDescent="0.15">
      <c r="A1320" t="s">
        <v>3866</v>
      </c>
      <c r="B1320" t="s">
        <v>3867</v>
      </c>
      <c r="C1320">
        <v>0</v>
      </c>
      <c r="D1320" s="14">
        <f t="shared" si="5"/>
        <v>0</v>
      </c>
    </row>
    <row r="1321" spans="1:4" ht="12.75" customHeight="1" x14ac:dyDescent="0.15">
      <c r="A1321" t="s">
        <v>3868</v>
      </c>
      <c r="B1321" t="s">
        <v>3869</v>
      </c>
      <c r="C1321">
        <v>0</v>
      </c>
      <c r="D1321" s="14">
        <f t="shared" si="5"/>
        <v>0</v>
      </c>
    </row>
    <row r="1322" spans="1:4" ht="12.75" customHeight="1" x14ac:dyDescent="0.15">
      <c r="A1322" t="s">
        <v>3870</v>
      </c>
      <c r="B1322" t="s">
        <v>3871</v>
      </c>
      <c r="C1322">
        <v>0</v>
      </c>
      <c r="D1322" s="14">
        <f t="shared" si="5"/>
        <v>0</v>
      </c>
    </row>
    <row r="1323" spans="1:4" ht="12.75" customHeight="1" x14ac:dyDescent="0.15">
      <c r="A1323" t="s">
        <v>3872</v>
      </c>
      <c r="B1323" t="s">
        <v>3873</v>
      </c>
      <c r="C1323">
        <v>0</v>
      </c>
      <c r="D1323" s="14">
        <f t="shared" si="5"/>
        <v>0</v>
      </c>
    </row>
    <row r="1324" spans="1:4" ht="12.75" customHeight="1" x14ac:dyDescent="0.15">
      <c r="A1324" t="s">
        <v>3874</v>
      </c>
      <c r="B1324" t="s">
        <v>3875</v>
      </c>
      <c r="C1324">
        <v>0</v>
      </c>
      <c r="D1324" s="14">
        <f t="shared" si="5"/>
        <v>0</v>
      </c>
    </row>
    <row r="1325" spans="1:4" ht="12.75" customHeight="1" x14ac:dyDescent="0.15">
      <c r="A1325" t="s">
        <v>3876</v>
      </c>
      <c r="B1325" t="s">
        <v>3877</v>
      </c>
      <c r="C1325">
        <v>0</v>
      </c>
      <c r="D1325" s="14">
        <f t="shared" si="5"/>
        <v>0</v>
      </c>
    </row>
    <row r="1326" spans="1:4" ht="12.75" customHeight="1" x14ac:dyDescent="0.15">
      <c r="A1326" t="s">
        <v>3878</v>
      </c>
      <c r="B1326" t="s">
        <v>3879</v>
      </c>
      <c r="C1326">
        <v>0</v>
      </c>
      <c r="D1326" s="14">
        <f t="shared" si="5"/>
        <v>0</v>
      </c>
    </row>
    <row r="1327" spans="1:4" ht="12.75" customHeight="1" x14ac:dyDescent="0.15">
      <c r="A1327" t="s">
        <v>3880</v>
      </c>
      <c r="B1327" t="s">
        <v>3881</v>
      </c>
      <c r="C1327">
        <v>0</v>
      </c>
      <c r="D1327" s="14">
        <f t="shared" si="5"/>
        <v>0</v>
      </c>
    </row>
    <row r="1328" spans="1:4" ht="12.75" customHeight="1" x14ac:dyDescent="0.15">
      <c r="A1328" t="s">
        <v>3882</v>
      </c>
      <c r="B1328" t="s">
        <v>3883</v>
      </c>
      <c r="C1328">
        <v>0</v>
      </c>
      <c r="D1328" s="14">
        <f t="shared" si="5"/>
        <v>0</v>
      </c>
    </row>
    <row r="1329" spans="1:4" ht="12.75" customHeight="1" x14ac:dyDescent="0.15">
      <c r="A1329" t="s">
        <v>3884</v>
      </c>
      <c r="B1329" t="s">
        <v>3885</v>
      </c>
      <c r="C1329">
        <v>0</v>
      </c>
      <c r="D1329" s="14">
        <f t="shared" si="5"/>
        <v>0</v>
      </c>
    </row>
    <row r="1330" spans="1:4" ht="12.75" customHeight="1" x14ac:dyDescent="0.15">
      <c r="A1330" t="s">
        <v>3886</v>
      </c>
      <c r="B1330" t="s">
        <v>3887</v>
      </c>
      <c r="C1330">
        <v>0</v>
      </c>
      <c r="D1330" s="14">
        <f t="shared" si="5"/>
        <v>0</v>
      </c>
    </row>
    <row r="1331" spans="1:4" ht="12.75" customHeight="1" x14ac:dyDescent="0.15">
      <c r="A1331" t="s">
        <v>3888</v>
      </c>
      <c r="B1331" t="s">
        <v>3889</v>
      </c>
      <c r="C1331">
        <v>0</v>
      </c>
      <c r="D1331" s="14">
        <f t="shared" si="5"/>
        <v>0</v>
      </c>
    </row>
    <row r="1332" spans="1:4" ht="12.75" customHeight="1" x14ac:dyDescent="0.15">
      <c r="A1332" t="s">
        <v>3890</v>
      </c>
      <c r="B1332" t="s">
        <v>3891</v>
      </c>
      <c r="C1332">
        <v>247</v>
      </c>
      <c r="D1332" s="14">
        <f t="shared" si="5"/>
        <v>247</v>
      </c>
    </row>
    <row r="1333" spans="1:4" ht="12.75" customHeight="1" x14ac:dyDescent="0.15">
      <c r="A1333" t="s">
        <v>3892</v>
      </c>
      <c r="B1333" t="s">
        <v>3893</v>
      </c>
      <c r="C1333">
        <v>15</v>
      </c>
      <c r="D1333" s="14">
        <f t="shared" si="5"/>
        <v>15</v>
      </c>
    </row>
    <row r="1334" spans="1:4" ht="12.75" customHeight="1" x14ac:dyDescent="0.15">
      <c r="A1334" t="s">
        <v>3894</v>
      </c>
      <c r="B1334" t="s">
        <v>3895</v>
      </c>
      <c r="C1334">
        <v>30</v>
      </c>
      <c r="D1334" s="14">
        <f t="shared" si="5"/>
        <v>30</v>
      </c>
    </row>
    <row r="1335" spans="1:4" ht="12.75" customHeight="1" x14ac:dyDescent="0.15">
      <c r="A1335" t="s">
        <v>3896</v>
      </c>
      <c r="B1335" t="s">
        <v>3897</v>
      </c>
      <c r="C1335">
        <v>175</v>
      </c>
      <c r="D1335" s="14">
        <f t="shared" si="5"/>
        <v>175</v>
      </c>
    </row>
    <row r="1336" spans="1:4" ht="12.75" customHeight="1" x14ac:dyDescent="0.15">
      <c r="A1336" t="s">
        <v>1937</v>
      </c>
      <c r="B1336" t="s">
        <v>1936</v>
      </c>
      <c r="C1336">
        <v>34</v>
      </c>
      <c r="D1336" s="14">
        <f t="shared" si="5"/>
        <v>34</v>
      </c>
    </row>
    <row r="1337" spans="1:4" ht="12.75" customHeight="1" x14ac:dyDescent="0.15">
      <c r="A1337" t="s">
        <v>1939</v>
      </c>
      <c r="B1337" t="s">
        <v>1938</v>
      </c>
      <c r="C1337">
        <v>221</v>
      </c>
      <c r="D1337" s="14">
        <f t="shared" si="5"/>
        <v>221</v>
      </c>
    </row>
    <row r="1338" spans="1:4" ht="12.75" customHeight="1" x14ac:dyDescent="0.15">
      <c r="A1338" t="s">
        <v>1941</v>
      </c>
      <c r="B1338" t="s">
        <v>1940</v>
      </c>
      <c r="C1338">
        <v>114</v>
      </c>
      <c r="D1338" s="14">
        <f t="shared" si="5"/>
        <v>114</v>
      </c>
    </row>
    <row r="1339" spans="1:4" ht="12.75" customHeight="1" x14ac:dyDescent="0.15">
      <c r="A1339" t="s">
        <v>3898</v>
      </c>
      <c r="B1339" t="s">
        <v>3899</v>
      </c>
      <c r="C1339">
        <v>18</v>
      </c>
      <c r="D1339" s="14">
        <f t="shared" si="5"/>
        <v>18</v>
      </c>
    </row>
    <row r="1340" spans="1:4" ht="12.75" customHeight="1" x14ac:dyDescent="0.15">
      <c r="A1340" t="s">
        <v>3900</v>
      </c>
      <c r="B1340" t="s">
        <v>3901</v>
      </c>
      <c r="C1340">
        <v>0</v>
      </c>
      <c r="D1340" s="14">
        <f t="shared" si="5"/>
        <v>0</v>
      </c>
    </row>
    <row r="1341" spans="1:4" ht="12.75" customHeight="1" x14ac:dyDescent="0.15">
      <c r="A1341" t="s">
        <v>3902</v>
      </c>
      <c r="B1341" t="s">
        <v>3903</v>
      </c>
      <c r="C1341">
        <v>0</v>
      </c>
      <c r="D1341" s="14">
        <f t="shared" si="5"/>
        <v>0</v>
      </c>
    </row>
    <row r="1342" spans="1:4" ht="12.75" customHeight="1" x14ac:dyDescent="0.15">
      <c r="A1342" t="s">
        <v>3904</v>
      </c>
      <c r="B1342" t="s">
        <v>3905</v>
      </c>
      <c r="C1342">
        <v>0</v>
      </c>
      <c r="D1342" s="14">
        <f t="shared" si="5"/>
        <v>0</v>
      </c>
    </row>
    <row r="1343" spans="1:4" ht="12.75" customHeight="1" x14ac:dyDescent="0.15">
      <c r="A1343" t="s">
        <v>3906</v>
      </c>
      <c r="B1343" t="s">
        <v>3907</v>
      </c>
      <c r="C1343">
        <v>0</v>
      </c>
      <c r="D1343" s="14">
        <f t="shared" si="5"/>
        <v>0</v>
      </c>
    </row>
    <row r="1344" spans="1:4" ht="12.75" customHeight="1" x14ac:dyDescent="0.15">
      <c r="A1344" t="s">
        <v>3908</v>
      </c>
      <c r="B1344" t="s">
        <v>3909</v>
      </c>
      <c r="C1344">
        <v>0</v>
      </c>
      <c r="D1344" s="14">
        <f t="shared" si="5"/>
        <v>0</v>
      </c>
    </row>
    <row r="1345" spans="1:4" ht="12.75" customHeight="1" x14ac:dyDescent="0.15">
      <c r="A1345" t="s">
        <v>3910</v>
      </c>
      <c r="B1345" t="s">
        <v>3911</v>
      </c>
      <c r="C1345">
        <v>0</v>
      </c>
      <c r="D1345" s="14">
        <f t="shared" si="5"/>
        <v>0</v>
      </c>
    </row>
    <row r="1346" spans="1:4" ht="12.75" customHeight="1" x14ac:dyDescent="0.15">
      <c r="A1346" t="s">
        <v>3912</v>
      </c>
      <c r="B1346" t="s">
        <v>3913</v>
      </c>
      <c r="C1346">
        <v>0</v>
      </c>
      <c r="D1346" s="14">
        <f t="shared" si="5"/>
        <v>0</v>
      </c>
    </row>
    <row r="1347" spans="1:4" ht="12.75" customHeight="1" x14ac:dyDescent="0.15">
      <c r="A1347" t="s">
        <v>3914</v>
      </c>
      <c r="B1347" t="s">
        <v>3915</v>
      </c>
      <c r="C1347">
        <v>0</v>
      </c>
      <c r="D1347" s="14">
        <f t="shared" si="5"/>
        <v>0</v>
      </c>
    </row>
    <row r="1348" spans="1:4" ht="12.75" customHeight="1" x14ac:dyDescent="0.15">
      <c r="A1348" t="s">
        <v>3916</v>
      </c>
      <c r="B1348" t="s">
        <v>3917</v>
      </c>
      <c r="C1348">
        <v>0</v>
      </c>
      <c r="D1348" s="14">
        <f t="shared" si="5"/>
        <v>0</v>
      </c>
    </row>
    <row r="1349" spans="1:4" ht="12.75" customHeight="1" x14ac:dyDescent="0.15">
      <c r="A1349" t="s">
        <v>3918</v>
      </c>
      <c r="B1349" t="s">
        <v>3919</v>
      </c>
      <c r="C1349">
        <v>0</v>
      </c>
      <c r="D1349" s="14">
        <f t="shared" si="5"/>
        <v>0</v>
      </c>
    </row>
    <row r="1350" spans="1:4" ht="12.75" customHeight="1" x14ac:dyDescent="0.15">
      <c r="A1350" t="s">
        <v>3920</v>
      </c>
      <c r="B1350" t="s">
        <v>3921</v>
      </c>
      <c r="C1350">
        <v>0</v>
      </c>
      <c r="D1350" s="14">
        <f t="shared" si="5"/>
        <v>0</v>
      </c>
    </row>
    <row r="1351" spans="1:4" ht="12.75" customHeight="1" x14ac:dyDescent="0.15">
      <c r="A1351" t="s">
        <v>3922</v>
      </c>
      <c r="B1351" t="s">
        <v>3923</v>
      </c>
      <c r="C1351">
        <v>0</v>
      </c>
      <c r="D1351" s="14">
        <f t="shared" si="5"/>
        <v>0</v>
      </c>
    </row>
    <row r="1352" spans="1:4" ht="12.75" customHeight="1" x14ac:dyDescent="0.15">
      <c r="A1352" t="s">
        <v>3924</v>
      </c>
      <c r="B1352" t="s">
        <v>3925</v>
      </c>
      <c r="C1352">
        <v>0</v>
      </c>
      <c r="D1352" s="14">
        <f t="shared" si="5"/>
        <v>0</v>
      </c>
    </row>
    <row r="1353" spans="1:4" ht="12.75" customHeight="1" x14ac:dyDescent="0.15">
      <c r="A1353" t="s">
        <v>3926</v>
      </c>
      <c r="B1353" t="s">
        <v>3927</v>
      </c>
      <c r="C1353">
        <v>0</v>
      </c>
      <c r="D1353" s="14">
        <f t="shared" si="5"/>
        <v>0</v>
      </c>
    </row>
    <row r="1354" spans="1:4" ht="12.75" customHeight="1" x14ac:dyDescent="0.15">
      <c r="A1354" t="s">
        <v>3928</v>
      </c>
      <c r="B1354" t="s">
        <v>3929</v>
      </c>
      <c r="C1354">
        <v>0</v>
      </c>
      <c r="D1354" s="14">
        <f t="shared" si="5"/>
        <v>0</v>
      </c>
    </row>
    <row r="1355" spans="1:4" ht="12.75" customHeight="1" x14ac:dyDescent="0.15">
      <c r="A1355" t="s">
        <v>3930</v>
      </c>
      <c r="B1355" t="s">
        <v>3931</v>
      </c>
      <c r="C1355">
        <v>0</v>
      </c>
      <c r="D1355" s="14">
        <f t="shared" si="5"/>
        <v>0</v>
      </c>
    </row>
    <row r="1356" spans="1:4" ht="12.75" customHeight="1" x14ac:dyDescent="0.15">
      <c r="A1356" t="s">
        <v>3932</v>
      </c>
      <c r="B1356" t="s">
        <v>3933</v>
      </c>
      <c r="C1356">
        <v>0</v>
      </c>
      <c r="D1356" s="14">
        <f t="shared" si="5"/>
        <v>0</v>
      </c>
    </row>
    <row r="1357" spans="1:4" ht="12.75" customHeight="1" x14ac:dyDescent="0.15">
      <c r="A1357" t="s">
        <v>3934</v>
      </c>
      <c r="B1357" t="s">
        <v>3935</v>
      </c>
      <c r="C1357">
        <v>0</v>
      </c>
      <c r="D1357" s="14">
        <f t="shared" si="5"/>
        <v>0</v>
      </c>
    </row>
    <row r="1358" spans="1:4" ht="12.75" customHeight="1" x14ac:dyDescent="0.15">
      <c r="A1358" t="s">
        <v>3936</v>
      </c>
      <c r="B1358" t="s">
        <v>3937</v>
      </c>
      <c r="C1358">
        <v>0</v>
      </c>
      <c r="D1358" s="14">
        <f t="shared" si="5"/>
        <v>0</v>
      </c>
    </row>
    <row r="1359" spans="1:4" ht="12.75" customHeight="1" x14ac:dyDescent="0.15">
      <c r="A1359" t="s">
        <v>3938</v>
      </c>
      <c r="B1359" t="s">
        <v>3913</v>
      </c>
      <c r="C1359">
        <v>0</v>
      </c>
      <c r="D1359" s="14">
        <f t="shared" si="5"/>
        <v>0</v>
      </c>
    </row>
    <row r="1360" spans="1:4" ht="12.75" customHeight="1" x14ac:dyDescent="0.15">
      <c r="A1360" t="s">
        <v>3939</v>
      </c>
      <c r="B1360" t="s">
        <v>3940</v>
      </c>
      <c r="C1360">
        <v>0</v>
      </c>
      <c r="D1360" s="14">
        <f t="shared" si="5"/>
        <v>0</v>
      </c>
    </row>
    <row r="1361" spans="1:4" ht="12.75" customHeight="1" x14ac:dyDescent="0.15">
      <c r="A1361" t="s">
        <v>3941</v>
      </c>
      <c r="B1361" t="s">
        <v>3942</v>
      </c>
      <c r="C1361">
        <v>0</v>
      </c>
      <c r="D1361" s="14">
        <f t="shared" si="5"/>
        <v>0</v>
      </c>
    </row>
    <row r="1362" spans="1:4" ht="12.75" customHeight="1" x14ac:dyDescent="0.15">
      <c r="A1362" t="s">
        <v>3943</v>
      </c>
      <c r="B1362" t="s">
        <v>3944</v>
      </c>
      <c r="C1362">
        <v>0</v>
      </c>
      <c r="D1362" s="14">
        <f t="shared" si="5"/>
        <v>0</v>
      </c>
    </row>
    <row r="1363" spans="1:4" ht="12.75" customHeight="1" x14ac:dyDescent="0.15">
      <c r="A1363" t="s">
        <v>3945</v>
      </c>
      <c r="B1363" t="s">
        <v>3946</v>
      </c>
      <c r="C1363">
        <v>0</v>
      </c>
      <c r="D1363" s="14">
        <f t="shared" si="5"/>
        <v>0</v>
      </c>
    </row>
    <row r="1364" spans="1:4" ht="12.75" customHeight="1" x14ac:dyDescent="0.15">
      <c r="A1364" t="s">
        <v>3947</v>
      </c>
      <c r="B1364" t="s">
        <v>3948</v>
      </c>
      <c r="C1364">
        <v>0</v>
      </c>
      <c r="D1364" s="14">
        <f t="shared" si="5"/>
        <v>0</v>
      </c>
    </row>
    <row r="1365" spans="1:4" ht="12.75" customHeight="1" x14ac:dyDescent="0.15">
      <c r="A1365" t="s">
        <v>3949</v>
      </c>
      <c r="B1365" t="s">
        <v>3950</v>
      </c>
      <c r="C1365">
        <v>0</v>
      </c>
      <c r="D1365" s="14">
        <f t="shared" si="5"/>
        <v>0</v>
      </c>
    </row>
    <row r="1366" spans="1:4" ht="12.75" customHeight="1" x14ac:dyDescent="0.15">
      <c r="A1366" t="s">
        <v>3951</v>
      </c>
      <c r="B1366" t="s">
        <v>3952</v>
      </c>
      <c r="C1366">
        <v>0</v>
      </c>
      <c r="D1366" s="14">
        <f t="shared" si="5"/>
        <v>0</v>
      </c>
    </row>
    <row r="1367" spans="1:4" ht="12.75" customHeight="1" x14ac:dyDescent="0.15">
      <c r="A1367" t="s">
        <v>3953</v>
      </c>
      <c r="B1367" t="s">
        <v>3954</v>
      </c>
      <c r="C1367">
        <v>0</v>
      </c>
      <c r="D1367" s="14">
        <f t="shared" si="5"/>
        <v>0</v>
      </c>
    </row>
    <row r="1368" spans="1:4" ht="12.75" customHeight="1" x14ac:dyDescent="0.15">
      <c r="A1368" t="s">
        <v>3955</v>
      </c>
      <c r="B1368" t="s">
        <v>3956</v>
      </c>
      <c r="C1368">
        <v>0</v>
      </c>
      <c r="D1368" s="14">
        <f t="shared" si="5"/>
        <v>0</v>
      </c>
    </row>
    <row r="1369" spans="1:4" ht="12.75" customHeight="1" x14ac:dyDescent="0.15">
      <c r="A1369" t="s">
        <v>3957</v>
      </c>
      <c r="B1369" t="s">
        <v>3958</v>
      </c>
      <c r="C1369">
        <v>0</v>
      </c>
      <c r="D1369" s="14">
        <f t="shared" si="5"/>
        <v>0</v>
      </c>
    </row>
    <row r="1370" spans="1:4" ht="12.75" customHeight="1" x14ac:dyDescent="0.15">
      <c r="A1370" t="s">
        <v>3959</v>
      </c>
      <c r="B1370" t="s">
        <v>3960</v>
      </c>
      <c r="C1370">
        <v>0</v>
      </c>
      <c r="D1370" s="14">
        <f t="shared" si="5"/>
        <v>0</v>
      </c>
    </row>
    <row r="1371" spans="1:4" ht="12.75" customHeight="1" x14ac:dyDescent="0.15">
      <c r="A1371" t="s">
        <v>3961</v>
      </c>
      <c r="B1371" t="s">
        <v>3962</v>
      </c>
      <c r="C1371">
        <v>0</v>
      </c>
      <c r="D1371" s="14">
        <f t="shared" si="5"/>
        <v>0</v>
      </c>
    </row>
    <row r="1372" spans="1:4" ht="12.75" customHeight="1" x14ac:dyDescent="0.15">
      <c r="A1372" t="s">
        <v>3963</v>
      </c>
      <c r="B1372" t="s">
        <v>3964</v>
      </c>
      <c r="C1372">
        <v>0</v>
      </c>
      <c r="D1372" s="14">
        <f t="shared" si="5"/>
        <v>0</v>
      </c>
    </row>
    <row r="1373" spans="1:4" ht="12.75" customHeight="1" x14ac:dyDescent="0.15">
      <c r="A1373" t="s">
        <v>3965</v>
      </c>
      <c r="B1373" t="s">
        <v>3966</v>
      </c>
      <c r="C1373">
        <v>0</v>
      </c>
      <c r="D1373" s="14">
        <f t="shared" si="5"/>
        <v>0</v>
      </c>
    </row>
    <row r="1374" spans="1:4" ht="12.75" customHeight="1" x14ac:dyDescent="0.15">
      <c r="A1374" t="s">
        <v>3967</v>
      </c>
      <c r="B1374" t="s">
        <v>2487</v>
      </c>
      <c r="C1374">
        <v>0</v>
      </c>
      <c r="D1374" s="14">
        <f t="shared" si="5"/>
        <v>0</v>
      </c>
    </row>
    <row r="1375" spans="1:4" ht="12.75" customHeight="1" x14ac:dyDescent="0.15">
      <c r="A1375" t="s">
        <v>3968</v>
      </c>
      <c r="B1375" t="s">
        <v>3969</v>
      </c>
      <c r="C1375">
        <v>0</v>
      </c>
      <c r="D1375" s="14">
        <f t="shared" si="5"/>
        <v>0</v>
      </c>
    </row>
    <row r="1376" spans="1:4" ht="12.75" customHeight="1" x14ac:dyDescent="0.15">
      <c r="A1376" t="s">
        <v>3970</v>
      </c>
      <c r="B1376" t="s">
        <v>3971</v>
      </c>
      <c r="C1376">
        <v>0</v>
      </c>
      <c r="D1376" s="14">
        <f t="shared" si="5"/>
        <v>0</v>
      </c>
    </row>
    <row r="1377" spans="1:4" ht="12.75" customHeight="1" x14ac:dyDescent="0.15">
      <c r="A1377" t="s">
        <v>3972</v>
      </c>
      <c r="B1377" t="s">
        <v>3973</v>
      </c>
      <c r="C1377">
        <v>0</v>
      </c>
      <c r="D1377" s="14">
        <f t="shared" si="5"/>
        <v>0</v>
      </c>
    </row>
    <row r="1378" spans="1:4" ht="12.75" customHeight="1" x14ac:dyDescent="0.15">
      <c r="A1378" t="s">
        <v>3974</v>
      </c>
      <c r="B1378" t="s">
        <v>3975</v>
      </c>
      <c r="C1378">
        <v>0</v>
      </c>
      <c r="D1378" s="14">
        <f t="shared" si="5"/>
        <v>0</v>
      </c>
    </row>
    <row r="1379" spans="1:4" ht="12.75" customHeight="1" x14ac:dyDescent="0.15">
      <c r="A1379" t="s">
        <v>3976</v>
      </c>
      <c r="B1379" t="s">
        <v>3977</v>
      </c>
      <c r="C1379">
        <v>0</v>
      </c>
      <c r="D1379" s="14">
        <f t="shared" si="5"/>
        <v>0</v>
      </c>
    </row>
    <row r="1380" spans="1:4" ht="12.75" customHeight="1" x14ac:dyDescent="0.15">
      <c r="A1380" t="s">
        <v>3978</v>
      </c>
      <c r="B1380" t="s">
        <v>3979</v>
      </c>
      <c r="C1380">
        <v>0</v>
      </c>
      <c r="D1380" s="14">
        <f t="shared" si="5"/>
        <v>0</v>
      </c>
    </row>
    <row r="1381" spans="1:4" ht="12.75" customHeight="1" x14ac:dyDescent="0.15">
      <c r="A1381" t="s">
        <v>3980</v>
      </c>
      <c r="B1381" t="s">
        <v>3981</v>
      </c>
      <c r="C1381">
        <v>0</v>
      </c>
      <c r="D1381" s="14">
        <f t="shared" si="5"/>
        <v>0</v>
      </c>
    </row>
    <row r="1382" spans="1:4" ht="12.75" customHeight="1" x14ac:dyDescent="0.15">
      <c r="A1382" t="s">
        <v>3982</v>
      </c>
      <c r="B1382" t="s">
        <v>3983</v>
      </c>
      <c r="C1382">
        <v>0</v>
      </c>
      <c r="D1382" s="14">
        <f t="shared" si="5"/>
        <v>0</v>
      </c>
    </row>
    <row r="1383" spans="1:4" ht="12.75" customHeight="1" x14ac:dyDescent="0.15">
      <c r="A1383" t="s">
        <v>3984</v>
      </c>
      <c r="B1383" t="s">
        <v>3985</v>
      </c>
      <c r="C1383">
        <v>0</v>
      </c>
      <c r="D1383" s="14">
        <f t="shared" si="5"/>
        <v>0</v>
      </c>
    </row>
    <row r="1384" spans="1:4" ht="12.75" customHeight="1" x14ac:dyDescent="0.15">
      <c r="A1384" t="s">
        <v>3986</v>
      </c>
      <c r="B1384" t="s">
        <v>3987</v>
      </c>
      <c r="C1384">
        <v>0</v>
      </c>
      <c r="D1384" s="14">
        <f t="shared" si="5"/>
        <v>0</v>
      </c>
    </row>
    <row r="1385" spans="1:4" ht="12.75" customHeight="1" x14ac:dyDescent="0.15">
      <c r="A1385" t="s">
        <v>3988</v>
      </c>
      <c r="B1385" t="s">
        <v>3989</v>
      </c>
      <c r="C1385">
        <v>0</v>
      </c>
      <c r="D1385" s="14">
        <f t="shared" si="5"/>
        <v>0</v>
      </c>
    </row>
    <row r="1386" spans="1:4" ht="12.75" customHeight="1" x14ac:dyDescent="0.15">
      <c r="A1386" t="s">
        <v>3990</v>
      </c>
      <c r="B1386" t="s">
        <v>3991</v>
      </c>
      <c r="C1386">
        <v>0</v>
      </c>
      <c r="D1386" s="14">
        <f t="shared" si="5"/>
        <v>0</v>
      </c>
    </row>
    <row r="1387" spans="1:4" ht="12.75" customHeight="1" x14ac:dyDescent="0.15">
      <c r="A1387" t="s">
        <v>3992</v>
      </c>
      <c r="B1387" t="s">
        <v>3993</v>
      </c>
      <c r="C1387">
        <v>0</v>
      </c>
      <c r="D1387" s="14">
        <f t="shared" si="5"/>
        <v>0</v>
      </c>
    </row>
    <row r="1388" spans="1:4" ht="12.75" customHeight="1" x14ac:dyDescent="0.15">
      <c r="A1388" t="s">
        <v>3994</v>
      </c>
      <c r="B1388" t="s">
        <v>3995</v>
      </c>
      <c r="C1388">
        <v>0</v>
      </c>
      <c r="D1388" s="14">
        <f t="shared" si="5"/>
        <v>0</v>
      </c>
    </row>
    <row r="1389" spans="1:4" ht="12.75" customHeight="1" x14ac:dyDescent="0.15">
      <c r="A1389" t="s">
        <v>3996</v>
      </c>
      <c r="B1389" t="s">
        <v>3997</v>
      </c>
      <c r="C1389">
        <v>0</v>
      </c>
      <c r="D1389" s="14">
        <f t="shared" si="5"/>
        <v>0</v>
      </c>
    </row>
    <row r="1390" spans="1:4" ht="12.75" customHeight="1" x14ac:dyDescent="0.15">
      <c r="A1390" t="s">
        <v>3998</v>
      </c>
      <c r="B1390" t="s">
        <v>3999</v>
      </c>
      <c r="C1390">
        <v>0</v>
      </c>
      <c r="D1390" s="14">
        <f t="shared" si="5"/>
        <v>0</v>
      </c>
    </row>
    <row r="1391" spans="1:4" ht="12.75" customHeight="1" x14ac:dyDescent="0.15">
      <c r="A1391" t="s">
        <v>4000</v>
      </c>
      <c r="B1391" t="s">
        <v>3995</v>
      </c>
      <c r="C1391">
        <v>0</v>
      </c>
      <c r="D1391" s="14">
        <f t="shared" si="5"/>
        <v>0</v>
      </c>
    </row>
    <row r="1392" spans="1:4" ht="12.75" customHeight="1" x14ac:dyDescent="0.15">
      <c r="A1392" t="s">
        <v>4001</v>
      </c>
      <c r="B1392" t="s">
        <v>4002</v>
      </c>
      <c r="C1392">
        <v>0</v>
      </c>
      <c r="D1392" s="14">
        <f t="shared" si="5"/>
        <v>0</v>
      </c>
    </row>
    <row r="1393" spans="1:4" ht="12.75" customHeight="1" x14ac:dyDescent="0.15">
      <c r="A1393" t="s">
        <v>4003</v>
      </c>
      <c r="B1393" t="s">
        <v>4004</v>
      </c>
      <c r="C1393">
        <v>0</v>
      </c>
      <c r="D1393" s="14">
        <f t="shared" si="5"/>
        <v>0</v>
      </c>
    </row>
    <row r="1394" spans="1:4" ht="12.75" customHeight="1" x14ac:dyDescent="0.15">
      <c r="A1394" t="s">
        <v>4005</v>
      </c>
      <c r="B1394" t="s">
        <v>4006</v>
      </c>
      <c r="C1394">
        <v>0</v>
      </c>
      <c r="D1394" s="14">
        <f t="shared" si="5"/>
        <v>0</v>
      </c>
    </row>
    <row r="1395" spans="1:4" ht="12.75" customHeight="1" x14ac:dyDescent="0.15">
      <c r="A1395" t="s">
        <v>4007</v>
      </c>
      <c r="B1395" t="s">
        <v>4008</v>
      </c>
      <c r="C1395">
        <v>0</v>
      </c>
      <c r="D1395" s="14">
        <f t="shared" si="5"/>
        <v>0</v>
      </c>
    </row>
    <row r="1396" spans="1:4" ht="12.75" customHeight="1" x14ac:dyDescent="0.15">
      <c r="A1396" t="s">
        <v>4009</v>
      </c>
      <c r="B1396" t="s">
        <v>4010</v>
      </c>
      <c r="C1396">
        <v>0</v>
      </c>
      <c r="D1396" s="14">
        <f t="shared" si="5"/>
        <v>0</v>
      </c>
    </row>
    <row r="1397" spans="1:4" ht="12.75" customHeight="1" x14ac:dyDescent="0.15">
      <c r="A1397" t="s">
        <v>4011</v>
      </c>
      <c r="B1397" t="s">
        <v>4012</v>
      </c>
      <c r="C1397">
        <v>0</v>
      </c>
      <c r="D1397" s="14">
        <f t="shared" si="5"/>
        <v>0</v>
      </c>
    </row>
    <row r="1398" spans="1:4" ht="12.75" customHeight="1" x14ac:dyDescent="0.15">
      <c r="A1398" t="s">
        <v>4013</v>
      </c>
      <c r="B1398" t="s">
        <v>4014</v>
      </c>
      <c r="C1398">
        <v>0</v>
      </c>
      <c r="D1398" s="14">
        <f t="shared" si="5"/>
        <v>0</v>
      </c>
    </row>
    <row r="1399" spans="1:4" ht="12.75" customHeight="1" x14ac:dyDescent="0.15">
      <c r="A1399" t="s">
        <v>4015</v>
      </c>
      <c r="B1399" t="s">
        <v>4016</v>
      </c>
      <c r="C1399">
        <v>0</v>
      </c>
      <c r="D1399" s="14">
        <f t="shared" si="5"/>
        <v>0</v>
      </c>
    </row>
    <row r="1400" spans="1:4" ht="12.75" customHeight="1" x14ac:dyDescent="0.15">
      <c r="A1400" t="s">
        <v>4017</v>
      </c>
      <c r="B1400" t="s">
        <v>4018</v>
      </c>
      <c r="C1400">
        <v>0</v>
      </c>
      <c r="D1400" s="14">
        <f t="shared" si="5"/>
        <v>0</v>
      </c>
    </row>
    <row r="1401" spans="1:4" ht="12.75" customHeight="1" x14ac:dyDescent="0.15">
      <c r="A1401" t="s">
        <v>4019</v>
      </c>
      <c r="B1401" t="s">
        <v>4020</v>
      </c>
      <c r="C1401">
        <v>0</v>
      </c>
      <c r="D1401" s="14">
        <f t="shared" si="5"/>
        <v>0</v>
      </c>
    </row>
    <row r="1402" spans="1:4" ht="12.75" customHeight="1" x14ac:dyDescent="0.15">
      <c r="A1402" t="s">
        <v>4021</v>
      </c>
      <c r="B1402" t="s">
        <v>4022</v>
      </c>
      <c r="C1402">
        <v>0</v>
      </c>
      <c r="D1402" s="14">
        <f t="shared" si="5"/>
        <v>0</v>
      </c>
    </row>
    <row r="1403" spans="1:4" ht="12.75" customHeight="1" x14ac:dyDescent="0.15">
      <c r="A1403" t="s">
        <v>4023</v>
      </c>
      <c r="B1403" t="s">
        <v>4024</v>
      </c>
      <c r="C1403">
        <v>0</v>
      </c>
      <c r="D1403" s="14">
        <f t="shared" si="5"/>
        <v>0</v>
      </c>
    </row>
    <row r="1404" spans="1:4" ht="12.75" customHeight="1" x14ac:dyDescent="0.15">
      <c r="A1404" t="s">
        <v>4025</v>
      </c>
      <c r="B1404" t="s">
        <v>4026</v>
      </c>
      <c r="C1404">
        <v>0</v>
      </c>
      <c r="D1404" s="14">
        <f t="shared" si="5"/>
        <v>0</v>
      </c>
    </row>
    <row r="1405" spans="1:4" ht="12.75" customHeight="1" x14ac:dyDescent="0.15">
      <c r="A1405" t="s">
        <v>4027</v>
      </c>
      <c r="B1405" t="s">
        <v>4028</v>
      </c>
      <c r="C1405">
        <v>0</v>
      </c>
      <c r="D1405" s="14">
        <f t="shared" si="5"/>
        <v>0</v>
      </c>
    </row>
    <row r="1406" spans="1:4" ht="12.75" customHeight="1" x14ac:dyDescent="0.15">
      <c r="A1406" t="s">
        <v>4029</v>
      </c>
      <c r="B1406" t="s">
        <v>4030</v>
      </c>
      <c r="C1406">
        <v>0</v>
      </c>
      <c r="D1406" s="14">
        <f t="shared" si="5"/>
        <v>0</v>
      </c>
    </row>
    <row r="1407" spans="1:4" ht="12.75" customHeight="1" x14ac:dyDescent="0.15">
      <c r="A1407" t="s">
        <v>4031</v>
      </c>
      <c r="B1407" t="s">
        <v>4032</v>
      </c>
      <c r="C1407">
        <v>0</v>
      </c>
      <c r="D1407" s="14">
        <f t="shared" si="5"/>
        <v>0</v>
      </c>
    </row>
    <row r="1408" spans="1:4" ht="12.75" customHeight="1" x14ac:dyDescent="0.15">
      <c r="A1408" t="s">
        <v>4033</v>
      </c>
      <c r="B1408" t="s">
        <v>4034</v>
      </c>
      <c r="C1408">
        <v>0</v>
      </c>
      <c r="D1408" s="14">
        <f t="shared" si="5"/>
        <v>0</v>
      </c>
    </row>
    <row r="1409" spans="1:4" ht="12.75" customHeight="1" x14ac:dyDescent="0.15">
      <c r="A1409" t="s">
        <v>4035</v>
      </c>
      <c r="B1409" t="s">
        <v>4036</v>
      </c>
      <c r="C1409">
        <v>0</v>
      </c>
      <c r="D1409" s="14">
        <f t="shared" si="5"/>
        <v>0</v>
      </c>
    </row>
    <row r="1410" spans="1:4" ht="12.75" customHeight="1" x14ac:dyDescent="0.15">
      <c r="A1410" t="s">
        <v>4037</v>
      </c>
      <c r="B1410" t="s">
        <v>4038</v>
      </c>
      <c r="C1410">
        <v>0</v>
      </c>
      <c r="D1410" s="14">
        <f t="shared" si="5"/>
        <v>0</v>
      </c>
    </row>
    <row r="1411" spans="1:4" ht="12.75" customHeight="1" x14ac:dyDescent="0.15">
      <c r="A1411" t="s">
        <v>4039</v>
      </c>
      <c r="B1411" t="s">
        <v>4040</v>
      </c>
      <c r="C1411">
        <v>0</v>
      </c>
      <c r="D1411" s="14">
        <f t="shared" si="5"/>
        <v>0</v>
      </c>
    </row>
    <row r="1412" spans="1:4" ht="12.75" customHeight="1" x14ac:dyDescent="0.15">
      <c r="A1412" t="s">
        <v>4041</v>
      </c>
      <c r="B1412" t="s">
        <v>4042</v>
      </c>
      <c r="C1412">
        <v>0</v>
      </c>
      <c r="D1412" s="14">
        <f t="shared" si="5"/>
        <v>0</v>
      </c>
    </row>
    <row r="1413" spans="1:4" ht="12.75" customHeight="1" x14ac:dyDescent="0.15">
      <c r="A1413" t="s">
        <v>4043</v>
      </c>
      <c r="B1413" t="s">
        <v>4044</v>
      </c>
      <c r="C1413">
        <v>0</v>
      </c>
      <c r="D1413" s="14">
        <f t="shared" si="5"/>
        <v>0</v>
      </c>
    </row>
    <row r="1414" spans="1:4" ht="12.75" customHeight="1" x14ac:dyDescent="0.15">
      <c r="A1414" t="s">
        <v>4045</v>
      </c>
      <c r="B1414" t="s">
        <v>4046</v>
      </c>
      <c r="C1414">
        <v>0</v>
      </c>
      <c r="D1414" s="14">
        <f t="shared" si="5"/>
        <v>0</v>
      </c>
    </row>
    <row r="1415" spans="1:4" ht="12.75" customHeight="1" x14ac:dyDescent="0.15">
      <c r="A1415" t="s">
        <v>4047</v>
      </c>
      <c r="B1415" t="s">
        <v>4048</v>
      </c>
      <c r="C1415">
        <v>0</v>
      </c>
      <c r="D1415" s="14">
        <f t="shared" si="5"/>
        <v>0</v>
      </c>
    </row>
    <row r="1416" spans="1:4" ht="12.75" customHeight="1" x14ac:dyDescent="0.15">
      <c r="A1416" t="s">
        <v>4049</v>
      </c>
      <c r="B1416" t="s">
        <v>4050</v>
      </c>
      <c r="C1416">
        <v>0</v>
      </c>
      <c r="D1416" s="14">
        <f t="shared" si="5"/>
        <v>0</v>
      </c>
    </row>
    <row r="1417" spans="1:4" ht="12.75" customHeight="1" x14ac:dyDescent="0.15">
      <c r="A1417" t="s">
        <v>4051</v>
      </c>
      <c r="B1417" t="s">
        <v>4052</v>
      </c>
      <c r="C1417">
        <v>0</v>
      </c>
      <c r="D1417" s="14">
        <f t="shared" si="5"/>
        <v>0</v>
      </c>
    </row>
    <row r="1418" spans="1:4" ht="12.75" customHeight="1" x14ac:dyDescent="0.15">
      <c r="A1418" t="s">
        <v>4053</v>
      </c>
      <c r="B1418" t="s">
        <v>4054</v>
      </c>
      <c r="C1418">
        <v>0</v>
      </c>
      <c r="D1418" s="14">
        <f t="shared" si="5"/>
        <v>0</v>
      </c>
    </row>
    <row r="1419" spans="1:4" ht="12.75" customHeight="1" x14ac:dyDescent="0.15">
      <c r="A1419" t="s">
        <v>4055</v>
      </c>
      <c r="B1419" t="s">
        <v>4056</v>
      </c>
      <c r="C1419">
        <v>0</v>
      </c>
      <c r="D1419" s="14">
        <f t="shared" si="5"/>
        <v>0</v>
      </c>
    </row>
    <row r="1420" spans="1:4" ht="12.75" customHeight="1" x14ac:dyDescent="0.15">
      <c r="A1420" t="s">
        <v>4057</v>
      </c>
      <c r="B1420" t="s">
        <v>4058</v>
      </c>
      <c r="C1420">
        <v>0</v>
      </c>
      <c r="D1420" s="14">
        <f t="shared" si="5"/>
        <v>0</v>
      </c>
    </row>
    <row r="1421" spans="1:4" ht="12.75" customHeight="1" x14ac:dyDescent="0.15">
      <c r="A1421" t="s">
        <v>4059</v>
      </c>
      <c r="B1421" t="s">
        <v>4060</v>
      </c>
      <c r="C1421">
        <v>0</v>
      </c>
      <c r="D1421" s="14">
        <f t="shared" si="5"/>
        <v>0</v>
      </c>
    </row>
    <row r="1422" spans="1:4" ht="12.75" customHeight="1" x14ac:dyDescent="0.15">
      <c r="A1422" t="s">
        <v>4061</v>
      </c>
      <c r="B1422" t="s">
        <v>4062</v>
      </c>
      <c r="C1422">
        <v>0</v>
      </c>
      <c r="D1422" s="14">
        <f t="shared" si="5"/>
        <v>0</v>
      </c>
    </row>
    <row r="1423" spans="1:4" ht="12.75" customHeight="1" x14ac:dyDescent="0.15">
      <c r="A1423" t="s">
        <v>4063</v>
      </c>
      <c r="B1423" t="s">
        <v>4064</v>
      </c>
      <c r="C1423">
        <v>0</v>
      </c>
      <c r="D1423" s="14">
        <f t="shared" si="5"/>
        <v>0</v>
      </c>
    </row>
    <row r="1424" spans="1:4" ht="12.75" customHeight="1" x14ac:dyDescent="0.15">
      <c r="A1424" t="s">
        <v>4065</v>
      </c>
      <c r="B1424" t="s">
        <v>4066</v>
      </c>
      <c r="C1424">
        <v>0</v>
      </c>
      <c r="D1424" s="14">
        <f t="shared" si="5"/>
        <v>0</v>
      </c>
    </row>
    <row r="1425" spans="1:4" ht="12.75" customHeight="1" x14ac:dyDescent="0.15">
      <c r="A1425" t="s">
        <v>4067</v>
      </c>
      <c r="B1425" t="s">
        <v>4068</v>
      </c>
      <c r="C1425">
        <v>0</v>
      </c>
      <c r="D1425" s="14">
        <f t="shared" si="5"/>
        <v>0</v>
      </c>
    </row>
    <row r="1426" spans="1:4" ht="12.75" customHeight="1" x14ac:dyDescent="0.15">
      <c r="A1426" t="s">
        <v>4069</v>
      </c>
      <c r="B1426" t="s">
        <v>4070</v>
      </c>
      <c r="C1426">
        <v>0</v>
      </c>
      <c r="D1426" s="14">
        <f t="shared" si="5"/>
        <v>0</v>
      </c>
    </row>
    <row r="1427" spans="1:4" ht="12.75" customHeight="1" x14ac:dyDescent="0.15">
      <c r="A1427" t="s">
        <v>4071</v>
      </c>
      <c r="B1427" t="s">
        <v>4072</v>
      </c>
      <c r="C1427">
        <v>0</v>
      </c>
      <c r="D1427" s="14">
        <f t="shared" si="5"/>
        <v>0</v>
      </c>
    </row>
    <row r="1428" spans="1:4" ht="12.75" customHeight="1" x14ac:dyDescent="0.15">
      <c r="A1428" t="s">
        <v>4073</v>
      </c>
      <c r="B1428" t="s">
        <v>4074</v>
      </c>
      <c r="C1428">
        <v>0</v>
      </c>
      <c r="D1428" s="14">
        <f t="shared" si="5"/>
        <v>0</v>
      </c>
    </row>
    <row r="1429" spans="1:4" ht="12.75" customHeight="1" x14ac:dyDescent="0.15">
      <c r="A1429" t="s">
        <v>4075</v>
      </c>
      <c r="B1429" t="s">
        <v>4076</v>
      </c>
      <c r="C1429">
        <v>0</v>
      </c>
      <c r="D1429" s="14">
        <f t="shared" si="5"/>
        <v>0</v>
      </c>
    </row>
    <row r="1430" spans="1:4" ht="12.75" customHeight="1" x14ac:dyDescent="0.15">
      <c r="A1430" t="s">
        <v>4077</v>
      </c>
      <c r="B1430" t="s">
        <v>4078</v>
      </c>
      <c r="C1430">
        <v>0</v>
      </c>
      <c r="D1430" s="14">
        <f t="shared" si="5"/>
        <v>0</v>
      </c>
    </row>
    <row r="1431" spans="1:4" ht="12.75" customHeight="1" x14ac:dyDescent="0.15">
      <c r="A1431" t="s">
        <v>4079</v>
      </c>
      <c r="B1431" t="s">
        <v>4080</v>
      </c>
      <c r="C1431">
        <v>0</v>
      </c>
      <c r="D1431" s="14">
        <f t="shared" si="5"/>
        <v>0</v>
      </c>
    </row>
    <row r="1432" spans="1:4" ht="12.75" customHeight="1" x14ac:dyDescent="0.15">
      <c r="A1432" t="s">
        <v>4081</v>
      </c>
      <c r="B1432" t="s">
        <v>4082</v>
      </c>
      <c r="C1432">
        <v>0</v>
      </c>
      <c r="D1432" s="14">
        <f t="shared" si="5"/>
        <v>0</v>
      </c>
    </row>
    <row r="1433" spans="1:4" ht="12.75" customHeight="1" x14ac:dyDescent="0.15">
      <c r="A1433" t="s">
        <v>4083</v>
      </c>
      <c r="B1433" t="s">
        <v>4084</v>
      </c>
      <c r="C1433">
        <v>0</v>
      </c>
      <c r="D1433" s="14">
        <f t="shared" si="5"/>
        <v>0</v>
      </c>
    </row>
    <row r="1434" spans="1:4" ht="12.75" customHeight="1" x14ac:dyDescent="0.15">
      <c r="A1434" t="s">
        <v>4085</v>
      </c>
      <c r="B1434" t="s">
        <v>4086</v>
      </c>
      <c r="C1434">
        <v>0</v>
      </c>
      <c r="D1434" s="14">
        <f t="shared" si="5"/>
        <v>0</v>
      </c>
    </row>
    <row r="1435" spans="1:4" ht="12.75" customHeight="1" x14ac:dyDescent="0.15">
      <c r="A1435" t="s">
        <v>4087</v>
      </c>
      <c r="B1435" t="s">
        <v>4088</v>
      </c>
      <c r="C1435">
        <v>0</v>
      </c>
      <c r="D1435" s="14">
        <f t="shared" si="5"/>
        <v>0</v>
      </c>
    </row>
    <row r="1436" spans="1:4" ht="12.75" customHeight="1" x14ac:dyDescent="0.15">
      <c r="A1436" t="s">
        <v>4089</v>
      </c>
      <c r="B1436" t="s">
        <v>4090</v>
      </c>
      <c r="C1436">
        <v>0</v>
      </c>
      <c r="D1436" s="14">
        <f t="shared" si="5"/>
        <v>0</v>
      </c>
    </row>
    <row r="1437" spans="1:4" ht="12.75" customHeight="1" x14ac:dyDescent="0.15">
      <c r="A1437" t="s">
        <v>4091</v>
      </c>
      <c r="B1437" t="s">
        <v>4092</v>
      </c>
      <c r="C1437">
        <v>0</v>
      </c>
      <c r="D1437" s="14">
        <f t="shared" si="5"/>
        <v>0</v>
      </c>
    </row>
    <row r="1438" spans="1:4" ht="12.75" customHeight="1" x14ac:dyDescent="0.15">
      <c r="A1438" t="s">
        <v>4093</v>
      </c>
      <c r="B1438" t="s">
        <v>4094</v>
      </c>
      <c r="C1438">
        <v>0</v>
      </c>
      <c r="D1438" s="14">
        <f t="shared" si="5"/>
        <v>0</v>
      </c>
    </row>
    <row r="1439" spans="1:4" ht="12.75" customHeight="1" x14ac:dyDescent="0.15">
      <c r="A1439" t="s">
        <v>4095</v>
      </c>
      <c r="B1439" t="s">
        <v>4096</v>
      </c>
      <c r="C1439">
        <v>0</v>
      </c>
      <c r="D1439" s="14">
        <f t="shared" si="5"/>
        <v>0</v>
      </c>
    </row>
    <row r="1440" spans="1:4" ht="12.75" customHeight="1" x14ac:dyDescent="0.15">
      <c r="A1440" t="s">
        <v>4097</v>
      </c>
      <c r="B1440" t="s">
        <v>4098</v>
      </c>
      <c r="C1440">
        <v>0</v>
      </c>
      <c r="D1440" s="14">
        <f t="shared" si="5"/>
        <v>0</v>
      </c>
    </row>
    <row r="1441" spans="1:4" ht="12.75" customHeight="1" x14ac:dyDescent="0.15">
      <c r="A1441" t="s">
        <v>4099</v>
      </c>
      <c r="B1441" t="s">
        <v>4100</v>
      </c>
      <c r="C1441">
        <v>0</v>
      </c>
      <c r="D1441" s="14">
        <f t="shared" si="5"/>
        <v>0</v>
      </c>
    </row>
    <row r="1442" spans="1:4" ht="12.75" customHeight="1" x14ac:dyDescent="0.15">
      <c r="A1442" t="s">
        <v>4101</v>
      </c>
      <c r="B1442" t="s">
        <v>4102</v>
      </c>
      <c r="C1442">
        <v>0</v>
      </c>
      <c r="D1442" s="14">
        <f t="shared" si="5"/>
        <v>0</v>
      </c>
    </row>
    <row r="1443" spans="1:4" ht="12.75" customHeight="1" x14ac:dyDescent="0.15">
      <c r="A1443" t="s">
        <v>4103</v>
      </c>
      <c r="B1443" t="s">
        <v>4104</v>
      </c>
      <c r="C1443">
        <v>0</v>
      </c>
      <c r="D1443" s="14">
        <f t="shared" si="5"/>
        <v>0</v>
      </c>
    </row>
    <row r="1444" spans="1:4" ht="12.75" customHeight="1" x14ac:dyDescent="0.15">
      <c r="A1444" t="s">
        <v>4105</v>
      </c>
      <c r="B1444" t="s">
        <v>4106</v>
      </c>
      <c r="C1444">
        <v>0</v>
      </c>
      <c r="D1444" s="14">
        <f t="shared" si="5"/>
        <v>0</v>
      </c>
    </row>
    <row r="1445" spans="1:4" ht="12.75" customHeight="1" x14ac:dyDescent="0.15">
      <c r="A1445" t="s">
        <v>4107</v>
      </c>
      <c r="B1445" t="s">
        <v>4108</v>
      </c>
      <c r="C1445">
        <v>0</v>
      </c>
      <c r="D1445" s="14">
        <f t="shared" si="5"/>
        <v>0</v>
      </c>
    </row>
    <row r="1446" spans="1:4" ht="12.75" customHeight="1" x14ac:dyDescent="0.15">
      <c r="A1446" t="s">
        <v>4109</v>
      </c>
      <c r="B1446" t="s">
        <v>4110</v>
      </c>
      <c r="C1446">
        <v>0</v>
      </c>
      <c r="D1446" s="14">
        <f t="shared" si="5"/>
        <v>0</v>
      </c>
    </row>
    <row r="1447" spans="1:4" ht="12.75" customHeight="1" x14ac:dyDescent="0.15">
      <c r="A1447" t="s">
        <v>4111</v>
      </c>
      <c r="B1447" t="s">
        <v>4112</v>
      </c>
      <c r="C1447">
        <v>0</v>
      </c>
      <c r="D1447" s="14">
        <f t="shared" si="5"/>
        <v>0</v>
      </c>
    </row>
    <row r="1448" spans="1:4" ht="12.75" customHeight="1" x14ac:dyDescent="0.15">
      <c r="A1448" t="s">
        <v>4113</v>
      </c>
      <c r="B1448" t="s">
        <v>4114</v>
      </c>
      <c r="C1448">
        <v>0</v>
      </c>
      <c r="D1448" s="14">
        <f t="shared" si="5"/>
        <v>0</v>
      </c>
    </row>
    <row r="1449" spans="1:4" ht="12.75" customHeight="1" x14ac:dyDescent="0.15">
      <c r="A1449" t="s">
        <v>4115</v>
      </c>
      <c r="B1449" t="s">
        <v>4116</v>
      </c>
      <c r="C1449">
        <v>0</v>
      </c>
      <c r="D1449" s="14">
        <f t="shared" si="5"/>
        <v>0</v>
      </c>
    </row>
    <row r="1450" spans="1:4" ht="12.75" customHeight="1" x14ac:dyDescent="0.15">
      <c r="A1450" t="s">
        <v>4117</v>
      </c>
      <c r="B1450" t="s">
        <v>4118</v>
      </c>
      <c r="C1450">
        <v>0</v>
      </c>
      <c r="D1450" s="14">
        <f t="shared" si="5"/>
        <v>0</v>
      </c>
    </row>
    <row r="1451" spans="1:4" ht="12.75" customHeight="1" x14ac:dyDescent="0.15">
      <c r="A1451" t="s">
        <v>4119</v>
      </c>
      <c r="B1451" t="s">
        <v>4120</v>
      </c>
      <c r="C1451">
        <v>0</v>
      </c>
      <c r="D1451" s="14">
        <f t="shared" si="5"/>
        <v>0</v>
      </c>
    </row>
    <row r="1452" spans="1:4" ht="12.75" customHeight="1" x14ac:dyDescent="0.15">
      <c r="A1452" t="s">
        <v>4121</v>
      </c>
      <c r="B1452" t="s">
        <v>4122</v>
      </c>
      <c r="C1452">
        <v>0</v>
      </c>
      <c r="D1452" s="14">
        <f t="shared" si="5"/>
        <v>0</v>
      </c>
    </row>
    <row r="1453" spans="1:4" ht="12.75" customHeight="1" x14ac:dyDescent="0.15">
      <c r="A1453" t="s">
        <v>4123</v>
      </c>
      <c r="B1453" t="s">
        <v>4124</v>
      </c>
      <c r="C1453">
        <v>0</v>
      </c>
      <c r="D1453" s="14">
        <f t="shared" si="5"/>
        <v>0</v>
      </c>
    </row>
    <row r="1454" spans="1:4" ht="12.75" customHeight="1" x14ac:dyDescent="0.15">
      <c r="A1454" t="s">
        <v>4125</v>
      </c>
      <c r="B1454" t="s">
        <v>4126</v>
      </c>
      <c r="C1454">
        <v>0</v>
      </c>
      <c r="D1454" s="14">
        <f t="shared" si="5"/>
        <v>0</v>
      </c>
    </row>
    <row r="1455" spans="1:4" ht="12.75" customHeight="1" x14ac:dyDescent="0.15">
      <c r="A1455" t="s">
        <v>4127</v>
      </c>
      <c r="B1455" t="s">
        <v>4128</v>
      </c>
      <c r="C1455">
        <v>0</v>
      </c>
      <c r="D1455" s="14">
        <f t="shared" si="5"/>
        <v>0</v>
      </c>
    </row>
    <row r="1456" spans="1:4" ht="12.75" customHeight="1" x14ac:dyDescent="0.15">
      <c r="A1456" t="s">
        <v>4129</v>
      </c>
      <c r="B1456" t="s">
        <v>4130</v>
      </c>
      <c r="C1456">
        <v>0</v>
      </c>
      <c r="D1456" s="14">
        <f t="shared" si="5"/>
        <v>0</v>
      </c>
    </row>
    <row r="1457" spans="1:4" ht="12.75" customHeight="1" x14ac:dyDescent="0.15">
      <c r="A1457" t="s">
        <v>4131</v>
      </c>
      <c r="B1457" t="s">
        <v>4132</v>
      </c>
      <c r="C1457">
        <v>0</v>
      </c>
      <c r="D1457" s="14">
        <f t="shared" si="5"/>
        <v>0</v>
      </c>
    </row>
    <row r="1458" spans="1:4" ht="12.75" customHeight="1" x14ac:dyDescent="0.15">
      <c r="A1458" t="s">
        <v>4133</v>
      </c>
      <c r="B1458" t="s">
        <v>4134</v>
      </c>
      <c r="C1458">
        <v>0</v>
      </c>
      <c r="D1458" s="14">
        <f t="shared" si="5"/>
        <v>0</v>
      </c>
    </row>
    <row r="1459" spans="1:4" ht="12.75" customHeight="1" x14ac:dyDescent="0.15">
      <c r="A1459" t="s">
        <v>4135</v>
      </c>
      <c r="B1459" t="s">
        <v>4136</v>
      </c>
      <c r="C1459">
        <v>0</v>
      </c>
      <c r="D1459" s="14">
        <f t="shared" si="5"/>
        <v>0</v>
      </c>
    </row>
    <row r="1460" spans="1:4" ht="12.75" customHeight="1" x14ac:dyDescent="0.15">
      <c r="A1460" t="s">
        <v>4137</v>
      </c>
      <c r="B1460" t="s">
        <v>4138</v>
      </c>
      <c r="C1460">
        <v>0</v>
      </c>
      <c r="D1460" s="14">
        <f t="shared" si="5"/>
        <v>0</v>
      </c>
    </row>
    <row r="1461" spans="1:4" ht="12.75" customHeight="1" x14ac:dyDescent="0.15">
      <c r="A1461" t="s">
        <v>4139</v>
      </c>
      <c r="B1461" t="s">
        <v>4140</v>
      </c>
      <c r="C1461">
        <v>0</v>
      </c>
      <c r="D1461" s="14">
        <f t="shared" si="5"/>
        <v>0</v>
      </c>
    </row>
    <row r="1462" spans="1:4" ht="12.75" customHeight="1" x14ac:dyDescent="0.15">
      <c r="A1462" t="s">
        <v>4141</v>
      </c>
      <c r="B1462" t="s">
        <v>4142</v>
      </c>
      <c r="C1462">
        <v>0</v>
      </c>
      <c r="D1462" s="14">
        <f t="shared" si="5"/>
        <v>0</v>
      </c>
    </row>
    <row r="1463" spans="1:4" ht="12.75" customHeight="1" x14ac:dyDescent="0.15">
      <c r="A1463" t="s">
        <v>4143</v>
      </c>
      <c r="B1463" t="s">
        <v>4144</v>
      </c>
      <c r="C1463">
        <v>0</v>
      </c>
      <c r="D1463" s="14">
        <f t="shared" si="5"/>
        <v>0</v>
      </c>
    </row>
    <row r="1464" spans="1:4" ht="12.75" customHeight="1" x14ac:dyDescent="0.15">
      <c r="A1464" t="s">
        <v>4145</v>
      </c>
      <c r="B1464" t="s">
        <v>4146</v>
      </c>
      <c r="C1464">
        <v>0</v>
      </c>
      <c r="D1464" s="14">
        <f t="shared" si="5"/>
        <v>0</v>
      </c>
    </row>
    <row r="1465" spans="1:4" ht="12.75" customHeight="1" x14ac:dyDescent="0.15">
      <c r="A1465" t="s">
        <v>4147</v>
      </c>
      <c r="B1465" t="s">
        <v>4148</v>
      </c>
      <c r="C1465">
        <v>0</v>
      </c>
      <c r="D1465" s="14">
        <f t="shared" si="5"/>
        <v>0</v>
      </c>
    </row>
    <row r="1466" spans="1:4" ht="12.75" customHeight="1" x14ac:dyDescent="0.15">
      <c r="A1466" t="s">
        <v>4149</v>
      </c>
      <c r="B1466" t="s">
        <v>4150</v>
      </c>
      <c r="C1466">
        <v>0</v>
      </c>
      <c r="D1466" s="14">
        <f t="shared" si="5"/>
        <v>0</v>
      </c>
    </row>
    <row r="1467" spans="1:4" ht="12.75" customHeight="1" x14ac:dyDescent="0.15">
      <c r="A1467" t="s">
        <v>4151</v>
      </c>
      <c r="B1467" t="s">
        <v>4152</v>
      </c>
      <c r="C1467">
        <v>0</v>
      </c>
      <c r="D1467" s="14">
        <f t="shared" si="5"/>
        <v>0</v>
      </c>
    </row>
    <row r="1468" spans="1:4" ht="12.75" customHeight="1" x14ac:dyDescent="0.15">
      <c r="A1468" t="s">
        <v>4153</v>
      </c>
      <c r="B1468" t="s">
        <v>4154</v>
      </c>
      <c r="C1468">
        <v>0</v>
      </c>
      <c r="D1468" s="14">
        <f t="shared" si="5"/>
        <v>0</v>
      </c>
    </row>
    <row r="1469" spans="1:4" ht="12.75" customHeight="1" x14ac:dyDescent="0.15">
      <c r="A1469" t="s">
        <v>4155</v>
      </c>
      <c r="B1469" t="s">
        <v>4156</v>
      </c>
      <c r="C1469">
        <v>0</v>
      </c>
      <c r="D1469" s="14">
        <f t="shared" si="5"/>
        <v>0</v>
      </c>
    </row>
    <row r="1470" spans="1:4" ht="12.75" customHeight="1" x14ac:dyDescent="0.15">
      <c r="A1470" t="s">
        <v>4157</v>
      </c>
      <c r="B1470" t="s">
        <v>4158</v>
      </c>
      <c r="C1470">
        <v>0</v>
      </c>
      <c r="D1470" s="14">
        <f t="shared" si="5"/>
        <v>0</v>
      </c>
    </row>
    <row r="1471" spans="1:4" ht="12.75" customHeight="1" x14ac:dyDescent="0.15">
      <c r="A1471" t="s">
        <v>4159</v>
      </c>
      <c r="B1471" t="s">
        <v>4160</v>
      </c>
      <c r="C1471">
        <v>0</v>
      </c>
      <c r="D1471" s="14">
        <f t="shared" si="5"/>
        <v>0</v>
      </c>
    </row>
    <row r="1472" spans="1:4" ht="12.75" customHeight="1" x14ac:dyDescent="0.15">
      <c r="A1472" t="s">
        <v>4161</v>
      </c>
      <c r="B1472" t="s">
        <v>4162</v>
      </c>
      <c r="C1472">
        <v>0</v>
      </c>
      <c r="D1472" s="14">
        <f t="shared" si="5"/>
        <v>0</v>
      </c>
    </row>
    <row r="1473" spans="1:4" ht="12.75" customHeight="1" x14ac:dyDescent="0.15">
      <c r="A1473" t="s">
        <v>4163</v>
      </c>
      <c r="B1473" t="s">
        <v>4164</v>
      </c>
      <c r="C1473">
        <v>0</v>
      </c>
      <c r="D1473" s="14">
        <f t="shared" si="5"/>
        <v>0</v>
      </c>
    </row>
    <row r="1474" spans="1:4" ht="12.75" customHeight="1" x14ac:dyDescent="0.15">
      <c r="A1474" t="s">
        <v>4165</v>
      </c>
      <c r="B1474" t="s">
        <v>4166</v>
      </c>
      <c r="C1474">
        <v>0</v>
      </c>
      <c r="D1474" s="14">
        <f t="shared" si="5"/>
        <v>0</v>
      </c>
    </row>
    <row r="1475" spans="1:4" ht="12.75" customHeight="1" x14ac:dyDescent="0.15">
      <c r="A1475" t="s">
        <v>4167</v>
      </c>
      <c r="B1475" t="s">
        <v>4168</v>
      </c>
      <c r="C1475">
        <v>0</v>
      </c>
      <c r="D1475" s="14">
        <f t="shared" si="5"/>
        <v>0</v>
      </c>
    </row>
    <row r="1476" spans="1:4" ht="12.75" customHeight="1" x14ac:dyDescent="0.15">
      <c r="A1476" t="s">
        <v>4169</v>
      </c>
      <c r="B1476" t="s">
        <v>4170</v>
      </c>
      <c r="C1476">
        <v>0</v>
      </c>
      <c r="D1476" s="14">
        <f t="shared" si="5"/>
        <v>0</v>
      </c>
    </row>
    <row r="1477" spans="1:4" ht="12.75" customHeight="1" x14ac:dyDescent="0.15">
      <c r="A1477" t="s">
        <v>4171</v>
      </c>
      <c r="B1477" t="s">
        <v>4172</v>
      </c>
      <c r="C1477">
        <v>75</v>
      </c>
      <c r="D1477" s="14">
        <f t="shared" si="5"/>
        <v>75</v>
      </c>
    </row>
    <row r="1478" spans="1:4" ht="12.75" customHeight="1" x14ac:dyDescent="0.15">
      <c r="A1478" t="s">
        <v>4173</v>
      </c>
      <c r="B1478" t="s">
        <v>4174</v>
      </c>
      <c r="C1478">
        <v>3</v>
      </c>
      <c r="D1478" s="14">
        <f t="shared" si="5"/>
        <v>3</v>
      </c>
    </row>
    <row r="1479" spans="1:4" ht="12.75" customHeight="1" x14ac:dyDescent="0.15">
      <c r="A1479" t="s">
        <v>4175</v>
      </c>
      <c r="B1479" t="s">
        <v>4176</v>
      </c>
      <c r="C1479">
        <v>0</v>
      </c>
      <c r="D1479" s="14">
        <f t="shared" si="5"/>
        <v>0</v>
      </c>
    </row>
    <row r="1480" spans="1:4" ht="12.75" customHeight="1" x14ac:dyDescent="0.15">
      <c r="A1480" t="s">
        <v>4177</v>
      </c>
      <c r="B1480" t="s">
        <v>4178</v>
      </c>
      <c r="C1480">
        <v>0</v>
      </c>
      <c r="D1480" s="14">
        <f t="shared" si="5"/>
        <v>0</v>
      </c>
    </row>
    <row r="1481" spans="1:4" ht="12.75" customHeight="1" x14ac:dyDescent="0.15">
      <c r="A1481" t="s">
        <v>4179</v>
      </c>
      <c r="B1481" t="s">
        <v>4180</v>
      </c>
      <c r="C1481">
        <v>43</v>
      </c>
      <c r="D1481" s="14">
        <f t="shared" si="5"/>
        <v>43</v>
      </c>
    </row>
    <row r="1482" spans="1:4" ht="12.75" customHeight="1" x14ac:dyDescent="0.15">
      <c r="A1482" t="s">
        <v>4181</v>
      </c>
      <c r="B1482" t="s">
        <v>4182</v>
      </c>
      <c r="C1482">
        <v>0</v>
      </c>
      <c r="D1482" s="14">
        <f t="shared" si="5"/>
        <v>0</v>
      </c>
    </row>
    <row r="1483" spans="1:4" ht="12.75" customHeight="1" x14ac:dyDescent="0.15">
      <c r="A1483" t="s">
        <v>4183</v>
      </c>
      <c r="B1483" t="s">
        <v>4184</v>
      </c>
      <c r="C1483">
        <v>0</v>
      </c>
      <c r="D1483" s="14">
        <f t="shared" si="5"/>
        <v>0</v>
      </c>
    </row>
    <row r="1484" spans="1:4" ht="12.75" customHeight="1" x14ac:dyDescent="0.15">
      <c r="A1484" t="s">
        <v>4185</v>
      </c>
      <c r="B1484" t="s">
        <v>4186</v>
      </c>
      <c r="C1484">
        <v>229</v>
      </c>
      <c r="D1484" s="14">
        <f t="shared" si="5"/>
        <v>229</v>
      </c>
    </row>
    <row r="1485" spans="1:4" ht="12.75" customHeight="1" x14ac:dyDescent="0.15">
      <c r="A1485" t="s">
        <v>4187</v>
      </c>
      <c r="B1485" t="s">
        <v>4188</v>
      </c>
      <c r="C1485">
        <v>10</v>
      </c>
      <c r="D1485" s="14">
        <f t="shared" si="5"/>
        <v>10</v>
      </c>
    </row>
    <row r="1486" spans="1:4" ht="12.75" customHeight="1" x14ac:dyDescent="0.15">
      <c r="A1486" t="s">
        <v>4189</v>
      </c>
      <c r="B1486" t="s">
        <v>4190</v>
      </c>
      <c r="C1486">
        <v>9</v>
      </c>
      <c r="D1486" s="14">
        <f t="shared" si="5"/>
        <v>9</v>
      </c>
    </row>
    <row r="1487" spans="1:4" ht="12.75" customHeight="1" x14ac:dyDescent="0.15">
      <c r="A1487" t="s">
        <v>4191</v>
      </c>
      <c r="B1487" t="s">
        <v>4192</v>
      </c>
      <c r="C1487">
        <v>8</v>
      </c>
      <c r="D1487" s="14">
        <f t="shared" si="5"/>
        <v>8</v>
      </c>
    </row>
    <row r="1488" spans="1:4" ht="12.75" customHeight="1" x14ac:dyDescent="0.15">
      <c r="A1488" t="s">
        <v>4193</v>
      </c>
      <c r="B1488" t="s">
        <v>4194</v>
      </c>
      <c r="C1488">
        <v>20</v>
      </c>
      <c r="D1488" s="14">
        <f t="shared" si="5"/>
        <v>20</v>
      </c>
    </row>
    <row r="1489" spans="1:4" ht="12.75" customHeight="1" x14ac:dyDescent="0.15">
      <c r="A1489" t="s">
        <v>4195</v>
      </c>
      <c r="B1489" t="s">
        <v>4196</v>
      </c>
      <c r="C1489">
        <v>39</v>
      </c>
      <c r="D1489" s="14">
        <f t="shared" si="5"/>
        <v>39</v>
      </c>
    </row>
    <row r="1490" spans="1:4" ht="12.75" customHeight="1" x14ac:dyDescent="0.15">
      <c r="A1490" t="s">
        <v>4197</v>
      </c>
      <c r="B1490" t="s">
        <v>4198</v>
      </c>
      <c r="C1490">
        <v>10</v>
      </c>
      <c r="D1490" s="14">
        <f t="shared" si="5"/>
        <v>10</v>
      </c>
    </row>
    <row r="1491" spans="1:4" ht="12.75" customHeight="1" x14ac:dyDescent="0.15">
      <c r="A1491" t="s">
        <v>4199</v>
      </c>
      <c r="B1491" t="s">
        <v>4200</v>
      </c>
      <c r="C1491">
        <v>10</v>
      </c>
      <c r="D1491" s="14">
        <f t="shared" si="5"/>
        <v>10</v>
      </c>
    </row>
    <row r="1492" spans="1:4" ht="12.75" customHeight="1" x14ac:dyDescent="0.15">
      <c r="A1492" t="s">
        <v>4201</v>
      </c>
      <c r="B1492" t="s">
        <v>4202</v>
      </c>
      <c r="C1492">
        <v>10</v>
      </c>
      <c r="D1492" s="14">
        <f t="shared" si="5"/>
        <v>10</v>
      </c>
    </row>
    <row r="1493" spans="1:4" ht="15.75" customHeight="1" x14ac:dyDescent="0.15">
      <c r="A1493" t="s">
        <v>4203</v>
      </c>
      <c r="B1493" t="s">
        <v>4204</v>
      </c>
      <c r="C1493">
        <v>10</v>
      </c>
      <c r="D1493" s="14">
        <f t="shared" si="5"/>
        <v>10</v>
      </c>
    </row>
    <row r="1494" spans="1:4" ht="15.75" customHeight="1" x14ac:dyDescent="0.15">
      <c r="A1494" t="s">
        <v>4205</v>
      </c>
      <c r="B1494" t="s">
        <v>4206</v>
      </c>
      <c r="C1494">
        <v>10</v>
      </c>
      <c r="D1494" s="14">
        <f t="shared" si="5"/>
        <v>10</v>
      </c>
    </row>
    <row r="1495" spans="1:4" ht="15.75" customHeight="1" x14ac:dyDescent="0.15">
      <c r="A1495" t="s">
        <v>4207</v>
      </c>
      <c r="B1495" t="s">
        <v>4208</v>
      </c>
      <c r="C1495">
        <v>10</v>
      </c>
      <c r="D1495" s="14">
        <f t="shared" si="5"/>
        <v>10</v>
      </c>
    </row>
    <row r="1496" spans="1:4" ht="15.75" customHeight="1" x14ac:dyDescent="0.15">
      <c r="A1496" t="s">
        <v>4209</v>
      </c>
      <c r="B1496" t="s">
        <v>4210</v>
      </c>
      <c r="C1496">
        <v>0</v>
      </c>
      <c r="D1496" s="14">
        <f t="shared" si="5"/>
        <v>0</v>
      </c>
    </row>
    <row r="1497" spans="1:4" ht="15.75" customHeight="1" x14ac:dyDescent="0.15">
      <c r="A1497" t="s">
        <v>4211</v>
      </c>
      <c r="B1497" t="s">
        <v>4212</v>
      </c>
      <c r="C1497">
        <v>9</v>
      </c>
      <c r="D1497" s="14">
        <f t="shared" si="5"/>
        <v>9</v>
      </c>
    </row>
    <row r="1498" spans="1:4" ht="15.75" customHeight="1" x14ac:dyDescent="0.15">
      <c r="A1498" t="s">
        <v>4213</v>
      </c>
      <c r="B1498" t="s">
        <v>4214</v>
      </c>
      <c r="C1498">
        <v>0</v>
      </c>
      <c r="D1498" s="14">
        <f t="shared" si="5"/>
        <v>0</v>
      </c>
    </row>
    <row r="1499" spans="1:4" ht="15.75" customHeight="1" x14ac:dyDescent="0.15">
      <c r="A1499" t="s">
        <v>4215</v>
      </c>
      <c r="B1499" t="s">
        <v>4216</v>
      </c>
      <c r="C1499">
        <v>87</v>
      </c>
      <c r="D1499" s="14">
        <f t="shared" si="5"/>
        <v>87</v>
      </c>
    </row>
    <row r="1500" spans="1:4" ht="15.75" customHeight="1" x14ac:dyDescent="0.15">
      <c r="A1500" t="s">
        <v>4217</v>
      </c>
      <c r="B1500" t="s">
        <v>4218</v>
      </c>
      <c r="C1500">
        <v>0</v>
      </c>
      <c r="D1500" s="14">
        <f t="shared" si="5"/>
        <v>0</v>
      </c>
    </row>
    <row r="1501" spans="1:4" ht="15.75" customHeight="1" x14ac:dyDescent="0.15">
      <c r="A1501" t="s">
        <v>4219</v>
      </c>
      <c r="B1501" t="s">
        <v>4220</v>
      </c>
      <c r="C1501">
        <v>37</v>
      </c>
      <c r="D1501" s="14">
        <f t="shared" si="5"/>
        <v>37</v>
      </c>
    </row>
    <row r="1502" spans="1:4" ht="15.75" customHeight="1" x14ac:dyDescent="0.15">
      <c r="A1502" t="s">
        <v>4221</v>
      </c>
      <c r="B1502" t="s">
        <v>4222</v>
      </c>
      <c r="C1502">
        <v>139</v>
      </c>
      <c r="D1502" s="14">
        <f t="shared" si="5"/>
        <v>139</v>
      </c>
    </row>
    <row r="1503" spans="1:4" ht="15.75" customHeight="1" x14ac:dyDescent="0.15">
      <c r="A1503" t="s">
        <v>4223</v>
      </c>
      <c r="B1503" t="s">
        <v>4224</v>
      </c>
      <c r="C1503">
        <v>0</v>
      </c>
      <c r="D1503" s="14">
        <f t="shared" si="5"/>
        <v>0</v>
      </c>
    </row>
    <row r="1504" spans="1:4" ht="15.75" customHeight="1" x14ac:dyDescent="0.15">
      <c r="A1504" t="s">
        <v>4225</v>
      </c>
      <c r="B1504" t="s">
        <v>4226</v>
      </c>
      <c r="C1504">
        <v>0</v>
      </c>
      <c r="D1504" s="14">
        <f t="shared" si="5"/>
        <v>0</v>
      </c>
    </row>
    <row r="1505" spans="1:4" ht="15.75" customHeight="1" x14ac:dyDescent="0.15">
      <c r="A1505" t="s">
        <v>4227</v>
      </c>
      <c r="B1505" t="s">
        <v>4228</v>
      </c>
      <c r="C1505">
        <v>0</v>
      </c>
      <c r="D1505" s="14">
        <f t="shared" si="5"/>
        <v>0</v>
      </c>
    </row>
    <row r="1506" spans="1:4" ht="15.75" customHeight="1" x14ac:dyDescent="0.15">
      <c r="A1506" t="s">
        <v>4229</v>
      </c>
      <c r="B1506" t="s">
        <v>4230</v>
      </c>
      <c r="C1506">
        <v>18</v>
      </c>
      <c r="D1506" s="14">
        <f t="shared" si="5"/>
        <v>18</v>
      </c>
    </row>
    <row r="1507" spans="1:4" ht="15.75" customHeight="1" x14ac:dyDescent="0.15">
      <c r="A1507" t="s">
        <v>4231</v>
      </c>
      <c r="B1507" t="s">
        <v>4232</v>
      </c>
      <c r="C1507">
        <v>4</v>
      </c>
      <c r="D1507" s="14">
        <f t="shared" si="5"/>
        <v>4</v>
      </c>
    </row>
    <row r="1508" spans="1:4" ht="15.75" customHeight="1" x14ac:dyDescent="0.15">
      <c r="A1508" t="s">
        <v>4233</v>
      </c>
      <c r="B1508" t="s">
        <v>4234</v>
      </c>
      <c r="C1508">
        <v>4</v>
      </c>
      <c r="D1508" s="14">
        <f t="shared" si="5"/>
        <v>4</v>
      </c>
    </row>
    <row r="1509" spans="1:4" ht="15.75" customHeight="1" x14ac:dyDescent="0.15">
      <c r="A1509" t="s">
        <v>4235</v>
      </c>
      <c r="B1509" t="s">
        <v>4236</v>
      </c>
      <c r="C1509">
        <v>55</v>
      </c>
      <c r="D1509" s="14">
        <f t="shared" si="5"/>
        <v>55</v>
      </c>
    </row>
    <row r="1510" spans="1:4" ht="15.75" customHeight="1" x14ac:dyDescent="0.15">
      <c r="A1510" t="s">
        <v>4237</v>
      </c>
      <c r="B1510" t="s">
        <v>4238</v>
      </c>
      <c r="C1510">
        <v>3</v>
      </c>
      <c r="D1510" s="14">
        <f t="shared" si="5"/>
        <v>3</v>
      </c>
    </row>
    <row r="1511" spans="1:4" ht="15.75" customHeight="1" x14ac:dyDescent="0.15">
      <c r="A1511" t="s">
        <v>4239</v>
      </c>
      <c r="B1511" t="s">
        <v>4240</v>
      </c>
      <c r="C1511">
        <v>165</v>
      </c>
      <c r="D1511" s="14">
        <f t="shared" si="5"/>
        <v>165</v>
      </c>
    </row>
    <row r="1512" spans="1:4" ht="15.75" customHeight="1" x14ac:dyDescent="0.15">
      <c r="A1512" t="s">
        <v>4241</v>
      </c>
      <c r="B1512" t="s">
        <v>4242</v>
      </c>
      <c r="C1512">
        <v>121</v>
      </c>
      <c r="D1512" s="14">
        <f t="shared" si="5"/>
        <v>121</v>
      </c>
    </row>
    <row r="1513" spans="1:4" ht="15.75" customHeight="1" x14ac:dyDescent="0.15">
      <c r="A1513" t="s">
        <v>4243</v>
      </c>
      <c r="B1513" t="s">
        <v>4244</v>
      </c>
      <c r="C1513" s="1040">
        <v>250</v>
      </c>
      <c r="D1513" s="14" t="str">
        <f t="shared" si="5"/>
        <v>250</v>
      </c>
    </row>
    <row r="1514" spans="1:4" ht="15.75" customHeight="1" x14ac:dyDescent="0.15">
      <c r="A1514" t="s">
        <v>4245</v>
      </c>
      <c r="B1514" t="s">
        <v>4246</v>
      </c>
      <c r="C1514">
        <v>88</v>
      </c>
      <c r="D1514" s="14">
        <f t="shared" si="5"/>
        <v>88</v>
      </c>
    </row>
    <row r="1515" spans="1:4" ht="15.75" customHeight="1" x14ac:dyDescent="0.15">
      <c r="A1515" t="s">
        <v>4247</v>
      </c>
      <c r="B1515" t="s">
        <v>4248</v>
      </c>
      <c r="C1515">
        <v>4</v>
      </c>
      <c r="D1515" s="14">
        <f t="shared" si="5"/>
        <v>4</v>
      </c>
    </row>
    <row r="1516" spans="1:4" ht="15.75" customHeight="1" x14ac:dyDescent="0.15">
      <c r="A1516" t="s">
        <v>4249</v>
      </c>
      <c r="B1516" t="s">
        <v>4250</v>
      </c>
      <c r="C1516">
        <v>5</v>
      </c>
      <c r="D1516" s="14">
        <f t="shared" si="5"/>
        <v>5</v>
      </c>
    </row>
    <row r="1517" spans="1:4" ht="15.75" customHeight="1" x14ac:dyDescent="0.15">
      <c r="A1517" t="s">
        <v>4251</v>
      </c>
      <c r="B1517" t="s">
        <v>4252</v>
      </c>
      <c r="C1517">
        <v>3</v>
      </c>
      <c r="D1517" s="14">
        <f t="shared" si="5"/>
        <v>3</v>
      </c>
    </row>
    <row r="1518" spans="1:4" ht="15.75" customHeight="1" x14ac:dyDescent="0.15">
      <c r="A1518" t="s">
        <v>4253</v>
      </c>
      <c r="B1518" t="s">
        <v>4254</v>
      </c>
      <c r="C1518">
        <v>4</v>
      </c>
      <c r="D1518" s="14">
        <f t="shared" si="5"/>
        <v>4</v>
      </c>
    </row>
    <row r="1519" spans="1:4" ht="15.75" customHeight="1" x14ac:dyDescent="0.15">
      <c r="A1519" t="s">
        <v>4255</v>
      </c>
      <c r="B1519" t="s">
        <v>4256</v>
      </c>
      <c r="C1519">
        <v>5</v>
      </c>
      <c r="D1519" s="14">
        <f t="shared" si="5"/>
        <v>5</v>
      </c>
    </row>
    <row r="1520" spans="1:4" ht="15.75" customHeight="1" x14ac:dyDescent="0.15">
      <c r="A1520" t="s">
        <v>4257</v>
      </c>
      <c r="B1520" t="s">
        <v>4258</v>
      </c>
      <c r="C1520">
        <v>5</v>
      </c>
      <c r="D1520" s="14">
        <f t="shared" si="5"/>
        <v>5</v>
      </c>
    </row>
    <row r="1521" spans="1:4" ht="15.75" customHeight="1" x14ac:dyDescent="0.15">
      <c r="A1521" t="s">
        <v>4259</v>
      </c>
      <c r="B1521" t="s">
        <v>4260</v>
      </c>
      <c r="C1521">
        <v>22</v>
      </c>
      <c r="D1521" s="14">
        <f t="shared" si="5"/>
        <v>22</v>
      </c>
    </row>
    <row r="1522" spans="1:4" ht="15.75" customHeight="1" x14ac:dyDescent="0.15">
      <c r="A1522" t="s">
        <v>4261</v>
      </c>
      <c r="B1522" t="s">
        <v>4262</v>
      </c>
      <c r="C1522">
        <v>0</v>
      </c>
      <c r="D1522" s="14">
        <f t="shared" si="5"/>
        <v>0</v>
      </c>
    </row>
    <row r="1523" spans="1:4" ht="15.75" customHeight="1" x14ac:dyDescent="0.15">
      <c r="A1523" t="s">
        <v>4263</v>
      </c>
      <c r="B1523" t="s">
        <v>4264</v>
      </c>
      <c r="C1523">
        <v>7</v>
      </c>
      <c r="D1523" s="14">
        <f t="shared" si="5"/>
        <v>7</v>
      </c>
    </row>
    <row r="1524" spans="1:4" ht="15.75" customHeight="1" x14ac:dyDescent="0.15">
      <c r="A1524" t="s">
        <v>4265</v>
      </c>
      <c r="B1524" t="s">
        <v>4266</v>
      </c>
      <c r="C1524">
        <v>0</v>
      </c>
      <c r="D1524" s="14">
        <f t="shared" si="5"/>
        <v>0</v>
      </c>
    </row>
    <row r="1525" spans="1:4" ht="15.75" customHeight="1" x14ac:dyDescent="0.15">
      <c r="A1525" t="s">
        <v>4267</v>
      </c>
      <c r="B1525" t="s">
        <v>4268</v>
      </c>
      <c r="C1525">
        <v>46</v>
      </c>
      <c r="D1525" s="14">
        <f t="shared" si="5"/>
        <v>46</v>
      </c>
    </row>
    <row r="1526" spans="1:4" ht="15.75" customHeight="1" x14ac:dyDescent="0.15">
      <c r="A1526" t="s">
        <v>4269</v>
      </c>
      <c r="B1526" t="s">
        <v>4270</v>
      </c>
      <c r="C1526">
        <v>45</v>
      </c>
      <c r="D1526" s="14">
        <f t="shared" si="5"/>
        <v>45</v>
      </c>
    </row>
    <row r="1527" spans="1:4" ht="15.75" customHeight="1" x14ac:dyDescent="0.15">
      <c r="A1527" t="s">
        <v>4271</v>
      </c>
      <c r="B1527" t="s">
        <v>4272</v>
      </c>
      <c r="C1527">
        <v>140</v>
      </c>
      <c r="D1527" s="14">
        <f t="shared" si="5"/>
        <v>140</v>
      </c>
    </row>
    <row r="1528" spans="1:4" ht="15.75" customHeight="1" x14ac:dyDescent="0.15">
      <c r="A1528" t="s">
        <v>4273</v>
      </c>
      <c r="B1528" t="s">
        <v>4274</v>
      </c>
      <c r="C1528">
        <v>40</v>
      </c>
      <c r="D1528" s="14">
        <f t="shared" si="5"/>
        <v>40</v>
      </c>
    </row>
    <row r="1529" spans="1:4" ht="15.75" customHeight="1" x14ac:dyDescent="0.15">
      <c r="A1529" t="s">
        <v>4275</v>
      </c>
      <c r="B1529" t="s">
        <v>4276</v>
      </c>
      <c r="C1529">
        <v>0</v>
      </c>
      <c r="D1529" s="14">
        <f t="shared" si="5"/>
        <v>0</v>
      </c>
    </row>
    <row r="1530" spans="1:4" ht="15.75" customHeight="1" x14ac:dyDescent="0.15">
      <c r="A1530" t="s">
        <v>4277</v>
      </c>
      <c r="B1530" t="s">
        <v>4278</v>
      </c>
      <c r="C1530">
        <v>9</v>
      </c>
      <c r="D1530" s="14">
        <f t="shared" si="5"/>
        <v>9</v>
      </c>
    </row>
    <row r="1531" spans="1:4" ht="15.75" customHeight="1" x14ac:dyDescent="0.15">
      <c r="A1531" t="s">
        <v>4279</v>
      </c>
      <c r="B1531" t="s">
        <v>4280</v>
      </c>
      <c r="C1531">
        <v>0</v>
      </c>
      <c r="D1531" s="14">
        <f t="shared" si="5"/>
        <v>0</v>
      </c>
    </row>
    <row r="1532" spans="1:4" ht="15.75" customHeight="1" x14ac:dyDescent="0.15">
      <c r="A1532" t="s">
        <v>4281</v>
      </c>
      <c r="B1532" t="s">
        <v>4282</v>
      </c>
      <c r="C1532">
        <v>9</v>
      </c>
      <c r="D1532" s="14">
        <f t="shared" ref="D1532:D1638" si="6">IF(C1532&gt;=250,"250",IF(C1532&lt;=250,C1532))</f>
        <v>9</v>
      </c>
    </row>
    <row r="1533" spans="1:4" ht="15.75" customHeight="1" x14ac:dyDescent="0.15">
      <c r="A1533" t="s">
        <v>1912</v>
      </c>
      <c r="B1533" t="s">
        <v>1911</v>
      </c>
      <c r="C1533">
        <v>67</v>
      </c>
      <c r="D1533" s="14">
        <f t="shared" si="6"/>
        <v>67</v>
      </c>
    </row>
    <row r="1534" spans="1:4" ht="15.75" customHeight="1" x14ac:dyDescent="0.15">
      <c r="A1534" t="s">
        <v>4283</v>
      </c>
      <c r="B1534" t="s">
        <v>4284</v>
      </c>
      <c r="C1534">
        <v>76</v>
      </c>
      <c r="D1534" s="14">
        <f t="shared" si="6"/>
        <v>76</v>
      </c>
    </row>
    <row r="1535" spans="1:4" ht="15.75" customHeight="1" x14ac:dyDescent="0.15">
      <c r="A1535" t="s">
        <v>1915</v>
      </c>
      <c r="B1535" t="s">
        <v>1914</v>
      </c>
      <c r="C1535">
        <v>42</v>
      </c>
      <c r="D1535" s="14">
        <f t="shared" si="6"/>
        <v>42</v>
      </c>
    </row>
    <row r="1536" spans="1:4" ht="15.75" customHeight="1" x14ac:dyDescent="0.15">
      <c r="A1536" t="s">
        <v>1917</v>
      </c>
      <c r="B1536" t="s">
        <v>1916</v>
      </c>
      <c r="C1536">
        <v>26</v>
      </c>
      <c r="D1536" s="14">
        <f t="shared" si="6"/>
        <v>26</v>
      </c>
    </row>
    <row r="1537" spans="1:4" ht="15.75" customHeight="1" x14ac:dyDescent="0.15">
      <c r="A1537" t="s">
        <v>4285</v>
      </c>
      <c r="B1537" t="s">
        <v>4286</v>
      </c>
      <c r="C1537">
        <v>0</v>
      </c>
      <c r="D1537" s="14">
        <f t="shared" si="6"/>
        <v>0</v>
      </c>
    </row>
    <row r="1538" spans="1:4" ht="15.75" customHeight="1" x14ac:dyDescent="0.15">
      <c r="A1538" t="s">
        <v>4287</v>
      </c>
      <c r="B1538" t="s">
        <v>4288</v>
      </c>
      <c r="C1538">
        <v>11</v>
      </c>
      <c r="D1538" s="14">
        <f t="shared" si="6"/>
        <v>11</v>
      </c>
    </row>
    <row r="1539" spans="1:4" ht="15.75" customHeight="1" x14ac:dyDescent="0.15">
      <c r="A1539" t="s">
        <v>4289</v>
      </c>
      <c r="B1539" t="s">
        <v>4290</v>
      </c>
      <c r="C1539">
        <v>0</v>
      </c>
      <c r="D1539" s="14">
        <f t="shared" si="6"/>
        <v>0</v>
      </c>
    </row>
    <row r="1540" spans="1:4" ht="15.75" customHeight="1" x14ac:dyDescent="0.15">
      <c r="A1540" t="s">
        <v>4291</v>
      </c>
      <c r="B1540" t="s">
        <v>4292</v>
      </c>
      <c r="C1540">
        <v>0</v>
      </c>
      <c r="D1540" s="14">
        <f t="shared" si="6"/>
        <v>0</v>
      </c>
    </row>
    <row r="1541" spans="1:4" ht="15.75" customHeight="1" x14ac:dyDescent="0.15">
      <c r="A1541" t="s">
        <v>1814</v>
      </c>
      <c r="B1541" t="s">
        <v>4293</v>
      </c>
      <c r="C1541">
        <v>93</v>
      </c>
      <c r="D1541" s="14">
        <f t="shared" si="6"/>
        <v>93</v>
      </c>
    </row>
    <row r="1542" spans="1:4" ht="15.75" customHeight="1" x14ac:dyDescent="0.15">
      <c r="A1542" t="s">
        <v>1815</v>
      </c>
      <c r="B1542" t="s">
        <v>4294</v>
      </c>
      <c r="C1542">
        <v>8</v>
      </c>
      <c r="D1542" s="14">
        <f t="shared" si="6"/>
        <v>8</v>
      </c>
    </row>
    <row r="1543" spans="1:4" ht="15.75" customHeight="1" x14ac:dyDescent="0.15">
      <c r="A1543" t="s">
        <v>1816</v>
      </c>
      <c r="B1543" t="s">
        <v>4295</v>
      </c>
      <c r="C1543">
        <v>26</v>
      </c>
      <c r="D1543" s="14">
        <f t="shared" si="6"/>
        <v>26</v>
      </c>
    </row>
    <row r="1544" spans="1:4" ht="15.75" customHeight="1" x14ac:dyDescent="0.15">
      <c r="A1544" t="s">
        <v>4296</v>
      </c>
      <c r="B1544" t="s">
        <v>4297</v>
      </c>
      <c r="C1544">
        <v>0</v>
      </c>
      <c r="D1544" s="14">
        <f t="shared" si="6"/>
        <v>0</v>
      </c>
    </row>
    <row r="1545" spans="1:4" ht="15.75" customHeight="1" x14ac:dyDescent="0.15">
      <c r="A1545" t="s">
        <v>1817</v>
      </c>
      <c r="B1545" t="s">
        <v>4298</v>
      </c>
      <c r="C1545">
        <v>22</v>
      </c>
      <c r="D1545" s="14">
        <f t="shared" si="6"/>
        <v>22</v>
      </c>
    </row>
    <row r="1546" spans="1:4" ht="15.75" customHeight="1" x14ac:dyDescent="0.15">
      <c r="A1546" t="s">
        <v>4299</v>
      </c>
      <c r="B1546" t="s">
        <v>4300</v>
      </c>
      <c r="C1546">
        <v>17</v>
      </c>
      <c r="D1546" s="14">
        <f t="shared" si="6"/>
        <v>17</v>
      </c>
    </row>
    <row r="1547" spans="1:4" ht="15.75" customHeight="1" x14ac:dyDescent="0.15">
      <c r="A1547" t="s">
        <v>4301</v>
      </c>
      <c r="B1547" t="s">
        <v>4302</v>
      </c>
      <c r="C1547">
        <v>0</v>
      </c>
      <c r="D1547" s="14">
        <f t="shared" si="6"/>
        <v>0</v>
      </c>
    </row>
    <row r="1548" spans="1:4" ht="15.75" customHeight="1" x14ac:dyDescent="0.15">
      <c r="A1548" t="s">
        <v>4303</v>
      </c>
      <c r="B1548" t="s">
        <v>4304</v>
      </c>
      <c r="C1548">
        <v>0</v>
      </c>
      <c r="D1548" s="14">
        <f t="shared" si="6"/>
        <v>0</v>
      </c>
    </row>
    <row r="1549" spans="1:4" ht="15.75" customHeight="1" x14ac:dyDescent="0.15">
      <c r="A1549" t="s">
        <v>4305</v>
      </c>
      <c r="B1549" t="s">
        <v>4306</v>
      </c>
      <c r="C1549">
        <v>0</v>
      </c>
      <c r="D1549" s="14">
        <f t="shared" si="6"/>
        <v>0</v>
      </c>
    </row>
    <row r="1550" spans="1:4" ht="15.75" customHeight="1" x14ac:dyDescent="0.15">
      <c r="A1550" t="s">
        <v>4307</v>
      </c>
      <c r="B1550" t="s">
        <v>4308</v>
      </c>
      <c r="C1550">
        <v>13</v>
      </c>
      <c r="D1550" s="14">
        <f t="shared" si="6"/>
        <v>13</v>
      </c>
    </row>
    <row r="1551" spans="1:4" ht="15.75" customHeight="1" x14ac:dyDescent="0.15">
      <c r="A1551" t="s">
        <v>4309</v>
      </c>
      <c r="B1551" t="s">
        <v>4310</v>
      </c>
      <c r="C1551">
        <v>33</v>
      </c>
      <c r="D1551" s="14">
        <f t="shared" si="6"/>
        <v>33</v>
      </c>
    </row>
    <row r="1552" spans="1:4" ht="15.75" customHeight="1" x14ac:dyDescent="0.15">
      <c r="A1552" t="s">
        <v>4311</v>
      </c>
      <c r="B1552" t="s">
        <v>4312</v>
      </c>
      <c r="C1552">
        <v>0</v>
      </c>
      <c r="D1552" s="14">
        <f t="shared" si="6"/>
        <v>0</v>
      </c>
    </row>
    <row r="1553" spans="1:4" ht="15.75" customHeight="1" x14ac:dyDescent="0.15">
      <c r="A1553" t="s">
        <v>4313</v>
      </c>
      <c r="B1553" t="s">
        <v>4314</v>
      </c>
      <c r="C1553">
        <v>0</v>
      </c>
      <c r="D1553" s="14">
        <f t="shared" si="6"/>
        <v>0</v>
      </c>
    </row>
    <row r="1554" spans="1:4" ht="15.75" customHeight="1" x14ac:dyDescent="0.15">
      <c r="A1554" t="s">
        <v>4315</v>
      </c>
      <c r="B1554" t="s">
        <v>4316</v>
      </c>
      <c r="C1554">
        <v>0</v>
      </c>
      <c r="D1554" s="14">
        <f t="shared" si="6"/>
        <v>0</v>
      </c>
    </row>
    <row r="1555" spans="1:4" ht="15.75" customHeight="1" x14ac:dyDescent="0.15">
      <c r="A1555" t="s">
        <v>4317</v>
      </c>
      <c r="B1555" t="s">
        <v>4318</v>
      </c>
      <c r="C1555">
        <v>0</v>
      </c>
      <c r="D1555" s="14">
        <f t="shared" si="6"/>
        <v>0</v>
      </c>
    </row>
    <row r="1556" spans="1:4" ht="15.75" customHeight="1" x14ac:dyDescent="0.15">
      <c r="A1556" t="s">
        <v>4319</v>
      </c>
      <c r="B1556" t="s">
        <v>4320</v>
      </c>
      <c r="C1556">
        <v>0</v>
      </c>
      <c r="D1556" s="14">
        <f t="shared" si="6"/>
        <v>0</v>
      </c>
    </row>
    <row r="1557" spans="1:4" ht="15.75" customHeight="1" x14ac:dyDescent="0.15">
      <c r="A1557" t="s">
        <v>4321</v>
      </c>
      <c r="B1557" t="s">
        <v>4322</v>
      </c>
      <c r="C1557">
        <v>0</v>
      </c>
      <c r="D1557" s="14">
        <f t="shared" si="6"/>
        <v>0</v>
      </c>
    </row>
    <row r="1558" spans="1:4" ht="15.75" customHeight="1" x14ac:dyDescent="0.15">
      <c r="A1558" t="s">
        <v>4323</v>
      </c>
      <c r="B1558" t="s">
        <v>4324</v>
      </c>
      <c r="C1558">
        <v>0</v>
      </c>
      <c r="D1558" s="14">
        <f t="shared" si="6"/>
        <v>0</v>
      </c>
    </row>
    <row r="1559" spans="1:4" ht="15.75" customHeight="1" x14ac:dyDescent="0.15">
      <c r="A1559" t="s">
        <v>4325</v>
      </c>
      <c r="B1559" t="s">
        <v>4326</v>
      </c>
      <c r="C1559">
        <v>0</v>
      </c>
      <c r="D1559" s="14">
        <f t="shared" si="6"/>
        <v>0</v>
      </c>
    </row>
    <row r="1560" spans="1:4" ht="15.75" customHeight="1" x14ac:dyDescent="0.15">
      <c r="A1560" t="s">
        <v>4327</v>
      </c>
      <c r="B1560" t="s">
        <v>4328</v>
      </c>
      <c r="C1560">
        <v>0</v>
      </c>
      <c r="D1560" s="14">
        <f t="shared" si="6"/>
        <v>0</v>
      </c>
    </row>
    <row r="1561" spans="1:4" ht="15.75" customHeight="1" x14ac:dyDescent="0.15">
      <c r="A1561" t="s">
        <v>4329</v>
      </c>
      <c r="B1561" t="s">
        <v>4330</v>
      </c>
      <c r="C1561">
        <v>0</v>
      </c>
      <c r="D1561" s="14">
        <f t="shared" si="6"/>
        <v>0</v>
      </c>
    </row>
    <row r="1562" spans="1:4" ht="15.75" customHeight="1" x14ac:dyDescent="0.15">
      <c r="A1562" t="s">
        <v>4331</v>
      </c>
      <c r="B1562" t="s">
        <v>4332</v>
      </c>
      <c r="C1562">
        <v>0</v>
      </c>
      <c r="D1562" s="14">
        <f t="shared" si="6"/>
        <v>0</v>
      </c>
    </row>
    <row r="1563" spans="1:4" ht="15.75" customHeight="1" x14ac:dyDescent="0.15">
      <c r="A1563" t="s">
        <v>4333</v>
      </c>
      <c r="B1563" t="s">
        <v>4334</v>
      </c>
      <c r="C1563">
        <v>0</v>
      </c>
      <c r="D1563" s="14">
        <f t="shared" si="6"/>
        <v>0</v>
      </c>
    </row>
    <row r="1564" spans="1:4" ht="15.75" customHeight="1" x14ac:dyDescent="0.15">
      <c r="A1564" t="s">
        <v>4335</v>
      </c>
      <c r="B1564" t="s">
        <v>4336</v>
      </c>
      <c r="C1564">
        <v>0</v>
      </c>
      <c r="D1564" s="14">
        <f t="shared" si="6"/>
        <v>0</v>
      </c>
    </row>
    <row r="1565" spans="1:4" ht="15.75" customHeight="1" x14ac:dyDescent="0.15">
      <c r="A1565" t="s">
        <v>4337</v>
      </c>
      <c r="B1565" t="s">
        <v>4337</v>
      </c>
      <c r="C1565">
        <v>0</v>
      </c>
      <c r="D1565" s="14">
        <f t="shared" si="6"/>
        <v>0</v>
      </c>
    </row>
    <row r="1566" spans="1:4" ht="15.75" customHeight="1" x14ac:dyDescent="0.15">
      <c r="A1566" t="s">
        <v>4338</v>
      </c>
      <c r="B1566" t="s">
        <v>4338</v>
      </c>
      <c r="C1566" s="1040">
        <v>250</v>
      </c>
      <c r="D1566" s="14" t="str">
        <f t="shared" si="6"/>
        <v>250</v>
      </c>
    </row>
    <row r="1567" spans="1:4" ht="15.75" customHeight="1" x14ac:dyDescent="0.15">
      <c r="A1567" t="s">
        <v>4339</v>
      </c>
      <c r="B1567" t="s">
        <v>4339</v>
      </c>
      <c r="C1567" s="1040">
        <v>250</v>
      </c>
      <c r="D1567" s="14" t="str">
        <f t="shared" si="6"/>
        <v>250</v>
      </c>
    </row>
    <row r="1568" spans="1:4" ht="15.75" customHeight="1" x14ac:dyDescent="0.15">
      <c r="A1568" t="s">
        <v>4340</v>
      </c>
      <c r="B1568" t="s">
        <v>4341</v>
      </c>
      <c r="C1568">
        <v>0</v>
      </c>
      <c r="D1568" s="14">
        <f t="shared" si="6"/>
        <v>0</v>
      </c>
    </row>
    <row r="1569" spans="1:4" ht="15.75" customHeight="1" x14ac:dyDescent="0.15">
      <c r="A1569" t="s">
        <v>4342</v>
      </c>
      <c r="B1569" t="s">
        <v>4342</v>
      </c>
      <c r="C1569">
        <v>96</v>
      </c>
      <c r="D1569" s="14">
        <f t="shared" si="6"/>
        <v>96</v>
      </c>
    </row>
    <row r="1570" spans="1:4" ht="15.75" customHeight="1" x14ac:dyDescent="0.15">
      <c r="A1570" t="s">
        <v>4343</v>
      </c>
      <c r="B1570" t="s">
        <v>4343</v>
      </c>
      <c r="C1570">
        <v>0</v>
      </c>
      <c r="D1570" s="14">
        <f t="shared" si="6"/>
        <v>0</v>
      </c>
    </row>
    <row r="1571" spans="1:4" ht="15.75" customHeight="1" x14ac:dyDescent="0.15">
      <c r="A1571" t="s">
        <v>4344</v>
      </c>
      <c r="B1571" t="s">
        <v>4344</v>
      </c>
      <c r="C1571">
        <v>0</v>
      </c>
      <c r="D1571" s="14">
        <f t="shared" si="6"/>
        <v>0</v>
      </c>
    </row>
    <row r="1572" spans="1:4" ht="15.75" customHeight="1" x14ac:dyDescent="0.15">
      <c r="A1572" t="s">
        <v>2055</v>
      </c>
      <c r="B1572" t="s">
        <v>2055</v>
      </c>
      <c r="C1572">
        <v>0</v>
      </c>
      <c r="D1572" s="14">
        <f t="shared" si="6"/>
        <v>0</v>
      </c>
    </row>
    <row r="1573" spans="1:4" ht="15.75" customHeight="1" x14ac:dyDescent="0.15">
      <c r="A1573" t="s">
        <v>4345</v>
      </c>
      <c r="B1573" t="s">
        <v>4345</v>
      </c>
      <c r="C1573">
        <v>0</v>
      </c>
      <c r="D1573" s="14">
        <f t="shared" si="6"/>
        <v>0</v>
      </c>
    </row>
    <row r="1574" spans="1:4" ht="15.75" customHeight="1" x14ac:dyDescent="0.15">
      <c r="A1574" t="s">
        <v>4346</v>
      </c>
      <c r="B1574" t="s">
        <v>4346</v>
      </c>
      <c r="C1574">
        <v>0</v>
      </c>
      <c r="D1574" s="14">
        <f t="shared" si="6"/>
        <v>0</v>
      </c>
    </row>
    <row r="1575" spans="1:4" ht="15.75" customHeight="1" x14ac:dyDescent="0.15">
      <c r="A1575" t="s">
        <v>4347</v>
      </c>
      <c r="B1575" t="s">
        <v>4347</v>
      </c>
      <c r="C1575">
        <v>0</v>
      </c>
      <c r="D1575" s="14">
        <f t="shared" si="6"/>
        <v>0</v>
      </c>
    </row>
    <row r="1576" spans="1:4" ht="15.75" customHeight="1" x14ac:dyDescent="0.15">
      <c r="A1576" t="s">
        <v>4348</v>
      </c>
      <c r="B1576" t="s">
        <v>4348</v>
      </c>
      <c r="C1576">
        <v>0</v>
      </c>
      <c r="D1576" s="14">
        <f t="shared" si="6"/>
        <v>0</v>
      </c>
    </row>
    <row r="1577" spans="1:4" ht="15.75" customHeight="1" x14ac:dyDescent="0.15">
      <c r="A1577" t="s">
        <v>4349</v>
      </c>
      <c r="B1577" t="s">
        <v>4349</v>
      </c>
      <c r="C1577">
        <v>0</v>
      </c>
      <c r="D1577" s="14">
        <f t="shared" si="6"/>
        <v>0</v>
      </c>
    </row>
    <row r="1578" spans="1:4" ht="15.75" customHeight="1" x14ac:dyDescent="0.15">
      <c r="A1578" t="s">
        <v>4350</v>
      </c>
      <c r="B1578" t="s">
        <v>4350</v>
      </c>
      <c r="C1578">
        <v>0</v>
      </c>
      <c r="D1578" s="14">
        <f t="shared" si="6"/>
        <v>0</v>
      </c>
    </row>
    <row r="1579" spans="1:4" ht="15.75" customHeight="1" x14ac:dyDescent="0.15">
      <c r="A1579" t="s">
        <v>4351</v>
      </c>
      <c r="B1579" t="s">
        <v>4351</v>
      </c>
      <c r="C1579">
        <v>0</v>
      </c>
      <c r="D1579" s="14">
        <f t="shared" si="6"/>
        <v>0</v>
      </c>
    </row>
    <row r="1580" spans="1:4" ht="15.75" customHeight="1" x14ac:dyDescent="0.15">
      <c r="A1580" t="s">
        <v>4352</v>
      </c>
      <c r="B1580" t="s">
        <v>4352</v>
      </c>
      <c r="C1580">
        <v>0</v>
      </c>
      <c r="D1580" s="14">
        <f t="shared" si="6"/>
        <v>0</v>
      </c>
    </row>
    <row r="1581" spans="1:4" ht="15.75" customHeight="1" x14ac:dyDescent="0.15">
      <c r="A1581" t="s">
        <v>4353</v>
      </c>
      <c r="B1581" t="s">
        <v>4353</v>
      </c>
      <c r="C1581">
        <v>0</v>
      </c>
      <c r="D1581" s="14">
        <f t="shared" si="6"/>
        <v>0</v>
      </c>
    </row>
    <row r="1582" spans="1:4" ht="15.75" customHeight="1" x14ac:dyDescent="0.15">
      <c r="A1582" t="s">
        <v>4354</v>
      </c>
      <c r="B1582" t="s">
        <v>4354</v>
      </c>
      <c r="C1582">
        <v>0</v>
      </c>
      <c r="D1582" s="14">
        <f t="shared" si="6"/>
        <v>0</v>
      </c>
    </row>
    <row r="1583" spans="1:4" ht="15.75" customHeight="1" x14ac:dyDescent="0.15">
      <c r="A1583" t="s">
        <v>4355</v>
      </c>
      <c r="B1583" t="s">
        <v>4355</v>
      </c>
      <c r="C1583">
        <v>0</v>
      </c>
      <c r="D1583" s="14">
        <f t="shared" si="6"/>
        <v>0</v>
      </c>
    </row>
    <row r="1584" spans="1:4" ht="15.75" customHeight="1" x14ac:dyDescent="0.15">
      <c r="A1584" t="s">
        <v>4356</v>
      </c>
      <c r="B1584" t="s">
        <v>4357</v>
      </c>
      <c r="C1584">
        <v>0</v>
      </c>
      <c r="D1584" s="14">
        <f t="shared" si="6"/>
        <v>0</v>
      </c>
    </row>
    <row r="1585" spans="1:4" ht="15.75" customHeight="1" x14ac:dyDescent="0.15">
      <c r="A1585" t="s">
        <v>4358</v>
      </c>
      <c r="B1585" t="s">
        <v>4359</v>
      </c>
      <c r="C1585">
        <v>63</v>
      </c>
      <c r="D1585" s="14">
        <f t="shared" si="6"/>
        <v>63</v>
      </c>
    </row>
    <row r="1586" spans="1:4" ht="15.75" customHeight="1" x14ac:dyDescent="0.15">
      <c r="A1586" t="s">
        <v>4360</v>
      </c>
      <c r="B1586" t="s">
        <v>4361</v>
      </c>
      <c r="C1586">
        <v>0</v>
      </c>
      <c r="D1586" s="14">
        <f t="shared" si="6"/>
        <v>0</v>
      </c>
    </row>
    <row r="1587" spans="1:4" ht="15.75" customHeight="1" x14ac:dyDescent="0.15">
      <c r="A1587" t="s">
        <v>4362</v>
      </c>
      <c r="B1587" t="s">
        <v>4363</v>
      </c>
      <c r="C1587">
        <v>0</v>
      </c>
      <c r="D1587" s="14">
        <f t="shared" si="6"/>
        <v>0</v>
      </c>
    </row>
    <row r="1588" spans="1:4" ht="15.75" customHeight="1" x14ac:dyDescent="0.15">
      <c r="A1588" t="s">
        <v>4364</v>
      </c>
      <c r="B1588" t="s">
        <v>4365</v>
      </c>
      <c r="C1588">
        <v>0</v>
      </c>
      <c r="D1588" s="14">
        <f t="shared" si="6"/>
        <v>0</v>
      </c>
    </row>
    <row r="1589" spans="1:4" ht="15.75" customHeight="1" x14ac:dyDescent="0.15">
      <c r="C1589">
        <v>0</v>
      </c>
      <c r="D1589" s="14">
        <f t="shared" si="6"/>
        <v>0</v>
      </c>
    </row>
    <row r="1590" spans="1:4" ht="15.75" customHeight="1" x14ac:dyDescent="0.15">
      <c r="C1590">
        <v>0</v>
      </c>
      <c r="D1590" s="14">
        <f t="shared" si="6"/>
        <v>0</v>
      </c>
    </row>
    <row r="1591" spans="1:4" ht="15.75" customHeight="1" x14ac:dyDescent="0.15">
      <c r="C1591">
        <v>0</v>
      </c>
      <c r="D1591" s="14">
        <f t="shared" si="6"/>
        <v>0</v>
      </c>
    </row>
    <row r="1592" spans="1:4" ht="15.75" customHeight="1" x14ac:dyDescent="0.15">
      <c r="C1592">
        <v>0</v>
      </c>
      <c r="D1592" s="14">
        <f t="shared" si="6"/>
        <v>0</v>
      </c>
    </row>
    <row r="1593" spans="1:4" ht="15.75" customHeight="1" x14ac:dyDescent="0.15">
      <c r="C1593">
        <v>0</v>
      </c>
      <c r="D1593" s="14">
        <f t="shared" si="6"/>
        <v>0</v>
      </c>
    </row>
    <row r="1594" spans="1:4" ht="15.75" customHeight="1" x14ac:dyDescent="0.15">
      <c r="C1594">
        <v>0</v>
      </c>
      <c r="D1594" s="14">
        <f t="shared" si="6"/>
        <v>0</v>
      </c>
    </row>
    <row r="1595" spans="1:4" ht="15.75" customHeight="1" x14ac:dyDescent="0.15">
      <c r="C1595">
        <v>0</v>
      </c>
      <c r="D1595" s="14">
        <f t="shared" si="6"/>
        <v>0</v>
      </c>
    </row>
    <row r="1596" spans="1:4" ht="15.75" customHeight="1" x14ac:dyDescent="0.15">
      <c r="C1596">
        <v>0</v>
      </c>
      <c r="D1596" s="14">
        <f t="shared" si="6"/>
        <v>0</v>
      </c>
    </row>
    <row r="1597" spans="1:4" ht="15.75" customHeight="1" x14ac:dyDescent="0.15">
      <c r="C1597">
        <v>0</v>
      </c>
      <c r="D1597" s="14">
        <f t="shared" si="6"/>
        <v>0</v>
      </c>
    </row>
    <row r="1598" spans="1:4" ht="15.75" customHeight="1" x14ac:dyDescent="0.15">
      <c r="C1598">
        <v>0</v>
      </c>
      <c r="D1598" s="14">
        <f t="shared" si="6"/>
        <v>0</v>
      </c>
    </row>
    <row r="1599" spans="1:4" ht="15.75" customHeight="1" x14ac:dyDescent="0.15">
      <c r="C1599">
        <v>0</v>
      </c>
      <c r="D1599" s="14">
        <f t="shared" si="6"/>
        <v>0</v>
      </c>
    </row>
    <row r="1600" spans="1:4" ht="15.75" customHeight="1" x14ac:dyDescent="0.15">
      <c r="C1600">
        <v>0</v>
      </c>
      <c r="D1600" s="14">
        <f t="shared" si="6"/>
        <v>0</v>
      </c>
    </row>
    <row r="1601" spans="3:4" ht="15.75" customHeight="1" x14ac:dyDescent="0.15">
      <c r="C1601">
        <v>0</v>
      </c>
      <c r="D1601" s="14">
        <f t="shared" si="6"/>
        <v>0</v>
      </c>
    </row>
    <row r="1602" spans="3:4" ht="15.75" customHeight="1" x14ac:dyDescent="0.15">
      <c r="C1602">
        <v>0</v>
      </c>
      <c r="D1602" s="14">
        <f t="shared" si="6"/>
        <v>0</v>
      </c>
    </row>
    <row r="1603" spans="3:4" ht="15.75" customHeight="1" x14ac:dyDescent="0.15">
      <c r="C1603">
        <v>0</v>
      </c>
      <c r="D1603" s="14">
        <f t="shared" si="6"/>
        <v>0</v>
      </c>
    </row>
    <row r="1604" spans="3:4" ht="15.75" customHeight="1" x14ac:dyDescent="0.15">
      <c r="C1604">
        <v>0</v>
      </c>
      <c r="D1604" s="14">
        <f t="shared" si="6"/>
        <v>0</v>
      </c>
    </row>
    <row r="1605" spans="3:4" ht="15.75" customHeight="1" x14ac:dyDescent="0.15">
      <c r="C1605">
        <v>0</v>
      </c>
      <c r="D1605" s="14">
        <f t="shared" si="6"/>
        <v>0</v>
      </c>
    </row>
    <row r="1606" spans="3:4" ht="15.75" customHeight="1" x14ac:dyDescent="0.15">
      <c r="C1606">
        <v>0</v>
      </c>
      <c r="D1606" s="14">
        <f t="shared" si="6"/>
        <v>0</v>
      </c>
    </row>
    <row r="1607" spans="3:4" ht="15.75" customHeight="1" x14ac:dyDescent="0.15">
      <c r="C1607">
        <v>0</v>
      </c>
      <c r="D1607" s="14">
        <f t="shared" si="6"/>
        <v>0</v>
      </c>
    </row>
    <row r="1608" spans="3:4" ht="15.75" customHeight="1" x14ac:dyDescent="0.15">
      <c r="C1608">
        <v>0</v>
      </c>
      <c r="D1608" s="14">
        <f t="shared" si="6"/>
        <v>0</v>
      </c>
    </row>
    <row r="1609" spans="3:4" ht="15.75" customHeight="1" x14ac:dyDescent="0.15">
      <c r="C1609">
        <v>0</v>
      </c>
      <c r="D1609" s="14">
        <f t="shared" si="6"/>
        <v>0</v>
      </c>
    </row>
    <row r="1610" spans="3:4" ht="15.75" customHeight="1" x14ac:dyDescent="0.15">
      <c r="C1610">
        <v>0</v>
      </c>
      <c r="D1610" s="14">
        <f t="shared" si="6"/>
        <v>0</v>
      </c>
    </row>
    <row r="1611" spans="3:4" ht="15.75" customHeight="1" x14ac:dyDescent="0.15">
      <c r="C1611">
        <v>0</v>
      </c>
      <c r="D1611" s="14">
        <f t="shared" si="6"/>
        <v>0</v>
      </c>
    </row>
    <row r="1612" spans="3:4" ht="15.75" customHeight="1" x14ac:dyDescent="0.15">
      <c r="C1612">
        <v>0</v>
      </c>
      <c r="D1612" s="14">
        <f t="shared" si="6"/>
        <v>0</v>
      </c>
    </row>
    <row r="1613" spans="3:4" ht="15.75" customHeight="1" x14ac:dyDescent="0.15">
      <c r="C1613">
        <v>0</v>
      </c>
      <c r="D1613" s="14">
        <f t="shared" si="6"/>
        <v>0</v>
      </c>
    </row>
    <row r="1614" spans="3:4" ht="15.75" customHeight="1" x14ac:dyDescent="0.15">
      <c r="C1614">
        <v>0</v>
      </c>
      <c r="D1614" s="14">
        <f t="shared" si="6"/>
        <v>0</v>
      </c>
    </row>
    <row r="1615" spans="3:4" ht="15.75" customHeight="1" x14ac:dyDescent="0.15">
      <c r="C1615">
        <v>0</v>
      </c>
      <c r="D1615" s="14">
        <f t="shared" si="6"/>
        <v>0</v>
      </c>
    </row>
    <row r="1616" spans="3:4" ht="15.75" customHeight="1" x14ac:dyDescent="0.15">
      <c r="C1616">
        <v>0</v>
      </c>
      <c r="D1616" s="14">
        <f t="shared" si="6"/>
        <v>0</v>
      </c>
    </row>
    <row r="1617" spans="3:4" ht="15.75" customHeight="1" x14ac:dyDescent="0.15">
      <c r="C1617">
        <v>0</v>
      </c>
      <c r="D1617" s="14">
        <f t="shared" si="6"/>
        <v>0</v>
      </c>
    </row>
    <row r="1618" spans="3:4" ht="15.75" customHeight="1" x14ac:dyDescent="0.15">
      <c r="C1618">
        <v>0</v>
      </c>
      <c r="D1618" s="14">
        <f t="shared" si="6"/>
        <v>0</v>
      </c>
    </row>
    <row r="1619" spans="3:4" ht="15.75" customHeight="1" x14ac:dyDescent="0.15">
      <c r="C1619">
        <v>0</v>
      </c>
      <c r="D1619" s="14">
        <f t="shared" si="6"/>
        <v>0</v>
      </c>
    </row>
    <row r="1620" spans="3:4" ht="15.75" customHeight="1" x14ac:dyDescent="0.15">
      <c r="C1620">
        <v>0</v>
      </c>
      <c r="D1620" s="14">
        <f t="shared" si="6"/>
        <v>0</v>
      </c>
    </row>
    <row r="1621" spans="3:4" ht="15.75" customHeight="1" x14ac:dyDescent="0.15">
      <c r="C1621">
        <v>0</v>
      </c>
      <c r="D1621" s="14">
        <f t="shared" si="6"/>
        <v>0</v>
      </c>
    </row>
    <row r="1622" spans="3:4" ht="15.75" customHeight="1" x14ac:dyDescent="0.15">
      <c r="C1622">
        <v>0</v>
      </c>
      <c r="D1622" s="14">
        <f t="shared" si="6"/>
        <v>0</v>
      </c>
    </row>
    <row r="1623" spans="3:4" ht="15.75" customHeight="1" x14ac:dyDescent="0.15">
      <c r="C1623">
        <v>0</v>
      </c>
      <c r="D1623" s="14">
        <f t="shared" si="6"/>
        <v>0</v>
      </c>
    </row>
    <row r="1624" spans="3:4" ht="15.75" customHeight="1" x14ac:dyDescent="0.15">
      <c r="C1624">
        <v>0</v>
      </c>
      <c r="D1624" s="14">
        <f t="shared" si="6"/>
        <v>0</v>
      </c>
    </row>
    <row r="1625" spans="3:4" ht="15.75" customHeight="1" x14ac:dyDescent="0.15">
      <c r="C1625">
        <v>0</v>
      </c>
      <c r="D1625" s="14">
        <f t="shared" si="6"/>
        <v>0</v>
      </c>
    </row>
    <row r="1626" spans="3:4" ht="15.75" customHeight="1" x14ac:dyDescent="0.15">
      <c r="C1626">
        <v>0</v>
      </c>
      <c r="D1626" s="14">
        <f t="shared" si="6"/>
        <v>0</v>
      </c>
    </row>
    <row r="1627" spans="3:4" ht="15.75" customHeight="1" x14ac:dyDescent="0.15">
      <c r="C1627">
        <v>0</v>
      </c>
      <c r="D1627" s="14">
        <f t="shared" si="6"/>
        <v>0</v>
      </c>
    </row>
    <row r="1628" spans="3:4" ht="15.75" customHeight="1" x14ac:dyDescent="0.15">
      <c r="C1628">
        <v>0</v>
      </c>
      <c r="D1628" s="14">
        <f t="shared" si="6"/>
        <v>0</v>
      </c>
    </row>
    <row r="1629" spans="3:4" ht="15.75" customHeight="1" x14ac:dyDescent="0.15">
      <c r="C1629">
        <v>0</v>
      </c>
      <c r="D1629" s="14">
        <f t="shared" si="6"/>
        <v>0</v>
      </c>
    </row>
    <row r="1630" spans="3:4" ht="15.75" customHeight="1" x14ac:dyDescent="0.15">
      <c r="C1630">
        <v>0</v>
      </c>
      <c r="D1630" s="14">
        <f t="shared" si="6"/>
        <v>0</v>
      </c>
    </row>
    <row r="1631" spans="3:4" ht="15.75" customHeight="1" x14ac:dyDescent="0.15">
      <c r="C1631">
        <v>0</v>
      </c>
      <c r="D1631" s="14">
        <f t="shared" si="6"/>
        <v>0</v>
      </c>
    </row>
    <row r="1632" spans="3:4" ht="15.75" customHeight="1" x14ac:dyDescent="0.15">
      <c r="C1632">
        <v>0</v>
      </c>
      <c r="D1632" s="14">
        <f t="shared" si="6"/>
        <v>0</v>
      </c>
    </row>
    <row r="1633" spans="3:4" ht="15.75" customHeight="1" x14ac:dyDescent="0.15">
      <c r="C1633">
        <v>0</v>
      </c>
      <c r="D1633" s="14">
        <f t="shared" si="6"/>
        <v>0</v>
      </c>
    </row>
    <row r="1634" spans="3:4" ht="15.75" customHeight="1" x14ac:dyDescent="0.15">
      <c r="C1634">
        <v>0</v>
      </c>
      <c r="D1634" s="14">
        <f t="shared" si="6"/>
        <v>0</v>
      </c>
    </row>
    <row r="1635" spans="3:4" ht="15.75" customHeight="1" x14ac:dyDescent="0.15">
      <c r="C1635">
        <v>0</v>
      </c>
      <c r="D1635" s="14">
        <f t="shared" si="6"/>
        <v>0</v>
      </c>
    </row>
    <row r="1636" spans="3:4" ht="15.75" customHeight="1" x14ac:dyDescent="0.15">
      <c r="C1636">
        <v>0</v>
      </c>
      <c r="D1636" s="14">
        <f t="shared" si="6"/>
        <v>0</v>
      </c>
    </row>
    <row r="1637" spans="3:4" ht="15.75" customHeight="1" x14ac:dyDescent="0.15">
      <c r="C1637">
        <v>0</v>
      </c>
      <c r="D1637" s="14">
        <f t="shared" si="6"/>
        <v>0</v>
      </c>
    </row>
    <row r="1638" spans="3:4" ht="15.75" customHeight="1" x14ac:dyDescent="0.15">
      <c r="C1638">
        <v>0</v>
      </c>
      <c r="D1638" s="14">
        <f t="shared" si="6"/>
        <v>0</v>
      </c>
    </row>
  </sheetData>
  <autoFilter ref="A1:C1638" xr:uid="{00000000-0009-0000-0000-000012000000}"/>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19</vt:i4>
      </vt:variant>
    </vt:vector>
  </HeadingPairs>
  <TitlesOfParts>
    <vt:vector size="19" baseType="lpstr">
      <vt:lpstr>Order Form Front Page</vt:lpstr>
      <vt:lpstr>2025 Program</vt:lpstr>
      <vt:lpstr>Your Kali Team</vt:lpstr>
      <vt:lpstr>Price Sheet</vt:lpstr>
      <vt:lpstr>Its Getting Dark Sale</vt:lpstr>
      <vt:lpstr>The New New</vt:lpstr>
      <vt:lpstr>CABDA Special</vt:lpstr>
      <vt:lpstr>CABDA Special Order Form</vt:lpstr>
      <vt:lpstr>Bike Order Form</vt:lpstr>
      <vt:lpstr>incoming</vt:lpstr>
      <vt:lpstr>Bike Order Form Ship 2</vt:lpstr>
      <vt:lpstr>Jerseys Gloves Armor &amp; Goggles</vt:lpstr>
      <vt:lpstr>Moto Order Form</vt:lpstr>
      <vt:lpstr>Closeout Order Form</vt:lpstr>
      <vt:lpstr>Sheet1</vt:lpstr>
      <vt:lpstr>Small Parts</vt:lpstr>
      <vt:lpstr>POP and Softgoods Order Form</vt:lpstr>
      <vt:lpstr>Dealer App</vt:lpstr>
      <vt:lpstr>Inventory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Aven</dc:creator>
  <cp:lastModifiedBy>Jason Aven</cp:lastModifiedBy>
  <dcterms:created xsi:type="dcterms:W3CDTF">2019-07-02T19:14:54Z</dcterms:created>
  <dcterms:modified xsi:type="dcterms:W3CDTF">2025-03-10T16:00:07Z</dcterms:modified>
</cp:coreProperties>
</file>