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E:\BENNETT\2023-2024\Bond\"/>
    </mc:Choice>
  </mc:AlternateContent>
  <xr:revisionPtr revIDLastSave="0" documentId="13_ncr:1_{E60E32B2-F05E-452A-BEFF-A4276297A6FD}" xr6:coauthVersionLast="36" xr6:coauthVersionMax="36" xr10:uidLastSave="{00000000-0000-0000-0000-000000000000}"/>
  <bookViews>
    <workbookView xWindow="0" yWindow="0" windowWidth="28800" windowHeight="12105" xr2:uid="{00000000-000D-0000-FFFF-FFFF00000000}"/>
  </bookViews>
  <sheets>
    <sheet name="District MLO Cost"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aic2" localSheetId="0">#REF!</definedName>
    <definedName name="___aic2">#REF!</definedName>
    <definedName name="___arb2" localSheetId="0">#REF!</definedName>
    <definedName name="___arb2">#REF!</definedName>
    <definedName name="___del2" localSheetId="0">#REF!</definedName>
    <definedName name="___del2">#REF!</definedName>
    <definedName name="___fid2" localSheetId="0">#REF!</definedName>
    <definedName name="___fid2">#REF!</definedName>
    <definedName name="___fmd2" localSheetId="0">#REF!</definedName>
    <definedName name="___fmd2">#REF!</definedName>
    <definedName name="___lmd2" localSheetId="0">#REF!</definedName>
    <definedName name="___lmd2">#REF!</definedName>
    <definedName name="___nic2" localSheetId="0">#REF!</definedName>
    <definedName name="___nic2">#REF!</definedName>
    <definedName name="___oid2" localSheetId="0">#REF!</definedName>
    <definedName name="___oid2">#REF!</definedName>
    <definedName name="___par2" localSheetId="0">#REF!</definedName>
    <definedName name="___par2">#REF!</definedName>
    <definedName name="__aic3" localSheetId="0">[1]DS!#REF!</definedName>
    <definedName name="__aic3">[1]DS!#REF!</definedName>
    <definedName name="__arb3" localSheetId="0">[1]DS!#REF!</definedName>
    <definedName name="__arb3">[1]DS!#REF!</definedName>
    <definedName name="__nic3" localSheetId="0">[1]DS!#REF!</definedName>
    <definedName name="__nic3">[1]DS!#REF!</definedName>
    <definedName name="_AIC" localSheetId="0">#REF!</definedName>
    <definedName name="_AIC">#REF!</definedName>
    <definedName name="_aic2" localSheetId="0">#REF!</definedName>
    <definedName name="_aic2">#REF!</definedName>
    <definedName name="_aic3" localSheetId="0">[1]DS!#REF!</definedName>
    <definedName name="_aic3">[1]DS!#REF!</definedName>
    <definedName name="_arb2" localSheetId="0">#REF!</definedName>
    <definedName name="_arb2">#REF!</definedName>
    <definedName name="_arb3" localSheetId="0">[1]DS!#REF!</definedName>
    <definedName name="_arb3">[1]DS!#REF!</definedName>
    <definedName name="_del2" localSheetId="0">#REF!</definedName>
    <definedName name="_del2">#REF!</definedName>
    <definedName name="_fid2" localSheetId="0">#REF!</definedName>
    <definedName name="_fid2">#REF!</definedName>
    <definedName name="_xlnm._FilterDatabase" localSheetId="0" hidden="1">'District MLO Cost'!$B$2:$D$41</definedName>
    <definedName name="_fmd2" localSheetId="0">#REF!</definedName>
    <definedName name="_fmd2">#REF!</definedName>
    <definedName name="_lmd2" localSheetId="0">#REF!</definedName>
    <definedName name="_lmd2">#REF!</definedName>
    <definedName name="_nic2" localSheetId="0">#REF!</definedName>
    <definedName name="_nic2">#REF!</definedName>
    <definedName name="_nic3" localSheetId="0">[1]DS!#REF!</definedName>
    <definedName name="_nic3">[1]DS!#REF!</definedName>
    <definedName name="_oid2" localSheetId="0">#REF!</definedName>
    <definedName name="_oid2">#REF!</definedName>
    <definedName name="_oid3" localSheetId="0">[2]DS!#REF!</definedName>
    <definedName name="_oid3">[2]DS!#REF!</definedName>
    <definedName name="_par2" localSheetId="0">#REF!</definedName>
    <definedName name="_par2">#REF!</definedName>
    <definedName name="_par3" localSheetId="0">[2]DS!#REF!</definedName>
    <definedName name="_par3">[2]DS!#REF!</definedName>
    <definedName name="accrued" localSheetId="0">#REF!</definedName>
    <definedName name="accrued">#REF!</definedName>
    <definedName name="accrued_n" localSheetId="0">#REF!</definedName>
    <definedName name="accrued_n">#REF!</definedName>
    <definedName name="accrued_r" localSheetId="0">#REF!</definedName>
    <definedName name="accrued_r">#REF!</definedName>
    <definedName name="accrued2" localSheetId="0">#REF!</definedName>
    <definedName name="accrued2">#REF!</definedName>
    <definedName name="accrued3" localSheetId="0">[2]DS!#REF!</definedName>
    <definedName name="accrued3">[2]DS!#REF!</definedName>
    <definedName name="accruedte" localSheetId="0">#REF!</definedName>
    <definedName name="accruedte">#REF!</definedName>
    <definedName name="accruedtx" localSheetId="0">'[3]VR w LOC'!#REF!</definedName>
    <definedName name="accruedtx">'[3]VR w LOC'!#REF!</definedName>
    <definedName name="aic" localSheetId="0">#REF!</definedName>
    <definedName name="aic">#REF!</definedName>
    <definedName name="aic_n" localSheetId="0">#REF!</definedName>
    <definedName name="aic_n">#REF!</definedName>
    <definedName name="aic_r" localSheetId="0">#REF!</definedName>
    <definedName name="aic_r">#REF!</definedName>
    <definedName name="aicte" localSheetId="0">#REF!</definedName>
    <definedName name="aicte">#REF!</definedName>
    <definedName name="aictx" localSheetId="0">'[3]VR w LOC'!#REF!</definedName>
    <definedName name="aictx">'[3]VR w LOC'!#REF!</definedName>
    <definedName name="arb" localSheetId="0">#REF!</definedName>
    <definedName name="arb">#REF!</definedName>
    <definedName name="arb_n" localSheetId="0">#REF!</definedName>
    <definedName name="arb_n">#REF!</definedName>
    <definedName name="arb_r" localSheetId="0">#REF!</definedName>
    <definedName name="arb_r">#REF!</definedName>
    <definedName name="Beds" localSheetId="0">#REF!</definedName>
    <definedName name="Beds">#REF!</definedName>
    <definedName name="blah">[4]EOF!$H$66</definedName>
    <definedName name="blah1">[4]EOF!$H$27</definedName>
    <definedName name="blah3">[4]EOF!$H$50</definedName>
    <definedName name="blah4">[4]EOF!$H$25</definedName>
    <definedName name="blah5" localSheetId="0">[4]CFA!#REF!</definedName>
    <definedName name="blah5">[4]CFA!#REF!</definedName>
    <definedName name="blah6">[4]EOF!$H$96</definedName>
    <definedName name="blah7">[4]CFA!$H$25</definedName>
    <definedName name="blah8">[4]EOF!$H$92</definedName>
    <definedName name="blah9">[4]EOF!$I$17</definedName>
    <definedName name="BoeckhsData">'[5]Project Information'!$D$2:$F$7</definedName>
    <definedName name="BoeckhsDate">[5]Controls!$B$18</definedName>
    <definedName name="BoeckhsDateBasis">[5]Controls!$B$19</definedName>
    <definedName name="CapI" localSheetId="0">'[6]DS Combined'!#REF!</definedName>
    <definedName name="CapI">'[6]DS Combined'!#REF!</definedName>
    <definedName name="caprate" localSheetId="0">#REF!</definedName>
    <definedName name="caprate">#REF!</definedName>
    <definedName name="CompanyName">[5]Controls!$B$5</definedName>
    <definedName name="constructioncosts" localSheetId="0">#REF!</definedName>
    <definedName name="constructioncosts">#REF!</definedName>
    <definedName name="d" localSheetId="0">#REF!</definedName>
    <definedName name="d">#REF!</definedName>
    <definedName name="dated" localSheetId="0">#REF!</definedName>
    <definedName name="dated">#REF!</definedName>
    <definedName name="dated2" localSheetId="0">#REF!</definedName>
    <definedName name="dated2">#REF!</definedName>
    <definedName name="Daycount" localSheetId="0">#REF!</definedName>
    <definedName name="Daycount">#REF!</definedName>
    <definedName name="del" localSheetId="0">#REF!</definedName>
    <definedName name="del">#REF!</definedName>
    <definedName name="delivery" localSheetId="0">#REF!</definedName>
    <definedName name="delivery">#REF!</definedName>
    <definedName name="demo" localSheetId="0">#REF!</definedName>
    <definedName name="demo">#REF!</definedName>
    <definedName name="Disclaimer">[5]Controls!$B$8</definedName>
    <definedName name="dpf" localSheetId="0">'[3]VR w LOC'!#REF!</definedName>
    <definedName name="dpf">'[3]VR w LOC'!#REF!</definedName>
    <definedName name="dta." localSheetId="0">#REF!</definedName>
    <definedName name="dta.">#REF!</definedName>
    <definedName name="Dtd" localSheetId="0">#REF!</definedName>
    <definedName name="Dtd">#REF!</definedName>
    <definedName name="dtt" localSheetId="0">#REF!</definedName>
    <definedName name="dtt">#REF!</definedName>
    <definedName name="fid" localSheetId="0">#REF!</definedName>
    <definedName name="fid">#REF!</definedName>
    <definedName name="fmd" localSheetId="0">#REF!</definedName>
    <definedName name="fmd">#REF!</definedName>
    <definedName name="fmdte" localSheetId="0">#REF!</definedName>
    <definedName name="fmdte">#REF!</definedName>
    <definedName name="fmdtx" localSheetId="0">'[3]VR w LOC'!#REF!</definedName>
    <definedName name="fmdtx">'[3]VR w LOC'!#REF!</definedName>
    <definedName name="fmmd" localSheetId="0">#REF!</definedName>
    <definedName name="fmmd">#REF!</definedName>
    <definedName name="GeneralConditions">'[5]Project Information'!$A$15:$K$37</definedName>
    <definedName name="GMONEY" localSheetId="0">#REF!</definedName>
    <definedName name="GMONEY">#REF!</definedName>
    <definedName name="guess" localSheetId="0">#REF!</definedName>
    <definedName name="guess">#REF!</definedName>
    <definedName name="guess_a" localSheetId="0">#REF!</definedName>
    <definedName name="guess_a">#REF!</definedName>
    <definedName name="guess_n" localSheetId="0">#REF!</definedName>
    <definedName name="guess_n">#REF!</definedName>
    <definedName name="guess_r" localSheetId="0">#REF!</definedName>
    <definedName name="guess_r">#REF!</definedName>
    <definedName name="guess2" localSheetId="0">#REF!</definedName>
    <definedName name="guess2">#REF!</definedName>
    <definedName name="guess3" localSheetId="0">[2]DS!#REF!</definedName>
    <definedName name="guess3">[2]DS!#REF!</definedName>
    <definedName name="guessste" localSheetId="0">'[7]VR w LOC'!#REF!</definedName>
    <definedName name="guessste">'[7]VR w LOC'!#REF!</definedName>
    <definedName name="guesste" localSheetId="0">#REF!</definedName>
    <definedName name="guesste">#REF!</definedName>
    <definedName name="guesstx" localSheetId="0">'[3]VR w LOC'!#REF!</definedName>
    <definedName name="guesstx">'[3]VR w LOC'!#REF!</definedName>
    <definedName name="HardCosts" localSheetId="0">#REF!</definedName>
    <definedName name="HardCosts">#REF!</definedName>
    <definedName name="HideFSRCode">[5]Controls!$B$10</definedName>
    <definedName name="HideUserCode">[5]Controls!$B$9</definedName>
    <definedName name="HousingSF" localSheetId="0">#REF!</definedName>
    <definedName name="HousingSF">#REF!</definedName>
    <definedName name="land" localSheetId="0">#REF!</definedName>
    <definedName name="land">#REF!</definedName>
    <definedName name="Letter_Upfront" localSheetId="0">#REF!</definedName>
    <definedName name="Letter_Upfront">#REF!</definedName>
    <definedName name="lmd" localSheetId="0">#REF!</definedName>
    <definedName name="lmd">#REF!</definedName>
    <definedName name="lmd_new" localSheetId="0">#REF!</definedName>
    <definedName name="lmd_new">#REF!</definedName>
    <definedName name="lmdte" localSheetId="0">#REF!</definedName>
    <definedName name="lmdte">#REF!</definedName>
    <definedName name="lmdtx" localSheetId="0">'[3]VR w LOC'!#REF!</definedName>
    <definedName name="lmdtx">'[3]VR w LOC'!#REF!</definedName>
    <definedName name="LOC_Ongoing" localSheetId="0">#REF!</definedName>
    <definedName name="LOC_Ongoing">#REF!</definedName>
    <definedName name="MasterControl">[5]Controls!$B$4</definedName>
    <definedName name="MathChecks">'[5]Project Information'!$H$3:$H$11</definedName>
    <definedName name="maxrate" localSheetId="0">#REF!</definedName>
    <definedName name="maxrate">#REF!</definedName>
    <definedName name="mgmtfee" localSheetId="0">#REF!</definedName>
    <definedName name="mgmtfee">#REF!</definedName>
    <definedName name="nic" localSheetId="0">#REF!</definedName>
    <definedName name="nic">#REF!</definedName>
    <definedName name="nic_n" localSheetId="0">#REF!</definedName>
    <definedName name="nic_n">#REF!</definedName>
    <definedName name="nic_r" localSheetId="0">#REF!</definedName>
    <definedName name="nic_r">#REF!</definedName>
    <definedName name="nicte" localSheetId="0">#REF!</definedName>
    <definedName name="nicte">#REF!</definedName>
    <definedName name="nictx" localSheetId="0">'[3]VR w LOC'!#REF!</definedName>
    <definedName name="nictx">'[3]VR w LOC'!#REF!</definedName>
    <definedName name="oid" localSheetId="0">#REF!</definedName>
    <definedName name="oid">#REF!</definedName>
    <definedName name="oid_n" localSheetId="0">#REF!</definedName>
    <definedName name="oid_n">#REF!</definedName>
    <definedName name="oid_r" localSheetId="0">#REF!</definedName>
    <definedName name="oid_r">#REF!</definedName>
    <definedName name="oidte" localSheetId="0">#REF!</definedName>
    <definedName name="oidte">#REF!</definedName>
    <definedName name="oidtx" localSheetId="0">'[3]VR w LOC'!#REF!</definedName>
    <definedName name="oidtx">'[3]VR w LOC'!#REF!</definedName>
    <definedName name="ORDPER" localSheetId="0">#REF!</definedName>
    <definedName name="ORDPER">#REF!</definedName>
    <definedName name="OverheadChange">'[5]Project Information'!$E$11</definedName>
    <definedName name="OverheadControl">[5]Controls!$B$20</definedName>
    <definedName name="OverheadTotal">[5]Controls!$B$17</definedName>
    <definedName name="par" localSheetId="0">#REF!</definedName>
    <definedName name="par">#REF!</definedName>
    <definedName name="par_n" localSheetId="0">#REF!</definedName>
    <definedName name="par_n">#REF!</definedName>
    <definedName name="par_r" localSheetId="0">#REF!</definedName>
    <definedName name="par_r">#REF!</definedName>
    <definedName name="parte" localSheetId="0">#REF!</definedName>
    <definedName name="parte">#REF!</definedName>
    <definedName name="partotal" localSheetId="0">#REF!</definedName>
    <definedName name="partotal">#REF!</definedName>
    <definedName name="partx" localSheetId="0">'[3]VR w LOC'!#REF!</definedName>
    <definedName name="partx">'[3]VR w LOC'!#REF!</definedName>
    <definedName name="phase1beds" localSheetId="0">#REF!</definedName>
    <definedName name="phase1beds">#REF!</definedName>
    <definedName name="phase1sf" localSheetId="0">[8]CFA!#REF!</definedName>
    <definedName name="phase1sf">[8]CFA!#REF!</definedName>
    <definedName name="phase1units" localSheetId="0">[8]CFA!#REF!</definedName>
    <definedName name="phase1units">[8]CFA!#REF!</definedName>
    <definedName name="phase2beds" localSheetId="0">#REF!</definedName>
    <definedName name="phase2beds">#REF!</definedName>
    <definedName name="phase2sf" localSheetId="0">[8]CFA!#REF!</definedName>
    <definedName name="phase2sf">[8]CFA!#REF!</definedName>
    <definedName name="phase2units" localSheetId="0">[8]CFA!#REF!</definedName>
    <definedName name="phase2units">[8]CFA!#REF!</definedName>
    <definedName name="POS" localSheetId="0">#REF!</definedName>
    <definedName name="POS">#REF!</definedName>
    <definedName name="_xlnm.Print_Area" localSheetId="0">'District MLO Cost'!$B$1:$L$45</definedName>
    <definedName name="_xlnm.Print_Area">#REF!</definedName>
    <definedName name="Product_Type">'[9]Inputs-Global'!$T$12</definedName>
    <definedName name="proj_comp" localSheetId="0">'[7]VR w LOC'!#REF!</definedName>
    <definedName name="proj_comp">'[7]VR w LOC'!#REF!</definedName>
    <definedName name="ProjectData">'[5]Project Information'!$B$3:$C$11</definedName>
    <definedName name="ProjectDescription">'[5]Project Information'!$B$45</definedName>
    <definedName name="Projectfund" localSheetId="0">#REF!</definedName>
    <definedName name="Projectfund">#REF!</definedName>
    <definedName name="ProjectInfoSelects">[5]Controls!$B$15</definedName>
    <definedName name="ProjectSectorSelects">[5]Controls!$B$16</definedName>
    <definedName name="Remarketing_Ongoing" localSheetId="0">#REF!</definedName>
    <definedName name="Remarketing_Ongoing">#REF!</definedName>
    <definedName name="retailsf" localSheetId="0">[10]CFA!#REF!</definedName>
    <definedName name="retailsf">[10]CFA!#REF!</definedName>
    <definedName name="RSummaryHidePercents">[5]Controls!$B$14</definedName>
    <definedName name="RSummaryUsePUCHides">[5]Controls!$B$13</definedName>
    <definedName name="Sectors">[5]Controls!$B$6</definedName>
    <definedName name="sf" localSheetId="0">#REF!</definedName>
    <definedName name="sf">#REF!</definedName>
    <definedName name="Sites">[5]Controls!$B$7</definedName>
    <definedName name="softcosts" localSheetId="0">#REF!</definedName>
    <definedName name="softcosts">#REF!</definedName>
    <definedName name="sssss" localSheetId="0">#REF!</definedName>
    <definedName name="sssss">#REF!</definedName>
    <definedName name="SummaryHidePercents">[5]Controls!$B$12</definedName>
    <definedName name="SummaryUsePUCHides">[5]Controls!$B$11</definedName>
    <definedName name="swapagent" localSheetId="0">#REF!</definedName>
    <definedName name="swapagent">#REF!</definedName>
    <definedName name="swaploc" localSheetId="0">#REF!</definedName>
    <definedName name="swaploc">#REF!</definedName>
    <definedName name="target" localSheetId="0">#REF!</definedName>
    <definedName name="target">#REF!</definedName>
    <definedName name="tic" localSheetId="0">#REF!</definedName>
    <definedName name="tic">#REF!</definedName>
    <definedName name="tic_n" localSheetId="0">#REF!</definedName>
    <definedName name="tic_n">#REF!</definedName>
    <definedName name="tic_r" localSheetId="0">#REF!</definedName>
    <definedName name="tic_r">#REF!</definedName>
    <definedName name="ticte" localSheetId="0">#REF!</definedName>
    <definedName name="ticte">#REF!</definedName>
    <definedName name="tictx" localSheetId="0">'[3]VR w LOC'!#REF!</definedName>
    <definedName name="tictx">'[3]VR w LOC'!#REF!</definedName>
    <definedName name="TotalSF" localSheetId="0">#REF!</definedName>
    <definedName name="TotalSF">#REF!</definedName>
    <definedName name="Units" localSheetId="0">#REF!</definedName>
    <definedName name="Units">#REF!</definedName>
    <definedName name="upfront" localSheetId="0">#REF!</definedName>
    <definedName name="upfront">#REF!</definedName>
    <definedName name="VersionDate">[5]Controls!$B$3</definedName>
    <definedName name="WorkbookVersion">[5]Controls!$B$2</definedName>
    <definedName name="wrn.Complete." hidden="1">{"Summary",#N/A,TRUE,"SUMMARY";"Table of Contents",#N/A,TRUE,"Table of Contents";"Total Debt Service",#N/A,TRUE,"February Closing";"Total Proof of Yields",#N/A,TRUE,"February Closing";"Mill Levy Requirements",#N/A,TRUE,"February Closing";"Tax Impact",#N/A,TRUE,"Tax Impact";"2010A Debt Service",#N/A,TRUE,"February Closing";"2010A Net Debt Service",#N/A,TRUE,"February Closing";"2010A Proof of Yields",#N/A,TRUE,"February Closing";"2010B Debt Service",#N/A,TRUE,"February Closing";"2010B Net Debt Service",#N/A,TRUE,"February Closing";"2010B Proof of Yields",#N/A,TRUE,"February Closing"}</definedName>
    <definedName name="wrn.El._.Paso._.Print.">{"Summary Page",#N/A,FALSE,"SUMMARY";"Table of Contents",#N/A,FALSE,"Table of Contents";"Sources &amp; Uses",#N/A,FALSE,"$12M - 13 Yrs - (BAB TE)";"Bond Production Schedule",#N/A,FALSE,"$12M - 13 Yrs - (BAB TE)";"Debt Service Schedule",#N/A,FALSE,"$12M - 13 Yrs - (BAB TE)";"Net Debt Service Schedule",#N/A,FALSE,"$12M - 13 Yrs - (BAB TE)";"Cost of Issuance",#N/A,FALSE,"Cost of Issuance";"Tax &amp; Exempt Proof of Yields",#N/A,FALSE,"$12M - 13 Yrs - (BAB TE)";"Combined Proof of Yields",#N/A,FALSE,"$12M - 13 Yrs - (BAB TE)";"Proof of Yields Summary",#N/A,FALSE,"$12M - 13 Yrs - (BAB TE)";"Yield Cash Flows",#N/A,FALSE,"$12M - 13 Yrs - (BAB TE)";"DSRF Fund",#N/A,FALSE,"$12M - 13 Yrs - (BAB TE)";"Capitalized Interest Fund",#N/A,FALSE,"$12M - 13 Yrs - (BAB TE)";"Resolution Parameters",#N/A,FALSE,"Max Payment Ordinance";"Yield Comparison",#N/A,FALSE,"$12M - 13 Yrs - (BAB TE)";"Combined WAM",#N/A,FALSE,"8038 C (2010)";"Series 2010A WAM",#N/A,FALSE,"8038 C (2010A)";"Series 2010B WAM",#N/A,FALSE,"8038 C (2010B)"}</definedName>
    <definedName name="yr1loc" localSheetId="0">#REF!</definedName>
    <definedName name="yr1loc">#REF!</definedName>
    <definedName name="Z_1DEC544A_C2D1_466D_966F_4AC586E0804D_.wvu.FilterData" localSheetId="0" hidden="1">'District MLO Cost'!$B$2:$D$41</definedName>
    <definedName name="Z_1DEC544A_C2D1_466D_966F_4AC586E0804D_.wvu.PrintArea" localSheetId="0" hidden="1">'District MLO Cost'!$B$2:$L$39</definedName>
  </definedNames>
  <calcPr calcId="191029"/>
</workbook>
</file>

<file path=xl/calcChain.xml><?xml version="1.0" encoding="utf-8"?>
<calcChain xmlns="http://schemas.openxmlformats.org/spreadsheetml/2006/main">
  <c r="D9" i="7" l="1"/>
  <c r="D13" i="7" s="1"/>
  <c r="E13" i="7" l="1"/>
  <c r="D17" i="7"/>
  <c r="D20" i="7" s="1"/>
  <c r="D21" i="7"/>
  <c r="D24" i="7"/>
  <c r="D23" i="7"/>
  <c r="D22" i="7"/>
  <c r="D38" i="7"/>
  <c r="D39" i="7"/>
  <c r="D40" i="7"/>
  <c r="D37" i="7"/>
  <c r="D32" i="7"/>
  <c r="D33" i="7"/>
  <c r="D34" i="7"/>
  <c r="D31" i="7"/>
  <c r="D28" i="7"/>
  <c r="D27" i="7"/>
  <c r="F13" i="7" l="1"/>
  <c r="E17" i="7"/>
  <c r="E20" i="7" s="1"/>
  <c r="E28" i="7"/>
  <c r="E37" i="7"/>
  <c r="E24" i="7"/>
  <c r="E31" i="7"/>
  <c r="E33" i="7"/>
  <c r="E38" i="7"/>
  <c r="E40" i="7"/>
  <c r="E27" i="7"/>
  <c r="E39" i="7"/>
  <c r="E32" i="7"/>
  <c r="E34" i="7"/>
  <c r="E21" i="7"/>
  <c r="E23" i="7"/>
  <c r="E22" i="7" l="1"/>
  <c r="G13" i="7"/>
  <c r="F17" i="7"/>
  <c r="F20" i="7" s="1"/>
  <c r="F39" i="7"/>
  <c r="F28" i="7"/>
  <c r="F37" i="7"/>
  <c r="F31" i="7"/>
  <c r="F38" i="7"/>
  <c r="F27" i="7"/>
  <c r="F34" i="7"/>
  <c r="F32" i="7"/>
  <c r="F21" i="7" l="1"/>
  <c r="F40" i="7"/>
  <c r="F24" i="7"/>
  <c r="F23" i="7"/>
  <c r="F33" i="7"/>
  <c r="F22" i="7"/>
  <c r="H13" i="7"/>
  <c r="G17" i="7"/>
  <c r="G20" i="7" s="1"/>
  <c r="G31" i="7"/>
  <c r="G23" i="7"/>
  <c r="G34" i="7"/>
  <c r="G40" i="7" l="1"/>
  <c r="G24" i="7"/>
  <c r="G21" i="7"/>
  <c r="G38" i="7"/>
  <c r="G22" i="7"/>
  <c r="G37" i="7"/>
  <c r="G39" i="7"/>
  <c r="G32" i="7"/>
  <c r="G27" i="7"/>
  <c r="G33" i="7"/>
  <c r="G28" i="7"/>
  <c r="I13" i="7"/>
  <c r="H17" i="7"/>
  <c r="H20" i="7" s="1"/>
  <c r="H28" i="7"/>
  <c r="H31" i="7"/>
  <c r="H33" i="7"/>
  <c r="H27" i="7"/>
  <c r="H23" i="7"/>
  <c r="H21" i="7"/>
  <c r="H34" i="7"/>
  <c r="H38" i="7" l="1"/>
  <c r="H37" i="7"/>
  <c r="H39" i="7"/>
  <c r="H24" i="7"/>
  <c r="H32" i="7"/>
  <c r="H40" i="7"/>
  <c r="H22" i="7"/>
  <c r="J13" i="7"/>
  <c r="I17" i="7"/>
  <c r="I32" i="7" s="1"/>
  <c r="I34" i="7"/>
  <c r="I39" i="7"/>
  <c r="I28" i="7"/>
  <c r="I24" i="7"/>
  <c r="I31" i="7"/>
  <c r="I33" i="7"/>
  <c r="I40" i="7"/>
  <c r="I38" i="7"/>
  <c r="I27" i="7"/>
  <c r="I23" i="7"/>
  <c r="I37" i="7"/>
  <c r="I21" i="7"/>
  <c r="I22" i="7" l="1"/>
  <c r="K13" i="7"/>
  <c r="J17" i="7"/>
  <c r="J34" i="7" s="1"/>
  <c r="J32" i="7"/>
  <c r="J23" i="7"/>
  <c r="J33" i="7"/>
  <c r="J21" i="7"/>
  <c r="J38" i="7"/>
  <c r="J22" i="7" l="1"/>
  <c r="J27" i="7"/>
  <c r="J28" i="7"/>
  <c r="J37" i="7"/>
  <c r="J31" i="7"/>
  <c r="J39" i="7"/>
  <c r="J40" i="7"/>
  <c r="J24" i="7"/>
  <c r="L13" i="7"/>
  <c r="L17" i="7" s="1"/>
  <c r="L23" i="7" s="1"/>
  <c r="K17" i="7"/>
  <c r="K21" i="7"/>
  <c r="K23" i="7"/>
  <c r="K32" i="7"/>
  <c r="K34" i="7"/>
  <c r="K37" i="7"/>
  <c r="K39" i="7"/>
  <c r="K28" i="7"/>
  <c r="K22" i="7"/>
  <c r="K24" i="7"/>
  <c r="K40" i="7"/>
  <c r="K38" i="7"/>
  <c r="K27" i="7"/>
  <c r="K31" i="7"/>
  <c r="K33" i="7"/>
  <c r="L22" i="7" l="1"/>
  <c r="L28" i="7"/>
  <c r="L21" i="7"/>
  <c r="L38" i="7"/>
  <c r="L27" i="7"/>
  <c r="L37" i="7"/>
  <c r="L33" i="7"/>
  <c r="L31" i="7"/>
  <c r="L34" i="7"/>
  <c r="L24" i="7"/>
  <c r="L40" i="7"/>
  <c r="L32" i="7"/>
  <c r="L39" i="7"/>
</calcChain>
</file>

<file path=xl/sharedStrings.xml><?xml version="1.0" encoding="utf-8"?>
<sst xmlns="http://schemas.openxmlformats.org/spreadsheetml/2006/main" count="39" uniqueCount="31">
  <si>
    <t>Adams County</t>
  </si>
  <si>
    <t>Arapahoe County</t>
  </si>
  <si>
    <t>Mill Levy Override Tax Impact</t>
  </si>
  <si>
    <t>Grazing Land</t>
  </si>
  <si>
    <t>Dry Land</t>
  </si>
  <si>
    <t>Total Assessed Valuation</t>
  </si>
  <si>
    <t>Mill Levy Override Total $ Value</t>
  </si>
  <si>
    <t>Flood Irrigation</t>
  </si>
  <si>
    <t>Sprinkler Irrigation</t>
  </si>
  <si>
    <t xml:space="preserve">Arapahoe County Agricultural Taxable Value Per Acre </t>
  </si>
  <si>
    <t>assessment goes up for every 300 homes @$400,000.00 assessment each</t>
  </si>
  <si>
    <t>Current</t>
  </si>
  <si>
    <t>Add 300 homes</t>
  </si>
  <si>
    <t>Add 600 homes</t>
  </si>
  <si>
    <t>Add 900 homes</t>
  </si>
  <si>
    <t>Add 1200 homes</t>
  </si>
  <si>
    <t>Add 1500 homes</t>
  </si>
  <si>
    <t>Add 1800 homes</t>
  </si>
  <si>
    <t>Add 2100 homes</t>
  </si>
  <si>
    <t>Add 2400 homes</t>
  </si>
  <si>
    <t>***  this is only an example on residential effect.  This does not include oil and gas, or commercial values</t>
  </si>
  <si>
    <t>Total Mill Levy (2022)</t>
  </si>
  <si>
    <t>Commercial Monthly Tax Impact (29.00% Taxable Assessment Rate)</t>
  </si>
  <si>
    <t>Adams County Agricultural Monthly Tax Impact (Per Quarter Section)</t>
  </si>
  <si>
    <t>Arapahoe County Agricultural Monthly Tax Impact (Per Quarter Section)</t>
  </si>
  <si>
    <t>factored over 20 years at 6%</t>
  </si>
  <si>
    <t>This Scenario is Factoring a 72MM Building with a 20 year loan @ 6% interest</t>
  </si>
  <si>
    <t>District Assessed Value 2023 estimates</t>
  </si>
  <si>
    <t>Residential Monthly Tax Impact (6.765% Taxable Assessment Rate) temporary</t>
  </si>
  <si>
    <t>HOW MUCH WILL THIS COST ME</t>
  </si>
  <si>
    <t>revenues needed 80MM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</si>
</sst>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As of &quot;mm/dd/yy&quot;&quot;"/>
    <numFmt numFmtId="165" formatCode="&quot;$&quot;00,000\ &quot;DISTRICT MATCH COMPARISON - TAX IMPACT&quot;"/>
    <numFmt numFmtId="166" formatCode="_(&quot;$&quot;* #,##0_);_(&quot;$&quot;* \(#,##0\);_(&quot;$&quot;* &quot;-&quot;??_);_(@_)"/>
    <numFmt numFmtId="167" formatCode="0.000"/>
    <numFmt numFmtId="168" formatCode="&quot;$&quot;00,000\ &quot;Home Value&quot;"/>
    <numFmt numFmtId="169" formatCode="&quot;$&quot;00,000\ &quot;Market Value&quot;"/>
    <numFmt numFmtId="170" formatCode="&quot;Residential Monthly Tax Impact (&quot;0.00%\ &quot;Taxable Assessment Rate)&quot;"/>
    <numFmt numFmtId="171" formatCode="&quot;Commerciall Monthly Tax Impact (&quot;0.00%\ &quot;Taxable Assessment Rate)&quot;"/>
  </numFmts>
  <fonts count="27">
    <font>
      <sz val="11"/>
      <color theme="1"/>
      <name val="Calibri"/>
      <family val="2"/>
      <scheme val="minor"/>
    </font>
    <font>
      <sz val="9"/>
      <color theme="1"/>
      <name val="Optima"/>
      <family val="2"/>
    </font>
    <font>
      <sz val="11"/>
      <color theme="1"/>
      <name val="Calibri"/>
      <family val="2"/>
      <scheme val="minor"/>
    </font>
    <font>
      <b/>
      <sz val="11"/>
      <name val="Arial"/>
      <family val="2"/>
    </font>
    <font>
      <sz val="10"/>
      <name val="Arial"/>
      <family val="2"/>
    </font>
    <font>
      <sz val="7"/>
      <color theme="1"/>
      <name val="Arial"/>
      <family val="2"/>
    </font>
    <font>
      <b/>
      <sz val="10"/>
      <name val="Arial"/>
      <family val="2"/>
    </font>
    <font>
      <sz val="11"/>
      <color theme="1"/>
      <name val="Arial"/>
      <family val="2"/>
    </font>
    <font>
      <sz val="7"/>
      <name val="Arial"/>
      <family val="2"/>
    </font>
    <font>
      <sz val="7"/>
      <color indexed="8"/>
      <name val="Arial"/>
      <family val="2"/>
    </font>
    <font>
      <sz val="12"/>
      <name val="Arial Narrow"/>
      <family val="2"/>
    </font>
    <font>
      <sz val="12"/>
      <name val="Garamond"/>
      <family val="1"/>
    </font>
    <font>
      <sz val="10"/>
      <name val="Courier"/>
      <family val="3"/>
    </font>
    <font>
      <b/>
      <sz val="12"/>
      <name val="Arial"/>
      <family val="2"/>
    </font>
    <font>
      <b/>
      <sz val="8"/>
      <color rgb="FFFF0000"/>
      <name val="Arial"/>
      <family val="2"/>
    </font>
    <font>
      <b/>
      <i/>
      <sz val="10"/>
      <color theme="1"/>
      <name val="Arial"/>
      <family val="2"/>
    </font>
    <font>
      <b/>
      <i/>
      <sz val="10"/>
      <color theme="1"/>
      <name val="Calibri"/>
      <family val="2"/>
      <scheme val="minor"/>
    </font>
    <font>
      <b/>
      <sz val="12"/>
      <color theme="1"/>
      <name val="Arial"/>
      <family val="2"/>
    </font>
    <font>
      <sz val="8"/>
      <color theme="1"/>
      <name val="Arial"/>
      <family val="2"/>
    </font>
    <font>
      <sz val="8"/>
      <name val="Arial"/>
      <family val="2"/>
    </font>
    <font>
      <sz val="8"/>
      <color indexed="8"/>
      <name val="Arial"/>
      <family val="2"/>
    </font>
    <font>
      <sz val="10"/>
      <color rgb="FFFF0000"/>
      <name val="Arial"/>
      <family val="2"/>
    </font>
    <font>
      <sz val="10"/>
      <color theme="1"/>
      <name val="Arial"/>
      <family val="2"/>
    </font>
    <font>
      <b/>
      <sz val="7"/>
      <color rgb="FF0070C0"/>
      <name val="Arial"/>
      <family val="2"/>
    </font>
    <font>
      <sz val="12"/>
      <color rgb="FF0070C0"/>
      <name val="Arial"/>
      <family val="2"/>
    </font>
    <font>
      <sz val="12"/>
      <name val="Arial"/>
      <family val="2"/>
    </font>
    <font>
      <sz val="14"/>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1">
    <xf numFmtId="0" fontId="0" fillId="0" borderId="0"/>
    <xf numFmtId="44" fontId="2"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xf numFmtId="0" fontId="4" fillId="0" borderId="0"/>
    <xf numFmtId="0" fontId="10" fillId="0" borderId="0"/>
    <xf numFmtId="0" fontId="1" fillId="0" borderId="0"/>
    <xf numFmtId="0" fontId="10" fillId="0" borderId="0"/>
    <xf numFmtId="0" fontId="4" fillId="0" borderId="0"/>
    <xf numFmtId="0" fontId="5" fillId="0" borderId="0"/>
    <xf numFmtId="0" fontId="4" fillId="0" borderId="0"/>
    <xf numFmtId="0" fontId="4" fillId="0" borderId="0"/>
    <xf numFmtId="0" fontId="4"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8">
    <xf numFmtId="0" fontId="0" fillId="0" borderId="0" xfId="0"/>
    <xf numFmtId="0" fontId="4" fillId="0" borderId="0" xfId="2"/>
    <xf numFmtId="0" fontId="8" fillId="0" borderId="0" xfId="2" applyFont="1"/>
    <xf numFmtId="0" fontId="4" fillId="0" borderId="0" xfId="2" applyFill="1"/>
    <xf numFmtId="0" fontId="6" fillId="0" borderId="0" xfId="2" applyFont="1" applyFill="1"/>
    <xf numFmtId="2" fontId="5" fillId="0" borderId="0" xfId="2" applyNumberFormat="1" applyFont="1" applyFill="1"/>
    <xf numFmtId="164" fontId="5" fillId="0" borderId="0" xfId="2" applyNumberFormat="1" applyFont="1" applyFill="1" applyAlignment="1">
      <alignment horizontal="right"/>
    </xf>
    <xf numFmtId="2" fontId="5" fillId="0" borderId="1" xfId="2" applyNumberFormat="1" applyFont="1" applyFill="1" applyBorder="1"/>
    <xf numFmtId="0" fontId="8" fillId="0" borderId="0" xfId="2" applyFont="1" applyFill="1"/>
    <xf numFmtId="0" fontId="8" fillId="0" borderId="0" xfId="2" applyFont="1" applyFill="1" applyBorder="1"/>
    <xf numFmtId="0" fontId="5" fillId="0" borderId="0" xfId="2" applyFont="1" applyFill="1" applyBorder="1" applyAlignment="1">
      <alignment horizontal="left"/>
    </xf>
    <xf numFmtId="4" fontId="5" fillId="0" borderId="0" xfId="5" applyNumberFormat="1" applyFont="1" applyFill="1" applyBorder="1" applyAlignment="1">
      <alignment horizontal="center"/>
    </xf>
    <xf numFmtId="0" fontId="4" fillId="0" borderId="0" xfId="2" applyFill="1" applyBorder="1"/>
    <xf numFmtId="6" fontId="8" fillId="0" borderId="0" xfId="2" applyNumberFormat="1" applyFont="1" applyFill="1" applyBorder="1"/>
    <xf numFmtId="0" fontId="8" fillId="0" borderId="0" xfId="2" applyFont="1" applyFill="1" applyBorder="1" applyAlignment="1">
      <alignment horizontal="center"/>
    </xf>
    <xf numFmtId="10" fontId="8" fillId="0" borderId="0" xfId="2" applyNumberFormat="1" applyFont="1" applyFill="1" applyBorder="1" applyAlignment="1">
      <alignment horizontal="center"/>
    </xf>
    <xf numFmtId="2" fontId="14" fillId="0" borderId="10" xfId="2" applyNumberFormat="1" applyFont="1" applyFill="1" applyBorder="1"/>
    <xf numFmtId="2" fontId="14" fillId="0" borderId="1" xfId="2" applyNumberFormat="1" applyFont="1" applyFill="1" applyBorder="1"/>
    <xf numFmtId="166" fontId="14" fillId="0" borderId="11" xfId="2" applyNumberFormat="1" applyFont="1" applyFill="1" applyBorder="1" applyAlignment="1">
      <alignment horizontal="right"/>
    </xf>
    <xf numFmtId="2" fontId="18" fillId="0" borderId="6" xfId="2" applyNumberFormat="1" applyFont="1" applyFill="1" applyBorder="1"/>
    <xf numFmtId="2" fontId="18" fillId="0" borderId="13" xfId="2" applyNumberFormat="1" applyFont="1" applyFill="1" applyBorder="1"/>
    <xf numFmtId="166" fontId="18" fillId="0" borderId="7" xfId="2" applyNumberFormat="1" applyFont="1" applyFill="1" applyBorder="1" applyAlignment="1">
      <alignment horizontal="right"/>
    </xf>
    <xf numFmtId="2" fontId="18" fillId="0" borderId="8" xfId="2" applyNumberFormat="1" applyFont="1" applyFill="1" applyBorder="1"/>
    <xf numFmtId="2" fontId="18" fillId="0" borderId="0" xfId="2" applyNumberFormat="1" applyFont="1" applyFill="1" applyBorder="1"/>
    <xf numFmtId="166" fontId="18" fillId="0" borderId="9" xfId="2" applyNumberFormat="1" applyFont="1" applyFill="1" applyBorder="1" applyAlignment="1">
      <alignment horizontal="right"/>
    </xf>
    <xf numFmtId="0" fontId="19" fillId="0" borderId="8" xfId="2" applyFont="1" applyBorder="1"/>
    <xf numFmtId="0" fontId="19" fillId="0" borderId="0" xfId="2" applyFont="1" applyBorder="1"/>
    <xf numFmtId="0" fontId="19" fillId="0" borderId="9" xfId="2" applyFont="1" applyBorder="1"/>
    <xf numFmtId="0" fontId="18" fillId="0" borderId="6" xfId="4" applyFont="1" applyFill="1" applyBorder="1" applyAlignment="1"/>
    <xf numFmtId="44" fontId="18" fillId="0" borderId="7" xfId="2" applyNumberFormat="1" applyFont="1" applyFill="1" applyBorder="1" applyAlignment="1">
      <alignment horizontal="right"/>
    </xf>
    <xf numFmtId="0" fontId="18" fillId="0" borderId="8" xfId="4" applyFont="1" applyFill="1" applyBorder="1" applyAlignment="1"/>
    <xf numFmtId="44" fontId="18" fillId="0" borderId="9" xfId="2" applyNumberFormat="1" applyFont="1" applyFill="1" applyBorder="1" applyAlignment="1">
      <alignment horizontal="right"/>
    </xf>
    <xf numFmtId="0" fontId="18" fillId="0" borderId="10" xfId="4" applyFont="1" applyFill="1" applyBorder="1" applyAlignment="1"/>
    <xf numFmtId="44" fontId="18" fillId="0" borderId="11" xfId="2" applyNumberFormat="1" applyFont="1" applyFill="1" applyBorder="1" applyAlignment="1">
      <alignment horizontal="right"/>
    </xf>
    <xf numFmtId="0" fontId="18" fillId="0" borderId="0" xfId="2" applyFont="1" applyFill="1" applyBorder="1" applyAlignment="1">
      <alignment horizontal="left"/>
    </xf>
    <xf numFmtId="168" fontId="18" fillId="0" borderId="0" xfId="4" applyNumberFormat="1" applyFont="1" applyFill="1" applyBorder="1" applyAlignment="1">
      <alignment horizontal="left"/>
    </xf>
    <xf numFmtId="169" fontId="18" fillId="0" borderId="0" xfId="4" applyNumberFormat="1" applyFont="1" applyFill="1" applyBorder="1" applyAlignment="1">
      <alignment horizontal="left"/>
    </xf>
    <xf numFmtId="0" fontId="21" fillId="0" borderId="0" xfId="2" applyFont="1" applyFill="1" applyBorder="1" applyAlignment="1">
      <alignment horizontal="left"/>
    </xf>
    <xf numFmtId="166" fontId="21" fillId="0" borderId="0" xfId="2" applyNumberFormat="1" applyFont="1" applyFill="1" applyBorder="1" applyAlignment="1">
      <alignment horizontal="right"/>
    </xf>
    <xf numFmtId="0" fontId="22" fillId="0" borderId="0" xfId="2" applyFont="1" applyFill="1" applyBorder="1" applyAlignment="1">
      <alignment horizontal="left"/>
    </xf>
    <xf numFmtId="0" fontId="4" fillId="0" borderId="0" xfId="2" applyFont="1" applyFill="1" applyBorder="1" applyAlignment="1">
      <alignment horizontal="right"/>
    </xf>
    <xf numFmtId="0" fontId="4" fillId="0" borderId="0" xfId="2" applyFont="1" applyFill="1" applyBorder="1"/>
    <xf numFmtId="167" fontId="19" fillId="0" borderId="0" xfId="2" applyNumberFormat="1" applyFont="1" applyFill="1" applyBorder="1" applyAlignment="1">
      <alignment horizontal="right"/>
    </xf>
    <xf numFmtId="165" fontId="17" fillId="0" borderId="0" xfId="2" applyNumberFormat="1" applyFont="1" applyFill="1" applyBorder="1" applyAlignment="1">
      <alignment horizontal="left"/>
    </xf>
    <xf numFmtId="2" fontId="5" fillId="0" borderId="0" xfId="2" applyNumberFormat="1" applyFont="1" applyFill="1" applyBorder="1"/>
    <xf numFmtId="0" fontId="4" fillId="0" borderId="2" xfId="2" applyFill="1" applyBorder="1"/>
    <xf numFmtId="2" fontId="5" fillId="0" borderId="15" xfId="2" applyNumberFormat="1" applyFont="1" applyFill="1" applyBorder="1"/>
    <xf numFmtId="0" fontId="6" fillId="0" borderId="15" xfId="2" applyFont="1" applyFill="1" applyBorder="1" applyAlignment="1">
      <alignment wrapText="1"/>
    </xf>
    <xf numFmtId="0" fontId="6" fillId="0" borderId="3" xfId="2" applyFont="1" applyFill="1" applyBorder="1" applyAlignment="1">
      <alignment wrapText="1"/>
    </xf>
    <xf numFmtId="0" fontId="4" fillId="0" borderId="4" xfId="2" applyFill="1" applyBorder="1"/>
    <xf numFmtId="164" fontId="5" fillId="0" borderId="5" xfId="2" applyNumberFormat="1" applyFont="1" applyFill="1" applyBorder="1" applyAlignment="1">
      <alignment horizontal="right"/>
    </xf>
    <xf numFmtId="2" fontId="5" fillId="0" borderId="5" xfId="2" applyNumberFormat="1" applyFont="1" applyFill="1" applyBorder="1"/>
    <xf numFmtId="0" fontId="7" fillId="0" borderId="0" xfId="2" applyFont="1" applyFill="1" applyBorder="1"/>
    <xf numFmtId="0" fontId="5" fillId="0" borderId="0" xfId="4" applyFont="1" applyFill="1" applyBorder="1" applyAlignment="1"/>
    <xf numFmtId="2" fontId="5" fillId="0" borderId="16" xfId="2" applyNumberFormat="1" applyFont="1" applyFill="1" applyBorder="1"/>
    <xf numFmtId="165" fontId="17" fillId="0" borderId="5" xfId="2" applyNumberFormat="1" applyFont="1" applyFill="1" applyBorder="1" applyAlignment="1">
      <alignment horizontal="left"/>
    </xf>
    <xf numFmtId="44" fontId="23" fillId="0" borderId="0" xfId="1" applyFont="1" applyFill="1" applyBorder="1"/>
    <xf numFmtId="44" fontId="23" fillId="0" borderId="5" xfId="1" applyFont="1" applyFill="1" applyBorder="1"/>
    <xf numFmtId="166" fontId="21" fillId="0" borderId="5" xfId="2" applyNumberFormat="1" applyFont="1" applyFill="1" applyBorder="1" applyAlignment="1">
      <alignment horizontal="right"/>
    </xf>
    <xf numFmtId="0" fontId="4" fillId="0" borderId="5" xfId="2" applyFont="1" applyFill="1" applyBorder="1" applyAlignment="1">
      <alignment horizontal="right"/>
    </xf>
    <xf numFmtId="167" fontId="19" fillId="0" borderId="5" xfId="2" applyNumberFormat="1" applyFont="1" applyFill="1" applyBorder="1" applyAlignment="1">
      <alignment horizontal="right"/>
    </xf>
    <xf numFmtId="43" fontId="20" fillId="0" borderId="0" xfId="2" applyNumberFormat="1" applyFont="1" applyFill="1" applyBorder="1" applyAlignment="1">
      <alignment horizontal="right"/>
    </xf>
    <xf numFmtId="43" fontId="20" fillId="0" borderId="5" xfId="2" applyNumberFormat="1" applyFont="1" applyFill="1" applyBorder="1" applyAlignment="1">
      <alignment horizontal="right"/>
    </xf>
    <xf numFmtId="0" fontId="8" fillId="0" borderId="0" xfId="2" applyFont="1" applyFill="1" applyBorder="1" applyAlignment="1">
      <alignment horizontal="right"/>
    </xf>
    <xf numFmtId="0" fontId="8" fillId="0" borderId="5" xfId="2" applyFont="1" applyFill="1" applyBorder="1" applyAlignment="1">
      <alignment horizontal="right"/>
    </xf>
    <xf numFmtId="43" fontId="20" fillId="0" borderId="0" xfId="2" applyNumberFormat="1" applyFont="1" applyFill="1" applyBorder="1"/>
    <xf numFmtId="0" fontId="19" fillId="0" borderId="0" xfId="2" applyFont="1" applyFill="1" applyBorder="1" applyAlignment="1">
      <alignment horizontal="right"/>
    </xf>
    <xf numFmtId="0" fontId="19" fillId="0" borderId="5" xfId="2" applyFont="1" applyFill="1" applyBorder="1" applyAlignment="1">
      <alignment horizontal="right"/>
    </xf>
    <xf numFmtId="0" fontId="18" fillId="0" borderId="0" xfId="4" applyFont="1" applyFill="1" applyBorder="1" applyAlignment="1"/>
    <xf numFmtId="0" fontId="19" fillId="0" borderId="0" xfId="2" applyFont="1" applyFill="1" applyBorder="1"/>
    <xf numFmtId="43" fontId="9" fillId="0" borderId="0" xfId="2" applyNumberFormat="1" applyFont="1" applyFill="1" applyBorder="1" applyAlignment="1">
      <alignment horizontal="right"/>
    </xf>
    <xf numFmtId="43" fontId="9" fillId="0" borderId="5" xfId="2" applyNumberFormat="1" applyFont="1" applyFill="1" applyBorder="1" applyAlignment="1">
      <alignment horizontal="right"/>
    </xf>
    <xf numFmtId="0" fontId="8" fillId="0" borderId="5" xfId="2" applyFont="1" applyFill="1" applyBorder="1"/>
    <xf numFmtId="0" fontId="4" fillId="0" borderId="18" xfId="2" applyFill="1" applyBorder="1"/>
    <xf numFmtId="0" fontId="8" fillId="0" borderId="19" xfId="2" applyFont="1" applyFill="1" applyBorder="1"/>
    <xf numFmtId="0" fontId="8" fillId="0" borderId="20" xfId="2" applyFont="1" applyFill="1" applyBorder="1"/>
    <xf numFmtId="0" fontId="24" fillId="0" borderId="19" xfId="2" applyFont="1" applyFill="1" applyBorder="1"/>
    <xf numFmtId="0" fontId="25" fillId="0" borderId="19" xfId="2" applyFont="1" applyFill="1" applyBorder="1"/>
    <xf numFmtId="0" fontId="26" fillId="0" borderId="0" xfId="2" applyFont="1" applyFill="1"/>
    <xf numFmtId="0" fontId="26" fillId="0" borderId="0" xfId="2" applyFont="1"/>
    <xf numFmtId="166" fontId="26" fillId="0" borderId="0" xfId="2" applyNumberFormat="1" applyFont="1" applyFill="1"/>
    <xf numFmtId="44" fontId="18" fillId="0" borderId="0" xfId="2" applyNumberFormat="1" applyFont="1" applyFill="1" applyBorder="1" applyAlignment="1">
      <alignment horizontal="right"/>
    </xf>
    <xf numFmtId="170" fontId="15" fillId="0" borderId="0" xfId="2" applyNumberFormat="1" applyFont="1" applyFill="1" applyBorder="1" applyAlignment="1">
      <alignment horizontal="left"/>
    </xf>
    <xf numFmtId="170" fontId="15" fillId="0" borderId="5" xfId="2" applyNumberFormat="1" applyFont="1" applyFill="1" applyBorder="1" applyAlignment="1">
      <alignment horizontal="left"/>
    </xf>
    <xf numFmtId="169" fontId="18" fillId="2" borderId="0" xfId="4" applyNumberFormat="1" applyFont="1" applyFill="1" applyBorder="1" applyAlignment="1">
      <alignment horizontal="left"/>
    </xf>
    <xf numFmtId="0" fontId="6" fillId="0" borderId="0" xfId="2" applyFont="1"/>
    <xf numFmtId="0" fontId="13" fillId="0" borderId="0" xfId="2" applyFont="1" applyFill="1" applyAlignment="1">
      <alignment horizontal="center"/>
    </xf>
    <xf numFmtId="0" fontId="15" fillId="0" borderId="12" xfId="2" applyFont="1" applyFill="1" applyBorder="1" applyAlignment="1">
      <alignment horizontal="left"/>
    </xf>
    <xf numFmtId="0" fontId="16" fillId="0" borderId="12" xfId="0" applyFont="1" applyBorder="1" applyAlignment="1">
      <alignment horizontal="left"/>
    </xf>
    <xf numFmtId="0" fontId="16" fillId="0" borderId="17" xfId="0" applyFont="1" applyBorder="1" applyAlignment="1">
      <alignment horizontal="left"/>
    </xf>
    <xf numFmtId="0" fontId="13" fillId="0" borderId="14" xfId="2" applyFont="1" applyFill="1" applyBorder="1" applyAlignment="1">
      <alignment horizontal="center"/>
    </xf>
    <xf numFmtId="0" fontId="3" fillId="0" borderId="15" xfId="2" applyFont="1" applyFill="1" applyBorder="1" applyAlignment="1">
      <alignment horizontal="center" wrapText="1"/>
    </xf>
    <xf numFmtId="165" fontId="17" fillId="0" borderId="1" xfId="2" applyNumberFormat="1" applyFont="1" applyFill="1" applyBorder="1" applyAlignment="1">
      <alignment horizontal="left"/>
    </xf>
    <xf numFmtId="170" fontId="15" fillId="0" borderId="12" xfId="2" applyNumberFormat="1" applyFont="1" applyFill="1" applyBorder="1" applyAlignment="1">
      <alignment horizontal="left"/>
    </xf>
    <xf numFmtId="170" fontId="15" fillId="0" borderId="17" xfId="2" applyNumberFormat="1" applyFont="1" applyFill="1" applyBorder="1" applyAlignment="1">
      <alignment horizontal="left"/>
    </xf>
    <xf numFmtId="171" fontId="15" fillId="0" borderId="12" xfId="2" applyNumberFormat="1" applyFont="1" applyFill="1" applyBorder="1" applyAlignment="1">
      <alignment horizontal="left"/>
    </xf>
    <xf numFmtId="171" fontId="15" fillId="0" borderId="17" xfId="2" applyNumberFormat="1" applyFont="1" applyFill="1" applyBorder="1" applyAlignment="1">
      <alignment horizontal="left"/>
    </xf>
    <xf numFmtId="0" fontId="15" fillId="0" borderId="17" xfId="2" applyFont="1" applyFill="1" applyBorder="1" applyAlignment="1">
      <alignment horizontal="left"/>
    </xf>
  </cellXfs>
  <cellStyles count="31">
    <cellStyle name="Comma 2" xfId="6" xr:uid="{00000000-0005-0000-0000-000000000000}"/>
    <cellStyle name="Comma 3" xfId="7" xr:uid="{00000000-0005-0000-0000-000001000000}"/>
    <cellStyle name="Comma 4" xfId="8" xr:uid="{00000000-0005-0000-0000-000002000000}"/>
    <cellStyle name="Comma 5" xfId="5" xr:uid="{00000000-0005-0000-0000-000003000000}"/>
    <cellStyle name="Comma0" xfId="9" xr:uid="{00000000-0005-0000-0000-000004000000}"/>
    <cellStyle name="Currency" xfId="1" builtinId="4"/>
    <cellStyle name="Currency 2" xfId="10" xr:uid="{00000000-0005-0000-0000-000006000000}"/>
    <cellStyle name="Currency 2 2" xfId="11" xr:uid="{00000000-0005-0000-0000-000007000000}"/>
    <cellStyle name="Currency 3" xfId="12" xr:uid="{00000000-0005-0000-0000-000008000000}"/>
    <cellStyle name="Currency 4" xfId="13" xr:uid="{00000000-0005-0000-0000-000009000000}"/>
    <cellStyle name="Currency 5" xfId="14" xr:uid="{00000000-0005-0000-0000-00000A000000}"/>
    <cellStyle name="Currency0" xfId="15" xr:uid="{00000000-0005-0000-0000-00000B000000}"/>
    <cellStyle name="Normal" xfId="0" builtinId="0"/>
    <cellStyle name="Normal 2" xfId="2" xr:uid="{00000000-0005-0000-0000-00000D000000}"/>
    <cellStyle name="Normal 2 2" xfId="16" xr:uid="{00000000-0005-0000-0000-00000E000000}"/>
    <cellStyle name="Normal 2 3" xfId="17" xr:uid="{00000000-0005-0000-0000-00000F000000}"/>
    <cellStyle name="Normal 3" xfId="18" xr:uid="{00000000-0005-0000-0000-000010000000}"/>
    <cellStyle name="Normal 3 2" xfId="19" xr:uid="{00000000-0005-0000-0000-000011000000}"/>
    <cellStyle name="Normal 4" xfId="20" xr:uid="{00000000-0005-0000-0000-000012000000}"/>
    <cellStyle name="Normal 4 2" xfId="21" xr:uid="{00000000-0005-0000-0000-000013000000}"/>
    <cellStyle name="Normal 5" xfId="22" xr:uid="{00000000-0005-0000-0000-000014000000}"/>
    <cellStyle name="Normal 6" xfId="23" xr:uid="{00000000-0005-0000-0000-000015000000}"/>
    <cellStyle name="Normal 7" xfId="24" xr:uid="{00000000-0005-0000-0000-000016000000}"/>
    <cellStyle name="Normal 8" xfId="4" xr:uid="{00000000-0005-0000-0000-000017000000}"/>
    <cellStyle name="Percent 2" xfId="3" xr:uid="{00000000-0005-0000-0000-000018000000}"/>
    <cellStyle name="Percent 2 2" xfId="25" xr:uid="{00000000-0005-0000-0000-000019000000}"/>
    <cellStyle name="Percent 3" xfId="26" xr:uid="{00000000-0005-0000-0000-00001A000000}"/>
    <cellStyle name="Percent 4" xfId="27" xr:uid="{00000000-0005-0000-0000-00001B000000}"/>
    <cellStyle name="Percent 5" xfId="28" xr:uid="{00000000-0005-0000-0000-00001C000000}"/>
    <cellStyle name="Percent 6" xfId="29" xr:uid="{00000000-0005-0000-0000-00001D000000}"/>
    <cellStyle name="User_Defined_A" xfId="30"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oups\pubfin\ben\Arizona\ASU%20Proforma%201.20x%20cov%202%20061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arber\Desktop\Briefcase\Chcurc\Debt%20Service%20Pro%20Formas\CHCURC%20041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s\pubfin\Josh\Texas\Texas%20Lutheran%20University\Debt%20Service%20Pro%20Fromas\Debt%20Service%20Pro%20Fromas\TLU%20DS%20Comp%201121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sayre\LOCALS~1\Temp\notes6030C8\GSU%20DS%20Synthetic%20Fixed%20Rate%200809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lotus.notes.data/New%20Estimate%20Cash%20Flow%2026%20June%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pubfin\Public%20Radio\CECFA%20092702.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Texas/Texas%20Lutheran%20University/TLU%20te-tx%20GO%20$10M%20030703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oups\pubfin\Siegel\Abraham%20Baldwin%20(ABAC)\abacf%206.5.03%20AAA%20FINAL%20DS%206.19.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sayre\LOCALS~1\Temp\notes6030C8\Rev%2026%20-%20No%20taxes%20GC%20num%20with%20JPI%20GCs%206-4-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pubfin\Henry\Georgia\Georgia%20Southern%20University\GSU%20DSS%20030107-Synthetic%20Fixed,Insur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sheetName val="CFA"/>
      <sheetName val="CF"/>
      <sheetName val="DS"/>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lock 3 - GMP"/>
      <sheetName val="Block 3- Velocity"/>
      <sheetName val="EOF"/>
      <sheetName val="CFA"/>
      <sheetName val="CF"/>
      <sheetName val="DS"/>
      <sheetName val="DRAWS"/>
      <sheetName val="ACCRE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COMP"/>
      <sheetName val="Comp Chart"/>
      <sheetName val="VR w LOC"/>
      <sheetName val="20-yr Fixed FSW Assumptions"/>
      <sheetName val="30-yr BBB- D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Loan = Pre-Dev Exp"/>
      <sheetName val="EOF"/>
      <sheetName val="CFA"/>
      <sheetName val="Project CF"/>
      <sheetName val="University CF"/>
      <sheetName val="Foundation CF"/>
      <sheetName val="DS"/>
      <sheetName val="COI"/>
      <sheetName val="BoR Schedule"/>
      <sheetName val="Tax Calc"/>
    </sheetNames>
    <sheetDataSet>
      <sheetData sheetId="0"/>
      <sheetData sheetId="1">
        <row r="17">
          <cell r="I17">
            <v>40725</v>
          </cell>
        </row>
        <row r="50">
          <cell r="H50">
            <v>233000</v>
          </cell>
        </row>
        <row r="66">
          <cell r="H66">
            <v>4100</v>
          </cell>
        </row>
      </sheetData>
      <sheetData sheetId="2">
        <row r="25">
          <cell r="H25">
            <v>766720</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rint Control"/>
      <sheetName val="Cover Page"/>
      <sheetName val="Project Information"/>
      <sheetName val="Sector Data"/>
      <sheetName val="Summary"/>
      <sheetName val="Sector Backup"/>
      <sheetName val="Site Backup"/>
      <sheetName val="Sector A"/>
      <sheetName val="Site A"/>
      <sheetName val="Rollup Summary"/>
      <sheetName val="User Codes"/>
      <sheetName val="User Summary"/>
      <sheetName val="Level 2 Summary"/>
      <sheetName val="Executive Summary"/>
      <sheetName val="Executive Recap"/>
      <sheetName val="Data Summary"/>
      <sheetName val="Clarifications"/>
      <sheetName val="Program Summary"/>
      <sheetName val="Finishes"/>
      <sheetName val="General Conditions"/>
      <sheetName val="FSR Codes"/>
      <sheetName val="FSR Summary"/>
      <sheetName val="Cash Flow"/>
      <sheetName val="Trend Log 1"/>
    </sheetNames>
    <sheetDataSet>
      <sheetData sheetId="0">
        <row r="2">
          <cell r="B2" t="str">
            <v>Version 2-2</v>
          </cell>
        </row>
        <row r="3">
          <cell r="B3">
            <v>37268</v>
          </cell>
        </row>
        <row r="4">
          <cell r="B4" t="str">
            <v>Estimate</v>
          </cell>
        </row>
        <row r="5">
          <cell r="B5" t="str">
            <v>Hensel Phelps Construction Co.</v>
          </cell>
        </row>
        <row r="6">
          <cell r="B6">
            <v>1</v>
          </cell>
        </row>
        <row r="7">
          <cell r="B7">
            <v>1</v>
          </cell>
        </row>
        <row r="8">
          <cell r="B8" t="str">
            <v>The information contained in this estimate is the proprietary property of Hensel Phelps Construction Co. and may be used only by the authorized recipient.  Any reproduction or other reuse of this estimate or portions thereof without the express consent of</v>
          </cell>
        </row>
        <row r="9">
          <cell r="B9" t="b">
            <v>0</v>
          </cell>
        </row>
        <row r="10">
          <cell r="B10" t="b">
            <v>0</v>
          </cell>
        </row>
        <row r="11">
          <cell r="B11" t="b">
            <v>0</v>
          </cell>
        </row>
        <row r="12">
          <cell r="B12" t="b">
            <v>0</v>
          </cell>
        </row>
        <row r="13">
          <cell r="B13" t="b">
            <v>0</v>
          </cell>
        </row>
        <row r="14">
          <cell r="B14" t="b">
            <v>0</v>
          </cell>
        </row>
        <row r="15">
          <cell r="B15" t="str">
            <v>YNNNN</v>
          </cell>
        </row>
        <row r="16">
          <cell r="B16" t="str">
            <v>YN</v>
          </cell>
        </row>
        <row r="17">
          <cell r="B17">
            <v>370015.71175691002</v>
          </cell>
        </row>
        <row r="18">
          <cell r="B18">
            <v>37772</v>
          </cell>
        </row>
        <row r="19">
          <cell r="B19">
            <v>37798</v>
          </cell>
        </row>
        <row r="20">
          <cell r="B20">
            <v>310157.44</v>
          </cell>
        </row>
      </sheetData>
      <sheetData sheetId="1"/>
      <sheetData sheetId="2"/>
      <sheetData sheetId="3">
        <row r="2">
          <cell r="D2" t="str">
            <v>Boeckh's Data:</v>
          </cell>
        </row>
        <row r="3">
          <cell r="B3" t="str">
            <v>Job Name</v>
          </cell>
          <cell r="C3" t="str">
            <v>Test Job 1</v>
          </cell>
          <cell r="D3" t="str">
            <v>Location</v>
          </cell>
          <cell r="E3" t="str">
            <v>Denver</v>
          </cell>
        </row>
        <row r="4">
          <cell r="B4" t="str">
            <v>Owner</v>
          </cell>
          <cell r="C4" t="str">
            <v>"Owners Name"</v>
          </cell>
          <cell r="D4" t="str">
            <v>Usage</v>
          </cell>
          <cell r="E4" t="str">
            <v>Apts, Hotels &amp; Office</v>
          </cell>
        </row>
        <row r="5">
          <cell r="B5" t="str">
            <v>Architect</v>
          </cell>
          <cell r="C5" t="str">
            <v>"Architect's Name"</v>
          </cell>
          <cell r="D5" t="str">
            <v>Const.</v>
          </cell>
          <cell r="E5" t="str">
            <v>Brick / Conc.</v>
          </cell>
        </row>
        <row r="6">
          <cell r="B6" t="str">
            <v>Estimate Type</v>
          </cell>
          <cell r="C6" t="str">
            <v>"Current Estimate Status"</v>
          </cell>
          <cell r="D6" t="str">
            <v>Index</v>
          </cell>
          <cell r="E6">
            <v>1695.1</v>
          </cell>
        </row>
        <row r="7">
          <cell r="B7" t="str">
            <v>Estimator</v>
          </cell>
          <cell r="C7" t="str">
            <v>ABC</v>
          </cell>
          <cell r="D7" t="str">
            <v>Mo / Yr</v>
          </cell>
          <cell r="E7" t="str">
            <v>May - Jun 2003</v>
          </cell>
        </row>
        <row r="8">
          <cell r="B8" t="str">
            <v>Estimate Checker</v>
          </cell>
          <cell r="C8" t="str">
            <v>DEF</v>
          </cell>
        </row>
        <row r="9">
          <cell r="B9" t="str">
            <v>Revision No</v>
          </cell>
          <cell r="C9" t="str">
            <v>00</v>
          </cell>
        </row>
        <row r="10">
          <cell r="B10" t="str">
            <v>Drawing Date</v>
          </cell>
          <cell r="C10">
            <v>37268</v>
          </cell>
        </row>
        <row r="11">
          <cell r="B11" t="str">
            <v>Current Date</v>
          </cell>
          <cell r="C11">
            <v>37798</v>
          </cell>
          <cell r="E11" t="str">
            <v>OK</v>
          </cell>
        </row>
        <row r="15">
          <cell r="A15" t="str">
            <v>HeaderGC</v>
          </cell>
          <cell r="B15" t="str">
            <v>General Conditions</v>
          </cell>
        </row>
        <row r="16">
          <cell r="A16" t="str">
            <v>GC01</v>
          </cell>
          <cell r="B16" t="str">
            <v>Z1010</v>
          </cell>
          <cell r="C16" t="str">
            <v>General Conditions</v>
          </cell>
          <cell r="D16">
            <v>6.5000000000000002E-2</v>
          </cell>
          <cell r="G16" t="str">
            <v>B</v>
          </cell>
          <cell r="H16">
            <v>24051.032899966242</v>
          </cell>
          <cell r="I16">
            <v>0</v>
          </cell>
          <cell r="J16">
            <v>6.5000031446683801E-2</v>
          </cell>
          <cell r="K16">
            <v>650</v>
          </cell>
        </row>
        <row r="17">
          <cell r="A17" t="str">
            <v>GC02</v>
          </cell>
          <cell r="B17" t="str">
            <v>Z1015</v>
          </cell>
          <cell r="C17" t="str">
            <v>Vertical Hoisting</v>
          </cell>
          <cell r="E17">
            <v>250000</v>
          </cell>
          <cell r="G17" t="str">
            <v>A</v>
          </cell>
          <cell r="H17">
            <v>250000</v>
          </cell>
          <cell r="I17">
            <v>0</v>
          </cell>
          <cell r="J17">
            <v>0.67564698486166719</v>
          </cell>
          <cell r="K17">
            <v>250000</v>
          </cell>
        </row>
        <row r="18">
          <cell r="A18" t="str">
            <v>HeaderIR</v>
          </cell>
          <cell r="B18" t="str">
            <v>Indirects &amp; Reserves</v>
          </cell>
        </row>
        <row r="19">
          <cell r="A19" t="str">
            <v>IR01</v>
          </cell>
          <cell r="B19" t="str">
            <v>Z1020</v>
          </cell>
          <cell r="C19" t="str">
            <v>Contractor's Bonds</v>
          </cell>
          <cell r="D19">
            <v>6.0000000000000001E-3</v>
          </cell>
          <cell r="G19" t="str">
            <v>B</v>
          </cell>
          <cell r="H19">
            <v>2220.0943728842431</v>
          </cell>
          <cell r="I19">
            <v>0</v>
          </cell>
          <cell r="J19">
            <v>6.0000002765903705E-3</v>
          </cell>
          <cell r="K19">
            <v>60</v>
          </cell>
        </row>
        <row r="20">
          <cell r="A20" t="str">
            <v>IR02</v>
          </cell>
          <cell r="B20" t="str">
            <v>Z1030</v>
          </cell>
          <cell r="C20" t="str">
            <v>Builder's Risk insurance</v>
          </cell>
          <cell r="F20" t="str">
            <v xml:space="preserve">By Owner </v>
          </cell>
          <cell r="G20" t="str">
            <v>B</v>
          </cell>
          <cell r="H20" t="str">
            <v xml:space="preserve">By Owner </v>
          </cell>
          <cell r="I20">
            <v>0</v>
          </cell>
          <cell r="J20">
            <v>0</v>
          </cell>
          <cell r="K20">
            <v>1000</v>
          </cell>
        </row>
        <row r="21">
          <cell r="A21" t="str">
            <v>IR03</v>
          </cell>
          <cell r="B21" t="str">
            <v>Z1040</v>
          </cell>
          <cell r="C21" t="str">
            <v>General Liability Insurance</v>
          </cell>
          <cell r="D21">
            <v>4.744E-3</v>
          </cell>
          <cell r="G21" t="str">
            <v>B</v>
          </cell>
          <cell r="H21">
            <v>1755.3546061200379</v>
          </cell>
          <cell r="I21">
            <v>0</v>
          </cell>
          <cell r="J21">
            <v>4.744000187952172E-3</v>
          </cell>
          <cell r="K21">
            <v>47.44</v>
          </cell>
        </row>
        <row r="22">
          <cell r="A22" t="str">
            <v>IR04</v>
          </cell>
          <cell r="B22" t="str">
            <v>Z1050</v>
          </cell>
          <cell r="C22" t="str">
            <v>Permits</v>
          </cell>
          <cell r="D22">
            <v>0.01</v>
          </cell>
          <cell r="G22" t="str">
            <v>B</v>
          </cell>
          <cell r="H22">
            <v>3700.157246684254</v>
          </cell>
          <cell r="I22">
            <v>0</v>
          </cell>
          <cell r="J22">
            <v>1.0000000348945057E-2</v>
          </cell>
          <cell r="K22">
            <v>100</v>
          </cell>
        </row>
        <row r="23">
          <cell r="A23" t="str">
            <v>IR05</v>
          </cell>
          <cell r="B23" t="str">
            <v>Z1070</v>
          </cell>
          <cell r="C23" t="str">
            <v>A &amp; E Design Costs</v>
          </cell>
          <cell r="F23" t="str">
            <v xml:space="preserve">By Owner </v>
          </cell>
          <cell r="G23" t="str">
            <v>B</v>
          </cell>
          <cell r="H23" t="str">
            <v xml:space="preserve">By Owner </v>
          </cell>
          <cell r="I23">
            <v>0</v>
          </cell>
          <cell r="J23">
            <v>0</v>
          </cell>
          <cell r="K23">
            <v>1000</v>
          </cell>
        </row>
        <row r="24">
          <cell r="A24" t="str">
            <v>IR06</v>
          </cell>
          <cell r="B24" t="str">
            <v>Z1080</v>
          </cell>
          <cell r="C24" t="str">
            <v>Professional Liability Insurance</v>
          </cell>
          <cell r="F24" t="str">
            <v>By A/E</v>
          </cell>
          <cell r="G24" t="str">
            <v>B</v>
          </cell>
          <cell r="H24" t="str">
            <v>By A/E</v>
          </cell>
          <cell r="I24">
            <v>0</v>
          </cell>
          <cell r="J24">
            <v>0</v>
          </cell>
          <cell r="K24">
            <v>1000</v>
          </cell>
        </row>
        <row r="25">
          <cell r="A25" t="str">
            <v>IR07</v>
          </cell>
          <cell r="B25" t="str">
            <v>Z1090</v>
          </cell>
          <cell r="C25" t="str">
            <v>Gross Receipts Tax</v>
          </cell>
          <cell r="F25" t="str">
            <v xml:space="preserve">Not Reqd. </v>
          </cell>
          <cell r="G25" t="str">
            <v>B</v>
          </cell>
          <cell r="H25" t="str">
            <v xml:space="preserve">Not Reqd. </v>
          </cell>
          <cell r="I25">
            <v>0</v>
          </cell>
          <cell r="J25">
            <v>0</v>
          </cell>
          <cell r="K25">
            <v>1000</v>
          </cell>
        </row>
        <row r="26">
          <cell r="A26" t="str">
            <v>IR08</v>
          </cell>
          <cell r="B26" t="str">
            <v>Z1100</v>
          </cell>
          <cell r="C26" t="str">
            <v>Utility Development &amp; Tap Fees</v>
          </cell>
          <cell r="F26" t="str">
            <v xml:space="preserve">By Owner </v>
          </cell>
          <cell r="G26" t="str">
            <v>C</v>
          </cell>
          <cell r="H26" t="str">
            <v xml:space="preserve">By Owner </v>
          </cell>
          <cell r="I26">
            <v>0</v>
          </cell>
          <cell r="J26">
            <v>0</v>
          </cell>
          <cell r="K26">
            <v>1000</v>
          </cell>
        </row>
        <row r="27">
          <cell r="A27" t="str">
            <v>IR09</v>
          </cell>
          <cell r="B27" t="str">
            <v>Z1110</v>
          </cell>
          <cell r="C27" t="str">
            <v>Hazardous Material Abatement</v>
          </cell>
          <cell r="F27" t="str">
            <v xml:space="preserve">By Owner </v>
          </cell>
          <cell r="G27" t="str">
            <v>C</v>
          </cell>
          <cell r="H27" t="str">
            <v xml:space="preserve">By Owner </v>
          </cell>
          <cell r="I27">
            <v>0</v>
          </cell>
          <cell r="J27">
            <v>0</v>
          </cell>
          <cell r="K27">
            <v>1000</v>
          </cell>
        </row>
        <row r="28">
          <cell r="A28" t="str">
            <v>IR10</v>
          </cell>
          <cell r="B28" t="str">
            <v>Z1120</v>
          </cell>
          <cell r="C28" t="str">
            <v>Testing &amp; Inspections</v>
          </cell>
          <cell r="F28" t="str">
            <v xml:space="preserve">By Owner </v>
          </cell>
          <cell r="G28" t="str">
            <v>C</v>
          </cell>
          <cell r="H28" t="str">
            <v xml:space="preserve">By Owner </v>
          </cell>
          <cell r="I28">
            <v>0</v>
          </cell>
          <cell r="J28">
            <v>0</v>
          </cell>
          <cell r="K28">
            <v>1000</v>
          </cell>
        </row>
        <row r="29">
          <cell r="A29" t="str">
            <v>IR11</v>
          </cell>
          <cell r="B29" t="str">
            <v>Z1130</v>
          </cell>
          <cell r="C29" t="str">
            <v>Escalation</v>
          </cell>
          <cell r="F29" t="str">
            <v xml:space="preserve">None </v>
          </cell>
          <cell r="G29" t="str">
            <v>C</v>
          </cell>
          <cell r="H29" t="str">
            <v xml:space="preserve">None </v>
          </cell>
          <cell r="I29">
            <v>0</v>
          </cell>
          <cell r="J29">
            <v>0</v>
          </cell>
          <cell r="K29">
            <v>1000</v>
          </cell>
        </row>
        <row r="30">
          <cell r="A30" t="str">
            <v>IR12</v>
          </cell>
          <cell r="B30" t="str">
            <v>Z1140</v>
          </cell>
          <cell r="C30" t="str">
            <v>Bidding &amp; Construction Reserves</v>
          </cell>
          <cell r="D30">
            <v>7.4999999999999997E-2</v>
          </cell>
          <cell r="G30" t="str">
            <v>C</v>
          </cell>
          <cell r="H30">
            <v>18750</v>
          </cell>
          <cell r="I30">
            <v>0</v>
          </cell>
          <cell r="J30">
            <v>5.0673523864625043E-2</v>
          </cell>
          <cell r="K30">
            <v>750</v>
          </cell>
        </row>
        <row r="31">
          <cell r="A31" t="str">
            <v>IR13</v>
          </cell>
          <cell r="B31" t="str">
            <v>Z1150</v>
          </cell>
          <cell r="C31" t="str">
            <v>Preconstruction Costs</v>
          </cell>
          <cell r="E31">
            <v>50000</v>
          </cell>
          <cell r="G31" t="str">
            <v>C</v>
          </cell>
          <cell r="H31">
            <v>50000</v>
          </cell>
          <cell r="I31">
            <v>0</v>
          </cell>
          <cell r="J31">
            <v>0.13512939697233345</v>
          </cell>
          <cell r="K31">
            <v>50000</v>
          </cell>
        </row>
        <row r="32">
          <cell r="A32" t="str">
            <v>IR14</v>
          </cell>
          <cell r="B32" t="str">
            <v>Z1160</v>
          </cell>
          <cell r="C32" t="str">
            <v>G &amp; A - Corporate</v>
          </cell>
          <cell r="D32">
            <v>2.5000000000000001E-2</v>
          </cell>
          <cell r="G32" t="str">
            <v>D</v>
          </cell>
          <cell r="H32">
            <v>8761.9159781413691</v>
          </cell>
          <cell r="I32">
            <v>0</v>
          </cell>
          <cell r="J32">
            <v>2.3679848448969927E-2</v>
          </cell>
          <cell r="K32">
            <v>250</v>
          </cell>
        </row>
        <row r="33">
          <cell r="A33" t="str">
            <v>HeaderFE</v>
          </cell>
          <cell r="B33" t="str">
            <v>Fees</v>
          </cell>
        </row>
        <row r="34">
          <cell r="A34" t="str">
            <v>FE01</v>
          </cell>
          <cell r="B34" t="str">
            <v>Z1060</v>
          </cell>
          <cell r="C34" t="str">
            <v>Contractor's Fee</v>
          </cell>
          <cell r="D34">
            <v>0.03</v>
          </cell>
          <cell r="G34" t="str">
            <v>D</v>
          </cell>
          <cell r="H34">
            <v>10777.156653113883</v>
          </cell>
          <cell r="I34">
            <v>0</v>
          </cell>
          <cell r="J34">
            <v>2.9126213592233007E-2</v>
          </cell>
          <cell r="K34">
            <v>300</v>
          </cell>
        </row>
        <row r="35">
          <cell r="A35" t="str">
            <v>TotalA</v>
          </cell>
          <cell r="C35" t="str">
            <v>Total General Conditions, Indirects &amp; Reserves, and Fees</v>
          </cell>
          <cell r="H35">
            <v>370015.71175691002</v>
          </cell>
          <cell r="I35">
            <v>0</v>
          </cell>
          <cell r="J35">
            <v>1</v>
          </cell>
        </row>
        <row r="36">
          <cell r="A36" t="str">
            <v>TotalB</v>
          </cell>
          <cell r="B36" t="str">
            <v>Total 1</v>
          </cell>
          <cell r="C36" t="str">
            <v>Total Building/Site</v>
          </cell>
          <cell r="H36">
            <v>0</v>
          </cell>
          <cell r="I36">
            <v>0</v>
          </cell>
          <cell r="J36">
            <v>0</v>
          </cell>
        </row>
        <row r="37">
          <cell r="A37" t="str">
            <v>TotalC</v>
          </cell>
          <cell r="B37" t="str">
            <v>Total 2</v>
          </cell>
          <cell r="C37" t="str">
            <v>Total Construction Costs</v>
          </cell>
          <cell r="H37">
            <v>370015.71175691002</v>
          </cell>
          <cell r="I37">
            <v>0</v>
          </cell>
          <cell r="J37">
            <v>1</v>
          </cell>
        </row>
        <row r="45">
          <cell r="B45" t="str">
            <v>Enter the entire Project Description in this cell.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Combined"/>
      <sheetName val="CF University Radio"/>
      <sheetName val="CF WNCPR"/>
      <sheetName val="CF Marlyand"/>
      <sheetName val="CF NHPR"/>
      <sheetName val="CF Jefferson"/>
      <sheetName val="DS Combined"/>
      <sheetName val="COI detail"/>
      <sheetName val="DS University Radio"/>
      <sheetName val="DS WNCPR"/>
      <sheetName val="DS Maryland"/>
      <sheetName val="DS NHPR"/>
      <sheetName val="DS Jeffers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COMP"/>
      <sheetName val="ACA DS"/>
      <sheetName val="VR w LOC"/>
      <sheetName val="30-yr Non-Rated DS"/>
      <sheetName val="15-yr Non-Rated DS"/>
    </sheetNames>
    <sheetDataSet>
      <sheetData sheetId="0" refreshError="1"/>
      <sheetData sheetId="1" refreshError="1"/>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sheetName val="CFA"/>
      <sheetName val="CF"/>
      <sheetName val="CF - LEASE PMTS"/>
      <sheetName val="D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puts-Global"/>
      <sheetName val="Inputs-Inc"/>
      <sheetName val="Inputs-Exp"/>
      <sheetName val="Dev Bgt"/>
      <sheetName val="Oper Bgt"/>
      <sheetName val="Cash Dist"/>
      <sheetName val="Resid Val"/>
      <sheetName val="Traunches"/>
      <sheetName val="IRR"/>
      <sheetName val="Unit Rtn"/>
      <sheetName val="Hunt"/>
      <sheetName val="Invst Bal"/>
      <sheetName val="Exp Calcs"/>
      <sheetName val="Notes, Calcs"/>
      <sheetName val="Cover"/>
      <sheetName val="GE Output"/>
      <sheetName val="Essbase"/>
      <sheetName val="Sheet1"/>
      <sheetName val="Sheet2"/>
    </sheetNames>
    <sheetDataSet>
      <sheetData sheetId="0" refreshError="1"/>
      <sheetData sheetId="1" refreshError="1">
        <row r="12">
          <cell r="T12">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Loan = Pre-Dev Exp"/>
      <sheetName val="Summary Chart"/>
      <sheetName val="EOF"/>
      <sheetName val="CFA"/>
      <sheetName val="University CF"/>
      <sheetName val="DS"/>
      <sheetName val="Foundation CF"/>
      <sheetName val="Project CF"/>
      <sheetName val="COI"/>
      <sheetName val="BoR Schedule"/>
      <sheetName val="Tax Calc"/>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2:AB61"/>
  <sheetViews>
    <sheetView tabSelected="1" zoomScaleNormal="100" workbookViewId="0">
      <selection activeCell="B48" sqref="B48"/>
    </sheetView>
  </sheetViews>
  <sheetFormatPr defaultColWidth="9.140625" defaultRowHeight="12.75"/>
  <cols>
    <col min="1" max="1" width="2.28515625" style="1" customWidth="1"/>
    <col min="2" max="2" width="35.140625" style="1" customWidth="1"/>
    <col min="3" max="3" width="1.7109375" style="1" customWidth="1"/>
    <col min="4" max="4" width="32.5703125" style="1" customWidth="1"/>
    <col min="5" max="5" width="17.7109375" style="1" hidden="1" customWidth="1"/>
    <col min="6" max="7" width="18.42578125" style="1" hidden="1" customWidth="1"/>
    <col min="8" max="12" width="19.7109375" style="1" hidden="1" customWidth="1"/>
    <col min="13" max="13" width="4.42578125" style="1" customWidth="1"/>
    <col min="14" max="14" width="8.140625" style="1" customWidth="1"/>
    <col min="15" max="16384" width="9.140625" style="1"/>
  </cols>
  <sheetData>
    <row r="2" spans="1:28" ht="15.75" customHeight="1">
      <c r="A2" s="3"/>
      <c r="B2" s="86" t="s">
        <v>29</v>
      </c>
      <c r="C2" s="86"/>
      <c r="D2" s="86"/>
      <c r="E2" s="86"/>
      <c r="F2" s="86"/>
      <c r="G2" s="86"/>
      <c r="H2" s="86"/>
      <c r="I2" s="5"/>
      <c r="J2" s="5"/>
      <c r="K2" s="5"/>
      <c r="L2" s="6"/>
      <c r="M2" s="3"/>
      <c r="N2" s="3"/>
      <c r="O2" s="3"/>
      <c r="P2" s="3"/>
      <c r="Q2" s="3"/>
      <c r="R2" s="3"/>
      <c r="S2" s="3"/>
      <c r="T2" s="3"/>
    </row>
    <row r="3" spans="1:28" ht="17.25" customHeight="1">
      <c r="A3" s="3"/>
      <c r="B3" s="86"/>
      <c r="C3" s="86"/>
      <c r="D3" s="86"/>
      <c r="E3" s="86"/>
      <c r="F3" s="86"/>
      <c r="G3" s="86"/>
      <c r="H3" s="86"/>
      <c r="I3" s="5"/>
      <c r="J3" s="5"/>
      <c r="K3" s="5"/>
      <c r="L3" s="6"/>
      <c r="M3" s="3"/>
      <c r="N3" s="3"/>
      <c r="O3" s="3"/>
      <c r="P3" s="3"/>
      <c r="Q3" s="3"/>
      <c r="R3" s="3"/>
      <c r="S3" s="3"/>
      <c r="T3" s="3"/>
    </row>
    <row r="4" spans="1:28" ht="13.5" thickBot="1">
      <c r="A4" s="3"/>
      <c r="B4" s="4"/>
      <c r="C4" s="4"/>
      <c r="D4" s="4"/>
      <c r="E4" s="5"/>
      <c r="F4" s="5"/>
      <c r="G4" s="5"/>
      <c r="H4" s="5"/>
      <c r="I4" s="5"/>
      <c r="J4" s="5"/>
      <c r="K4" s="5"/>
      <c r="L4" s="6"/>
      <c r="M4" s="3"/>
      <c r="N4" s="3"/>
      <c r="O4" s="3"/>
      <c r="P4" s="3"/>
      <c r="Q4" s="3"/>
      <c r="R4" s="3"/>
      <c r="S4" s="3"/>
      <c r="T4" s="3"/>
    </row>
    <row r="5" spans="1:28" ht="42" customHeight="1">
      <c r="A5" s="45"/>
      <c r="B5" s="90" t="s">
        <v>27</v>
      </c>
      <c r="C5" s="90"/>
      <c r="D5" s="90"/>
      <c r="E5" s="46"/>
      <c r="F5" s="91"/>
      <c r="G5" s="91"/>
      <c r="H5" s="47"/>
      <c r="I5" s="91" t="s">
        <v>9</v>
      </c>
      <c r="J5" s="91"/>
      <c r="K5" s="47"/>
      <c r="L5" s="48"/>
      <c r="M5" s="3"/>
      <c r="N5" s="3"/>
      <c r="O5" s="3"/>
      <c r="P5" s="3"/>
      <c r="Q5" s="3"/>
      <c r="R5" s="3"/>
      <c r="S5" s="3"/>
      <c r="T5" s="3"/>
    </row>
    <row r="6" spans="1:28" hidden="1">
      <c r="A6" s="49"/>
      <c r="B6" s="19" t="s">
        <v>0</v>
      </c>
      <c r="C6" s="20"/>
      <c r="D6" s="21">
        <v>308653510</v>
      </c>
      <c r="E6" s="44"/>
      <c r="F6" s="28"/>
      <c r="G6" s="81"/>
      <c r="H6" s="44"/>
      <c r="I6" s="28" t="s">
        <v>8</v>
      </c>
      <c r="J6" s="29">
        <v>124.63</v>
      </c>
      <c r="K6" s="44"/>
      <c r="L6" s="50"/>
      <c r="M6" s="3"/>
      <c r="N6" s="3"/>
      <c r="O6" s="3"/>
      <c r="P6" s="3"/>
      <c r="Q6" s="3"/>
      <c r="R6" s="3"/>
      <c r="S6" s="3"/>
      <c r="T6" s="3"/>
    </row>
    <row r="7" spans="1:28" hidden="1">
      <c r="A7" s="49"/>
      <c r="B7" s="22" t="s">
        <v>1</v>
      </c>
      <c r="C7" s="23"/>
      <c r="D7" s="24">
        <v>217982677</v>
      </c>
      <c r="E7" s="44"/>
      <c r="F7" s="30"/>
      <c r="G7" s="81"/>
      <c r="H7" s="44"/>
      <c r="I7" s="30" t="s">
        <v>7</v>
      </c>
      <c r="J7" s="31">
        <v>0</v>
      </c>
      <c r="K7" s="44"/>
      <c r="L7" s="50"/>
      <c r="M7" s="3"/>
      <c r="N7" s="3"/>
      <c r="O7" s="3"/>
      <c r="P7" s="3"/>
      <c r="Q7" s="3"/>
      <c r="R7" s="3"/>
      <c r="S7" s="3"/>
      <c r="T7" s="3"/>
    </row>
    <row r="8" spans="1:28" hidden="1">
      <c r="A8" s="49"/>
      <c r="B8" s="25"/>
      <c r="C8" s="26"/>
      <c r="D8" s="27"/>
      <c r="E8" s="44"/>
      <c r="F8" s="30"/>
      <c r="G8" s="81"/>
      <c r="H8" s="44"/>
      <c r="I8" s="30" t="s">
        <v>4</v>
      </c>
      <c r="J8" s="31">
        <v>11.71</v>
      </c>
      <c r="K8" s="44"/>
      <c r="L8" s="51"/>
      <c r="M8" s="3"/>
      <c r="N8" s="3"/>
      <c r="O8" s="3"/>
      <c r="P8" s="3"/>
      <c r="Q8" s="3"/>
      <c r="R8" s="3"/>
      <c r="S8" s="3"/>
      <c r="T8" s="3"/>
    </row>
    <row r="9" spans="1:28" hidden="1">
      <c r="A9" s="49"/>
      <c r="B9" s="16" t="s">
        <v>5</v>
      </c>
      <c r="C9" s="17"/>
      <c r="D9" s="18">
        <f>SUM(D6:D7)</f>
        <v>526636187</v>
      </c>
      <c r="E9" s="44"/>
      <c r="F9" s="32"/>
      <c r="G9" s="81"/>
      <c r="H9" s="44"/>
      <c r="I9" s="32" t="s">
        <v>3</v>
      </c>
      <c r="J9" s="33">
        <v>7.32</v>
      </c>
      <c r="K9" s="44"/>
      <c r="L9" s="51"/>
      <c r="M9" s="3"/>
      <c r="N9" s="3"/>
      <c r="O9" s="3"/>
      <c r="P9" s="3"/>
      <c r="Q9" s="3"/>
      <c r="R9" s="3"/>
      <c r="S9" s="3"/>
      <c r="T9" s="3"/>
    </row>
    <row r="10" spans="1:28" ht="14.25">
      <c r="A10" s="49"/>
      <c r="B10" s="52"/>
      <c r="C10" s="52"/>
      <c r="D10" s="52"/>
      <c r="E10" s="44"/>
      <c r="F10" s="53"/>
      <c r="G10" s="44"/>
      <c r="H10" s="44"/>
      <c r="I10" s="44"/>
      <c r="J10" s="44"/>
      <c r="K10" s="44"/>
      <c r="L10" s="51"/>
      <c r="M10" s="3"/>
      <c r="N10" s="3"/>
      <c r="O10" s="3"/>
      <c r="P10" s="3"/>
      <c r="Q10" s="3"/>
      <c r="R10" s="3"/>
      <c r="S10" s="3"/>
      <c r="T10" s="3"/>
    </row>
    <row r="11" spans="1:28" ht="15.75">
      <c r="A11" s="49"/>
      <c r="B11" s="92" t="s">
        <v>2</v>
      </c>
      <c r="C11" s="92"/>
      <c r="D11" s="92"/>
      <c r="E11" s="92"/>
      <c r="F11" s="7"/>
      <c r="G11" s="7"/>
      <c r="H11" s="7"/>
      <c r="I11" s="7"/>
      <c r="J11" s="7"/>
      <c r="K11" s="7"/>
      <c r="L11" s="54"/>
      <c r="M11" s="3"/>
      <c r="N11" s="12"/>
      <c r="O11" s="12"/>
      <c r="P11" s="12"/>
      <c r="Q11" s="3"/>
      <c r="R11" s="3"/>
      <c r="S11" s="3"/>
      <c r="T11" s="3"/>
    </row>
    <row r="12" spans="1:28" ht="15.75" hidden="1">
      <c r="A12" s="49"/>
      <c r="B12" s="43"/>
      <c r="C12" s="43"/>
      <c r="D12" s="43" t="s">
        <v>11</v>
      </c>
      <c r="E12" s="43" t="s">
        <v>12</v>
      </c>
      <c r="F12" s="43" t="s">
        <v>13</v>
      </c>
      <c r="G12" s="43" t="s">
        <v>14</v>
      </c>
      <c r="H12" s="43" t="s">
        <v>15</v>
      </c>
      <c r="I12" s="43" t="s">
        <v>16</v>
      </c>
      <c r="J12" s="43" t="s">
        <v>17</v>
      </c>
      <c r="K12" s="43" t="s">
        <v>18</v>
      </c>
      <c r="L12" s="55" t="s">
        <v>19</v>
      </c>
      <c r="M12" s="3"/>
      <c r="N12" s="12"/>
      <c r="O12" s="12"/>
      <c r="P12" s="12"/>
      <c r="Q12" s="3"/>
      <c r="R12" s="3"/>
      <c r="S12" s="3"/>
      <c r="T12" s="3"/>
    </row>
    <row r="13" spans="1:28" hidden="1">
      <c r="A13" s="49"/>
      <c r="B13" s="44"/>
      <c r="C13" s="44"/>
      <c r="D13" s="56">
        <f>D9</f>
        <v>526636187</v>
      </c>
      <c r="E13" s="56">
        <f>D13+120000000</f>
        <v>646636187</v>
      </c>
      <c r="F13" s="56">
        <f>E13+120000000</f>
        <v>766636187</v>
      </c>
      <c r="G13" s="56">
        <f t="shared" ref="G13:L13" si="0">F13+120000000</f>
        <v>886636187</v>
      </c>
      <c r="H13" s="56">
        <f t="shared" si="0"/>
        <v>1006636187</v>
      </c>
      <c r="I13" s="56">
        <f t="shared" si="0"/>
        <v>1126636187</v>
      </c>
      <c r="J13" s="56">
        <f t="shared" si="0"/>
        <v>1246636187</v>
      </c>
      <c r="K13" s="56">
        <f t="shared" si="0"/>
        <v>1366636187</v>
      </c>
      <c r="L13" s="57">
        <f t="shared" si="0"/>
        <v>1486636187</v>
      </c>
      <c r="M13" s="8"/>
      <c r="N13" s="9"/>
      <c r="O13" s="9"/>
      <c r="P13" s="9"/>
      <c r="Q13" s="8"/>
      <c r="R13" s="8"/>
      <c r="S13" s="8"/>
      <c r="T13" s="8"/>
      <c r="U13" s="2"/>
      <c r="V13" s="2"/>
      <c r="W13" s="2"/>
      <c r="X13" s="2"/>
      <c r="Y13" s="2"/>
      <c r="Z13" s="2"/>
      <c r="AA13" s="2"/>
      <c r="AB13" s="2"/>
    </row>
    <row r="14" spans="1:28" hidden="1">
      <c r="A14" s="49"/>
      <c r="B14" s="87" t="s">
        <v>6</v>
      </c>
      <c r="C14" s="87"/>
      <c r="D14" s="87"/>
      <c r="E14" s="87"/>
      <c r="F14" s="87"/>
      <c r="G14" s="87"/>
      <c r="H14" s="87"/>
      <c r="I14" s="87"/>
      <c r="J14" s="87"/>
      <c r="K14" s="87"/>
      <c r="L14" s="97"/>
      <c r="M14" s="9"/>
      <c r="N14" s="9"/>
      <c r="O14" s="9"/>
      <c r="P14" s="9"/>
      <c r="Q14" s="8"/>
      <c r="R14" s="8"/>
      <c r="S14" s="8"/>
      <c r="T14" s="8"/>
      <c r="U14" s="2"/>
      <c r="V14" s="2"/>
      <c r="W14" s="2"/>
      <c r="X14" s="2"/>
      <c r="Y14" s="2"/>
      <c r="Z14" s="2"/>
      <c r="AA14" s="2"/>
      <c r="AB14" s="2"/>
    </row>
    <row r="15" spans="1:28" hidden="1">
      <c r="A15" s="49"/>
      <c r="B15" s="37" t="s">
        <v>30</v>
      </c>
      <c r="C15" s="37"/>
      <c r="D15" s="38">
        <v>5963948</v>
      </c>
      <c r="E15" s="38">
        <v>6277288.0999999996</v>
      </c>
      <c r="F15" s="38">
        <v>3853000</v>
      </c>
      <c r="G15" s="38">
        <v>6277288.0999999996</v>
      </c>
      <c r="H15" s="38">
        <v>6277288.0999999996</v>
      </c>
      <c r="I15" s="38">
        <v>3853000</v>
      </c>
      <c r="J15" s="38">
        <v>3853000</v>
      </c>
      <c r="K15" s="38">
        <v>3853000</v>
      </c>
      <c r="L15" s="58">
        <v>3853000</v>
      </c>
      <c r="M15" s="38"/>
      <c r="N15" s="13"/>
      <c r="O15" s="9"/>
      <c r="P15" s="9"/>
      <c r="Q15" s="8"/>
      <c r="R15" s="8"/>
      <c r="S15" s="8"/>
      <c r="T15" s="8"/>
      <c r="U15" s="2"/>
      <c r="V15" s="2"/>
      <c r="W15" s="2"/>
      <c r="X15" s="2"/>
      <c r="Y15" s="2"/>
      <c r="Z15" s="2"/>
      <c r="AA15" s="2"/>
      <c r="AB15" s="2"/>
    </row>
    <row r="16" spans="1:28" hidden="1">
      <c r="A16" s="49"/>
      <c r="B16" s="39" t="s">
        <v>25</v>
      </c>
      <c r="C16" s="39"/>
      <c r="D16" s="40"/>
      <c r="E16" s="40"/>
      <c r="F16" s="40"/>
      <c r="G16" s="40"/>
      <c r="H16" s="40"/>
      <c r="I16" s="40"/>
      <c r="J16" s="40"/>
      <c r="K16" s="40"/>
      <c r="L16" s="59"/>
      <c r="M16" s="9"/>
      <c r="N16" s="9"/>
      <c r="O16" s="9"/>
      <c r="P16" s="9"/>
      <c r="Q16" s="8"/>
      <c r="R16" s="8"/>
      <c r="S16" s="8"/>
      <c r="T16" s="8"/>
      <c r="U16" s="2"/>
      <c r="V16" s="2"/>
      <c r="W16" s="2"/>
      <c r="X16" s="2"/>
      <c r="Y16" s="2"/>
      <c r="Z16" s="2"/>
      <c r="AA16" s="2"/>
      <c r="AB16" s="2"/>
    </row>
    <row r="17" spans="1:28" hidden="1">
      <c r="A17" s="49"/>
      <c r="B17" s="39" t="s">
        <v>21</v>
      </c>
      <c r="C17" s="39"/>
      <c r="D17" s="42">
        <f>(D15/$D$13)*1000</f>
        <v>11.324607285294658</v>
      </c>
      <c r="E17" s="42">
        <f>(E15/$E$13)*1000</f>
        <v>9.707604099799628</v>
      </c>
      <c r="F17" s="42">
        <f>(F15/$F$13)*1000</f>
        <v>5.0258519821214751</v>
      </c>
      <c r="G17" s="42">
        <f>(G15/$G$13)*1000</f>
        <v>7.079891608349163</v>
      </c>
      <c r="H17" s="42">
        <f>(H15/$H$13)*1000</f>
        <v>6.2359054652184875</v>
      </c>
      <c r="I17" s="42">
        <f>(I15/$I$13)*1000</f>
        <v>3.4199150040260511</v>
      </c>
      <c r="J17" s="42">
        <f>(J15/$J$13)*1000</f>
        <v>3.0907172759617638</v>
      </c>
      <c r="K17" s="42">
        <f>(K15/$K$13)*1000</f>
        <v>2.8193311699567927</v>
      </c>
      <c r="L17" s="60">
        <f>(L15/$L$13)*1000</f>
        <v>2.5917571721264712</v>
      </c>
      <c r="M17" s="9"/>
      <c r="N17" s="9"/>
      <c r="O17" s="9"/>
      <c r="P17" s="9"/>
      <c r="Q17" s="8"/>
      <c r="R17" s="8"/>
      <c r="S17" s="8"/>
      <c r="T17" s="8"/>
      <c r="U17" s="2"/>
      <c r="V17" s="2"/>
      <c r="W17" s="2"/>
      <c r="X17" s="2"/>
      <c r="Y17" s="2"/>
      <c r="Z17" s="2"/>
      <c r="AA17" s="2"/>
      <c r="AB17" s="2"/>
    </row>
    <row r="18" spans="1:28" hidden="1">
      <c r="A18" s="49"/>
      <c r="B18" s="39"/>
      <c r="C18" s="39"/>
      <c r="D18" s="41"/>
      <c r="E18" s="40"/>
      <c r="F18" s="40"/>
      <c r="G18" s="40"/>
      <c r="H18" s="40"/>
      <c r="I18" s="40"/>
      <c r="J18" s="40"/>
      <c r="K18" s="40"/>
      <c r="L18" s="59"/>
      <c r="M18" s="9"/>
      <c r="N18" s="9"/>
      <c r="O18" s="9"/>
      <c r="P18" s="9"/>
      <c r="Q18" s="8"/>
      <c r="R18" s="8"/>
      <c r="S18" s="8"/>
      <c r="T18" s="8"/>
      <c r="U18" s="2"/>
      <c r="V18" s="2"/>
      <c r="W18" s="2"/>
      <c r="X18" s="2"/>
      <c r="Y18" s="2"/>
      <c r="Z18" s="2"/>
      <c r="AA18" s="2"/>
      <c r="AB18" s="2"/>
    </row>
    <row r="19" spans="1:28">
      <c r="A19" s="49"/>
      <c r="B19" s="93" t="s">
        <v>28</v>
      </c>
      <c r="C19" s="93"/>
      <c r="D19" s="93"/>
      <c r="E19" s="93"/>
      <c r="F19" s="93"/>
      <c r="G19" s="93"/>
      <c r="H19" s="93"/>
      <c r="I19" s="93"/>
      <c r="J19" s="93"/>
      <c r="K19" s="93"/>
      <c r="L19" s="94"/>
      <c r="M19" s="9"/>
      <c r="N19" s="14"/>
      <c r="O19" s="9"/>
      <c r="P19" s="9"/>
      <c r="Q19" s="8"/>
      <c r="R19" s="8"/>
      <c r="S19" s="8"/>
      <c r="T19" s="8"/>
      <c r="U19" s="2"/>
      <c r="V19" s="2"/>
      <c r="W19" s="2"/>
      <c r="X19" s="2"/>
      <c r="Y19" s="2"/>
      <c r="Z19" s="2"/>
      <c r="AA19" s="2"/>
      <c r="AB19" s="2"/>
    </row>
    <row r="20" spans="1:28">
      <c r="A20" s="49"/>
      <c r="B20" s="84">
        <v>0</v>
      </c>
      <c r="C20" s="35"/>
      <c r="D20" s="61">
        <f>($B20*0.06765)*(D$17/1000)/12</f>
        <v>0</v>
      </c>
      <c r="E20" s="61">
        <f>($B20*0.0715)*(E$17/1000)/12</f>
        <v>0</v>
      </c>
      <c r="F20" s="61">
        <f>($B20*0.0715)*(F$17/1000)/12</f>
        <v>0</v>
      </c>
      <c r="G20" s="61">
        <f>($B20*0.0715)*(G$17/1000)/12</f>
        <v>0</v>
      </c>
      <c r="H20" s="61">
        <f>($B20*0.0715)*(H$17/1000)/12</f>
        <v>0</v>
      </c>
      <c r="I20" s="82"/>
      <c r="J20" s="82"/>
      <c r="K20" s="82"/>
      <c r="L20" s="83"/>
      <c r="M20" s="9"/>
      <c r="N20" s="14"/>
      <c r="O20" s="9"/>
      <c r="P20" s="9"/>
      <c r="Q20" s="8"/>
      <c r="R20" s="8"/>
      <c r="S20" s="8"/>
      <c r="T20" s="8"/>
      <c r="U20" s="2"/>
      <c r="V20" s="2"/>
      <c r="W20" s="2"/>
      <c r="X20" s="2"/>
      <c r="Y20" s="2"/>
      <c r="Z20" s="2"/>
      <c r="AA20" s="2"/>
      <c r="AB20" s="2"/>
    </row>
    <row r="21" spans="1:28" hidden="1">
      <c r="A21" s="49"/>
      <c r="B21" s="35">
        <v>300000</v>
      </c>
      <c r="C21" s="35"/>
      <c r="D21" s="61">
        <f>($B21*0.06765)*(D$17/1000)/12</f>
        <v>19.15274207125459</v>
      </c>
      <c r="E21" s="61">
        <f>($B21*0.0715)*(E$17/1000)/12</f>
        <v>17.352342328391838</v>
      </c>
      <c r="F21" s="61">
        <f>($B21*0.0715)*(F$17/1000)/12</f>
        <v>8.9837104180421363</v>
      </c>
      <c r="G21" s="61">
        <f>($B21*0.0715)*(G$17/1000)/12</f>
        <v>12.655306249924129</v>
      </c>
      <c r="H21" s="61">
        <f>($B21*0.0715)*(H$17/1000)/12</f>
        <v>11.146681019078047</v>
      </c>
      <c r="I21" s="61">
        <f>($B21*0.0715)*(I$17/1000)/12</f>
        <v>6.1130980696965667</v>
      </c>
      <c r="J21" s="61">
        <f>($B21*0.0715)*(J$17/1000)/12</f>
        <v>5.5246571307816525</v>
      </c>
      <c r="K21" s="61">
        <f>($B21*0.0715)*(K$17/1000)/12</f>
        <v>5.0395544662977665</v>
      </c>
      <c r="L21" s="62">
        <f>($B21*0.0715)*(L$17/1000)/12</f>
        <v>4.6327659451760672</v>
      </c>
      <c r="M21" s="9"/>
      <c r="N21" s="15"/>
      <c r="O21" s="9"/>
      <c r="P21" s="9"/>
      <c r="Q21" s="8"/>
      <c r="R21" s="8"/>
      <c r="S21" s="8"/>
      <c r="T21" s="8"/>
      <c r="U21" s="2"/>
      <c r="V21" s="2"/>
      <c r="W21" s="2"/>
      <c r="X21" s="2"/>
      <c r="Y21" s="2"/>
      <c r="Z21" s="2"/>
      <c r="AA21" s="2"/>
      <c r="AB21" s="2"/>
    </row>
    <row r="22" spans="1:28" hidden="1">
      <c r="A22" s="49"/>
      <c r="B22" s="35">
        <v>400000</v>
      </c>
      <c r="C22" s="35"/>
      <c r="D22" s="61">
        <f>($B22*0.06765)*(D$17/1000)/12</f>
        <v>25.536989428339453</v>
      </c>
      <c r="E22" s="61">
        <f>($B22*0.0715)*(E$17/1000)/12</f>
        <v>23.136456437855781</v>
      </c>
      <c r="F22" s="61">
        <f>($B22*0.0715)*(F$17/1000)/12</f>
        <v>11.978280557389512</v>
      </c>
      <c r="G22" s="61">
        <f>($B22*0.0715)*(G$17/1000)/12</f>
        <v>16.873741666565504</v>
      </c>
      <c r="H22" s="61">
        <f>($B22*0.0715)*(H$17/1000)/12</f>
        <v>14.862241358770726</v>
      </c>
      <c r="I22" s="61">
        <f>($B22*0.0715)*(I$17/1000)/12</f>
        <v>8.1507974262620877</v>
      </c>
      <c r="J22" s="61">
        <f>($B22*0.0715)*(J$17/1000)/12</f>
        <v>7.3662095077088692</v>
      </c>
      <c r="K22" s="61">
        <f>($B22*0.0715)*(K$17/1000)/12</f>
        <v>6.7194059550636887</v>
      </c>
      <c r="L22" s="62">
        <f>($B22*0.0715)*(L$17/1000)/12</f>
        <v>6.1770212602347554</v>
      </c>
      <c r="M22" s="9"/>
      <c r="N22" s="15"/>
      <c r="O22" s="9"/>
      <c r="P22" s="9"/>
      <c r="Q22" s="8"/>
      <c r="R22" s="8"/>
      <c r="S22" s="8"/>
      <c r="T22" s="8"/>
      <c r="U22" s="2"/>
      <c r="V22" s="2"/>
      <c r="W22" s="2"/>
      <c r="X22" s="2"/>
      <c r="Y22" s="2"/>
      <c r="Z22" s="2"/>
      <c r="AA22" s="2"/>
      <c r="AB22" s="2"/>
    </row>
    <row r="23" spans="1:28" hidden="1">
      <c r="A23" s="49"/>
      <c r="B23" s="35">
        <v>500000</v>
      </c>
      <c r="C23" s="35"/>
      <c r="D23" s="61">
        <f>($B23*0.06765)*(D$17/1000)/12</f>
        <v>31.921236785424316</v>
      </c>
      <c r="E23" s="61">
        <f>($B23*0.0715)*(E$17/1000)/12</f>
        <v>28.920570547319727</v>
      </c>
      <c r="F23" s="61">
        <f>($B23*0.0715)*(F$17/1000)/12</f>
        <v>14.972850696736893</v>
      </c>
      <c r="G23" s="61">
        <f>($B23*0.0715)*(G$17/1000)/12</f>
        <v>21.092177083206881</v>
      </c>
      <c r="H23" s="61">
        <f>($B23*0.0715)*(H$17/1000)/12</f>
        <v>18.577801698463411</v>
      </c>
      <c r="I23" s="61">
        <f>($B23*0.0715)*(I$17/1000)/12</f>
        <v>10.188496782827611</v>
      </c>
      <c r="J23" s="61">
        <f>($B23*0.0715)*(J$17/1000)/12</f>
        <v>9.2077618846360867</v>
      </c>
      <c r="K23" s="61">
        <f>($B23*0.0715)*(K$17/1000)/12</f>
        <v>8.3992574438296117</v>
      </c>
      <c r="L23" s="62">
        <f>($B23*0.0715)*(L$17/1000)/12</f>
        <v>7.7212765752934454</v>
      </c>
      <c r="M23" s="9"/>
      <c r="N23" s="9"/>
      <c r="O23" s="9"/>
      <c r="P23" s="9"/>
      <c r="Q23" s="8"/>
      <c r="R23" s="8"/>
      <c r="S23" s="8"/>
      <c r="T23" s="8"/>
      <c r="U23" s="2"/>
      <c r="V23" s="2"/>
      <c r="W23" s="2"/>
      <c r="X23" s="2"/>
      <c r="Y23" s="2"/>
      <c r="Z23" s="2"/>
      <c r="AA23" s="2"/>
      <c r="AB23" s="2"/>
    </row>
    <row r="24" spans="1:28" hidden="1">
      <c r="A24" s="49"/>
      <c r="B24" s="35">
        <v>600000</v>
      </c>
      <c r="C24" s="35"/>
      <c r="D24" s="61">
        <f>($B24*0.06765)*(D$17/1000)/12</f>
        <v>38.305484142509179</v>
      </c>
      <c r="E24" s="61">
        <f>($B24*0.0715)*(E$17/1000)/12</f>
        <v>34.704684656783677</v>
      </c>
      <c r="F24" s="61">
        <f>($B24*0.0715)*(F$17/1000)/12</f>
        <v>17.967420836084273</v>
      </c>
      <c r="G24" s="61">
        <f>($B24*0.0715)*(G$17/1000)/12</f>
        <v>25.310612499848258</v>
      </c>
      <c r="H24" s="61">
        <f>($B24*0.0715)*(H$17/1000)/12</f>
        <v>22.293362038156094</v>
      </c>
      <c r="I24" s="61">
        <f>($B24*0.0715)*(I$17/1000)/12</f>
        <v>12.226196139393133</v>
      </c>
      <c r="J24" s="61">
        <f>($B24*0.0715)*(J$17/1000)/12</f>
        <v>11.049314261563305</v>
      </c>
      <c r="K24" s="61">
        <f>($B24*0.0715)*(K$17/1000)/12</f>
        <v>10.079108932595533</v>
      </c>
      <c r="L24" s="62">
        <f>($B24*0.0715)*(L$17/1000)/12</f>
        <v>9.2655318903521344</v>
      </c>
      <c r="M24" s="9"/>
      <c r="N24" s="9"/>
      <c r="O24" s="9"/>
      <c r="P24" s="9"/>
      <c r="Q24" s="8"/>
      <c r="R24" s="8"/>
      <c r="S24" s="8"/>
      <c r="T24" s="8"/>
      <c r="U24" s="2"/>
      <c r="V24" s="2"/>
      <c r="W24" s="2"/>
      <c r="X24" s="2"/>
      <c r="Y24" s="2"/>
      <c r="Z24" s="2"/>
      <c r="AA24" s="2"/>
      <c r="AB24" s="2"/>
    </row>
    <row r="25" spans="1:28">
      <c r="A25" s="49"/>
      <c r="B25" s="10"/>
      <c r="C25" s="10"/>
      <c r="D25" s="9"/>
      <c r="E25" s="63"/>
      <c r="F25" s="63"/>
      <c r="G25" s="63"/>
      <c r="H25" s="63"/>
      <c r="I25" s="63"/>
      <c r="J25" s="63"/>
      <c r="K25" s="63"/>
      <c r="L25" s="64"/>
      <c r="M25" s="8"/>
      <c r="N25" s="9"/>
      <c r="O25" s="9"/>
      <c r="P25" s="9"/>
      <c r="Q25" s="8"/>
      <c r="R25" s="8"/>
      <c r="S25" s="8"/>
      <c r="T25" s="8"/>
      <c r="U25" s="2"/>
      <c r="V25" s="2"/>
      <c r="W25" s="2"/>
      <c r="X25" s="2"/>
      <c r="Y25" s="2"/>
      <c r="Z25" s="2"/>
      <c r="AA25" s="2"/>
      <c r="AB25" s="2"/>
    </row>
    <row r="26" spans="1:28">
      <c r="A26" s="49"/>
      <c r="B26" s="95" t="s">
        <v>22</v>
      </c>
      <c r="C26" s="95"/>
      <c r="D26" s="95"/>
      <c r="E26" s="95"/>
      <c r="F26" s="95"/>
      <c r="G26" s="95"/>
      <c r="H26" s="95"/>
      <c r="I26" s="95"/>
      <c r="J26" s="95"/>
      <c r="K26" s="95"/>
      <c r="L26" s="96"/>
      <c r="M26" s="8"/>
      <c r="N26" s="9"/>
      <c r="O26" s="9"/>
      <c r="P26" s="9"/>
      <c r="Q26" s="8"/>
      <c r="R26" s="8"/>
      <c r="S26" s="8"/>
      <c r="T26" s="8"/>
      <c r="U26" s="2"/>
      <c r="V26" s="2"/>
      <c r="W26" s="2"/>
      <c r="X26" s="2"/>
      <c r="Y26" s="2"/>
      <c r="Z26" s="2"/>
      <c r="AA26" s="2"/>
      <c r="AB26" s="2"/>
    </row>
    <row r="27" spans="1:28">
      <c r="A27" s="49"/>
      <c r="B27" s="84">
        <v>0</v>
      </c>
      <c r="C27" s="36"/>
      <c r="D27" s="61">
        <f>($B27*0.29)*(D$17/1000)/12</f>
        <v>0</v>
      </c>
      <c r="E27" s="61">
        <f>($B27*0.29)*(E$17/1000)/12</f>
        <v>0</v>
      </c>
      <c r="F27" s="61">
        <f>($B27*0.29)*(F$17/1000)/12</f>
        <v>0</v>
      </c>
      <c r="G27" s="61">
        <f>($B27*0.29)*(G$17/1000)/12</f>
        <v>0</v>
      </c>
      <c r="H27" s="61">
        <f>($B27*0.29)*(H$17/1000)/12</f>
        <v>0</v>
      </c>
      <c r="I27" s="61">
        <f>($B27*0.29)*(I$17/1000)/12</f>
        <v>0</v>
      </c>
      <c r="J27" s="61">
        <f>($B27*0.29)*(J$17/1000)/12</f>
        <v>0</v>
      </c>
      <c r="K27" s="61">
        <f>($B27*0.29)*(K$17/1000)/12</f>
        <v>0</v>
      </c>
      <c r="L27" s="62">
        <f>($B27*0.29)*(L$17/1000)/12</f>
        <v>0</v>
      </c>
      <c r="M27" s="8"/>
      <c r="N27" s="9"/>
      <c r="O27" s="9"/>
      <c r="P27" s="9"/>
      <c r="Q27" s="8"/>
      <c r="R27" s="8"/>
      <c r="S27" s="8"/>
      <c r="T27" s="8"/>
      <c r="U27" s="2"/>
      <c r="V27" s="2"/>
      <c r="W27" s="2"/>
      <c r="X27" s="2"/>
      <c r="Y27" s="2"/>
      <c r="Z27" s="2"/>
      <c r="AA27" s="2"/>
      <c r="AB27" s="2"/>
    </row>
    <row r="28" spans="1:28" hidden="1">
      <c r="A28" s="49"/>
      <c r="B28" s="36">
        <v>1000000</v>
      </c>
      <c r="C28" s="36"/>
      <c r="D28" s="61">
        <f>($B28*0.29)*(D$17/1000)/12</f>
        <v>273.67800939462091</v>
      </c>
      <c r="E28" s="61">
        <f>($B28*0.29)*(E$17/1000)/12</f>
        <v>234.60043241182436</v>
      </c>
      <c r="F28" s="61">
        <f>($B28*0.29)*(F$17/1000)/12</f>
        <v>121.45808956793564</v>
      </c>
      <c r="G28" s="61">
        <f>($B28*0.29)*(G$17/1000)/12</f>
        <v>171.09738053510478</v>
      </c>
      <c r="H28" s="61">
        <f>($B28*0.29)*(H$17/1000)/12</f>
        <v>150.70104874278013</v>
      </c>
      <c r="I28" s="61">
        <f>($B28*0.29)*(I$17/1000)/12</f>
        <v>82.647945930629575</v>
      </c>
      <c r="J28" s="61">
        <f>($B28*0.29)*(J$17/1000)/12</f>
        <v>74.692334169075949</v>
      </c>
      <c r="K28" s="61">
        <f>($B28*0.29)*(K$17/1000)/12</f>
        <v>68.133836607289155</v>
      </c>
      <c r="L28" s="62">
        <f>($B28*0.29)*(L$17/1000)/12</f>
        <v>62.634131659723046</v>
      </c>
      <c r="M28" s="8"/>
      <c r="N28" s="9"/>
      <c r="O28" s="9"/>
      <c r="P28" s="9"/>
      <c r="Q28" s="8"/>
      <c r="R28" s="8"/>
      <c r="S28" s="8"/>
      <c r="T28" s="8"/>
      <c r="U28" s="2"/>
      <c r="V28" s="2"/>
      <c r="W28" s="2"/>
      <c r="X28" s="2"/>
      <c r="Y28" s="2"/>
      <c r="Z28" s="2"/>
      <c r="AA28" s="2"/>
      <c r="AB28" s="2"/>
    </row>
    <row r="29" spans="1:28" hidden="1">
      <c r="A29" s="49"/>
      <c r="B29" s="34"/>
      <c r="C29" s="34"/>
      <c r="D29" s="65"/>
      <c r="E29" s="66"/>
      <c r="F29" s="66"/>
      <c r="G29" s="66"/>
      <c r="H29" s="66"/>
      <c r="I29" s="66"/>
      <c r="J29" s="66"/>
      <c r="K29" s="66"/>
      <c r="L29" s="67"/>
      <c r="M29" s="8"/>
      <c r="N29" s="9"/>
      <c r="O29" s="9"/>
      <c r="P29" s="9"/>
      <c r="Q29" s="8"/>
      <c r="R29" s="8"/>
      <c r="S29" s="8"/>
      <c r="T29" s="8"/>
      <c r="U29" s="2"/>
      <c r="V29" s="2"/>
      <c r="W29" s="2"/>
      <c r="X29" s="2"/>
      <c r="Y29" s="2"/>
      <c r="Z29" s="2"/>
      <c r="AA29" s="2"/>
      <c r="AB29" s="2"/>
    </row>
    <row r="30" spans="1:28" hidden="1">
      <c r="A30" s="49"/>
      <c r="B30" s="87" t="s">
        <v>23</v>
      </c>
      <c r="C30" s="87"/>
      <c r="D30" s="87"/>
      <c r="E30" s="88"/>
      <c r="F30" s="88"/>
      <c r="G30" s="88"/>
      <c r="H30" s="88"/>
      <c r="I30" s="88"/>
      <c r="J30" s="88"/>
      <c r="K30" s="88"/>
      <c r="L30" s="89"/>
      <c r="M30" s="8"/>
      <c r="N30" s="14"/>
      <c r="O30" s="9"/>
      <c r="P30" s="9"/>
      <c r="Q30" s="8"/>
      <c r="R30" s="8"/>
      <c r="S30" s="8"/>
      <c r="T30" s="8"/>
      <c r="U30" s="2"/>
      <c r="V30" s="2"/>
      <c r="W30" s="2"/>
      <c r="X30" s="2"/>
      <c r="Y30" s="2"/>
      <c r="Z30" s="2"/>
      <c r="AA30" s="2"/>
      <c r="AB30" s="2"/>
    </row>
    <row r="31" spans="1:28" hidden="1">
      <c r="A31" s="49"/>
      <c r="B31" s="68" t="s">
        <v>8</v>
      </c>
      <c r="C31" s="69"/>
      <c r="D31" s="61">
        <f>(D$17/1000)*(160*$G6)/12</f>
        <v>0</v>
      </c>
      <c r="E31" s="61">
        <f>(E$17/1000)*(160*$G6)/12</f>
        <v>0</v>
      </c>
      <c r="F31" s="61">
        <f>(F$17/1000)*(160*$G6)/12</f>
        <v>0</v>
      </c>
      <c r="G31" s="61">
        <f>(G$17/1000)*(160*$G6)/12</f>
        <v>0</v>
      </c>
      <c r="H31" s="61">
        <f>(H$17/1000)*(160*$G6)/12</f>
        <v>0</v>
      </c>
      <c r="I31" s="61">
        <f>(I$17/1000)*(160*$G6)/12</f>
        <v>0</v>
      </c>
      <c r="J31" s="61">
        <f>(J$17/1000)*(160*$G6)/12</f>
        <v>0</v>
      </c>
      <c r="K31" s="61">
        <f>(K$17/1000)*(160*$G6)/12</f>
        <v>0</v>
      </c>
      <c r="L31" s="62">
        <f>(L$17/1000)*(160*$G6)/12</f>
        <v>0</v>
      </c>
      <c r="M31" s="8"/>
      <c r="N31" s="14"/>
      <c r="O31" s="9"/>
      <c r="P31" s="9"/>
      <c r="Q31" s="8"/>
      <c r="R31" s="8"/>
      <c r="S31" s="8"/>
      <c r="T31" s="8"/>
      <c r="U31" s="2"/>
      <c r="V31" s="2"/>
      <c r="W31" s="2"/>
      <c r="X31" s="2"/>
      <c r="Y31" s="2"/>
      <c r="Z31" s="2"/>
      <c r="AA31" s="2"/>
      <c r="AB31" s="2"/>
    </row>
    <row r="32" spans="1:28" hidden="1">
      <c r="A32" s="49"/>
      <c r="B32" s="68" t="s">
        <v>7</v>
      </c>
      <c r="C32" s="69"/>
      <c r="D32" s="61">
        <f>(D$17/1000)*(160*$G7)/12</f>
        <v>0</v>
      </c>
      <c r="E32" s="61">
        <f>(E$17/1000)*(160*$G7)/12</f>
        <v>0</v>
      </c>
      <c r="F32" s="61">
        <f>(F$17/1000)*(160*$G7)/12</f>
        <v>0</v>
      </c>
      <c r="G32" s="61">
        <f>(G$17/1000)*(160*$G7)/12</f>
        <v>0</v>
      </c>
      <c r="H32" s="61">
        <f>(H$17/1000)*(160*$G7)/12</f>
        <v>0</v>
      </c>
      <c r="I32" s="61">
        <f>(I$17/1000)*(160*$G7)/12</f>
        <v>0</v>
      </c>
      <c r="J32" s="61">
        <f>(J$17/1000)*(160*$G7)/12</f>
        <v>0</v>
      </c>
      <c r="K32" s="61">
        <f>(K$17/1000)*(160*$G7)/12</f>
        <v>0</v>
      </c>
      <c r="L32" s="62">
        <f>(L$17/1000)*(160*$G7)/12</f>
        <v>0</v>
      </c>
      <c r="M32" s="8"/>
      <c r="N32" s="11"/>
      <c r="O32" s="9"/>
      <c r="P32" s="9"/>
      <c r="Q32" s="8"/>
      <c r="R32" s="8"/>
      <c r="S32" s="8"/>
      <c r="T32" s="8"/>
      <c r="U32" s="2"/>
      <c r="V32" s="2"/>
      <c r="W32" s="2"/>
      <c r="X32" s="2"/>
      <c r="Y32" s="2"/>
      <c r="Z32" s="2"/>
      <c r="AA32" s="2"/>
      <c r="AB32" s="2"/>
    </row>
    <row r="33" spans="1:28" hidden="1">
      <c r="A33" s="49"/>
      <c r="B33" s="68" t="s">
        <v>4</v>
      </c>
      <c r="C33" s="69"/>
      <c r="D33" s="61">
        <f>(D$17/1000)*(160*$G8)/12</f>
        <v>0</v>
      </c>
      <c r="E33" s="61">
        <f>(E$17/1000)*(160*$G8)/12</f>
        <v>0</v>
      </c>
      <c r="F33" s="61">
        <f>(F$17/1000)*(160*$G8)/12</f>
        <v>0</v>
      </c>
      <c r="G33" s="61">
        <f>(G$17/1000)*(160*$G8)/12</f>
        <v>0</v>
      </c>
      <c r="H33" s="61">
        <f>(H$17/1000)*(160*$G8)/12</f>
        <v>0</v>
      </c>
      <c r="I33" s="61">
        <f>(I$17/1000)*(160*$G8)/12</f>
        <v>0</v>
      </c>
      <c r="J33" s="61">
        <f>(J$17/1000)*(160*$G8)/12</f>
        <v>0</v>
      </c>
      <c r="K33" s="61">
        <f>(K$17/1000)*(160*$G8)/12</f>
        <v>0</v>
      </c>
      <c r="L33" s="62">
        <f>(L$17/1000)*(160*$G8)/12</f>
        <v>0</v>
      </c>
      <c r="M33" s="8"/>
      <c r="N33" s="11"/>
      <c r="O33" s="9"/>
      <c r="P33" s="9"/>
      <c r="Q33" s="8"/>
      <c r="R33" s="8"/>
      <c r="S33" s="8"/>
      <c r="T33" s="8"/>
      <c r="U33" s="2"/>
      <c r="V33" s="2"/>
      <c r="W33" s="2"/>
      <c r="X33" s="2"/>
      <c r="Y33" s="2"/>
      <c r="Z33" s="2"/>
      <c r="AA33" s="2"/>
      <c r="AB33" s="2"/>
    </row>
    <row r="34" spans="1:28" hidden="1">
      <c r="A34" s="49"/>
      <c r="B34" s="68" t="s">
        <v>3</v>
      </c>
      <c r="C34" s="69"/>
      <c r="D34" s="61">
        <f>(D$17/1000)*(160*$G9)/12</f>
        <v>0</v>
      </c>
      <c r="E34" s="61">
        <f>(E$17/1000)*(160*$G9)/12</f>
        <v>0</v>
      </c>
      <c r="F34" s="61">
        <f>(F$17/1000)*(160*$G9)/12</f>
        <v>0</v>
      </c>
      <c r="G34" s="61">
        <f>(G$17/1000)*(160*$G9)/12</f>
        <v>0</v>
      </c>
      <c r="H34" s="61">
        <f>(H$17/1000)*(160*$G9)/12</f>
        <v>0</v>
      </c>
      <c r="I34" s="61">
        <f>(I$17/1000)*(160*$G9)/12</f>
        <v>0</v>
      </c>
      <c r="J34" s="61">
        <f>(J$17/1000)*(160*$G9)/12</f>
        <v>0</v>
      </c>
      <c r="K34" s="61">
        <f>(K$17/1000)*(160*$G9)/12</f>
        <v>0</v>
      </c>
      <c r="L34" s="62">
        <f>(L$17/1000)*(160*$G9)/12</f>
        <v>0</v>
      </c>
      <c r="M34" s="8"/>
      <c r="N34" s="11"/>
      <c r="O34" s="9"/>
      <c r="P34" s="9"/>
      <c r="Q34" s="8"/>
      <c r="R34" s="8"/>
      <c r="S34" s="8"/>
      <c r="T34" s="8"/>
      <c r="U34" s="2"/>
      <c r="V34" s="2"/>
      <c r="W34" s="2"/>
      <c r="X34" s="2"/>
      <c r="Y34" s="2"/>
      <c r="Z34" s="2"/>
      <c r="AA34" s="2"/>
      <c r="AB34" s="2"/>
    </row>
    <row r="35" spans="1:28" hidden="1">
      <c r="A35" s="49"/>
      <c r="B35" s="53"/>
      <c r="C35" s="9"/>
      <c r="D35" s="70"/>
      <c r="E35" s="70"/>
      <c r="F35" s="70"/>
      <c r="G35" s="70"/>
      <c r="H35" s="70"/>
      <c r="I35" s="70"/>
      <c r="J35" s="70"/>
      <c r="K35" s="70"/>
      <c r="L35" s="71"/>
      <c r="M35" s="8"/>
      <c r="N35" s="11"/>
      <c r="O35" s="9"/>
      <c r="P35" s="9"/>
      <c r="Q35" s="8"/>
      <c r="R35" s="8"/>
      <c r="S35" s="8"/>
      <c r="T35" s="8"/>
      <c r="U35" s="2"/>
      <c r="V35" s="2"/>
      <c r="W35" s="2"/>
      <c r="X35" s="2"/>
      <c r="Y35" s="2"/>
      <c r="Z35" s="2"/>
      <c r="AA35" s="2"/>
      <c r="AB35" s="2"/>
    </row>
    <row r="36" spans="1:28" hidden="1">
      <c r="A36" s="49"/>
      <c r="B36" s="87" t="s">
        <v>24</v>
      </c>
      <c r="C36" s="87"/>
      <c r="D36" s="87"/>
      <c r="E36" s="88"/>
      <c r="F36" s="88"/>
      <c r="G36" s="88"/>
      <c r="H36" s="88"/>
      <c r="I36" s="88"/>
      <c r="J36" s="88"/>
      <c r="K36" s="88"/>
      <c r="L36" s="89"/>
      <c r="M36" s="8"/>
      <c r="N36" s="11"/>
      <c r="O36" s="9"/>
      <c r="P36" s="9"/>
      <c r="Q36" s="8"/>
      <c r="R36" s="8"/>
      <c r="S36" s="8"/>
      <c r="T36" s="8"/>
      <c r="U36" s="2"/>
      <c r="V36" s="2"/>
      <c r="W36" s="2"/>
      <c r="X36" s="2"/>
      <c r="Y36" s="2"/>
      <c r="Z36" s="2"/>
      <c r="AA36" s="2"/>
      <c r="AB36" s="2"/>
    </row>
    <row r="37" spans="1:28" hidden="1">
      <c r="A37" s="49"/>
      <c r="B37" s="68" t="s">
        <v>8</v>
      </c>
      <c r="C37" s="69"/>
      <c r="D37" s="61">
        <f>(D$17/1000)*(160*$J6)/12</f>
        <v>18.818477412883642</v>
      </c>
      <c r="E37" s="61">
        <f>(E$17/1000)*(160*$J6)/12</f>
        <v>16.131449319440367</v>
      </c>
      <c r="F37" s="61">
        <f>(F$17/1000)*(160*$J6)/12</f>
        <v>8.351625767090658</v>
      </c>
      <c r="G37" s="61">
        <f>(G$17/1000)*(160*$J6)/12</f>
        <v>11.76489188198075</v>
      </c>
      <c r="H37" s="61">
        <f>(H$17/1000)*(160*$J6)/12</f>
        <v>10.362411975069067</v>
      </c>
      <c r="I37" s="61">
        <f>(I$17/1000)*(160*$J6)/12</f>
        <v>5.6829867593568899</v>
      </c>
      <c r="J37" s="61">
        <f>(J$17/1000)*(160*$J6)/12</f>
        <v>5.1359479213748616</v>
      </c>
      <c r="K37" s="61">
        <f>(K$17/1000)*(160*$J6)/12</f>
        <v>4.6849765828228671</v>
      </c>
      <c r="L37" s="62">
        <f>(L$17/1000)*(160*$J6)/12</f>
        <v>4.3068092848282946</v>
      </c>
      <c r="M37" s="8"/>
      <c r="N37" s="11"/>
      <c r="O37" s="9"/>
      <c r="P37" s="9"/>
      <c r="Q37" s="8"/>
      <c r="R37" s="8"/>
      <c r="S37" s="8"/>
      <c r="T37" s="8"/>
      <c r="U37" s="2"/>
      <c r="V37" s="2"/>
      <c r="W37" s="2"/>
      <c r="X37" s="2"/>
      <c r="Y37" s="2"/>
      <c r="Z37" s="2"/>
      <c r="AA37" s="2"/>
      <c r="AB37" s="2"/>
    </row>
    <row r="38" spans="1:28" hidden="1">
      <c r="A38" s="49"/>
      <c r="B38" s="68" t="s">
        <v>7</v>
      </c>
      <c r="C38" s="69"/>
      <c r="D38" s="61">
        <f>(D$17/1000)*(160*$J7)/12</f>
        <v>0</v>
      </c>
      <c r="E38" s="61">
        <f>(E$17/1000)*(160*$J7)/12</f>
        <v>0</v>
      </c>
      <c r="F38" s="61">
        <f>(F$17/1000)*(160*$J7)/12</f>
        <v>0</v>
      </c>
      <c r="G38" s="61">
        <f>(G$17/1000)*(160*$J7)/12</f>
        <v>0</v>
      </c>
      <c r="H38" s="61">
        <f>(H$17/1000)*(160*$J7)/12</f>
        <v>0</v>
      </c>
      <c r="I38" s="61">
        <f>(I$17/1000)*(160*$J7)/12</f>
        <v>0</v>
      </c>
      <c r="J38" s="61">
        <f>(J$17/1000)*(160*$J7)/12</f>
        <v>0</v>
      </c>
      <c r="K38" s="61">
        <f>(K$17/1000)*(160*$J7)/12</f>
        <v>0</v>
      </c>
      <c r="L38" s="62">
        <f>(L$17/1000)*(160*$J7)/12</f>
        <v>0</v>
      </c>
      <c r="M38" s="8"/>
      <c r="N38" s="9"/>
      <c r="O38" s="9"/>
      <c r="P38" s="9"/>
      <c r="Q38" s="8"/>
      <c r="R38" s="8"/>
      <c r="S38" s="8"/>
      <c r="T38" s="8"/>
      <c r="U38" s="2"/>
      <c r="V38" s="2"/>
      <c r="W38" s="2"/>
      <c r="X38" s="2"/>
      <c r="Y38" s="2"/>
      <c r="Z38" s="2"/>
      <c r="AA38" s="2"/>
      <c r="AB38" s="2"/>
    </row>
    <row r="39" spans="1:28" hidden="1">
      <c r="A39" s="49"/>
      <c r="B39" s="68" t="s">
        <v>4</v>
      </c>
      <c r="C39" s="69"/>
      <c r="D39" s="61">
        <f>(D$17/1000)*(160*$J8)/12</f>
        <v>1.7681486841440062</v>
      </c>
      <c r="E39" s="61">
        <f>(E$17/1000)*(160*$J8)/12</f>
        <v>1.5156805867820486</v>
      </c>
      <c r="F39" s="61">
        <f>(F$17/1000)*(160*$J8)/12</f>
        <v>0.78470302280856641</v>
      </c>
      <c r="G39" s="61">
        <f>(G$17/1000)*(160*$J8)/12</f>
        <v>1.1054070764502495</v>
      </c>
      <c r="H39" s="61">
        <f>(H$17/1000)*(160*$J8)/12</f>
        <v>0.97363270663611334</v>
      </c>
      <c r="I39" s="61">
        <f>(I$17/1000)*(160*$J8)/12</f>
        <v>0.53396272929526745</v>
      </c>
      <c r="J39" s="61">
        <f>(J$17/1000)*(160*$J8)/12</f>
        <v>0.48256399068683004</v>
      </c>
      <c r="K39" s="61">
        <f>(K$17/1000)*(160*$J8)/12</f>
        <v>0.44019157333592057</v>
      </c>
      <c r="L39" s="62">
        <f>(L$17/1000)*(160*$J8)/12</f>
        <v>0.4046596864746797</v>
      </c>
      <c r="M39" s="8"/>
      <c r="N39" s="9"/>
      <c r="O39" s="9"/>
      <c r="P39" s="9"/>
      <c r="Q39" s="8"/>
      <c r="R39" s="8"/>
      <c r="S39" s="8"/>
      <c r="T39" s="8"/>
      <c r="U39" s="2"/>
      <c r="V39" s="2"/>
      <c r="W39" s="2"/>
      <c r="X39" s="2"/>
      <c r="Y39" s="2"/>
      <c r="Z39" s="2"/>
      <c r="AA39" s="2"/>
      <c r="AB39" s="2"/>
    </row>
    <row r="40" spans="1:28" hidden="1">
      <c r="A40" s="49"/>
      <c r="B40" s="68" t="s">
        <v>3</v>
      </c>
      <c r="C40" s="69"/>
      <c r="D40" s="61">
        <f>(D$17/1000)*(160*$J9)/12</f>
        <v>1.1052816710447586</v>
      </c>
      <c r="E40" s="61">
        <f>(E$17/1000)*(160*$J9)/12</f>
        <v>0.94746216014044382</v>
      </c>
      <c r="F40" s="61">
        <f>(F$17/1000)*(160*$J9)/12</f>
        <v>0.49052315345505598</v>
      </c>
      <c r="G40" s="61">
        <f>(G$17/1000)*(160*$J9)/12</f>
        <v>0.69099742097487837</v>
      </c>
      <c r="H40" s="61">
        <f>(H$17/1000)*(160*$J9)/12</f>
        <v>0.60862437340532438</v>
      </c>
      <c r="I40" s="61">
        <f>(I$17/1000)*(160*$J9)/12</f>
        <v>0.33378370439294258</v>
      </c>
      <c r="J40" s="61">
        <f>(J$17/1000)*(160*$J9)/12</f>
        <v>0.30165400613386811</v>
      </c>
      <c r="K40" s="61">
        <f>(K$17/1000)*(160*$J9)/12</f>
        <v>0.27516672218778299</v>
      </c>
      <c r="L40" s="62">
        <f>(L$17/1000)*(160*$J9)/12</f>
        <v>0.25295549999954359</v>
      </c>
      <c r="M40" s="8"/>
      <c r="N40" s="8"/>
      <c r="O40" s="8"/>
      <c r="P40" s="8"/>
      <c r="Q40" s="8"/>
      <c r="R40" s="8"/>
      <c r="S40" s="8"/>
      <c r="T40" s="8"/>
      <c r="U40" s="2"/>
      <c r="V40" s="2"/>
      <c r="W40" s="2"/>
      <c r="X40" s="2"/>
      <c r="Y40" s="2"/>
      <c r="Z40" s="2"/>
      <c r="AA40" s="2"/>
      <c r="AB40" s="2"/>
    </row>
    <row r="41" spans="1:28" hidden="1">
      <c r="A41" s="49"/>
      <c r="B41" s="9"/>
      <c r="C41" s="9"/>
      <c r="D41" s="9"/>
      <c r="E41" s="70"/>
      <c r="F41" s="9"/>
      <c r="G41" s="9"/>
      <c r="H41" s="9"/>
      <c r="I41" s="9"/>
      <c r="J41" s="9"/>
      <c r="K41" s="9"/>
      <c r="L41" s="72"/>
      <c r="M41" s="8"/>
      <c r="N41" s="8"/>
      <c r="O41" s="8"/>
      <c r="P41" s="8"/>
      <c r="Q41" s="8"/>
      <c r="R41" s="8"/>
      <c r="S41" s="8"/>
      <c r="T41" s="8"/>
      <c r="U41" s="2"/>
      <c r="V41" s="2"/>
      <c r="W41" s="2"/>
      <c r="X41" s="2"/>
      <c r="Y41" s="2"/>
      <c r="Z41" s="2"/>
      <c r="AA41" s="2"/>
      <c r="AB41" s="2"/>
    </row>
    <row r="42" spans="1:28" ht="15.75" hidden="1" thickBot="1">
      <c r="A42" s="73"/>
      <c r="B42" s="76" t="s">
        <v>10</v>
      </c>
      <c r="C42" s="76"/>
      <c r="D42" s="76"/>
      <c r="E42" s="77"/>
      <c r="F42" s="74"/>
      <c r="G42" s="74"/>
      <c r="H42" s="74"/>
      <c r="I42" s="74"/>
      <c r="J42" s="74"/>
      <c r="K42" s="74"/>
      <c r="L42" s="75"/>
      <c r="M42" s="8"/>
      <c r="N42" s="8"/>
      <c r="O42" s="8"/>
      <c r="P42" s="8"/>
      <c r="Q42" s="8"/>
      <c r="R42" s="8"/>
      <c r="S42" s="8"/>
      <c r="T42" s="8"/>
      <c r="U42" s="2"/>
      <c r="V42" s="2"/>
      <c r="W42" s="2"/>
      <c r="X42" s="2"/>
      <c r="Y42" s="2"/>
      <c r="Z42" s="2"/>
      <c r="AA42" s="2"/>
      <c r="AB42" s="2"/>
    </row>
    <row r="43" spans="1:28" ht="18" hidden="1">
      <c r="A43" s="3"/>
      <c r="B43" s="78" t="s">
        <v>20</v>
      </c>
      <c r="C43" s="78"/>
      <c r="D43" s="78"/>
      <c r="E43" s="78"/>
      <c r="F43" s="78"/>
      <c r="G43" s="78"/>
      <c r="H43" s="78"/>
      <c r="I43" s="78"/>
      <c r="J43" s="78"/>
      <c r="K43" s="78"/>
      <c r="L43" s="78"/>
      <c r="M43" s="78"/>
      <c r="N43" s="78"/>
      <c r="O43" s="78"/>
      <c r="P43" s="78"/>
      <c r="Q43" s="78"/>
      <c r="R43" s="78"/>
      <c r="S43" s="78"/>
      <c r="T43" s="78"/>
      <c r="U43" s="79"/>
      <c r="V43" s="2"/>
      <c r="W43" s="2"/>
      <c r="X43" s="2"/>
      <c r="Y43" s="2"/>
      <c r="Z43" s="2"/>
      <c r="AA43" s="2"/>
      <c r="AB43" s="2"/>
    </row>
    <row r="44" spans="1:28" ht="18" hidden="1">
      <c r="A44" s="3"/>
      <c r="B44" s="78"/>
      <c r="C44" s="78"/>
      <c r="D44" s="80"/>
      <c r="E44" s="80"/>
      <c r="F44" s="80"/>
      <c r="G44" s="80"/>
      <c r="H44" s="80"/>
      <c r="I44" s="80"/>
      <c r="J44" s="80"/>
      <c r="K44" s="80"/>
      <c r="L44" s="80"/>
      <c r="M44" s="78"/>
      <c r="N44" s="78"/>
      <c r="O44" s="78"/>
      <c r="P44" s="78"/>
      <c r="Q44" s="78"/>
      <c r="R44" s="78"/>
      <c r="S44" s="78"/>
      <c r="T44" s="78"/>
      <c r="U44" s="79"/>
      <c r="V44" s="2"/>
      <c r="W44" s="2"/>
      <c r="X44" s="2"/>
      <c r="Y44" s="2"/>
      <c r="Z44" s="2"/>
      <c r="AA44" s="2"/>
      <c r="AB44" s="2"/>
    </row>
    <row r="45" spans="1:28" ht="18" hidden="1">
      <c r="A45" s="3"/>
      <c r="B45" s="78" t="s">
        <v>26</v>
      </c>
      <c r="C45" s="78"/>
      <c r="D45" s="78"/>
      <c r="E45" s="78"/>
      <c r="F45" s="78"/>
      <c r="G45" s="78"/>
      <c r="H45" s="78"/>
      <c r="I45" s="78"/>
      <c r="J45" s="78"/>
      <c r="K45" s="78"/>
      <c r="L45" s="78"/>
      <c r="M45" s="78"/>
      <c r="N45" s="78"/>
      <c r="O45" s="78"/>
      <c r="P45" s="78"/>
      <c r="Q45" s="78"/>
      <c r="R45" s="78"/>
      <c r="S45" s="78"/>
      <c r="T45" s="78"/>
      <c r="U45" s="79"/>
      <c r="V45" s="2"/>
      <c r="W45" s="2"/>
      <c r="X45" s="2"/>
      <c r="Y45" s="2"/>
      <c r="Z45" s="2"/>
      <c r="AA45" s="2"/>
      <c r="AB45" s="2"/>
    </row>
    <row r="46" spans="1:28" hidden="1">
      <c r="A46" s="3"/>
      <c r="B46" s="8"/>
      <c r="C46" s="8"/>
      <c r="D46" s="8"/>
      <c r="E46" s="8"/>
      <c r="F46" s="8"/>
      <c r="G46" s="8"/>
      <c r="H46" s="8"/>
      <c r="I46" s="8"/>
      <c r="J46" s="8"/>
      <c r="K46" s="8"/>
      <c r="L46" s="8"/>
      <c r="M46" s="8"/>
      <c r="N46" s="8"/>
      <c r="O46" s="8"/>
      <c r="P46" s="8"/>
      <c r="Q46" s="8"/>
      <c r="R46" s="8"/>
      <c r="S46" s="8"/>
      <c r="T46" s="8"/>
      <c r="U46" s="2"/>
      <c r="V46" s="2"/>
      <c r="W46" s="2"/>
      <c r="X46" s="2"/>
      <c r="Y46" s="2"/>
      <c r="Z46" s="2"/>
      <c r="AA46" s="2"/>
      <c r="AB46" s="2"/>
    </row>
    <row r="47" spans="1:28" hidden="1">
      <c r="A47" s="3"/>
      <c r="B47" s="8"/>
      <c r="C47" s="8"/>
      <c r="D47" s="8"/>
      <c r="E47" s="8"/>
      <c r="F47" s="8"/>
      <c r="G47" s="8"/>
      <c r="H47" s="8"/>
      <c r="I47" s="8"/>
      <c r="J47" s="8"/>
      <c r="K47" s="8"/>
      <c r="L47" s="8"/>
      <c r="M47" s="8"/>
      <c r="N47" s="8"/>
      <c r="O47" s="8"/>
      <c r="P47" s="8"/>
      <c r="Q47" s="8"/>
      <c r="R47" s="8"/>
      <c r="S47" s="8"/>
      <c r="T47" s="8"/>
      <c r="U47" s="2"/>
      <c r="V47" s="2"/>
      <c r="W47" s="2"/>
      <c r="X47" s="2"/>
      <c r="Y47" s="2"/>
      <c r="Z47" s="2"/>
      <c r="AA47" s="2"/>
      <c r="AB47" s="2"/>
    </row>
    <row r="48" spans="1:28">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2:28">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2:28">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2:28">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2:28">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2:28">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2:28">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61" spans="2:28">
      <c r="B61" s="85"/>
    </row>
  </sheetData>
  <mergeCells count="10">
    <mergeCell ref="B2:H3"/>
    <mergeCell ref="B36:L36"/>
    <mergeCell ref="B5:D5"/>
    <mergeCell ref="F5:G5"/>
    <mergeCell ref="I5:J5"/>
    <mergeCell ref="B11:E11"/>
    <mergeCell ref="B19:L19"/>
    <mergeCell ref="B14:L14"/>
    <mergeCell ref="B26:L26"/>
    <mergeCell ref="B30:L30"/>
  </mergeCells>
  <printOptions horizontalCentered="1"/>
  <pageMargins left="0.5" right="0.5" top="0.5" bottom="0.5" header="0.5" footer="0.5"/>
  <pageSetup orientation="landscape" r:id="rId1"/>
  <headerFooter>
    <oddFooter>&amp;R&amp;D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E34AB68F6C5A42B74280DD6844893A" ma:contentTypeVersion="0" ma:contentTypeDescription="Create a new document." ma:contentTypeScope="" ma:versionID="a08d132f51b48a1175a216fcd5a5a39d">
  <xsd:schema xmlns:xsd="http://www.w3.org/2001/XMLSchema" xmlns:xs="http://www.w3.org/2001/XMLSchema" xmlns:p="http://schemas.microsoft.com/office/2006/metadata/properties" targetNamespace="http://schemas.microsoft.com/office/2006/metadata/properties" ma:root="true" ma:fieldsID="1bb5c6bcbc31042de1fadd4ada6decb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C5B536-88B1-4971-8F33-F25C5BAB5FC9}">
  <ds:schemaRefs>
    <ds:schemaRef ds:uri="http://schemas.microsoft.com/sharepoint/v3/contenttype/forms"/>
  </ds:schemaRefs>
</ds:datastoreItem>
</file>

<file path=customXml/itemProps2.xml><?xml version="1.0" encoding="utf-8"?>
<ds:datastoreItem xmlns:ds="http://schemas.openxmlformats.org/officeDocument/2006/customXml" ds:itemID="{C1022B42-AC6B-4D3E-897F-7617B1F1615F}">
  <ds:schemaRef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8D362E71-95A6-4859-A392-E0B25F6F9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District MLO Cost</vt:lpstr>
      <vt:lpstr>'District MLO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keithyaich</dc:creator>
  <cp:lastModifiedBy>Lucky 13</cp:lastModifiedBy>
  <cp:lastPrinted>2023-07-31T21:25:50Z</cp:lastPrinted>
  <dcterms:created xsi:type="dcterms:W3CDTF">2011-05-04T19:07:37Z</dcterms:created>
  <dcterms:modified xsi:type="dcterms:W3CDTF">2023-09-12T13:50:45Z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0x0101002AE34AB68F6C5A42B74280DD6844893A</vt:lpwstr>
  </property>
</Properties>
</file>