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ing\Desktop\2025 data\"/>
    </mc:Choice>
  </mc:AlternateContent>
  <xr:revisionPtr revIDLastSave="0" documentId="13_ncr:1_{EEBC7F96-F152-4B1C-95DD-9A2AA2D6893C}" xr6:coauthVersionLast="47" xr6:coauthVersionMax="47" xr10:uidLastSave="{00000000-0000-0000-0000-000000000000}"/>
  <bookViews>
    <workbookView xWindow="-120" yWindow="-120" windowWidth="24240" windowHeight="13140" xr2:uid="{F76960E6-1850-47E9-8236-AAD1B29BB8F1}"/>
  </bookViews>
  <sheets>
    <sheet name="INDUSTRIAL 2025 " sheetId="2" r:id="rId1"/>
    <sheet name="2024" sheetId="1" r:id="rId2"/>
  </sheets>
  <calcPr calcId="191029" iterate="1" iterateCount="500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I61" i="2"/>
  <c r="I59" i="2"/>
  <c r="I57" i="2"/>
  <c r="I56" i="2"/>
  <c r="I55" i="2"/>
  <c r="F55" i="2"/>
  <c r="I53" i="2"/>
  <c r="I51" i="2"/>
  <c r="I50" i="2"/>
  <c r="I49" i="2"/>
  <c r="G26" i="2"/>
  <c r="I26" i="2" s="1"/>
  <c r="F26" i="2"/>
  <c r="E26" i="2"/>
  <c r="I24" i="2"/>
  <c r="I23" i="2"/>
  <c r="I22" i="2"/>
  <c r="I21" i="2"/>
  <c r="I20" i="2"/>
  <c r="I19" i="2"/>
  <c r="I18" i="2"/>
  <c r="I17" i="2"/>
  <c r="I15" i="2"/>
  <c r="I14" i="2"/>
  <c r="I13" i="2"/>
  <c r="I65" i="2"/>
  <c r="I11" i="2"/>
  <c r="I10" i="2"/>
  <c r="I9" i="2"/>
  <c r="I8" i="2"/>
  <c r="I7" i="2"/>
  <c r="I6" i="2"/>
  <c r="I5" i="2"/>
  <c r="I4" i="2"/>
  <c r="I3" i="2"/>
  <c r="I23" i="1"/>
  <c r="I11" i="1"/>
  <c r="I19" i="1"/>
  <c r="I59" i="1"/>
  <c r="I24" i="1"/>
  <c r="I18" i="1"/>
  <c r="I20" i="1"/>
  <c r="I3" i="1"/>
  <c r="I63" i="1"/>
  <c r="I57" i="1"/>
  <c r="G26" i="1"/>
  <c r="F26" i="1"/>
  <c r="E26" i="1"/>
  <c r="I15" i="1"/>
  <c r="I22" i="1"/>
  <c r="I7" i="1"/>
  <c r="I8" i="1"/>
  <c r="I4" i="1"/>
  <c r="I21" i="1"/>
  <c r="I61" i="1"/>
  <c r="I17" i="1"/>
  <c r="I13" i="1"/>
  <c r="C35" i="2" l="1"/>
  <c r="C34" i="2"/>
  <c r="C33" i="2"/>
  <c r="C31" i="2"/>
  <c r="C38" i="2"/>
  <c r="C37" i="2"/>
  <c r="C40" i="2"/>
  <c r="C32" i="2"/>
  <c r="C39" i="2"/>
  <c r="C30" i="2"/>
  <c r="C36" i="2"/>
  <c r="I26" i="1"/>
  <c r="I9" i="1"/>
  <c r="I6" i="1"/>
  <c r="I51" i="1"/>
  <c r="I12" i="1"/>
  <c r="I14" i="1"/>
  <c r="I56" i="1"/>
  <c r="I55" i="1"/>
  <c r="F55" i="1"/>
  <c r="I53" i="1"/>
  <c r="I10" i="1"/>
  <c r="I5" i="1"/>
  <c r="I49" i="1"/>
  <c r="I50" i="1"/>
  <c r="C31" i="1" l="1"/>
  <c r="C39" i="1"/>
  <c r="C32" i="1"/>
  <c r="C40" i="1"/>
  <c r="C33" i="1"/>
  <c r="C30" i="1"/>
  <c r="C34" i="1"/>
  <c r="C35" i="1"/>
  <c r="C36" i="1"/>
  <c r="C38" i="1"/>
  <c r="C37" i="1"/>
</calcChain>
</file>

<file path=xl/sharedStrings.xml><?xml version="1.0" encoding="utf-8"?>
<sst xmlns="http://schemas.openxmlformats.org/spreadsheetml/2006/main" count="126" uniqueCount="57">
  <si>
    <t>Parcel Number</t>
  </si>
  <si>
    <t>Sale Date</t>
  </si>
  <si>
    <t>Liber/Page</t>
  </si>
  <si>
    <t>Sale Price</t>
  </si>
  <si>
    <t>Land Res</t>
  </si>
  <si>
    <t>Acres</t>
  </si>
  <si>
    <t>Bldg $</t>
  </si>
  <si>
    <t>$/ac</t>
  </si>
  <si>
    <t>010-013-000-0500-02</t>
  </si>
  <si>
    <t>1401/389</t>
  </si>
  <si>
    <t>010-019-000-0100-02</t>
  </si>
  <si>
    <t>1279/1423</t>
  </si>
  <si>
    <t>180-030-400-010-00</t>
  </si>
  <si>
    <t>171-030-300-100-10</t>
  </si>
  <si>
    <t>1369/411</t>
  </si>
  <si>
    <t>051-018-000-5900-02</t>
  </si>
  <si>
    <t>160-017-403-012-00</t>
  </si>
  <si>
    <t>3140/15</t>
  </si>
  <si>
    <t>036-017-000-2300-00</t>
  </si>
  <si>
    <t>1315/648</t>
  </si>
  <si>
    <t>?</t>
  </si>
  <si>
    <t>1418/1383</t>
  </si>
  <si>
    <t>260-031-300-010-01</t>
  </si>
  <si>
    <t>010-030-300-030-00</t>
  </si>
  <si>
    <t>2898/761</t>
  </si>
  <si>
    <t>020-015-000-5900-00</t>
  </si>
  <si>
    <t>1348/962</t>
  </si>
  <si>
    <t>260-015-200-070-00</t>
  </si>
  <si>
    <t>010-030-000-0800-00</t>
  </si>
  <si>
    <t>1045/1100</t>
  </si>
  <si>
    <t>not used</t>
  </si>
  <si>
    <t>010-008-100-005-00</t>
  </si>
  <si>
    <t>100-019-200-040-07</t>
  </si>
  <si>
    <t>120-019-400-020-00</t>
  </si>
  <si>
    <t>140-030-400-010-01</t>
  </si>
  <si>
    <t>Tuscola</t>
  </si>
  <si>
    <t>050-010-100-0500-00</t>
  </si>
  <si>
    <t>020-026-000-2300-06</t>
  </si>
  <si>
    <t>017-009-000-2110-02</t>
  </si>
  <si>
    <t>020-026-000-2300-04</t>
  </si>
  <si>
    <t>006-004-000-1800-00</t>
  </si>
  <si>
    <t>035-033-000-4525-00</t>
  </si>
  <si>
    <t>035-033-000-1100/1200/1300/1500</t>
  </si>
  <si>
    <t>29-13-3-22-2004-001</t>
  </si>
  <si>
    <t>03-11-6-35-2108-005</t>
  </si>
  <si>
    <t>18-13-4-36-3106-000</t>
  </si>
  <si>
    <t>035-033-000-1500-00</t>
  </si>
  <si>
    <t>1465/453</t>
  </si>
  <si>
    <t>02-13-5-31-1001-000</t>
  </si>
  <si>
    <t>04-002-006-0</t>
  </si>
  <si>
    <t>1752-64</t>
  </si>
  <si>
    <t>05-010-6-20-2090-000</t>
  </si>
  <si>
    <t>020-026-000-1700-11</t>
  </si>
  <si>
    <t>1433-733</t>
  </si>
  <si>
    <t>FAIRGROVE INDUSTRIAL LAND FOR 2025</t>
  </si>
  <si>
    <t>LOTS SIZES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</si>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</sst>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1" xfId="0" applyBorder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0" fillId="0" borderId="1" xfId="0" applyNumberFormat="1" applyBorder="1"/>
    <xf numFmtId="3" fontId="1" fillId="0" borderId="0" xfId="0" applyNumberFormat="1" applyFont="1" applyAlignment="1">
      <alignment horizontal="center"/>
    </xf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F355-249E-4B30-8F62-F51EC99A5EF6}">
  <sheetPr>
    <pageSetUpPr fitToPage="1"/>
  </sheetPr>
  <dimension ref="A1:R65"/>
  <sheetViews>
    <sheetView tabSelected="1" topLeftCell="A13" workbookViewId="0">
      <selection activeCell="I41" sqref="B1:I41"/>
    </sheetView>
  </sheetViews>
  <sheetFormatPr defaultRowHeight="15" x14ac:dyDescent="0.25"/>
  <cols>
    <col min="2" max="2" width="20.85546875" customWidth="1"/>
    <col min="3" max="3" width="12" bestFit="1" customWidth="1"/>
    <col min="4" max="4" width="11" bestFit="1" customWidth="1"/>
    <col min="5" max="5" width="10.140625" style="5" bestFit="1" customWidth="1"/>
    <col min="6" max="6" width="9.140625" bestFit="1" customWidth="1"/>
    <col min="7" max="8" width="6.5703125" bestFit="1" customWidth="1"/>
    <col min="9" max="9" width="12" style="2" bestFit="1" customWidth="1"/>
    <col min="10" max="10" width="14.5703125" bestFit="1" customWidth="1"/>
    <col min="11" max="11" width="20.42578125" customWidth="1"/>
    <col min="12" max="12" width="19.140625" bestFit="1" customWidth="1"/>
    <col min="13" max="13" width="18.140625" bestFit="1" customWidth="1"/>
    <col min="14" max="14" width="14.28515625" bestFit="1" customWidth="1"/>
    <col min="15" max="15" width="18.140625" bestFit="1" customWidth="1"/>
    <col min="20" max="20" width="20" customWidth="1"/>
    <col min="21" max="21" width="10.7109375" bestFit="1" customWidth="1"/>
    <col min="22" max="22" width="10.5703125" bestFit="1" customWidth="1"/>
    <col min="23" max="23" width="9.5703125" bestFit="1" customWidth="1"/>
  </cols>
  <sheetData>
    <row r="1" spans="1:18" s="9" customFormat="1" ht="18.75" x14ac:dyDescent="0.3">
      <c r="B1" s="15" t="s">
        <v>54</v>
      </c>
      <c r="C1" s="15"/>
      <c r="D1" s="15"/>
      <c r="E1" s="15"/>
      <c r="F1" s="15"/>
      <c r="G1" s="15"/>
      <c r="H1" s="15"/>
      <c r="I1" s="15"/>
    </row>
    <row r="2" spans="1:18" x14ac:dyDescent="0.25">
      <c r="B2" s="8" t="s">
        <v>0</v>
      </c>
      <c r="C2" s="8" t="s">
        <v>1</v>
      </c>
      <c r="D2" s="8" t="s">
        <v>2</v>
      </c>
      <c r="E2" s="11" t="s">
        <v>3</v>
      </c>
      <c r="F2" s="8" t="s">
        <v>4</v>
      </c>
      <c r="G2" s="8" t="s">
        <v>5</v>
      </c>
      <c r="H2" s="8" t="s">
        <v>6</v>
      </c>
      <c r="I2" s="13" t="s">
        <v>7</v>
      </c>
      <c r="K2" s="8"/>
      <c r="L2" s="8"/>
      <c r="M2" s="8"/>
      <c r="N2" s="8"/>
      <c r="O2" s="8"/>
      <c r="P2" s="8"/>
      <c r="Q2" s="8"/>
      <c r="R2" s="10"/>
    </row>
    <row r="3" spans="1:18" x14ac:dyDescent="0.25">
      <c r="B3" s="7" t="s">
        <v>44</v>
      </c>
      <c r="C3" s="1">
        <v>43937</v>
      </c>
      <c r="D3" s="6">
        <v>2020011559</v>
      </c>
      <c r="E3" s="5">
        <v>5000</v>
      </c>
      <c r="F3" s="2">
        <v>5000</v>
      </c>
      <c r="G3" s="4">
        <v>2</v>
      </c>
      <c r="H3" s="2"/>
      <c r="I3" s="2">
        <f>SUM(F3/G3)</f>
        <v>2500</v>
      </c>
      <c r="K3" s="7"/>
      <c r="L3" s="1"/>
      <c r="M3" s="6"/>
      <c r="N3" s="5"/>
      <c r="O3" s="2"/>
      <c r="P3" s="4"/>
      <c r="Q3" s="2"/>
      <c r="R3" s="2"/>
    </row>
    <row r="4" spans="1:18" x14ac:dyDescent="0.25">
      <c r="A4" t="s">
        <v>35</v>
      </c>
      <c r="B4" s="7" t="s">
        <v>38</v>
      </c>
      <c r="C4" s="1">
        <v>43592</v>
      </c>
      <c r="D4" s="6"/>
      <c r="E4" s="5">
        <v>47000</v>
      </c>
      <c r="F4" s="2">
        <v>47000</v>
      </c>
      <c r="G4" s="4">
        <v>10.65</v>
      </c>
      <c r="H4" s="2"/>
      <c r="I4" s="2">
        <f>SUM(F4/G4)</f>
        <v>4413.1455399061033</v>
      </c>
      <c r="K4" s="7"/>
      <c r="L4" s="1"/>
      <c r="M4" s="6"/>
      <c r="N4" s="5"/>
      <c r="O4" s="2"/>
      <c r="P4" s="4"/>
      <c r="Q4" s="2"/>
      <c r="R4" s="2"/>
    </row>
    <row r="5" spans="1:18" x14ac:dyDescent="0.25">
      <c r="B5" t="s">
        <v>23</v>
      </c>
      <c r="C5" s="1">
        <v>41100</v>
      </c>
      <c r="D5" s="6" t="s">
        <v>24</v>
      </c>
      <c r="E5" s="5">
        <v>16000</v>
      </c>
      <c r="F5" s="2">
        <v>16000</v>
      </c>
      <c r="G5" s="4">
        <v>3.01</v>
      </c>
      <c r="H5" s="2"/>
      <c r="I5" s="2">
        <f>SUM(F5/G5)</f>
        <v>5315.6146179401994</v>
      </c>
      <c r="K5" s="7"/>
      <c r="L5" s="1"/>
      <c r="M5" s="6"/>
      <c r="N5" s="5"/>
      <c r="O5" s="2"/>
      <c r="P5" s="4"/>
      <c r="Q5" s="2"/>
      <c r="R5" s="2"/>
    </row>
    <row r="6" spans="1:18" x14ac:dyDescent="0.25">
      <c r="B6" s="7" t="s">
        <v>13</v>
      </c>
      <c r="C6" s="1">
        <v>42858</v>
      </c>
      <c r="D6" s="6" t="s">
        <v>14</v>
      </c>
      <c r="E6" s="5">
        <v>40000</v>
      </c>
      <c r="F6" s="2">
        <v>40000</v>
      </c>
      <c r="G6" s="4">
        <v>7.2</v>
      </c>
      <c r="H6" s="2"/>
      <c r="I6" s="2">
        <f>SUM(E6-H6)/G6</f>
        <v>5555.5555555555557</v>
      </c>
      <c r="K6" s="7"/>
      <c r="L6" s="1"/>
      <c r="M6" s="6"/>
      <c r="N6" s="5"/>
      <c r="O6" s="2"/>
      <c r="P6" s="4"/>
      <c r="Q6" s="2"/>
      <c r="R6" s="2"/>
    </row>
    <row r="7" spans="1:18" x14ac:dyDescent="0.25">
      <c r="A7" t="s">
        <v>35</v>
      </c>
      <c r="B7" t="s">
        <v>40</v>
      </c>
      <c r="C7" s="1">
        <v>43707</v>
      </c>
      <c r="E7" s="5">
        <v>81900</v>
      </c>
      <c r="F7">
        <v>16380</v>
      </c>
      <c r="G7">
        <v>2.1</v>
      </c>
      <c r="I7" s="2">
        <f t="shared" ref="I7:I24" si="0">SUM(F7/G7)</f>
        <v>7800</v>
      </c>
    </row>
    <row r="8" spans="1:18" x14ac:dyDescent="0.25">
      <c r="A8" t="s">
        <v>35</v>
      </c>
      <c r="B8" s="7" t="s">
        <v>39</v>
      </c>
      <c r="C8" s="1">
        <v>43622</v>
      </c>
      <c r="D8" s="6"/>
      <c r="E8" s="5">
        <v>88500</v>
      </c>
      <c r="F8" s="2">
        <v>88500</v>
      </c>
      <c r="G8" s="4">
        <v>9.5299999999999994</v>
      </c>
      <c r="H8" s="2"/>
      <c r="I8" s="2">
        <f t="shared" si="0"/>
        <v>9286.4637985309564</v>
      </c>
      <c r="K8" s="7"/>
      <c r="L8" s="1"/>
      <c r="M8" s="6"/>
      <c r="N8" s="5"/>
      <c r="O8" s="2"/>
      <c r="P8" s="4"/>
      <c r="Q8" s="2"/>
      <c r="R8" s="2"/>
    </row>
    <row r="9" spans="1:18" x14ac:dyDescent="0.25">
      <c r="B9" s="7" t="s">
        <v>15</v>
      </c>
      <c r="C9" s="1">
        <v>43059</v>
      </c>
      <c r="D9" s="6"/>
      <c r="E9" s="5">
        <v>170000</v>
      </c>
      <c r="F9" s="2">
        <v>170000</v>
      </c>
      <c r="G9" s="4">
        <v>18.14</v>
      </c>
      <c r="H9" s="2"/>
      <c r="I9" s="2">
        <f t="shared" si="0"/>
        <v>9371.5545755237035</v>
      </c>
      <c r="K9" s="7"/>
      <c r="L9" s="1"/>
      <c r="M9" s="6"/>
      <c r="N9" s="5"/>
      <c r="O9" s="2"/>
      <c r="P9" s="4"/>
      <c r="Q9" s="2"/>
      <c r="R9" s="2"/>
    </row>
    <row r="10" spans="1:18" x14ac:dyDescent="0.25">
      <c r="B10" t="s">
        <v>25</v>
      </c>
      <c r="C10" s="1">
        <v>42461</v>
      </c>
      <c r="D10" s="6" t="s">
        <v>26</v>
      </c>
      <c r="E10" s="5">
        <v>245000</v>
      </c>
      <c r="F10" s="2">
        <v>44012</v>
      </c>
      <c r="G10" s="4">
        <v>4.33</v>
      </c>
      <c r="H10" s="2"/>
      <c r="I10" s="2">
        <f t="shared" si="0"/>
        <v>10164.434180138567</v>
      </c>
    </row>
    <row r="11" spans="1:18" x14ac:dyDescent="0.25">
      <c r="B11" s="7" t="s">
        <v>33</v>
      </c>
      <c r="C11" s="1">
        <v>43370</v>
      </c>
      <c r="D11" s="6">
        <v>201813499</v>
      </c>
      <c r="E11" s="5">
        <v>430000</v>
      </c>
      <c r="F11" s="2">
        <v>430000</v>
      </c>
      <c r="G11" s="4">
        <v>40</v>
      </c>
      <c r="H11" s="2"/>
      <c r="I11" s="2">
        <f t="shared" si="0"/>
        <v>10750</v>
      </c>
      <c r="K11" s="7"/>
      <c r="L11" s="1"/>
      <c r="M11" s="6"/>
      <c r="N11" s="5"/>
      <c r="O11" s="2"/>
      <c r="P11" s="4"/>
      <c r="Q11" s="2"/>
      <c r="R11" s="2"/>
    </row>
    <row r="13" spans="1:18" x14ac:dyDescent="0.25">
      <c r="B13" s="7" t="s">
        <v>31</v>
      </c>
      <c r="C13" s="1">
        <v>43531</v>
      </c>
      <c r="D13" s="6">
        <v>201903200</v>
      </c>
      <c r="E13" s="5">
        <v>60000</v>
      </c>
      <c r="F13" s="2">
        <v>60000</v>
      </c>
      <c r="G13" s="4">
        <v>4.59</v>
      </c>
      <c r="H13" s="2"/>
      <c r="I13" s="2">
        <f t="shared" si="0"/>
        <v>13071.895424836603</v>
      </c>
      <c r="K13" s="7"/>
      <c r="L13" s="1"/>
      <c r="M13" s="6"/>
      <c r="N13" s="5"/>
      <c r="O13" s="2"/>
      <c r="P13" s="4"/>
      <c r="Q13" s="2"/>
      <c r="R13" s="2"/>
    </row>
    <row r="14" spans="1:18" x14ac:dyDescent="0.25">
      <c r="B14" s="7" t="s">
        <v>8</v>
      </c>
      <c r="C14" s="1">
        <v>43244</v>
      </c>
      <c r="D14" s="6" t="s">
        <v>9</v>
      </c>
      <c r="E14" s="5">
        <v>182880</v>
      </c>
      <c r="F14" s="2">
        <v>182800</v>
      </c>
      <c r="G14" s="4">
        <v>10.16</v>
      </c>
      <c r="H14" s="2"/>
      <c r="I14" s="2">
        <f t="shared" si="0"/>
        <v>17992.125984251968</v>
      </c>
      <c r="K14" s="7"/>
      <c r="L14" s="1"/>
      <c r="M14" s="6"/>
      <c r="N14" s="5"/>
      <c r="O14" s="2"/>
      <c r="P14" s="4"/>
      <c r="Q14" s="2"/>
      <c r="R14" s="2"/>
    </row>
    <row r="15" spans="1:18" x14ac:dyDescent="0.25">
      <c r="A15" t="s">
        <v>35</v>
      </c>
      <c r="B15" t="s">
        <v>42</v>
      </c>
      <c r="C15" s="1">
        <v>44166</v>
      </c>
      <c r="E15" s="5">
        <v>412000</v>
      </c>
      <c r="F15">
        <v>82400</v>
      </c>
      <c r="G15">
        <v>4.5199999999999996</v>
      </c>
      <c r="I15" s="2">
        <f t="shared" si="0"/>
        <v>18230.088495575223</v>
      </c>
    </row>
    <row r="17" spans="1:18" x14ac:dyDescent="0.25">
      <c r="B17" s="7" t="s">
        <v>32</v>
      </c>
      <c r="C17" s="1">
        <v>43787</v>
      </c>
      <c r="D17" s="6">
        <v>201916535</v>
      </c>
      <c r="E17" s="5">
        <v>190000</v>
      </c>
      <c r="F17" s="2">
        <v>190000</v>
      </c>
      <c r="G17" s="4">
        <v>9.6999999999999993</v>
      </c>
      <c r="H17" s="2"/>
      <c r="I17" s="2">
        <f t="shared" si="0"/>
        <v>19587.628865979383</v>
      </c>
      <c r="K17" s="7"/>
      <c r="L17" s="1"/>
      <c r="M17" s="6"/>
      <c r="N17" s="5"/>
      <c r="O17" s="2"/>
      <c r="P17" s="4"/>
      <c r="Q17" s="2"/>
      <c r="R17" s="2"/>
    </row>
    <row r="18" spans="1:18" x14ac:dyDescent="0.25">
      <c r="B18" s="7" t="s">
        <v>46</v>
      </c>
      <c r="C18" s="1">
        <v>44166</v>
      </c>
      <c r="D18" s="6" t="s">
        <v>47</v>
      </c>
      <c r="E18" s="5">
        <v>412000</v>
      </c>
      <c r="F18" s="2">
        <v>83755</v>
      </c>
      <c r="G18" s="4">
        <v>3.79</v>
      </c>
      <c r="H18" s="2"/>
      <c r="I18" s="2">
        <f t="shared" si="0"/>
        <v>22098.944591029023</v>
      </c>
      <c r="K18" s="7"/>
      <c r="L18" s="1"/>
      <c r="M18" s="6"/>
      <c r="N18" s="5"/>
      <c r="O18" s="2"/>
      <c r="P18" s="4"/>
      <c r="Q18" s="2"/>
      <c r="R18" s="2"/>
    </row>
    <row r="19" spans="1:18" x14ac:dyDescent="0.25">
      <c r="B19" s="7" t="s">
        <v>51</v>
      </c>
      <c r="C19" s="1">
        <v>44569</v>
      </c>
      <c r="D19" s="6">
        <v>2022003514</v>
      </c>
      <c r="E19" s="5">
        <v>360000</v>
      </c>
      <c r="F19" s="2">
        <v>360000</v>
      </c>
      <c r="G19" s="4">
        <v>16.2</v>
      </c>
      <c r="H19" s="2"/>
      <c r="I19" s="2">
        <f t="shared" si="0"/>
        <v>22222.222222222223</v>
      </c>
      <c r="K19" s="7"/>
      <c r="L19" s="1"/>
      <c r="M19" s="6"/>
      <c r="N19" s="5"/>
      <c r="O19" s="2"/>
      <c r="P19" s="4"/>
      <c r="Q19" s="2"/>
      <c r="R19" s="2"/>
    </row>
    <row r="20" spans="1:18" x14ac:dyDescent="0.25">
      <c r="B20" s="7" t="s">
        <v>45</v>
      </c>
      <c r="C20" s="1">
        <v>44120</v>
      </c>
      <c r="D20" s="6">
        <v>2020027194</v>
      </c>
      <c r="E20" s="5">
        <v>45000</v>
      </c>
      <c r="F20" s="2">
        <v>45000</v>
      </c>
      <c r="G20" s="4">
        <v>1.2</v>
      </c>
      <c r="H20" s="2"/>
      <c r="I20" s="2">
        <f t="shared" si="0"/>
        <v>37500</v>
      </c>
      <c r="K20" s="7"/>
      <c r="L20" s="1"/>
      <c r="M20" s="6"/>
      <c r="N20" s="5"/>
      <c r="O20" s="2"/>
      <c r="P20" s="4"/>
      <c r="Q20" s="2"/>
      <c r="R20" s="2"/>
    </row>
    <row r="21" spans="1:18" x14ac:dyDescent="0.25">
      <c r="A21" t="s">
        <v>35</v>
      </c>
      <c r="B21" s="7" t="s">
        <v>36</v>
      </c>
      <c r="C21" s="1">
        <v>43504</v>
      </c>
      <c r="D21" s="6"/>
      <c r="E21" s="5">
        <v>750000</v>
      </c>
      <c r="F21" s="2">
        <v>150000</v>
      </c>
      <c r="G21" s="4">
        <v>2.75</v>
      </c>
      <c r="H21" s="2"/>
      <c r="I21" s="2">
        <f t="shared" si="0"/>
        <v>54545.454545454544</v>
      </c>
      <c r="K21" s="7"/>
      <c r="L21" s="1"/>
      <c r="M21" s="6"/>
      <c r="N21" s="5"/>
      <c r="O21" s="2"/>
      <c r="P21" s="4"/>
      <c r="Q21" s="2"/>
      <c r="R21" s="2"/>
    </row>
    <row r="22" spans="1:18" x14ac:dyDescent="0.25">
      <c r="A22" t="s">
        <v>35</v>
      </c>
      <c r="B22" t="s">
        <v>41</v>
      </c>
      <c r="C22" s="1">
        <v>43761</v>
      </c>
      <c r="E22" s="5">
        <v>160000</v>
      </c>
      <c r="F22" s="2">
        <v>32000</v>
      </c>
      <c r="G22" s="4">
        <v>0.5</v>
      </c>
      <c r="H22" s="2"/>
      <c r="I22" s="2">
        <f t="shared" si="0"/>
        <v>64000</v>
      </c>
      <c r="O22" s="2"/>
      <c r="P22" s="4"/>
      <c r="Q22" s="2"/>
      <c r="R22" s="2"/>
    </row>
    <row r="23" spans="1:18" x14ac:dyDescent="0.25">
      <c r="B23" s="7" t="s">
        <v>52</v>
      </c>
      <c r="C23" s="1">
        <v>43707</v>
      </c>
      <c r="D23" t="s">
        <v>53</v>
      </c>
      <c r="E23" s="5">
        <v>116000</v>
      </c>
      <c r="F23" s="2">
        <v>116000</v>
      </c>
      <c r="G23" s="4">
        <v>5.1100000000000003</v>
      </c>
      <c r="H23" s="2"/>
      <c r="I23" s="2">
        <f t="shared" si="0"/>
        <v>22700.587084148727</v>
      </c>
      <c r="O23" s="2"/>
      <c r="P23" s="4"/>
      <c r="Q23" s="2"/>
      <c r="R23" s="2"/>
    </row>
    <row r="24" spans="1:18" x14ac:dyDescent="0.25">
      <c r="B24" s="7" t="s">
        <v>48</v>
      </c>
      <c r="C24" s="1">
        <v>44369</v>
      </c>
      <c r="D24" s="6">
        <v>2021022483</v>
      </c>
      <c r="E24" s="5">
        <v>317244</v>
      </c>
      <c r="F24" s="2">
        <v>317244</v>
      </c>
      <c r="G24" s="4">
        <v>26.8</v>
      </c>
      <c r="H24" s="2"/>
      <c r="I24" s="2">
        <f t="shared" si="0"/>
        <v>11837.462686567163</v>
      </c>
      <c r="K24" s="7"/>
      <c r="L24" s="1"/>
      <c r="M24" s="6"/>
      <c r="N24" s="5"/>
      <c r="O24" s="2"/>
      <c r="P24" s="4"/>
      <c r="Q24" s="2"/>
      <c r="R24" s="2"/>
    </row>
    <row r="25" spans="1:18" s="3" customFormat="1" x14ac:dyDescent="0.25">
      <c r="E25" s="12"/>
      <c r="I25" s="14"/>
    </row>
    <row r="26" spans="1:18" x14ac:dyDescent="0.25">
      <c r="E26" s="5">
        <f>SUM(E3:E25)</f>
        <v>4128524</v>
      </c>
      <c r="F26" s="2">
        <f>SUM(F3:F25)</f>
        <v>2476091</v>
      </c>
      <c r="G26" s="4">
        <f>SUM(G3:G25)</f>
        <v>182.28</v>
      </c>
      <c r="I26" s="2">
        <f t="shared" ref="I26" si="1">SUM(F26/G26)</f>
        <v>13583.997147245995</v>
      </c>
    </row>
    <row r="29" spans="1:18" x14ac:dyDescent="0.25">
      <c r="B29" s="16" t="s">
        <v>55</v>
      </c>
      <c r="C29" s="16" t="s">
        <v>56</v>
      </c>
    </row>
    <row r="30" spans="1:18" x14ac:dyDescent="0.25">
      <c r="B30" s="4">
        <v>1</v>
      </c>
      <c r="C30" s="2">
        <f>SUM($I$26*B30)</f>
        <v>13583.997147245995</v>
      </c>
      <c r="K30" s="4"/>
      <c r="L30" s="2"/>
    </row>
    <row r="31" spans="1:18" x14ac:dyDescent="0.25">
      <c r="B31" s="4">
        <v>1.5</v>
      </c>
      <c r="C31" s="2">
        <f t="shared" ref="C31:C40" si="2">SUM($I$26*B31)</f>
        <v>20375.995720868992</v>
      </c>
      <c r="K31" s="4"/>
      <c r="L31" s="2"/>
    </row>
    <row r="32" spans="1:18" x14ac:dyDescent="0.25">
      <c r="B32" s="4">
        <v>2</v>
      </c>
      <c r="C32" s="2">
        <f t="shared" si="2"/>
        <v>27167.994294491989</v>
      </c>
      <c r="K32" s="4"/>
      <c r="L32" s="2"/>
    </row>
    <row r="33" spans="2:12" x14ac:dyDescent="0.25">
      <c r="B33" s="4">
        <v>2.5</v>
      </c>
      <c r="C33" s="2">
        <f t="shared" si="2"/>
        <v>33959.99286811499</v>
      </c>
      <c r="K33" s="4"/>
      <c r="L33" s="2"/>
    </row>
    <row r="34" spans="2:12" x14ac:dyDescent="0.25">
      <c r="B34" s="4">
        <v>3</v>
      </c>
      <c r="C34" s="2">
        <f t="shared" si="2"/>
        <v>40751.991441737984</v>
      </c>
      <c r="K34" s="4"/>
      <c r="L34" s="2"/>
    </row>
    <row r="35" spans="2:12" x14ac:dyDescent="0.25">
      <c r="B35" s="4">
        <v>4</v>
      </c>
      <c r="C35" s="2">
        <f t="shared" si="2"/>
        <v>54335.988588983979</v>
      </c>
      <c r="K35" s="4"/>
      <c r="L35" s="2"/>
    </row>
    <row r="36" spans="2:12" x14ac:dyDescent="0.25">
      <c r="B36" s="4">
        <v>5</v>
      </c>
      <c r="C36" s="2">
        <f t="shared" si="2"/>
        <v>67919.985736229981</v>
      </c>
      <c r="K36" s="4"/>
      <c r="L36" s="2"/>
    </row>
    <row r="37" spans="2:12" x14ac:dyDescent="0.25">
      <c r="B37" s="4">
        <v>7</v>
      </c>
      <c r="C37" s="2">
        <f t="shared" si="2"/>
        <v>95087.980030721956</v>
      </c>
      <c r="K37" s="4"/>
      <c r="L37" s="2"/>
    </row>
    <row r="38" spans="2:12" x14ac:dyDescent="0.25">
      <c r="B38" s="4">
        <v>10</v>
      </c>
      <c r="C38" s="2">
        <f t="shared" si="2"/>
        <v>135839.97147245996</v>
      </c>
      <c r="K38" s="4"/>
      <c r="L38" s="2"/>
    </row>
    <row r="39" spans="2:12" x14ac:dyDescent="0.25">
      <c r="B39" s="4">
        <v>15</v>
      </c>
      <c r="C39" s="2">
        <f t="shared" si="2"/>
        <v>203759.95720868991</v>
      </c>
      <c r="K39" s="4"/>
      <c r="L39" s="2"/>
    </row>
    <row r="40" spans="2:12" ht="14.25" customHeight="1" x14ac:dyDescent="0.25">
      <c r="B40" s="4">
        <v>20</v>
      </c>
      <c r="C40" s="2">
        <f t="shared" si="2"/>
        <v>271679.94294491992</v>
      </c>
      <c r="K40" s="4"/>
      <c r="L40" s="2"/>
    </row>
    <row r="41" spans="2:12" x14ac:dyDescent="0.25">
      <c r="C41" s="2"/>
    </row>
    <row r="42" spans="2:12" x14ac:dyDescent="0.25">
      <c r="C42" s="2"/>
    </row>
    <row r="43" spans="2:12" x14ac:dyDescent="0.25">
      <c r="C43" s="2"/>
    </row>
    <row r="46" spans="2:12" x14ac:dyDescent="0.25">
      <c r="B46" s="8" t="s">
        <v>30</v>
      </c>
    </row>
    <row r="47" spans="2:12" x14ac:dyDescent="0.25">
      <c r="B47" t="s">
        <v>18</v>
      </c>
      <c r="C47" s="1">
        <v>41890</v>
      </c>
      <c r="D47" s="6" t="s">
        <v>19</v>
      </c>
      <c r="E47" s="5">
        <v>40000</v>
      </c>
      <c r="F47" s="2"/>
      <c r="G47" s="4">
        <v>5.4</v>
      </c>
      <c r="H47" s="2" t="s">
        <v>20</v>
      </c>
    </row>
    <row r="49" spans="1:18" x14ac:dyDescent="0.25">
      <c r="B49" t="s">
        <v>22</v>
      </c>
      <c r="C49" s="1">
        <v>42704</v>
      </c>
      <c r="D49" s="6"/>
      <c r="E49" s="5">
        <v>462000</v>
      </c>
      <c r="F49" s="2">
        <v>462000</v>
      </c>
      <c r="G49" s="4">
        <v>292.5</v>
      </c>
      <c r="H49" s="2"/>
      <c r="I49" s="2">
        <f>SUM(F49/G49)</f>
        <v>1579.4871794871794</v>
      </c>
    </row>
    <row r="50" spans="1:18" x14ac:dyDescent="0.25">
      <c r="B50" t="s">
        <v>15</v>
      </c>
      <c r="C50" s="1">
        <v>43489</v>
      </c>
      <c r="D50" s="6" t="s">
        <v>21</v>
      </c>
      <c r="E50" s="5">
        <v>600000</v>
      </c>
      <c r="F50" s="2">
        <v>600000</v>
      </c>
      <c r="G50" s="4">
        <v>18.14</v>
      </c>
      <c r="H50" s="2"/>
      <c r="I50" s="2">
        <f t="shared" ref="I50" si="3">SUM(F50/G50)</f>
        <v>33076.074972436603</v>
      </c>
    </row>
    <row r="51" spans="1:18" x14ac:dyDescent="0.25">
      <c r="B51" s="7" t="s">
        <v>16</v>
      </c>
      <c r="C51" s="1">
        <v>42432</v>
      </c>
      <c r="D51" s="6" t="s">
        <v>17</v>
      </c>
      <c r="E51" s="5">
        <v>29000</v>
      </c>
      <c r="F51" s="2">
        <v>29000</v>
      </c>
      <c r="G51" s="4">
        <v>6.8</v>
      </c>
      <c r="H51" s="2"/>
      <c r="I51" s="2">
        <f>SUM(F51/G51)</f>
        <v>4264.7058823529414</v>
      </c>
    </row>
    <row r="53" spans="1:18" x14ac:dyDescent="0.25">
      <c r="B53" t="s">
        <v>27</v>
      </c>
      <c r="C53" s="1">
        <v>43502</v>
      </c>
      <c r="D53" s="6"/>
      <c r="E53" s="5">
        <v>10000</v>
      </c>
      <c r="F53" s="2">
        <v>20000</v>
      </c>
      <c r="G53" s="4">
        <v>14.36</v>
      </c>
      <c r="H53" s="2">
        <v>80000</v>
      </c>
      <c r="I53" s="2">
        <f>SUM(F53/G53)</f>
        <v>1392.757660167131</v>
      </c>
    </row>
    <row r="54" spans="1:18" x14ac:dyDescent="0.25">
      <c r="C54" s="1"/>
      <c r="D54" s="6"/>
      <c r="F54" s="2"/>
      <c r="G54" s="4"/>
      <c r="H54" s="2"/>
    </row>
    <row r="55" spans="1:18" x14ac:dyDescent="0.25">
      <c r="B55" t="s">
        <v>28</v>
      </c>
      <c r="C55" s="1">
        <v>38530</v>
      </c>
      <c r="D55" s="6" t="s">
        <v>29</v>
      </c>
      <c r="E55" s="5">
        <v>85000</v>
      </c>
      <c r="F55" s="2">
        <f>SUM(E55-H55)</f>
        <v>60581</v>
      </c>
      <c r="G55" s="4">
        <v>19.11</v>
      </c>
      <c r="H55" s="2">
        <v>24419</v>
      </c>
      <c r="I55" s="2">
        <f>SUM(E55-H55)/G55</f>
        <v>3170.1203558346415</v>
      </c>
    </row>
    <row r="56" spans="1:18" x14ac:dyDescent="0.25">
      <c r="B56" s="7" t="s">
        <v>12</v>
      </c>
      <c r="C56" s="1">
        <v>43339</v>
      </c>
      <c r="D56" s="6"/>
      <c r="E56" s="5">
        <v>25000</v>
      </c>
      <c r="F56" s="2">
        <v>5000</v>
      </c>
      <c r="G56" s="4">
        <v>1.27</v>
      </c>
      <c r="H56" s="2">
        <v>20000</v>
      </c>
      <c r="I56" s="2">
        <f>SUM(E56-H56)/G56</f>
        <v>3937.0078740157478</v>
      </c>
    </row>
    <row r="57" spans="1:18" x14ac:dyDescent="0.25">
      <c r="A57" t="s">
        <v>35</v>
      </c>
      <c r="B57" s="7" t="s">
        <v>37</v>
      </c>
      <c r="C57" s="1">
        <v>43571</v>
      </c>
      <c r="D57" s="6"/>
      <c r="E57" s="5">
        <v>40000</v>
      </c>
      <c r="F57" s="2">
        <v>40000</v>
      </c>
      <c r="G57" s="4">
        <v>11.02</v>
      </c>
      <c r="H57" s="2"/>
      <c r="I57" s="2">
        <f>SUM(F57/G57)</f>
        <v>3629.7640653357535</v>
      </c>
      <c r="K57" s="7"/>
      <c r="L57" s="1"/>
      <c r="M57" s="6"/>
      <c r="N57" s="5"/>
      <c r="O57" s="2"/>
      <c r="P57" s="4"/>
      <c r="Q57" s="2"/>
      <c r="R57" s="2"/>
    </row>
    <row r="59" spans="1:18" x14ac:dyDescent="0.25">
      <c r="B59" s="7" t="s">
        <v>49</v>
      </c>
      <c r="C59" s="1">
        <v>44390</v>
      </c>
      <c r="D59" s="6" t="s">
        <v>50</v>
      </c>
      <c r="E59" s="5">
        <v>200000</v>
      </c>
      <c r="F59" s="2">
        <v>122826</v>
      </c>
      <c r="G59" s="4">
        <v>1.69</v>
      </c>
      <c r="H59" s="2"/>
      <c r="I59" s="2">
        <f>SUM(F59/G59)</f>
        <v>72678.106508875746</v>
      </c>
      <c r="K59" s="7"/>
      <c r="L59" s="1"/>
      <c r="M59" s="6"/>
      <c r="N59" s="5"/>
      <c r="O59" s="2"/>
      <c r="P59" s="4"/>
      <c r="Q59" s="2"/>
      <c r="R59" s="2"/>
    </row>
    <row r="61" spans="1:18" x14ac:dyDescent="0.25">
      <c r="B61" s="7" t="s">
        <v>34</v>
      </c>
      <c r="C61" s="1">
        <v>43257</v>
      </c>
      <c r="D61" s="6">
        <v>201808364</v>
      </c>
      <c r="E61" s="5">
        <v>300000</v>
      </c>
      <c r="F61" s="2">
        <v>300000</v>
      </c>
      <c r="G61" s="4">
        <v>15</v>
      </c>
      <c r="H61" s="2"/>
      <c r="I61" s="2">
        <f>SUM(F61/G61)</f>
        <v>20000</v>
      </c>
      <c r="K61" s="7"/>
      <c r="L61" s="1"/>
      <c r="M61" s="6"/>
      <c r="N61" s="5"/>
      <c r="O61" s="2"/>
      <c r="P61" s="4"/>
      <c r="Q61" s="2"/>
      <c r="R61" s="2"/>
    </row>
    <row r="63" spans="1:18" x14ac:dyDescent="0.25">
      <c r="B63" s="7" t="s">
        <v>43</v>
      </c>
      <c r="C63" s="1">
        <v>43923</v>
      </c>
      <c r="D63" s="6">
        <v>2020012222</v>
      </c>
      <c r="E63" s="5">
        <v>175400</v>
      </c>
      <c r="F63" s="2">
        <v>175400</v>
      </c>
      <c r="G63" s="4">
        <v>9.1</v>
      </c>
      <c r="H63" s="2"/>
      <c r="I63" s="2">
        <f>SUM(F63/G63)</f>
        <v>19274.725274725275</v>
      </c>
      <c r="K63" s="7"/>
      <c r="L63" s="1"/>
      <c r="M63" s="6"/>
      <c r="N63" s="5"/>
      <c r="O63" s="2"/>
      <c r="P63" s="4"/>
      <c r="Q63" s="2"/>
      <c r="R63" s="2"/>
    </row>
    <row r="65" spans="2:18" x14ac:dyDescent="0.25">
      <c r="B65" s="7" t="s">
        <v>10</v>
      </c>
      <c r="C65" s="1">
        <v>41404</v>
      </c>
      <c r="D65" s="6" t="s">
        <v>11</v>
      </c>
      <c r="E65" s="5">
        <v>62500</v>
      </c>
      <c r="F65" s="2">
        <v>62500</v>
      </c>
      <c r="G65" s="4">
        <v>5</v>
      </c>
      <c r="H65" s="2"/>
      <c r="I65" s="2">
        <f>SUM(F65/G65)</f>
        <v>12500</v>
      </c>
      <c r="K65" s="7"/>
      <c r="L65" s="1"/>
      <c r="M65" s="6"/>
      <c r="N65" s="5"/>
      <c r="O65" s="2"/>
      <c r="P65" s="4"/>
      <c r="Q65" s="2"/>
      <c r="R65" s="2"/>
    </row>
  </sheetData>
  <mergeCells count="1">
    <mergeCell ref="B1:I1"/>
  </mergeCells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FAEC-3CB3-4444-9371-3BF7B120065C}">
  <sheetPr>
    <pageSetUpPr fitToPage="1"/>
  </sheetPr>
  <dimension ref="A1:R63"/>
  <sheetViews>
    <sheetView workbookViewId="0">
      <selection activeCell="B2" sqref="B2"/>
    </sheetView>
  </sheetViews>
  <sheetFormatPr defaultRowHeight="15" x14ac:dyDescent="0.25"/>
  <cols>
    <col min="2" max="2" width="20.85546875" customWidth="1"/>
    <col min="3" max="3" width="12" bestFit="1" customWidth="1"/>
    <col min="4" max="4" width="11" bestFit="1" customWidth="1"/>
    <col min="5" max="5" width="10.140625" style="5" bestFit="1" customWidth="1"/>
    <col min="6" max="6" width="9.140625" bestFit="1" customWidth="1"/>
    <col min="7" max="8" width="6.5703125" bestFit="1" customWidth="1"/>
    <col min="9" max="9" width="12" style="2" bestFit="1" customWidth="1"/>
    <col min="10" max="10" width="14.5703125" bestFit="1" customWidth="1"/>
    <col min="11" max="11" width="20.42578125" customWidth="1"/>
    <col min="12" max="12" width="19.140625" bestFit="1" customWidth="1"/>
    <col min="13" max="13" width="18.140625" bestFit="1" customWidth="1"/>
    <col min="14" max="14" width="14.28515625" bestFit="1" customWidth="1"/>
    <col min="15" max="15" width="18.140625" bestFit="1" customWidth="1"/>
    <col min="20" max="20" width="20" customWidth="1"/>
    <col min="21" max="21" width="10.7109375" bestFit="1" customWidth="1"/>
    <col min="22" max="22" width="10.5703125" bestFit="1" customWidth="1"/>
    <col min="23" max="23" width="9.5703125" bestFit="1" customWidth="1"/>
  </cols>
  <sheetData>
    <row r="1" spans="1:18" s="9" customFormat="1" ht="18.75" x14ac:dyDescent="0.3">
      <c r="B1" s="15" t="s">
        <v>54</v>
      </c>
      <c r="C1" s="15"/>
      <c r="D1" s="15"/>
      <c r="E1" s="15"/>
      <c r="F1" s="15"/>
      <c r="G1" s="15"/>
      <c r="H1" s="15"/>
      <c r="I1" s="15"/>
    </row>
    <row r="2" spans="1:18" x14ac:dyDescent="0.25">
      <c r="B2" s="8" t="s">
        <v>0</v>
      </c>
      <c r="C2" s="8" t="s">
        <v>1</v>
      </c>
      <c r="D2" s="8" t="s">
        <v>2</v>
      </c>
      <c r="E2" s="11" t="s">
        <v>3</v>
      </c>
      <c r="F2" s="8" t="s">
        <v>4</v>
      </c>
      <c r="G2" s="8" t="s">
        <v>5</v>
      </c>
      <c r="H2" s="8" t="s">
        <v>6</v>
      </c>
      <c r="I2" s="13" t="s">
        <v>7</v>
      </c>
      <c r="K2" s="8"/>
      <c r="L2" s="8"/>
      <c r="M2" s="8"/>
      <c r="N2" s="8"/>
      <c r="O2" s="8"/>
      <c r="P2" s="8"/>
      <c r="Q2" s="8"/>
      <c r="R2" s="10"/>
    </row>
    <row r="3" spans="1:18" x14ac:dyDescent="0.25">
      <c r="B3" s="7" t="s">
        <v>44</v>
      </c>
      <c r="C3" s="1">
        <v>43937</v>
      </c>
      <c r="D3" s="6">
        <v>2020011559</v>
      </c>
      <c r="E3" s="5">
        <v>5000</v>
      </c>
      <c r="F3" s="2">
        <v>5000</v>
      </c>
      <c r="G3" s="4">
        <v>2</v>
      </c>
      <c r="H3" s="2"/>
      <c r="I3" s="2">
        <f>SUM(F3/G3)</f>
        <v>2500</v>
      </c>
      <c r="K3" s="7"/>
      <c r="L3" s="1"/>
      <c r="M3" s="6"/>
      <c r="N3" s="5"/>
      <c r="O3" s="2"/>
      <c r="P3" s="4"/>
      <c r="Q3" s="2"/>
      <c r="R3" s="2"/>
    </row>
    <row r="4" spans="1:18" x14ac:dyDescent="0.25">
      <c r="A4" t="s">
        <v>35</v>
      </c>
      <c r="B4" s="7" t="s">
        <v>38</v>
      </c>
      <c r="C4" s="1">
        <v>43592</v>
      </c>
      <c r="D4" s="6"/>
      <c r="E4" s="5">
        <v>47000</v>
      </c>
      <c r="F4" s="2">
        <v>47000</v>
      </c>
      <c r="G4" s="4">
        <v>10.65</v>
      </c>
      <c r="H4" s="2"/>
      <c r="I4" s="2">
        <f>SUM(F4/G4)</f>
        <v>4413.1455399061033</v>
      </c>
      <c r="K4" s="7"/>
      <c r="L4" s="1"/>
      <c r="M4" s="6"/>
      <c r="N4" s="5"/>
      <c r="O4" s="2"/>
      <c r="P4" s="4"/>
      <c r="Q4" s="2"/>
      <c r="R4" s="2"/>
    </row>
    <row r="5" spans="1:18" x14ac:dyDescent="0.25">
      <c r="B5" t="s">
        <v>23</v>
      </c>
      <c r="C5" s="1">
        <v>41100</v>
      </c>
      <c r="D5" s="6" t="s">
        <v>24</v>
      </c>
      <c r="E5" s="5">
        <v>16000</v>
      </c>
      <c r="F5" s="2">
        <v>16000</v>
      </c>
      <c r="G5" s="4">
        <v>3.01</v>
      </c>
      <c r="H5" s="2"/>
      <c r="I5" s="2">
        <f>SUM(F5/G5)</f>
        <v>5315.6146179401994</v>
      </c>
      <c r="K5" s="7"/>
      <c r="L5" s="1"/>
      <c r="M5" s="6"/>
      <c r="N5" s="5"/>
      <c r="O5" s="2"/>
      <c r="P5" s="4"/>
      <c r="Q5" s="2"/>
      <c r="R5" s="2"/>
    </row>
    <row r="6" spans="1:18" x14ac:dyDescent="0.25">
      <c r="B6" s="7" t="s">
        <v>13</v>
      </c>
      <c r="C6" s="1">
        <v>42858</v>
      </c>
      <c r="D6" s="6" t="s">
        <v>14</v>
      </c>
      <c r="E6" s="5">
        <v>40000</v>
      </c>
      <c r="F6" s="2">
        <v>40000</v>
      </c>
      <c r="G6" s="4">
        <v>7.2</v>
      </c>
      <c r="H6" s="2"/>
      <c r="I6" s="2">
        <f>SUM(E6-H6)/G6</f>
        <v>5555.5555555555557</v>
      </c>
      <c r="K6" s="7"/>
      <c r="L6" s="1"/>
      <c r="M6" s="6"/>
      <c r="N6" s="5"/>
      <c r="O6" s="2"/>
      <c r="P6" s="4"/>
      <c r="Q6" s="2"/>
      <c r="R6" s="2"/>
    </row>
    <row r="7" spans="1:18" x14ac:dyDescent="0.25">
      <c r="A7" t="s">
        <v>35</v>
      </c>
      <c r="B7" t="s">
        <v>40</v>
      </c>
      <c r="C7" s="1">
        <v>43707</v>
      </c>
      <c r="E7" s="5">
        <v>81900</v>
      </c>
      <c r="F7">
        <v>16380</v>
      </c>
      <c r="G7">
        <v>2.1</v>
      </c>
      <c r="I7" s="2">
        <f t="shared" ref="I7:I24" si="0">SUM(F7/G7)</f>
        <v>7800</v>
      </c>
    </row>
    <row r="8" spans="1:18" x14ac:dyDescent="0.25">
      <c r="A8" t="s">
        <v>35</v>
      </c>
      <c r="B8" s="7" t="s">
        <v>39</v>
      </c>
      <c r="C8" s="1">
        <v>43622</v>
      </c>
      <c r="D8" s="6"/>
      <c r="E8" s="5">
        <v>88500</v>
      </c>
      <c r="F8" s="2">
        <v>88500</v>
      </c>
      <c r="G8" s="4">
        <v>9.5299999999999994</v>
      </c>
      <c r="H8" s="2"/>
      <c r="I8" s="2">
        <f t="shared" si="0"/>
        <v>9286.4637985309564</v>
      </c>
      <c r="K8" s="7"/>
      <c r="L8" s="1"/>
      <c r="M8" s="6"/>
      <c r="N8" s="5"/>
      <c r="O8" s="2"/>
      <c r="P8" s="4"/>
      <c r="Q8" s="2"/>
      <c r="R8" s="2"/>
    </row>
    <row r="9" spans="1:18" x14ac:dyDescent="0.25">
      <c r="B9" s="7" t="s">
        <v>15</v>
      </c>
      <c r="C9" s="1">
        <v>43059</v>
      </c>
      <c r="D9" s="6"/>
      <c r="E9" s="5">
        <v>170000</v>
      </c>
      <c r="F9" s="2">
        <v>170000</v>
      </c>
      <c r="G9" s="4">
        <v>18.14</v>
      </c>
      <c r="H9" s="2"/>
      <c r="I9" s="2">
        <f t="shared" si="0"/>
        <v>9371.5545755237035</v>
      </c>
      <c r="K9" s="7"/>
      <c r="L9" s="1"/>
      <c r="M9" s="6"/>
      <c r="N9" s="5"/>
      <c r="O9" s="2"/>
      <c r="P9" s="4"/>
      <c r="Q9" s="2"/>
      <c r="R9" s="2"/>
    </row>
    <row r="10" spans="1:18" x14ac:dyDescent="0.25">
      <c r="B10" t="s">
        <v>25</v>
      </c>
      <c r="C10" s="1">
        <v>42461</v>
      </c>
      <c r="D10" s="6" t="s">
        <v>26</v>
      </c>
      <c r="E10" s="5">
        <v>245000</v>
      </c>
      <c r="F10" s="2">
        <v>44012</v>
      </c>
      <c r="G10" s="4">
        <v>4.33</v>
      </c>
      <c r="H10" s="2"/>
      <c r="I10" s="2">
        <f t="shared" si="0"/>
        <v>10164.434180138567</v>
      </c>
    </row>
    <row r="11" spans="1:18" x14ac:dyDescent="0.25">
      <c r="B11" s="7" t="s">
        <v>33</v>
      </c>
      <c r="C11" s="1">
        <v>43370</v>
      </c>
      <c r="D11" s="6">
        <v>201813499</v>
      </c>
      <c r="E11" s="5">
        <v>430000</v>
      </c>
      <c r="F11" s="2">
        <v>430000</v>
      </c>
      <c r="G11" s="4">
        <v>40</v>
      </c>
      <c r="H11" s="2"/>
      <c r="I11" s="2">
        <f t="shared" si="0"/>
        <v>10750</v>
      </c>
      <c r="K11" s="7"/>
      <c r="L11" s="1"/>
      <c r="M11" s="6"/>
      <c r="N11" s="5"/>
      <c r="O11" s="2"/>
      <c r="P11" s="4"/>
      <c r="Q11" s="2"/>
      <c r="R11" s="2"/>
    </row>
    <row r="12" spans="1:18" x14ac:dyDescent="0.25">
      <c r="B12" s="7" t="s">
        <v>10</v>
      </c>
      <c r="C12" s="1">
        <v>41404</v>
      </c>
      <c r="D12" s="6" t="s">
        <v>11</v>
      </c>
      <c r="E12" s="5">
        <v>62500</v>
      </c>
      <c r="F12" s="2">
        <v>62500</v>
      </c>
      <c r="G12" s="4">
        <v>5</v>
      </c>
      <c r="H12" s="2"/>
      <c r="I12" s="2">
        <f t="shared" si="0"/>
        <v>12500</v>
      </c>
      <c r="K12" s="7"/>
      <c r="L12" s="1"/>
      <c r="M12" s="6"/>
      <c r="N12" s="5"/>
      <c r="O12" s="2"/>
      <c r="P12" s="4"/>
      <c r="Q12" s="2"/>
      <c r="R12" s="2"/>
    </row>
    <row r="13" spans="1:18" x14ac:dyDescent="0.25">
      <c r="B13" s="7" t="s">
        <v>31</v>
      </c>
      <c r="C13" s="1">
        <v>43531</v>
      </c>
      <c r="D13" s="6">
        <v>201903200</v>
      </c>
      <c r="E13" s="5">
        <v>60000</v>
      </c>
      <c r="F13" s="2">
        <v>60000</v>
      </c>
      <c r="G13" s="4">
        <v>4.59</v>
      </c>
      <c r="H13" s="2"/>
      <c r="I13" s="2">
        <f t="shared" si="0"/>
        <v>13071.895424836603</v>
      </c>
      <c r="K13" s="7"/>
      <c r="L13" s="1"/>
      <c r="M13" s="6"/>
      <c r="N13" s="5"/>
      <c r="O13" s="2"/>
      <c r="P13" s="4"/>
      <c r="Q13" s="2"/>
      <c r="R13" s="2"/>
    </row>
    <row r="14" spans="1:18" x14ac:dyDescent="0.25">
      <c r="B14" s="7" t="s">
        <v>8</v>
      </c>
      <c r="C14" s="1">
        <v>43244</v>
      </c>
      <c r="D14" s="6" t="s">
        <v>9</v>
      </c>
      <c r="E14" s="5">
        <v>182880</v>
      </c>
      <c r="F14" s="2">
        <v>182800</v>
      </c>
      <c r="G14" s="4">
        <v>10.16</v>
      </c>
      <c r="H14" s="2"/>
      <c r="I14" s="2">
        <f t="shared" si="0"/>
        <v>17992.125984251968</v>
      </c>
      <c r="K14" s="7"/>
      <c r="L14" s="1"/>
      <c r="M14" s="6"/>
      <c r="N14" s="5"/>
      <c r="O14" s="2"/>
      <c r="P14" s="4"/>
      <c r="Q14" s="2"/>
      <c r="R14" s="2"/>
    </row>
    <row r="15" spans="1:18" x14ac:dyDescent="0.25">
      <c r="A15" t="s">
        <v>35</v>
      </c>
      <c r="B15" t="s">
        <v>42</v>
      </c>
      <c r="C15" s="1">
        <v>44166</v>
      </c>
      <c r="E15" s="5">
        <v>412000</v>
      </c>
      <c r="F15">
        <v>82400</v>
      </c>
      <c r="G15">
        <v>4.5199999999999996</v>
      </c>
      <c r="I15" s="2">
        <f t="shared" si="0"/>
        <v>18230.088495575223</v>
      </c>
    </row>
    <row r="17" spans="1:18" x14ac:dyDescent="0.25">
      <c r="B17" s="7" t="s">
        <v>32</v>
      </c>
      <c r="C17" s="1">
        <v>43787</v>
      </c>
      <c r="D17" s="6">
        <v>201916535</v>
      </c>
      <c r="E17" s="5">
        <v>190000</v>
      </c>
      <c r="F17" s="2">
        <v>190000</v>
      </c>
      <c r="G17" s="4">
        <v>9.6999999999999993</v>
      </c>
      <c r="H17" s="2"/>
      <c r="I17" s="2">
        <f t="shared" si="0"/>
        <v>19587.628865979383</v>
      </c>
      <c r="K17" s="7"/>
      <c r="L17" s="1"/>
      <c r="M17" s="6"/>
      <c r="N17" s="5"/>
      <c r="O17" s="2"/>
      <c r="P17" s="4"/>
      <c r="Q17" s="2"/>
      <c r="R17" s="2"/>
    </row>
    <row r="18" spans="1:18" x14ac:dyDescent="0.25">
      <c r="B18" s="7" t="s">
        <v>46</v>
      </c>
      <c r="C18" s="1">
        <v>44166</v>
      </c>
      <c r="D18" s="6" t="s">
        <v>47</v>
      </c>
      <c r="E18" s="5">
        <v>412000</v>
      </c>
      <c r="F18" s="2">
        <v>83755</v>
      </c>
      <c r="G18" s="4">
        <v>3.79</v>
      </c>
      <c r="H18" s="2"/>
      <c r="I18" s="2">
        <f t="shared" si="0"/>
        <v>22098.944591029023</v>
      </c>
      <c r="K18" s="7"/>
      <c r="L18" s="1"/>
      <c r="M18" s="6"/>
      <c r="N18" s="5"/>
      <c r="O18" s="2"/>
      <c r="P18" s="4"/>
      <c r="Q18" s="2"/>
      <c r="R18" s="2"/>
    </row>
    <row r="19" spans="1:18" x14ac:dyDescent="0.25">
      <c r="B19" s="7" t="s">
        <v>51</v>
      </c>
      <c r="C19" s="1">
        <v>44569</v>
      </c>
      <c r="D19" s="6">
        <v>2022003514</v>
      </c>
      <c r="E19" s="5">
        <v>360000</v>
      </c>
      <c r="F19" s="2">
        <v>360000</v>
      </c>
      <c r="G19" s="4">
        <v>16.2</v>
      </c>
      <c r="H19" s="2"/>
      <c r="I19" s="2">
        <f t="shared" si="0"/>
        <v>22222.222222222223</v>
      </c>
      <c r="K19" s="7"/>
      <c r="L19" s="1"/>
      <c r="M19" s="6"/>
      <c r="N19" s="5"/>
      <c r="O19" s="2"/>
      <c r="P19" s="4"/>
      <c r="Q19" s="2"/>
      <c r="R19" s="2"/>
    </row>
    <row r="20" spans="1:18" x14ac:dyDescent="0.25">
      <c r="B20" s="7" t="s">
        <v>45</v>
      </c>
      <c r="C20" s="1">
        <v>44120</v>
      </c>
      <c r="D20" s="6">
        <v>2020027194</v>
      </c>
      <c r="E20" s="5">
        <v>45000</v>
      </c>
      <c r="F20" s="2">
        <v>45000</v>
      </c>
      <c r="G20" s="4">
        <v>1.2</v>
      </c>
      <c r="H20" s="2"/>
      <c r="I20" s="2">
        <f t="shared" si="0"/>
        <v>37500</v>
      </c>
      <c r="K20" s="7"/>
      <c r="L20" s="1"/>
      <c r="M20" s="6"/>
      <c r="N20" s="5"/>
      <c r="O20" s="2"/>
      <c r="P20" s="4"/>
      <c r="Q20" s="2"/>
      <c r="R20" s="2"/>
    </row>
    <row r="21" spans="1:18" x14ac:dyDescent="0.25">
      <c r="A21" t="s">
        <v>35</v>
      </c>
      <c r="B21" s="7" t="s">
        <v>36</v>
      </c>
      <c r="C21" s="1">
        <v>43504</v>
      </c>
      <c r="D21" s="6"/>
      <c r="E21" s="5">
        <v>750000</v>
      </c>
      <c r="F21" s="2">
        <v>150000</v>
      </c>
      <c r="G21" s="4">
        <v>2.75</v>
      </c>
      <c r="H21" s="2"/>
      <c r="I21" s="2">
        <f t="shared" si="0"/>
        <v>54545.454545454544</v>
      </c>
      <c r="K21" s="7"/>
      <c r="L21" s="1"/>
      <c r="M21" s="6"/>
      <c r="N21" s="5"/>
      <c r="O21" s="2"/>
      <c r="P21" s="4"/>
      <c r="Q21" s="2"/>
      <c r="R21" s="2"/>
    </row>
    <row r="22" spans="1:18" x14ac:dyDescent="0.25">
      <c r="A22" t="s">
        <v>35</v>
      </c>
      <c r="B22" t="s">
        <v>41</v>
      </c>
      <c r="C22" s="1">
        <v>43761</v>
      </c>
      <c r="E22" s="5">
        <v>160000</v>
      </c>
      <c r="F22" s="2">
        <v>32000</v>
      </c>
      <c r="G22" s="4">
        <v>0.5</v>
      </c>
      <c r="H22" s="2"/>
      <c r="I22" s="2">
        <f t="shared" si="0"/>
        <v>64000</v>
      </c>
      <c r="O22" s="2"/>
      <c r="P22" s="4"/>
      <c r="Q22" s="2"/>
      <c r="R22" s="2"/>
    </row>
    <row r="23" spans="1:18" x14ac:dyDescent="0.25">
      <c r="B23" s="7" t="s">
        <v>52</v>
      </c>
      <c r="C23" s="1">
        <v>43707</v>
      </c>
      <c r="D23" t="s">
        <v>53</v>
      </c>
      <c r="E23" s="5">
        <v>116000</v>
      </c>
      <c r="F23" s="2">
        <v>116000</v>
      </c>
      <c r="G23" s="4">
        <v>5.1100000000000003</v>
      </c>
      <c r="H23" s="2"/>
      <c r="I23" s="2">
        <f t="shared" si="0"/>
        <v>22700.587084148727</v>
      </c>
      <c r="O23" s="2"/>
      <c r="P23" s="4"/>
      <c r="Q23" s="2"/>
      <c r="R23" s="2"/>
    </row>
    <row r="24" spans="1:18" x14ac:dyDescent="0.25">
      <c r="B24" s="7" t="s">
        <v>48</v>
      </c>
      <c r="C24" s="1">
        <v>44369</v>
      </c>
      <c r="D24" s="6">
        <v>2021022483</v>
      </c>
      <c r="E24" s="5">
        <v>317244</v>
      </c>
      <c r="F24" s="2">
        <v>317244</v>
      </c>
      <c r="G24" s="4">
        <v>26.8</v>
      </c>
      <c r="H24" s="2"/>
      <c r="I24" s="2">
        <f t="shared" si="0"/>
        <v>11837.462686567163</v>
      </c>
      <c r="K24" s="7"/>
      <c r="L24" s="1"/>
      <c r="M24" s="6"/>
      <c r="N24" s="5"/>
      <c r="O24" s="2"/>
      <c r="P24" s="4"/>
      <c r="Q24" s="2"/>
      <c r="R24" s="2"/>
    </row>
    <row r="25" spans="1:18" s="3" customFormat="1" x14ac:dyDescent="0.25">
      <c r="E25" s="12"/>
      <c r="I25" s="14"/>
    </row>
    <row r="26" spans="1:18" x14ac:dyDescent="0.25">
      <c r="E26" s="5">
        <f>SUM(E3:E25)</f>
        <v>4191024</v>
      </c>
      <c r="F26" s="2">
        <f>SUM(F3:F25)</f>
        <v>2538591</v>
      </c>
      <c r="G26" s="4">
        <f>SUM(G3:G25)</f>
        <v>187.28</v>
      </c>
      <c r="I26" s="2">
        <f t="shared" ref="I26" si="1">SUM(F26/G26)</f>
        <v>13555.056599743699</v>
      </c>
    </row>
    <row r="30" spans="1:18" x14ac:dyDescent="0.25">
      <c r="B30" s="4">
        <v>1</v>
      </c>
      <c r="C30" s="2">
        <f>SUM($I$26*B30)</f>
        <v>13555.056599743699</v>
      </c>
      <c r="K30" s="4"/>
      <c r="L30" s="2"/>
    </row>
    <row r="31" spans="1:18" x14ac:dyDescent="0.25">
      <c r="B31" s="4">
        <v>1.5</v>
      </c>
      <c r="C31" s="2">
        <f t="shared" ref="C31:C40" si="2">SUM($I$26*B31)</f>
        <v>20332.584899615547</v>
      </c>
      <c r="K31" s="4"/>
      <c r="L31" s="2"/>
    </row>
    <row r="32" spans="1:18" x14ac:dyDescent="0.25">
      <c r="B32" s="4">
        <v>2</v>
      </c>
      <c r="C32" s="2">
        <f t="shared" si="2"/>
        <v>27110.113199487398</v>
      </c>
      <c r="K32" s="4"/>
      <c r="L32" s="2"/>
    </row>
    <row r="33" spans="2:12" x14ac:dyDescent="0.25">
      <c r="B33" s="4">
        <v>2.5</v>
      </c>
      <c r="C33" s="2">
        <f t="shared" si="2"/>
        <v>33887.641499359248</v>
      </c>
      <c r="K33" s="4"/>
      <c r="L33" s="2"/>
    </row>
    <row r="34" spans="2:12" x14ac:dyDescent="0.25">
      <c r="B34" s="4">
        <v>3</v>
      </c>
      <c r="C34" s="2">
        <f t="shared" si="2"/>
        <v>40665.169799231095</v>
      </c>
      <c r="K34" s="4"/>
      <c r="L34" s="2"/>
    </row>
    <row r="35" spans="2:12" x14ac:dyDescent="0.25">
      <c r="B35" s="4">
        <v>4</v>
      </c>
      <c r="C35" s="2">
        <f t="shared" si="2"/>
        <v>54220.226398974795</v>
      </c>
      <c r="K35" s="4"/>
      <c r="L35" s="2"/>
    </row>
    <row r="36" spans="2:12" x14ac:dyDescent="0.25">
      <c r="B36" s="4">
        <v>5</v>
      </c>
      <c r="C36" s="2">
        <f t="shared" si="2"/>
        <v>67775.282998718496</v>
      </c>
      <c r="K36" s="4"/>
      <c r="L36" s="2"/>
    </row>
    <row r="37" spans="2:12" x14ac:dyDescent="0.25">
      <c r="B37" s="4">
        <v>7</v>
      </c>
      <c r="C37" s="2">
        <f t="shared" si="2"/>
        <v>94885.396198205897</v>
      </c>
      <c r="K37" s="4"/>
      <c r="L37" s="2"/>
    </row>
    <row r="38" spans="2:12" x14ac:dyDescent="0.25">
      <c r="B38" s="4">
        <v>10</v>
      </c>
      <c r="C38" s="2">
        <f t="shared" si="2"/>
        <v>135550.56599743699</v>
      </c>
      <c r="K38" s="4"/>
      <c r="L38" s="2"/>
    </row>
    <row r="39" spans="2:12" x14ac:dyDescent="0.25">
      <c r="B39" s="4">
        <v>15</v>
      </c>
      <c r="C39" s="2">
        <f t="shared" si="2"/>
        <v>203325.84899615549</v>
      </c>
      <c r="K39" s="4"/>
      <c r="L39" s="2"/>
    </row>
    <row r="40" spans="2:12" x14ac:dyDescent="0.25">
      <c r="B40" s="4">
        <v>20</v>
      </c>
      <c r="C40" s="2">
        <f t="shared" si="2"/>
        <v>271101.13199487398</v>
      </c>
      <c r="K40" s="4"/>
      <c r="L40" s="2"/>
    </row>
    <row r="41" spans="2:12" x14ac:dyDescent="0.25">
      <c r="C41" s="2"/>
    </row>
    <row r="42" spans="2:12" x14ac:dyDescent="0.25">
      <c r="C42" s="2"/>
    </row>
    <row r="43" spans="2:12" x14ac:dyDescent="0.25">
      <c r="C43" s="2"/>
    </row>
    <row r="46" spans="2:12" x14ac:dyDescent="0.25">
      <c r="B46" s="8" t="s">
        <v>30</v>
      </c>
    </row>
    <row r="47" spans="2:12" x14ac:dyDescent="0.25">
      <c r="B47" t="s">
        <v>18</v>
      </c>
      <c r="C47" s="1">
        <v>41890</v>
      </c>
      <c r="D47" s="6" t="s">
        <v>19</v>
      </c>
      <c r="E47" s="5">
        <v>40000</v>
      </c>
      <c r="F47" s="2"/>
      <c r="G47" s="4">
        <v>5.4</v>
      </c>
      <c r="H47" s="2" t="s">
        <v>20</v>
      </c>
    </row>
    <row r="49" spans="1:18" x14ac:dyDescent="0.25">
      <c r="B49" t="s">
        <v>22</v>
      </c>
      <c r="C49" s="1">
        <v>42704</v>
      </c>
      <c r="D49" s="6"/>
      <c r="E49" s="5">
        <v>462000</v>
      </c>
      <c r="F49" s="2">
        <v>462000</v>
      </c>
      <c r="G49" s="4">
        <v>292.5</v>
      </c>
      <c r="H49" s="2"/>
      <c r="I49" s="2">
        <f>SUM(F49/G49)</f>
        <v>1579.4871794871794</v>
      </c>
    </row>
    <row r="50" spans="1:18" x14ac:dyDescent="0.25">
      <c r="B50" t="s">
        <v>15</v>
      </c>
      <c r="C50" s="1">
        <v>43489</v>
      </c>
      <c r="D50" s="6" t="s">
        <v>21</v>
      </c>
      <c r="E50" s="5">
        <v>600000</v>
      </c>
      <c r="F50" s="2">
        <v>600000</v>
      </c>
      <c r="G50" s="4">
        <v>18.14</v>
      </c>
      <c r="H50" s="2"/>
      <c r="I50" s="2">
        <f t="shared" ref="I50" si="3">SUM(F50/G50)</f>
        <v>33076.074972436603</v>
      </c>
    </row>
    <row r="51" spans="1:18" x14ac:dyDescent="0.25">
      <c r="B51" s="7" t="s">
        <v>16</v>
      </c>
      <c r="C51" s="1">
        <v>42432</v>
      </c>
      <c r="D51" s="6" t="s">
        <v>17</v>
      </c>
      <c r="E51" s="5">
        <v>29000</v>
      </c>
      <c r="F51" s="2">
        <v>29000</v>
      </c>
      <c r="G51" s="4">
        <v>6.8</v>
      </c>
      <c r="H51" s="2"/>
      <c r="I51" s="2">
        <f>SUM(F51/G51)</f>
        <v>4264.7058823529414</v>
      </c>
    </row>
    <row r="53" spans="1:18" x14ac:dyDescent="0.25">
      <c r="B53" t="s">
        <v>27</v>
      </c>
      <c r="C53" s="1">
        <v>43502</v>
      </c>
      <c r="D53" s="6"/>
      <c r="E53" s="5">
        <v>10000</v>
      </c>
      <c r="F53" s="2">
        <v>20000</v>
      </c>
      <c r="G53" s="4">
        <v>14.36</v>
      </c>
      <c r="H53" s="2">
        <v>80000</v>
      </c>
      <c r="I53" s="2">
        <f>SUM(F53/G53)</f>
        <v>1392.757660167131</v>
      </c>
    </row>
    <row r="54" spans="1:18" x14ac:dyDescent="0.25">
      <c r="C54" s="1"/>
      <c r="D54" s="6"/>
      <c r="F54" s="2"/>
      <c r="G54" s="4"/>
      <c r="H54" s="2"/>
    </row>
    <row r="55" spans="1:18" x14ac:dyDescent="0.25">
      <c r="B55" t="s">
        <v>28</v>
      </c>
      <c r="C55" s="1">
        <v>38530</v>
      </c>
      <c r="D55" s="6" t="s">
        <v>29</v>
      </c>
      <c r="E55" s="5">
        <v>85000</v>
      </c>
      <c r="F55" s="2">
        <f>SUM(E55-H55)</f>
        <v>60581</v>
      </c>
      <c r="G55" s="4">
        <v>19.11</v>
      </c>
      <c r="H55" s="2">
        <v>24419</v>
      </c>
      <c r="I55" s="2">
        <f>SUM(E55-H55)/G55</f>
        <v>3170.1203558346415</v>
      </c>
    </row>
    <row r="56" spans="1:18" x14ac:dyDescent="0.25">
      <c r="B56" s="7" t="s">
        <v>12</v>
      </c>
      <c r="C56" s="1">
        <v>43339</v>
      </c>
      <c r="D56" s="6"/>
      <c r="E56" s="5">
        <v>25000</v>
      </c>
      <c r="F56" s="2">
        <v>5000</v>
      </c>
      <c r="G56" s="4">
        <v>1.27</v>
      </c>
      <c r="H56" s="2">
        <v>20000</v>
      </c>
      <c r="I56" s="2">
        <f>SUM(E56-H56)/G56</f>
        <v>3937.0078740157478</v>
      </c>
    </row>
    <row r="57" spans="1:18" x14ac:dyDescent="0.25">
      <c r="A57" t="s">
        <v>35</v>
      </c>
      <c r="B57" s="7" t="s">
        <v>37</v>
      </c>
      <c r="C57" s="1">
        <v>43571</v>
      </c>
      <c r="D57" s="6"/>
      <c r="E57" s="5">
        <v>40000</v>
      </c>
      <c r="F57" s="2">
        <v>40000</v>
      </c>
      <c r="G57" s="4">
        <v>11.02</v>
      </c>
      <c r="H57" s="2"/>
      <c r="I57" s="2">
        <f>SUM(F57/G57)</f>
        <v>3629.7640653357535</v>
      </c>
      <c r="K57" s="7"/>
      <c r="L57" s="1"/>
      <c r="M57" s="6"/>
      <c r="N57" s="5"/>
      <c r="O57" s="2"/>
      <c r="P57" s="4"/>
      <c r="Q57" s="2"/>
      <c r="R57" s="2"/>
    </row>
    <row r="59" spans="1:18" x14ac:dyDescent="0.25">
      <c r="B59" s="7" t="s">
        <v>49</v>
      </c>
      <c r="C59" s="1">
        <v>44390</v>
      </c>
      <c r="D59" s="6" t="s">
        <v>50</v>
      </c>
      <c r="E59" s="5">
        <v>200000</v>
      </c>
      <c r="F59" s="2">
        <v>122826</v>
      </c>
      <c r="G59" s="4">
        <v>1.69</v>
      </c>
      <c r="H59" s="2"/>
      <c r="I59" s="2">
        <f>SUM(F59/G59)</f>
        <v>72678.106508875746</v>
      </c>
      <c r="K59" s="7"/>
      <c r="L59" s="1"/>
      <c r="M59" s="6"/>
      <c r="N59" s="5"/>
      <c r="O59" s="2"/>
      <c r="P59" s="4"/>
      <c r="Q59" s="2"/>
      <c r="R59" s="2"/>
    </row>
    <row r="61" spans="1:18" x14ac:dyDescent="0.25">
      <c r="B61" s="7" t="s">
        <v>34</v>
      </c>
      <c r="C61" s="1">
        <v>43257</v>
      </c>
      <c r="D61" s="6">
        <v>201808364</v>
      </c>
      <c r="E61" s="5">
        <v>300000</v>
      </c>
      <c r="F61" s="2">
        <v>300000</v>
      </c>
      <c r="G61" s="4">
        <v>15</v>
      </c>
      <c r="H61" s="2"/>
      <c r="I61" s="2">
        <f>SUM(F61/G61)</f>
        <v>20000</v>
      </c>
      <c r="K61" s="7"/>
      <c r="L61" s="1"/>
      <c r="M61" s="6"/>
      <c r="N61" s="5"/>
      <c r="O61" s="2"/>
      <c r="P61" s="4"/>
      <c r="Q61" s="2"/>
      <c r="R61" s="2"/>
    </row>
    <row r="63" spans="1:18" x14ac:dyDescent="0.25">
      <c r="B63" s="7" t="s">
        <v>43</v>
      </c>
      <c r="C63" s="1">
        <v>43923</v>
      </c>
      <c r="D63" s="6">
        <v>2020012222</v>
      </c>
      <c r="E63" s="5">
        <v>175400</v>
      </c>
      <c r="F63" s="2">
        <v>175400</v>
      </c>
      <c r="G63" s="4">
        <v>9.1</v>
      </c>
      <c r="H63" s="2"/>
      <c r="I63" s="2">
        <f>SUM(F63/G63)</f>
        <v>19274.725274725275</v>
      </c>
      <c r="K63" s="7"/>
      <c r="L63" s="1"/>
      <c r="M63" s="6"/>
      <c r="N63" s="5"/>
      <c r="O63" s="2"/>
      <c r="P63" s="4"/>
      <c r="Q63" s="2"/>
      <c r="R63" s="2"/>
    </row>
  </sheetData>
  <sortState xmlns:xlrd2="http://schemas.microsoft.com/office/spreadsheetml/2017/richdata2" ref="A3:R25">
    <sortCondition ref="I3:I25"/>
  </sortState>
  <mergeCells count="1">
    <mergeCell ref="B1:I1"/>
  </mergeCells>
  <pageMargins left="0.7" right="0.7" top="0.75" bottom="0.75" header="0.3" footer="0.3"/>
  <pageSetup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INDUSTRIAL 2025 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Daily</dc:creator>
  <cp:lastModifiedBy>Assessing</cp:lastModifiedBy>
  <cp:lastPrinted>2025-01-14T18:17:01Z</cp:lastPrinted>
  <dcterms:created xsi:type="dcterms:W3CDTF">2021-01-27T21:47:01Z</dcterms:created>
  <dcterms:modified xsi:type="dcterms:W3CDTF">2025-01-14T18:17:45Z</dcterms:modified>
</cp:coreProperties>
</file>