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D556661B-F0F3-4A15-8EEB-16343B77E389}" xr6:coauthVersionLast="47" xr6:coauthVersionMax="47" xr10:uidLastSave="{00000000-0000-0000-0000-000000000000}"/>
  <bookViews>
    <workbookView xWindow="-120" yWindow="-120" windowWidth="24240" windowHeight="13140" tabRatio="639" xr2:uid="{AA9AABE6-4ACE-4D4D-908A-72B012B2EB34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3" l="1"/>
  <c r="I145" i="3"/>
  <c r="I146" i="3"/>
  <c r="I147" i="3"/>
  <c r="I117" i="3"/>
  <c r="I118" i="3"/>
  <c r="I87" i="3"/>
  <c r="I88" i="3"/>
  <c r="I89" i="3"/>
  <c r="I90" i="3"/>
  <c r="I91" i="3"/>
  <c r="I92" i="3"/>
  <c r="I93" i="3"/>
  <c r="I94" i="3"/>
  <c r="I95" i="3"/>
  <c r="G80" i="3"/>
  <c r="I74" i="3"/>
  <c r="I60" i="3"/>
  <c r="I61" i="3"/>
  <c r="I62" i="3"/>
  <c r="I63" i="3"/>
  <c r="I59" i="3"/>
  <c r="I40" i="3"/>
  <c r="I39" i="3"/>
  <c r="I45" i="3"/>
  <c r="I35" i="3"/>
  <c r="H19" i="3"/>
  <c r="G19" i="3"/>
  <c r="E19" i="3"/>
  <c r="I25" i="3"/>
  <c r="I26" i="3"/>
  <c r="I27" i="3"/>
  <c r="I10" i="3"/>
  <c r="U10" i="3"/>
  <c r="V10" i="3" s="1"/>
  <c r="I9" i="3"/>
  <c r="I69" i="3" l="1"/>
  <c r="I6" i="3"/>
  <c r="U4" i="3"/>
  <c r="V4" i="3" s="1"/>
  <c r="I4" i="3" s="1"/>
  <c r="I360" i="3"/>
  <c r="I344" i="3"/>
  <c r="I305" i="3"/>
  <c r="U282" i="3"/>
  <c r="V282" i="3" s="1"/>
  <c r="I282" i="3" s="1"/>
  <c r="I279" i="3"/>
  <c r="U251" i="3"/>
  <c r="V251" i="3" s="1"/>
  <c r="I251" i="3" s="1"/>
  <c r="I261" i="3"/>
  <c r="I250" i="3"/>
  <c r="U237" i="3"/>
  <c r="V237" i="3" s="1"/>
  <c r="I237" i="3" s="1"/>
  <c r="V220" i="3"/>
  <c r="I220" i="3" s="1"/>
  <c r="H391" i="3"/>
  <c r="H392" i="3" s="1"/>
  <c r="G391" i="3"/>
  <c r="G392" i="3" s="1"/>
  <c r="I389" i="3"/>
  <c r="I387" i="3"/>
  <c r="I374" i="3"/>
  <c r="I375" i="3"/>
  <c r="I385" i="3"/>
  <c r="I376" i="3"/>
  <c r="I384" i="3"/>
  <c r="I383" i="3"/>
  <c r="I382" i="3"/>
  <c r="I365" i="3"/>
  <c r="I369" i="3"/>
  <c r="I363" i="3"/>
  <c r="I373" i="3"/>
  <c r="I370" i="3"/>
  <c r="I372" i="3"/>
  <c r="I210" i="3"/>
  <c r="I208" i="3"/>
  <c r="I207" i="3"/>
  <c r="I206" i="3"/>
  <c r="I203" i="3"/>
  <c r="I202" i="3"/>
  <c r="I201" i="3"/>
  <c r="I200" i="3"/>
  <c r="I197" i="3"/>
  <c r="I196" i="3"/>
  <c r="I193" i="3"/>
  <c r="I192" i="3"/>
  <c r="I191" i="3"/>
  <c r="I426" i="3"/>
  <c r="I390" i="3"/>
  <c r="I388" i="3"/>
  <c r="I386" i="3"/>
  <c r="I381" i="3"/>
  <c r="I380" i="3"/>
  <c r="I379" i="3"/>
  <c r="I378" i="3"/>
  <c r="I377" i="3"/>
  <c r="I371" i="3"/>
  <c r="I368" i="3"/>
  <c r="I367" i="3"/>
  <c r="I366" i="3"/>
  <c r="I364" i="3"/>
  <c r="I362" i="3"/>
  <c r="I361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1" i="3"/>
  <c r="I280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0" i="3"/>
  <c r="I259" i="3"/>
  <c r="I258" i="3"/>
  <c r="I257" i="3"/>
  <c r="I256" i="3"/>
  <c r="I255" i="3"/>
  <c r="I254" i="3"/>
  <c r="I253" i="3"/>
  <c r="I252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18" i="3"/>
  <c r="I217" i="3"/>
  <c r="I216" i="3"/>
  <c r="I215" i="3"/>
  <c r="I214" i="3"/>
  <c r="I213" i="3"/>
  <c r="I211" i="3"/>
  <c r="I209" i="3"/>
  <c r="I205" i="3"/>
  <c r="I204" i="3"/>
  <c r="I199" i="3"/>
  <c r="I198" i="3"/>
  <c r="I195" i="3"/>
  <c r="I194" i="3"/>
  <c r="I190" i="3"/>
  <c r="I189" i="3"/>
  <c r="I188" i="3"/>
  <c r="I187" i="3"/>
  <c r="I186" i="3"/>
  <c r="I219" i="3"/>
  <c r="I222" i="3"/>
  <c r="I212" i="3"/>
  <c r="I221" i="3"/>
  <c r="H168" i="3"/>
  <c r="G168" i="3"/>
  <c r="I161" i="3"/>
  <c r="I162" i="3"/>
  <c r="I160" i="3"/>
  <c r="U165" i="3"/>
  <c r="V165" i="3" s="1"/>
  <c r="I165" i="3" s="1"/>
  <c r="U163" i="3"/>
  <c r="V163" i="3" s="1"/>
  <c r="I163" i="3" s="1"/>
  <c r="U164" i="3"/>
  <c r="V164" i="3" s="1"/>
  <c r="I164" i="3" s="1"/>
  <c r="U167" i="3"/>
  <c r="V167" i="3" s="1"/>
  <c r="I167" i="3" s="1"/>
  <c r="U166" i="3"/>
  <c r="V166" i="3" s="1"/>
  <c r="I166" i="3" s="1"/>
  <c r="G157" i="3"/>
  <c r="I149" i="3"/>
  <c r="I151" i="3"/>
  <c r="I148" i="3"/>
  <c r="I150" i="3"/>
  <c r="I153" i="3"/>
  <c r="U154" i="3"/>
  <c r="V154" i="3" s="1"/>
  <c r="I154" i="3" s="1"/>
  <c r="U156" i="3"/>
  <c r="H156" i="3"/>
  <c r="U155" i="3"/>
  <c r="V155" i="3" s="1"/>
  <c r="I155" i="3" s="1"/>
  <c r="I152" i="3"/>
  <c r="H143" i="3"/>
  <c r="G143" i="3"/>
  <c r="I138" i="3"/>
  <c r="I140" i="3"/>
  <c r="I141" i="3"/>
  <c r="I139" i="3"/>
  <c r="H136" i="3"/>
  <c r="G136" i="3"/>
  <c r="I133" i="3"/>
  <c r="I132" i="3"/>
  <c r="I131" i="3"/>
  <c r="I129" i="3"/>
  <c r="I128" i="3"/>
  <c r="U135" i="3"/>
  <c r="V135" i="3" s="1"/>
  <c r="I135" i="3" s="1"/>
  <c r="U130" i="3"/>
  <c r="V130" i="3" s="1"/>
  <c r="I130" i="3" s="1"/>
  <c r="U134" i="3"/>
  <c r="V134" i="3" s="1"/>
  <c r="I134" i="3" s="1"/>
  <c r="I127" i="3"/>
  <c r="H125" i="3"/>
  <c r="G125" i="3"/>
  <c r="I120" i="3"/>
  <c r="I121" i="3"/>
  <c r="I116" i="3"/>
  <c r="I122" i="3"/>
  <c r="U123" i="3"/>
  <c r="V123" i="3" s="1"/>
  <c r="I123" i="3" s="1"/>
  <c r="U124" i="3"/>
  <c r="V124" i="3" s="1"/>
  <c r="I124" i="3" s="1"/>
  <c r="I119" i="3"/>
  <c r="H113" i="3"/>
  <c r="G113" i="3"/>
  <c r="I110" i="3"/>
  <c r="U109" i="3"/>
  <c r="V109" i="3" s="1"/>
  <c r="I109" i="3" s="1"/>
  <c r="U108" i="3"/>
  <c r="V108" i="3" s="1"/>
  <c r="I108" i="3" s="1"/>
  <c r="I107" i="3"/>
  <c r="I106" i="3"/>
  <c r="I105" i="3"/>
  <c r="U104" i="3"/>
  <c r="V104" i="3" s="1"/>
  <c r="I104" i="3" s="1"/>
  <c r="I103" i="3"/>
  <c r="I102" i="3"/>
  <c r="I101" i="3"/>
  <c r="I100" i="3"/>
  <c r="I99" i="3"/>
  <c r="U87" i="3"/>
  <c r="V87" i="3" s="1"/>
  <c r="I86" i="3"/>
  <c r="I85" i="3"/>
  <c r="I84" i="3"/>
  <c r="U83" i="3"/>
  <c r="V83" i="3" s="1"/>
  <c r="I83" i="3" s="1"/>
  <c r="I82" i="3"/>
  <c r="I78" i="3"/>
  <c r="I77" i="3"/>
  <c r="I75" i="3"/>
  <c r="H76" i="3"/>
  <c r="I79" i="3"/>
  <c r="H72" i="3"/>
  <c r="G72" i="3"/>
  <c r="I67" i="3"/>
  <c r="I65" i="3"/>
  <c r="I57" i="3"/>
  <c r="I66" i="3"/>
  <c r="U59" i="3"/>
  <c r="V59" i="3" s="1"/>
  <c r="U68" i="3"/>
  <c r="V68" i="3" s="1"/>
  <c r="I68" i="3" s="1"/>
  <c r="U70" i="3"/>
  <c r="V70" i="3" s="1"/>
  <c r="H55" i="3"/>
  <c r="G55" i="3"/>
  <c r="I50" i="3"/>
  <c r="I52" i="3"/>
  <c r="I53" i="3"/>
  <c r="U51" i="3"/>
  <c r="V51" i="3" s="1"/>
  <c r="I51" i="3" s="1"/>
  <c r="H48" i="3"/>
  <c r="G48" i="3"/>
  <c r="I44" i="3"/>
  <c r="I43" i="3"/>
  <c r="U46" i="3"/>
  <c r="V46" i="3" s="1"/>
  <c r="I46" i="3" s="1"/>
  <c r="U41" i="3"/>
  <c r="V41" i="3" s="1"/>
  <c r="I41" i="3" s="1"/>
  <c r="U42" i="3"/>
  <c r="V42" i="3" s="1"/>
  <c r="I42" i="3" s="1"/>
  <c r="H37" i="3"/>
  <c r="G37" i="3"/>
  <c r="I31" i="3"/>
  <c r="I33" i="3"/>
  <c r="U32" i="3"/>
  <c r="V32" i="3" s="1"/>
  <c r="I32" i="3" s="1"/>
  <c r="I34" i="3"/>
  <c r="H29" i="3"/>
  <c r="G29" i="3"/>
  <c r="U23" i="3"/>
  <c r="V23" i="3" s="1"/>
  <c r="I23" i="3" s="1"/>
  <c r="U26" i="3"/>
  <c r="V26" i="3" s="1"/>
  <c r="U25" i="3"/>
  <c r="V25" i="3" s="1"/>
  <c r="I21" i="3"/>
  <c r="U22" i="3"/>
  <c r="V22" i="3" s="1"/>
  <c r="I22" i="3" s="1"/>
  <c r="H13" i="3"/>
  <c r="G13" i="3"/>
  <c r="I8" i="3"/>
  <c r="I394" i="3"/>
  <c r="I24" i="3"/>
  <c r="U7" i="3"/>
  <c r="V7" i="3" s="1"/>
  <c r="I7" i="3" s="1"/>
  <c r="I5" i="3"/>
  <c r="V76" i="3" l="1"/>
  <c r="I76" i="3" s="1"/>
  <c r="H80" i="3"/>
  <c r="I80" i="3" s="1"/>
  <c r="N80" i="3" s="1"/>
  <c r="G393" i="3"/>
  <c r="I391" i="3"/>
  <c r="N391" i="3" s="1"/>
  <c r="I48" i="3"/>
  <c r="N48" i="3" s="1"/>
  <c r="I72" i="3"/>
  <c r="N72" i="3" s="1"/>
  <c r="I168" i="3"/>
  <c r="N168" i="3" s="1"/>
  <c r="V156" i="3"/>
  <c r="I156" i="3" s="1"/>
  <c r="I13" i="3"/>
  <c r="N13" i="3" s="1"/>
  <c r="P13" i="3" s="1"/>
  <c r="I19" i="3"/>
  <c r="N19" i="3" s="1"/>
  <c r="I113" i="3"/>
  <c r="N113" i="3" s="1"/>
  <c r="I37" i="3"/>
  <c r="N37" i="3" s="1"/>
  <c r="I136" i="3"/>
  <c r="N136" i="3" s="1"/>
  <c r="I29" i="3"/>
  <c r="N29" i="3" s="1"/>
  <c r="P12" i="3" s="1"/>
  <c r="H157" i="3"/>
  <c r="I157" i="3" s="1"/>
  <c r="N157" i="3" s="1"/>
  <c r="I143" i="3"/>
  <c r="N143" i="3" s="1"/>
  <c r="I55" i="3"/>
  <c r="N55" i="3" s="1"/>
  <c r="I392" i="3"/>
  <c r="N392" i="3" s="1"/>
  <c r="I125" i="3"/>
  <c r="N125" i="3" s="1"/>
  <c r="H393" i="3" l="1"/>
  <c r="I393" i="3" s="1"/>
  <c r="N393" i="3" s="1"/>
  <c r="P14" i="3"/>
  <c r="P15" i="3" s="1"/>
  <c r="P18" i="3" s="1"/>
  <c r="P17" i="3"/>
  <c r="P19" i="3" l="1"/>
</calcChain>
</file>

<file path=xl/sharedStrings.xml><?xml version="1.0" encoding="utf-8"?>
<sst xmlns="http://schemas.openxmlformats.org/spreadsheetml/2006/main" count="1500" uniqueCount="1109">
  <si>
    <t>Parcel Number</t>
  </si>
  <si>
    <t>Street Address</t>
  </si>
  <si>
    <t>Sale Date</t>
  </si>
  <si>
    <t>Sale Price</t>
  </si>
  <si>
    <t>Instr.</t>
  </si>
  <si>
    <t>Adj. Sale $</t>
  </si>
  <si>
    <t>Total Acres</t>
  </si>
  <si>
    <t>Dollars/Acre</t>
  </si>
  <si>
    <t>Liber/Page</t>
  </si>
  <si>
    <t>Other Parcels in Sale</t>
  </si>
  <si>
    <t>050-003-200-4900-00</t>
  </si>
  <si>
    <t>PALMER ST</t>
  </si>
  <si>
    <t>WD</t>
  </si>
  <si>
    <t>1359/988</t>
  </si>
  <si>
    <t>017-005-000-0100-07</t>
  </si>
  <si>
    <t>STATE RD</t>
  </si>
  <si>
    <t>1351/720</t>
  </si>
  <si>
    <t>019-023-000-0125-10</t>
  </si>
  <si>
    <t>V/L WATERS EDGE DR</t>
  </si>
  <si>
    <t>1332/1371</t>
  </si>
  <si>
    <t>BARKLEY RD</t>
  </si>
  <si>
    <t>WATERMAN RD</t>
  </si>
  <si>
    <t>017-011-000-2200-03</t>
  </si>
  <si>
    <t>MILLINGTON RD</t>
  </si>
  <si>
    <t>1334/1368</t>
  </si>
  <si>
    <t>017-030-000-1700-03</t>
  </si>
  <si>
    <t>5778 ARBELA RD</t>
  </si>
  <si>
    <t>1333/211</t>
  </si>
  <si>
    <t>017-017-000-2600-11</t>
  </si>
  <si>
    <t>5160 BARNES</t>
  </si>
  <si>
    <t>1341/892</t>
  </si>
  <si>
    <t>002-031-000-0100-04</t>
  </si>
  <si>
    <t>DECKERVILLE RD</t>
  </si>
  <si>
    <t>1362/268</t>
  </si>
  <si>
    <t>014-012-000-1625-00</t>
  </si>
  <si>
    <t>V/L CARO RD</t>
  </si>
  <si>
    <t>002-015-000-1350-00</t>
  </si>
  <si>
    <t>DARBEE ROAD</t>
  </si>
  <si>
    <t>1328/142</t>
  </si>
  <si>
    <t>004-012-000-0800-03</t>
  </si>
  <si>
    <t>6251 COLWOOD RD</t>
  </si>
  <si>
    <t>1336/900</t>
  </si>
  <si>
    <t>009-033-000-2000-07</t>
  </si>
  <si>
    <t>ELMWOOD ROAD</t>
  </si>
  <si>
    <t>QC</t>
  </si>
  <si>
    <t>1347/627</t>
  </si>
  <si>
    <t>020-004-000-0200-09</t>
  </si>
  <si>
    <t>BARTEL</t>
  </si>
  <si>
    <t>1352/1222</t>
  </si>
  <si>
    <t>003-027-200-0478-00</t>
  </si>
  <si>
    <t>BIRCH RUN RD</t>
  </si>
  <si>
    <t>1363/439</t>
  </si>
  <si>
    <t>003-027-200-0477-00</t>
  </si>
  <si>
    <t>V/L OAK RD</t>
  </si>
  <si>
    <t>014-015-000-0200-02</t>
  </si>
  <si>
    <t>1370/935</t>
  </si>
  <si>
    <t>021-005-000-2900-00</t>
  </si>
  <si>
    <t>NORTH LAKE RD</t>
  </si>
  <si>
    <t>1322/475</t>
  </si>
  <si>
    <t>021-025-000-2100-08</t>
  </si>
  <si>
    <t>CARPENTER RD</t>
  </si>
  <si>
    <t>1359/154</t>
  </si>
  <si>
    <t>014-001-000-0600-09</t>
  </si>
  <si>
    <t>V/L SHERIDAN RD</t>
  </si>
  <si>
    <t>1355/603</t>
  </si>
  <si>
    <t>014-001-000-0600-10</t>
  </si>
  <si>
    <t>017-013-000-0200-04</t>
  </si>
  <si>
    <t>1348/906</t>
  </si>
  <si>
    <t>015-032-000-1000-07</t>
  </si>
  <si>
    <t>ROSSMAN</t>
  </si>
  <si>
    <t>1322/1139</t>
  </si>
  <si>
    <t>8404 EAST ST</t>
  </si>
  <si>
    <t>021-024-000-0100-08</t>
  </si>
  <si>
    <t>1339/492</t>
  </si>
  <si>
    <t>DECKERVILLE</t>
  </si>
  <si>
    <t>009-012-000-0400-00</t>
  </si>
  <si>
    <t>WALSH ROAD</t>
  </si>
  <si>
    <t>1346/596</t>
  </si>
  <si>
    <t>011-005-000-5100-10</t>
  </si>
  <si>
    <t>1351/830</t>
  </si>
  <si>
    <t>011-029-000-3900-03</t>
  </si>
  <si>
    <t>1335/216</t>
  </si>
  <si>
    <t>011-029-000-3900-04</t>
  </si>
  <si>
    <t>013-031-100-0210-03</t>
  </si>
  <si>
    <t>BLISS</t>
  </si>
  <si>
    <t>1330/219</t>
  </si>
  <si>
    <t>013-035-300-0200-00</t>
  </si>
  <si>
    <t>MERTZ ROAD</t>
  </si>
  <si>
    <t>MLC</t>
  </si>
  <si>
    <t>1348/868</t>
  </si>
  <si>
    <t>015-018-000-0100-08</t>
  </si>
  <si>
    <t>V/L RILEY</t>
  </si>
  <si>
    <t>1332/826</t>
  </si>
  <si>
    <t>DENHOFF</t>
  </si>
  <si>
    <t>017-015-000-1200-00</t>
  </si>
  <si>
    <t>V/L BARNES RD</t>
  </si>
  <si>
    <t>1359/5</t>
  </si>
  <si>
    <t>017-030-000-1500-02</t>
  </si>
  <si>
    <t>V/L MILLIMAN RD</t>
  </si>
  <si>
    <t>1360/566</t>
  </si>
  <si>
    <t>020-010-000-0300-01</t>
  </si>
  <si>
    <t>1359/21</t>
  </si>
  <si>
    <t>021-003-000-0700-04</t>
  </si>
  <si>
    <t>CENTER RD</t>
  </si>
  <si>
    <t>1322/482</t>
  </si>
  <si>
    <t>021-006-000-0210-03</t>
  </si>
  <si>
    <t>WASHBURN RD</t>
  </si>
  <si>
    <t>1348/1028</t>
  </si>
  <si>
    <t>022-001-000-1200-01</t>
  </si>
  <si>
    <t>DODGE</t>
  </si>
  <si>
    <t>1345/1053</t>
  </si>
  <si>
    <t>022-013-000-1700-00</t>
  </si>
  <si>
    <t>4907 BEVENS</t>
  </si>
  <si>
    <t>1322/370</t>
  </si>
  <si>
    <t>022-026-000-1600-01</t>
  </si>
  <si>
    <t>1330/882</t>
  </si>
  <si>
    <t>022-026-000-1600-02</t>
  </si>
  <si>
    <t>1330/884</t>
  </si>
  <si>
    <t>015-015-000-0500-00</t>
  </si>
  <si>
    <t>V/L CEMETERY RD</t>
  </si>
  <si>
    <t>1346/4182</t>
  </si>
  <si>
    <t>020-014-000-2600-06</t>
  </si>
  <si>
    <t>SCENIC</t>
  </si>
  <si>
    <t>1326/361</t>
  </si>
  <si>
    <t>011-009-000-1300-09</t>
  </si>
  <si>
    <t>LEIX RD</t>
  </si>
  <si>
    <t>1333/479</t>
  </si>
  <si>
    <t>011-009-000-1300-06</t>
  </si>
  <si>
    <t>008-036-000-0100-03</t>
  </si>
  <si>
    <t>1355/1322</t>
  </si>
  <si>
    <t>015-019-000-0900-00</t>
  </si>
  <si>
    <t>V/L BEVENS RD</t>
  </si>
  <si>
    <t>1323/1368</t>
  </si>
  <si>
    <t>BEVENS</t>
  </si>
  <si>
    <t>022-024-000-0400-00</t>
  </si>
  <si>
    <t>4610 BEVENS</t>
  </si>
  <si>
    <t>1324/400</t>
  </si>
  <si>
    <t>005-027-000-0400-01</t>
  </si>
  <si>
    <t>SNOVER RD</t>
  </si>
  <si>
    <t>1362/1197</t>
  </si>
  <si>
    <t>011-032-000-2950-02</t>
  </si>
  <si>
    <t>1349/614</t>
  </si>
  <si>
    <t>011-032-000-2950-03</t>
  </si>
  <si>
    <t>003-031-100-1460-00</t>
  </si>
  <si>
    <t>9636 TUSCOLA RD</t>
  </si>
  <si>
    <t>1349/1431</t>
  </si>
  <si>
    <t>003-031-100-1470-00</t>
  </si>
  <si>
    <t>011-029-000-0910-01</t>
  </si>
  <si>
    <t>1337/305</t>
  </si>
  <si>
    <t>021-024-000-0100-17</t>
  </si>
  <si>
    <t>WILLITS RD</t>
  </si>
  <si>
    <t>1326/840</t>
  </si>
  <si>
    <t>021-011-000-1350-00</t>
  </si>
  <si>
    <t>MURPHY LAKE RD</t>
  </si>
  <si>
    <t>1324/509</t>
  </si>
  <si>
    <t>018-030-000-0200-01</t>
  </si>
  <si>
    <t>V/L SHABBONA RD</t>
  </si>
  <si>
    <t>1345/1143</t>
  </si>
  <si>
    <t>002-032-000-0600-04</t>
  </si>
  <si>
    <t>1326/1463</t>
  </si>
  <si>
    <t>020-034-000-0600-02</t>
  </si>
  <si>
    <t>BROWN RD</t>
  </si>
  <si>
    <t>1360/696</t>
  </si>
  <si>
    <t>020-034-000-0500-03, 0500-04, 0500-05</t>
  </si>
  <si>
    <t>022-022-000-1400-00</t>
  </si>
  <si>
    <t>2134 DIXON</t>
  </si>
  <si>
    <t>1354/1139</t>
  </si>
  <si>
    <t>015-014-000-1200-00</t>
  </si>
  <si>
    <t>V/L CHAPIN &amp; ENGLEHART</t>
  </si>
  <si>
    <t>1338/217</t>
  </si>
  <si>
    <t>130-021-200-020-00</t>
  </si>
  <si>
    <t>SEEGER</t>
  </si>
  <si>
    <t>1266/283</t>
  </si>
  <si>
    <t>020-024-000-0100-05</t>
  </si>
  <si>
    <t>WASHBURN</t>
  </si>
  <si>
    <t>1345/479</t>
  </si>
  <si>
    <t>011-009-000-1700-11</t>
  </si>
  <si>
    <t>O'BRIEN RD</t>
  </si>
  <si>
    <t>1355/1261</t>
  </si>
  <si>
    <t>020-027-000-0500-00</t>
  </si>
  <si>
    <t>HANES &amp; OAK RDS</t>
  </si>
  <si>
    <t>TD</t>
  </si>
  <si>
    <t>1354/906</t>
  </si>
  <si>
    <t>009-028-000-1700-00</t>
  </si>
  <si>
    <t>HURDS CORNER ROAD</t>
  </si>
  <si>
    <t>1363/1469</t>
  </si>
  <si>
    <t>020-028-000-0100-00</t>
  </si>
  <si>
    <t>HANES</t>
  </si>
  <si>
    <t>1334/1500</t>
  </si>
  <si>
    <t>014-014-000-2900-00</t>
  </si>
  <si>
    <t>V/L BALL RD</t>
  </si>
  <si>
    <t>1353/718</t>
  </si>
  <si>
    <t>016-020-000-1630-00</t>
  </si>
  <si>
    <t>PHILLIPS RD</t>
  </si>
  <si>
    <t>014-013-600-2200-00</t>
  </si>
  <si>
    <t>V/L LOT WAGNER SUB</t>
  </si>
  <si>
    <t>1364/544</t>
  </si>
  <si>
    <t>019-032-600-1100-00</t>
  </si>
  <si>
    <t>LOT 11</t>
  </si>
  <si>
    <t>1334/388</t>
  </si>
  <si>
    <t>019-032-600-2800-00</t>
  </si>
  <si>
    <t>LOT 28</t>
  </si>
  <si>
    <t>1362/1260</t>
  </si>
  <si>
    <t>019-500-028-5400-00</t>
  </si>
  <si>
    <t>CHURCH ST</t>
  </si>
  <si>
    <t>1358/405</t>
  </si>
  <si>
    <t>019-500-400-0100-01</t>
  </si>
  <si>
    <t>V/L CHURCH STREET</t>
  </si>
  <si>
    <t>043-500-105-0500-00</t>
  </si>
  <si>
    <t>3159 PHELPS ST</t>
  </si>
  <si>
    <t>1362/714</t>
  </si>
  <si>
    <t>005-007-210-3100-00</t>
  </si>
  <si>
    <t>LAKEVIEW</t>
  </si>
  <si>
    <t>1334/610</t>
  </si>
  <si>
    <t>005-007-650-2700-00</t>
  </si>
  <si>
    <t>WOODLAND</t>
  </si>
  <si>
    <t>1336/88</t>
  </si>
  <si>
    <t>050-035-000-2700-00</t>
  </si>
  <si>
    <t>E CARO</t>
  </si>
  <si>
    <t>1345/1177</t>
  </si>
  <si>
    <t>DAVIS STREET</t>
  </si>
  <si>
    <t>39-007-074-50</t>
  </si>
  <si>
    <t>1575:306</t>
  </si>
  <si>
    <t>35-014-022-00</t>
  </si>
  <si>
    <t>FIFTH STREET</t>
  </si>
  <si>
    <t>1526:436</t>
  </si>
  <si>
    <t>WATERMAN</t>
  </si>
  <si>
    <t>HUNT</t>
  </si>
  <si>
    <t>011-003-000-2700-02</t>
  </si>
  <si>
    <t>1398/755</t>
  </si>
  <si>
    <t>THOMAS RD</t>
  </si>
  <si>
    <t>010-005-000-1000-02</t>
  </si>
  <si>
    <t>1370/134</t>
  </si>
  <si>
    <t>2273 ELMWOOD</t>
  </si>
  <si>
    <t>009-031-000-1500-00</t>
  </si>
  <si>
    <t>022-020-000-1100-00</t>
  </si>
  <si>
    <t>1381/426</t>
  </si>
  <si>
    <t>HELEN &amp; LEWIS</t>
  </si>
  <si>
    <t>003-020-300-0100-00</t>
  </si>
  <si>
    <t>1402/507</t>
  </si>
  <si>
    <t>FRANKENMUTH RD</t>
  </si>
  <si>
    <t>019-020-000-1200-00</t>
  </si>
  <si>
    <t>SEES</t>
  </si>
  <si>
    <t>1387/684</t>
  </si>
  <si>
    <t>DUCK POND</t>
  </si>
  <si>
    <t>017-001-231-1300-00</t>
  </si>
  <si>
    <t>1387/682</t>
  </si>
  <si>
    <t>017-001-231-1200-00</t>
  </si>
  <si>
    <t>MAYVILLE</t>
  </si>
  <si>
    <t>1378/963</t>
  </si>
  <si>
    <t>LOREN</t>
  </si>
  <si>
    <t>019-027-000-1300-04</t>
  </si>
  <si>
    <t>1390/511</t>
  </si>
  <si>
    <t>020-003-000-0100-13</t>
  </si>
  <si>
    <t>LEIX</t>
  </si>
  <si>
    <t>013-012-300-0200-08, 013-012-300-0200-09</t>
  </si>
  <si>
    <t>1367/1189</t>
  </si>
  <si>
    <t>RILEY &amp; RYAN</t>
  </si>
  <si>
    <t>013-012-300-0200-07</t>
  </si>
  <si>
    <t>1376/642</t>
  </si>
  <si>
    <t>011-017-000-0400-00</t>
  </si>
  <si>
    <t>1376/1269</t>
  </si>
  <si>
    <t>GRAF</t>
  </si>
  <si>
    <t>004-008-000-0700-02</t>
  </si>
  <si>
    <t>BROWN</t>
  </si>
  <si>
    <t>1399/289</t>
  </si>
  <si>
    <t>ELLIS RD</t>
  </si>
  <si>
    <t>017-004-000-0700-12</t>
  </si>
  <si>
    <t>1381/1205</t>
  </si>
  <si>
    <t>SHERIDAN</t>
  </si>
  <si>
    <t>014-011-000-1100-07</t>
  </si>
  <si>
    <t>1377/225</t>
  </si>
  <si>
    <t>CURRY</t>
  </si>
  <si>
    <t>022-026-000-0430-00</t>
  </si>
  <si>
    <t>1399/255</t>
  </si>
  <si>
    <t>020-036-000-0100-01</t>
  </si>
  <si>
    <t>1378/938</t>
  </si>
  <si>
    <t>ARBELA</t>
  </si>
  <si>
    <t>017-033-000-0100-02</t>
  </si>
  <si>
    <t>016-005-000-1400-12</t>
  </si>
  <si>
    <t>1388/663</t>
  </si>
  <si>
    <t>016-005-000-1400-11</t>
  </si>
  <si>
    <t>1376/138</t>
  </si>
  <si>
    <t xml:space="preserve">BRUISEE </t>
  </si>
  <si>
    <t>013-029-200-0300-03</t>
  </si>
  <si>
    <t>1373/1310</t>
  </si>
  <si>
    <t>1701 HOOD</t>
  </si>
  <si>
    <t>013-015-200-0300-06</t>
  </si>
  <si>
    <t>1382/850</t>
  </si>
  <si>
    <t>BOY SCOUT</t>
  </si>
  <si>
    <t>013-001-100-0100-02</t>
  </si>
  <si>
    <t>1367/1354</t>
  </si>
  <si>
    <t>005-036-000-0400-12</t>
  </si>
  <si>
    <t>1382/1054</t>
  </si>
  <si>
    <t>E SANILAC</t>
  </si>
  <si>
    <t>005-001-000-0300-04</t>
  </si>
  <si>
    <t>1393/1010</t>
  </si>
  <si>
    <t>ORR</t>
  </si>
  <si>
    <t>002-035-101-5725-03</t>
  </si>
  <si>
    <t>1394/1071</t>
  </si>
  <si>
    <t>MILLIMAN</t>
  </si>
  <si>
    <t>017-031-000-4200-00</t>
  </si>
  <si>
    <t>1385/1465</t>
  </si>
  <si>
    <t>WILLITS</t>
  </si>
  <si>
    <t>021-036-000-0100-05</t>
  </si>
  <si>
    <t>1397/598</t>
  </si>
  <si>
    <t>021-004-000-0600-03</t>
  </si>
  <si>
    <t>020-035-000-0900-03</t>
  </si>
  <si>
    <t>1364/388</t>
  </si>
  <si>
    <t>020-035-000-1200-03</t>
  </si>
  <si>
    <t>1386/429</t>
  </si>
  <si>
    <t>ORMES</t>
  </si>
  <si>
    <t>020-031-000-0500-00</t>
  </si>
  <si>
    <t>1376/179</t>
  </si>
  <si>
    <t>6339 MAPLE</t>
  </si>
  <si>
    <t>020-023-000-4700-00</t>
  </si>
  <si>
    <t>1381/675</t>
  </si>
  <si>
    <t>WALTAN &amp; ASH</t>
  </si>
  <si>
    <t>020-015-000-0200-00</t>
  </si>
  <si>
    <t>1351/149</t>
  </si>
  <si>
    <t>019-027-000-1300-02</t>
  </si>
  <si>
    <t>017-009-000-1700-06</t>
  </si>
  <si>
    <t>1398/838</t>
  </si>
  <si>
    <t>017-009-000-1700-05</t>
  </si>
  <si>
    <t>1375/408</t>
  </si>
  <si>
    <t>016-028-000-2400-11</t>
  </si>
  <si>
    <t>1367/964</t>
  </si>
  <si>
    <t>CEMETERY</t>
  </si>
  <si>
    <t>016-028-000-0100-04</t>
  </si>
  <si>
    <t>1354/1255</t>
  </si>
  <si>
    <t>PHILLIPS</t>
  </si>
  <si>
    <t>016-018-000-0300-05</t>
  </si>
  <si>
    <t>1395/1229</t>
  </si>
  <si>
    <t>BIRCH DR</t>
  </si>
  <si>
    <t>016-017-000-0850-00</t>
  </si>
  <si>
    <t>014-033-000-1500-03</t>
  </si>
  <si>
    <t>1389/726</t>
  </si>
  <si>
    <t>SANILAC</t>
  </si>
  <si>
    <t>014-033-000-1500-02</t>
  </si>
  <si>
    <t>1399/1366</t>
  </si>
  <si>
    <t>SHERIDAN &amp; DENSMORE</t>
  </si>
  <si>
    <t>014-023-000-0110-00</t>
  </si>
  <si>
    <t>1387/991</t>
  </si>
  <si>
    <t>1389/987</t>
  </si>
  <si>
    <t>013-034-300-0600-02</t>
  </si>
  <si>
    <t>1379/1106</t>
  </si>
  <si>
    <t>BRUISE</t>
  </si>
  <si>
    <t>013-029-400-0205-02</t>
  </si>
  <si>
    <t>1370/933</t>
  </si>
  <si>
    <t>RILEY</t>
  </si>
  <si>
    <t>013-012-400-0550-02</t>
  </si>
  <si>
    <t>NORTH LAKE</t>
  </si>
  <si>
    <t>1384/190</t>
  </si>
  <si>
    <t>MURRAY</t>
  </si>
  <si>
    <t>005-005-000-4700-00</t>
  </si>
  <si>
    <t>TUSCOLA</t>
  </si>
  <si>
    <t>1391/1454</t>
  </si>
  <si>
    <t>4238 WOODLAND</t>
  </si>
  <si>
    <t>005-007-000-0400-03</t>
  </si>
  <si>
    <t>1401/329</t>
  </si>
  <si>
    <t xml:space="preserve">ENGELHART </t>
  </si>
  <si>
    <t>015-010-000-1800-00</t>
  </si>
  <si>
    <t>1392/519</t>
  </si>
  <si>
    <t>021-027-000-1125-00</t>
  </si>
  <si>
    <t>1358/1068</t>
  </si>
  <si>
    <t>S HURDS CORNER</t>
  </si>
  <si>
    <t>005-034-000-0900-01</t>
  </si>
  <si>
    <t>1386/1306</t>
  </si>
  <si>
    <t>CRAWFORD</t>
  </si>
  <si>
    <t>018-014-000-0200-02</t>
  </si>
  <si>
    <t>018-011-000-1000-00</t>
  </si>
  <si>
    <t>1393/1331</t>
  </si>
  <si>
    <t>GREENLAND</t>
  </si>
  <si>
    <t>018-001-000-0300-00</t>
  </si>
  <si>
    <t>1373/1342</t>
  </si>
  <si>
    <t>SAGINAW</t>
  </si>
  <si>
    <t>011-029-000-1800-00</t>
  </si>
  <si>
    <t>1385/1469</t>
  </si>
  <si>
    <t>011-008-000-0900-04</t>
  </si>
  <si>
    <t>1365/1380</t>
  </si>
  <si>
    <t>MURRAY &amp; ROSSMAN</t>
  </si>
  <si>
    <t>022-033-000-1000-02</t>
  </si>
  <si>
    <t>1383/440</t>
  </si>
  <si>
    <t>RUPPRECHT</t>
  </si>
  <si>
    <t>020-016-000-5300-00</t>
  </si>
  <si>
    <t>017-008-625-0100-02</t>
  </si>
  <si>
    <t>1368/1208</t>
  </si>
  <si>
    <t>MILLINGTON</t>
  </si>
  <si>
    <t>017-008-000-1900-00</t>
  </si>
  <si>
    <t>1401/81</t>
  </si>
  <si>
    <t>003-028-400-0130-00</t>
  </si>
  <si>
    <t>1363/770</t>
  </si>
  <si>
    <t>MURRAY &amp; MUSHROOM</t>
  </si>
  <si>
    <t>022-008-000-0100-01</t>
  </si>
  <si>
    <t>1377/832</t>
  </si>
  <si>
    <t>020-026-000-2600-01</t>
  </si>
  <si>
    <t>1396/670</t>
  </si>
  <si>
    <t>S PLAIN RD</t>
  </si>
  <si>
    <t>1353/179</t>
  </si>
  <si>
    <t>020-020-000-0600-00</t>
  </si>
  <si>
    <t>1378/1483</t>
  </si>
  <si>
    <t>CAINE</t>
  </si>
  <si>
    <t>020-010-000-0750-00</t>
  </si>
  <si>
    <t>1373/858</t>
  </si>
  <si>
    <t>ELMWOOD</t>
  </si>
  <si>
    <t>018-003-000-0140-00</t>
  </si>
  <si>
    <t>1367/486</t>
  </si>
  <si>
    <t>018-002-000-0900-00</t>
  </si>
  <si>
    <t>1369/938</t>
  </si>
  <si>
    <t>S MURRAY</t>
  </si>
  <si>
    <t>005-005-000-1100-01</t>
  </si>
  <si>
    <t>1386/053</t>
  </si>
  <si>
    <t>W DECKERVILLE</t>
  </si>
  <si>
    <t>002-032-000-0200-00</t>
  </si>
  <si>
    <t>1376/11</t>
  </si>
  <si>
    <t>VAN WAGNEN</t>
  </si>
  <si>
    <t>020-005-000-1000-00</t>
  </si>
  <si>
    <t>1379/643</t>
  </si>
  <si>
    <t>PHELPS LAKE</t>
  </si>
  <si>
    <t>005-024-000-0600-01</t>
  </si>
  <si>
    <t>1402/332</t>
  </si>
  <si>
    <t>SANILAC RD</t>
  </si>
  <si>
    <t>016-006-000-1000-00</t>
  </si>
  <si>
    <t>1375/1201</t>
  </si>
  <si>
    <t>W BLACKMORE</t>
  </si>
  <si>
    <t>005-018-000-0100-00</t>
  </si>
  <si>
    <t>017-017-000-1900-00</t>
  </si>
  <si>
    <t>1366/1063</t>
  </si>
  <si>
    <t>BARNES &amp; IRISH</t>
  </si>
  <si>
    <t>017-017-000-1800-02</t>
  </si>
  <si>
    <t>1387/1358</t>
  </si>
  <si>
    <t>017-027-000-1700-00</t>
  </si>
  <si>
    <t>not vacant</t>
  </si>
  <si>
    <t>near water</t>
  </si>
  <si>
    <t>riverfront</t>
  </si>
  <si>
    <t>city</t>
  </si>
  <si>
    <t>rmls #</t>
  </si>
  <si>
    <t>DICKERSON ROAD</t>
  </si>
  <si>
    <t>HUNTING LAND</t>
  </si>
  <si>
    <t>022-032-000-1250-02</t>
  </si>
  <si>
    <t>WELLS ROAD</t>
  </si>
  <si>
    <t>022-033-000-0100-00</t>
  </si>
  <si>
    <t>022-010-000-2500-01</t>
  </si>
  <si>
    <t>FRANKFORD ROAD</t>
  </si>
  <si>
    <t>014-009-000-0100-01</t>
  </si>
  <si>
    <t>002-035-000-0900-00</t>
  </si>
  <si>
    <t>M-81 &amp; DECKERVILLE</t>
  </si>
  <si>
    <t>018-011-000-0100-02</t>
  </si>
  <si>
    <t>7462 KELLY ROAD</t>
  </si>
  <si>
    <t>008-015-000-0800-00</t>
  </si>
  <si>
    <t>LITTLE ROAD</t>
  </si>
  <si>
    <t>016-030-000-0300-03</t>
  </si>
  <si>
    <t>SNOVER ROAD</t>
  </si>
  <si>
    <t>015-014-000-2300-03</t>
  </si>
  <si>
    <t>BURMON ROAD</t>
  </si>
  <si>
    <t>023-029-410-3000-00</t>
  </si>
  <si>
    <t>2 LOTS LAKE HURON</t>
  </si>
  <si>
    <t>032-17-0023</t>
  </si>
  <si>
    <t>022-026-000-1400-00</t>
  </si>
  <si>
    <t>ROSSMAN ROAD</t>
  </si>
  <si>
    <t>016-008-000-0100-02</t>
  </si>
  <si>
    <t>DENHOFF ROAD</t>
  </si>
  <si>
    <t xml:space="preserve">154-18-0026 </t>
  </si>
  <si>
    <t>005-011-000-2300-00</t>
  </si>
  <si>
    <t>005-011-000-2350-00</t>
  </si>
  <si>
    <t>4435 REID ROAD</t>
  </si>
  <si>
    <t>032-17-0006</t>
  </si>
  <si>
    <t>011-035-000-1100-03</t>
  </si>
  <si>
    <t>SAGINAW ROAD</t>
  </si>
  <si>
    <t>755-15-0027</t>
  </si>
  <si>
    <t>005-021-000-2500-00</t>
  </si>
  <si>
    <t>410-18-0010</t>
  </si>
  <si>
    <t>005-021-150-2300-00</t>
  </si>
  <si>
    <t>5192 BIRCH DR</t>
  </si>
  <si>
    <t>493-17-0007</t>
  </si>
  <si>
    <t>005-008-000-1325-00</t>
  </si>
  <si>
    <t>LEE HILL ROAD PAR B</t>
  </si>
  <si>
    <t>252-19-0001</t>
  </si>
  <si>
    <t>W SAGINAW ROAD</t>
  </si>
  <si>
    <t>649-17-0020</t>
  </si>
  <si>
    <t>011-030-000-4700-02</t>
  </si>
  <si>
    <t>5770 CHAMBERS ROAD</t>
  </si>
  <si>
    <t>796-18-0005</t>
  </si>
  <si>
    <t>017-001-231-3200-00</t>
  </si>
  <si>
    <t>KIMBERLY DR</t>
  </si>
  <si>
    <t>068-16-0026</t>
  </si>
  <si>
    <t>410-17-0053</t>
  </si>
  <si>
    <t>017-004-000-1600-08</t>
  </si>
  <si>
    <t>8573 ELLIS ROAD</t>
  </si>
  <si>
    <t>410-18-0018</t>
  </si>
  <si>
    <t>017-035-000-1000-01</t>
  </si>
  <si>
    <t>OAK ROAD</t>
  </si>
  <si>
    <t>068-19-0006</t>
  </si>
  <si>
    <t>410-18-0019</t>
  </si>
  <si>
    <t>005-014-563-4100-00</t>
  </si>
  <si>
    <t>341 BIRCH DR</t>
  </si>
  <si>
    <t>610-15-0016</t>
  </si>
  <si>
    <t>005-013-523-1300-00</t>
  </si>
  <si>
    <t>SUCKER CREEK ROAD</t>
  </si>
  <si>
    <t>173-17-0048</t>
  </si>
  <si>
    <t>009-022-000-0400-00</t>
  </si>
  <si>
    <t>HOPPE ROAD</t>
  </si>
  <si>
    <t>038-18-0061</t>
  </si>
  <si>
    <t>LOREN ROAD</t>
  </si>
  <si>
    <t>068-18-0020</t>
  </si>
  <si>
    <t>020-026-000-2300-00</t>
  </si>
  <si>
    <t>SHERIDAN ROAD</t>
  </si>
  <si>
    <t>068-18-0007</t>
  </si>
  <si>
    <t>014-034-000-1300-05</t>
  </si>
  <si>
    <t>4351 SANILAC ROAD</t>
  </si>
  <si>
    <t>649-18-0014</t>
  </si>
  <si>
    <t>068-18-0008</t>
  </si>
  <si>
    <t>020-001-000-2000-01</t>
  </si>
  <si>
    <t>068-18-0043</t>
  </si>
  <si>
    <t>013-014-100-0100-04</t>
  </si>
  <si>
    <t>1176 RILEY ROAD</t>
  </si>
  <si>
    <t>RMLS 010-18-0022</t>
  </si>
  <si>
    <t>4200 JOSHUA</t>
  </si>
  <si>
    <t>009-011-000-0600-00</t>
  </si>
  <si>
    <t>V/L BAY CITY FORESTVILLE</t>
  </si>
  <si>
    <t>RMLS 038-18-0165</t>
  </si>
  <si>
    <t>HUNTING LAND RMLS 068-19-0006</t>
  </si>
  <si>
    <t>HUNTING LAND RMLS 649-18-0014</t>
  </si>
  <si>
    <t>Lots 30 &amp; 31 on quanicassee river (100x125)</t>
  </si>
  <si>
    <t>2 lots</t>
  </si>
  <si>
    <t>010-010-000-0300-00</t>
  </si>
  <si>
    <t>DUTCHER ROAD</t>
  </si>
  <si>
    <t>1382/1444</t>
  </si>
  <si>
    <t>032-500-109-0150-00</t>
  </si>
  <si>
    <t>MAIN STREET</t>
  </si>
  <si>
    <t>1410/354</t>
  </si>
  <si>
    <t>1/2 LOT ( 99X132)</t>
  </si>
  <si>
    <t>NOT VACANT</t>
  </si>
  <si>
    <t>OUTLIER</t>
  </si>
  <si>
    <t>COMPLETELY WOODED</t>
  </si>
  <si>
    <t>022-010-000-2500-02, COMPLETELY WOODED</t>
  </si>
  <si>
    <t>HUNTING LAND    COMPLETELY WOODED</t>
  </si>
  <si>
    <t>WOODS BRUSH</t>
  </si>
  <si>
    <t>016-005-000-1200-04</t>
  </si>
  <si>
    <t>WOODED</t>
  </si>
  <si>
    <t>.61 AC PART OF PHELPS LAKE</t>
  </si>
  <si>
    <t>008-011-000-0600-02</t>
  </si>
  <si>
    <t>008-011-000-0600-05</t>
  </si>
  <si>
    <t>JOSHUA ROAD</t>
  </si>
  <si>
    <t>1408/352</t>
  </si>
  <si>
    <t>23-017-082-00</t>
  </si>
  <si>
    <t>HICKORY COURT</t>
  </si>
  <si>
    <t>1620/635</t>
  </si>
  <si>
    <t>014-003-000-1300-00</t>
  </si>
  <si>
    <t>V/L MERRY RD</t>
  </si>
  <si>
    <t>1414/685</t>
  </si>
  <si>
    <t>1399/1245</t>
  </si>
  <si>
    <t>014-036-000-3200-04</t>
  </si>
  <si>
    <t>1417/1374</t>
  </si>
  <si>
    <t>03-036-015-00</t>
  </si>
  <si>
    <t>TRUMBLE RD</t>
  </si>
  <si>
    <t>LC</t>
  </si>
  <si>
    <t>1623/285</t>
  </si>
  <si>
    <t>130-018-400-010-01</t>
  </si>
  <si>
    <t>SEEGER RD</t>
  </si>
  <si>
    <t>1356/96</t>
  </si>
  <si>
    <t>130-022-400-030-00</t>
  </si>
  <si>
    <t>CUMBER</t>
  </si>
  <si>
    <t>1354/319</t>
  </si>
  <si>
    <t>mostly wooded</t>
  </si>
  <si>
    <t>W CARO RD</t>
  </si>
  <si>
    <t>014-011-000-1100-03</t>
  </si>
  <si>
    <t>DIXON</t>
  </si>
  <si>
    <t>1406/999</t>
  </si>
  <si>
    <t>WOODS AND WATER</t>
  </si>
  <si>
    <t>022-022-000-1300-06</t>
  </si>
  <si>
    <t>E BEVENS ROAD</t>
  </si>
  <si>
    <t>002-033-000-0900-00</t>
  </si>
  <si>
    <t>W GILFORD ROAD</t>
  </si>
  <si>
    <t>022-015-000-0400-00</t>
  </si>
  <si>
    <t>JAMES ROAD</t>
  </si>
  <si>
    <t>025-006-000-0000-00</t>
  </si>
  <si>
    <t>RT 46 E OF 24</t>
  </si>
  <si>
    <t>015-014-000-1400-00</t>
  </si>
  <si>
    <t>1620 BURMON ROAD</t>
  </si>
  <si>
    <t>AGRICULTRUAL</t>
  </si>
  <si>
    <t>W BARNES ROAD</t>
  </si>
  <si>
    <t>005-005-000-4200-01</t>
  </si>
  <si>
    <t>017-002-000-1900-02</t>
  </si>
  <si>
    <t>MURPHY LAKE ROAD</t>
  </si>
  <si>
    <t>RESIDENTIAL</t>
  </si>
  <si>
    <t>017-030-000-1700-04</t>
  </si>
  <si>
    <t>ARBELA ROAD</t>
  </si>
  <si>
    <t>194-19-0032</t>
  </si>
  <si>
    <t>003-029-100-0130-00</t>
  </si>
  <si>
    <t>9085 BIRCH RUN ROAD</t>
  </si>
  <si>
    <t>781-20-0010</t>
  </si>
  <si>
    <t>006-006-000-2200-04</t>
  </si>
  <si>
    <t xml:space="preserve">VAN BUREN </t>
  </si>
  <si>
    <t>026-20-0007</t>
  </si>
  <si>
    <t>014-500-111-1000-00</t>
  </si>
  <si>
    <t>RINGLE ROAD</t>
  </si>
  <si>
    <t>038-19-0083</t>
  </si>
  <si>
    <t>051-500-544-0200-00</t>
  </si>
  <si>
    <t>519 E HURON</t>
  </si>
  <si>
    <t>781-19-0036</t>
  </si>
  <si>
    <t>COMMERCIAL</t>
  </si>
  <si>
    <t>003-004-300-0650-00</t>
  </si>
  <si>
    <t>7901 BRAY ROAD</t>
  </si>
  <si>
    <t>649-20-0001</t>
  </si>
  <si>
    <t>4765 SHERIDAN ROAD</t>
  </si>
  <si>
    <t>HUTNING LAND</t>
  </si>
  <si>
    <t>649-20-0004</t>
  </si>
  <si>
    <t>HESS</t>
  </si>
  <si>
    <t>410-19-0039</t>
  </si>
  <si>
    <t>050-500-438-3400-01</t>
  </si>
  <si>
    <t>RODD DR</t>
  </si>
  <si>
    <t>MERTZ RD</t>
  </si>
  <si>
    <t>649-20-0023</t>
  </si>
  <si>
    <t>013-014-100-0100-07</t>
  </si>
  <si>
    <t>1597 WILLOW CREEK DR</t>
  </si>
  <si>
    <t>252-19-0019</t>
  </si>
  <si>
    <t>649-19-0022</t>
  </si>
  <si>
    <t>008-033-000-2000-01/1900-02</t>
  </si>
  <si>
    <t>N MURRAY RD</t>
  </si>
  <si>
    <t>022-018-000-1800-00</t>
  </si>
  <si>
    <t>PIERCE RD</t>
  </si>
  <si>
    <t>649-20-0024</t>
  </si>
  <si>
    <t>035-500-582-0100-00</t>
  </si>
  <si>
    <t>MAPLE &amp; PINE</t>
  </si>
  <si>
    <t>032-17-0014</t>
  </si>
  <si>
    <t>035-500-253-0500-00</t>
  </si>
  <si>
    <t>HURON &amp; WEST</t>
  </si>
  <si>
    <t>123-19-0056</t>
  </si>
  <si>
    <t>007-025-000-0300-00</t>
  </si>
  <si>
    <t>GREELAND RD</t>
  </si>
  <si>
    <t>835-21-0004</t>
  </si>
  <si>
    <t>008-034-000-0200-02</t>
  </si>
  <si>
    <t>3800 DECKERVILLE RD</t>
  </si>
  <si>
    <t>649-20-0003</t>
  </si>
  <si>
    <t>3300 CRAWFORD RD</t>
  </si>
  <si>
    <t>649-19-0023</t>
  </si>
  <si>
    <t>N CRAWFORD RD</t>
  </si>
  <si>
    <t>056-20-0002</t>
  </si>
  <si>
    <t>016-019-000-2400-06</t>
  </si>
  <si>
    <t>LIVERMORE RD</t>
  </si>
  <si>
    <t>Outbuilding</t>
  </si>
  <si>
    <t>154-20-0028</t>
  </si>
  <si>
    <t>173-20-0012</t>
  </si>
  <si>
    <t>016-028-000-1600-00</t>
  </si>
  <si>
    <t>6056 LANWAY ROAD</t>
  </si>
  <si>
    <t>154-20-0032</t>
  </si>
  <si>
    <t>PHILLIPS ROAD</t>
  </si>
  <si>
    <t>038-20-0064</t>
  </si>
  <si>
    <t xml:space="preserve">HUNTING LAND  </t>
  </si>
  <si>
    <t>015-023-000-1100-00</t>
  </si>
  <si>
    <t>7295 LEGG ROAD</t>
  </si>
  <si>
    <t>649-20-0007</t>
  </si>
  <si>
    <t>010-20-0007</t>
  </si>
  <si>
    <t>1731 AMBROSE RD</t>
  </si>
  <si>
    <t>751-20-0020</t>
  </si>
  <si>
    <t>005-035-000-1200-00</t>
  </si>
  <si>
    <t>6677 PLAIN RD</t>
  </si>
  <si>
    <t>751-20-0026</t>
  </si>
  <si>
    <t>020-016-000-4340-01</t>
  </si>
  <si>
    <t>SAGINAW RD</t>
  </si>
  <si>
    <t>020-034-000-0500-07</t>
  </si>
  <si>
    <t>7085 CAINE RD</t>
  </si>
  <si>
    <t>649-20-0017</t>
  </si>
  <si>
    <t>006-013-000-0500-00</t>
  </si>
  <si>
    <t>1471/358</t>
  </si>
  <si>
    <t>410-19-0033</t>
  </si>
  <si>
    <t>005-007-650-1100-00</t>
  </si>
  <si>
    <t>N WOODLAND TR</t>
  </si>
  <si>
    <t>1469/1434</t>
  </si>
  <si>
    <t>RMLS 655-17-0007 &amp; 0008</t>
  </si>
  <si>
    <t>005-007-650-1200-00</t>
  </si>
  <si>
    <t>013-022-400-0200-02</t>
  </si>
  <si>
    <t>1445/1328</t>
  </si>
  <si>
    <t>RMLS 038-19-0081</t>
  </si>
  <si>
    <t>021-013-000-4000-03</t>
  </si>
  <si>
    <t>5160 BARNES RD</t>
  </si>
  <si>
    <t>1457/1015</t>
  </si>
  <si>
    <t>LISTED 07.22.20</t>
  </si>
  <si>
    <t>KILE RD</t>
  </si>
  <si>
    <t>003-033-200-0920-00</t>
  </si>
  <si>
    <t>BRAY RD</t>
  </si>
  <si>
    <t>1464/1253</t>
  </si>
  <si>
    <t>LISTED 06.28.18 $22,500</t>
  </si>
  <si>
    <t>041-009-000-3500-01</t>
  </si>
  <si>
    <t>1461/1153</t>
  </si>
  <si>
    <t>LISTED 12.16.20 $60K</t>
  </si>
  <si>
    <t>020-032-000-2600-01</t>
  </si>
  <si>
    <t>SWAFFER &amp; IRISH</t>
  </si>
  <si>
    <t>1464/1255</t>
  </si>
  <si>
    <t>MLS 2200043183</t>
  </si>
  <si>
    <t>016-036-000-1900-12</t>
  </si>
  <si>
    <t>KOYLETTE RD</t>
  </si>
  <si>
    <t>1454/845</t>
  </si>
  <si>
    <t>RMLS 751-19-0027</t>
  </si>
  <si>
    <t>032-20-0029</t>
  </si>
  <si>
    <t>021-024-000-2000-03</t>
  </si>
  <si>
    <t>LEE HILL RD</t>
  </si>
  <si>
    <t>1456/893</t>
  </si>
  <si>
    <t>RMLS 010-20-0007</t>
  </si>
  <si>
    <t>005-021-000-0900-00</t>
  </si>
  <si>
    <t>ELBOB LN</t>
  </si>
  <si>
    <t>1469/1315</t>
  </si>
  <si>
    <t>MLS 40119839</t>
  </si>
  <si>
    <t>011-015-000-0100-02</t>
  </si>
  <si>
    <t>1453/857</t>
  </si>
  <si>
    <t>LISTED 06.16.20 $39,900</t>
  </si>
  <si>
    <t>011-018-000-4300-07</t>
  </si>
  <si>
    <t>BLACKMORE RD</t>
  </si>
  <si>
    <t>1451/497</t>
  </si>
  <si>
    <t>LISTED 09.06.19 $49,900</t>
  </si>
  <si>
    <t>1453/213</t>
  </si>
  <si>
    <t>018-014-000-0900-00</t>
  </si>
  <si>
    <t>ENGLEHART RD</t>
  </si>
  <si>
    <t>1468/562</t>
  </si>
  <si>
    <t>LISTED 10.01.20 $39,900</t>
  </si>
  <si>
    <t>SCENIC RD</t>
  </si>
  <si>
    <t>1473/1348</t>
  </si>
  <si>
    <t>MLS 2210002756</t>
  </si>
  <si>
    <t>022-018-000-1700-00</t>
  </si>
  <si>
    <t>1466/1347</t>
  </si>
  <si>
    <t>MLS 2200099349</t>
  </si>
  <si>
    <t>014-036-000-3200-06</t>
  </si>
  <si>
    <t>1457/979</t>
  </si>
  <si>
    <t>LISTED LAND OF AMERICA</t>
  </si>
  <si>
    <t>1445/1381</t>
  </si>
  <si>
    <t>MLS 58050003692</t>
  </si>
  <si>
    <t>018-022-000-1400-00</t>
  </si>
  <si>
    <t>SEVERANCE RD</t>
  </si>
  <si>
    <t>1468/480</t>
  </si>
  <si>
    <t>RMLS 655-20-0008</t>
  </si>
  <si>
    <t>020-002-000-0600-00</t>
  </si>
  <si>
    <t>OFF OAK RD</t>
  </si>
  <si>
    <t>1457/962</t>
  </si>
  <si>
    <t>LISTED 01.13.20 $40K</t>
  </si>
  <si>
    <t>HESS RD</t>
  </si>
  <si>
    <t>019-025-000-0200-00</t>
  </si>
  <si>
    <t>S VASSAR RD</t>
  </si>
  <si>
    <t>1472/1195</t>
  </si>
  <si>
    <t>021-033-000-0100-02</t>
  </si>
  <si>
    <t>9668 CENTER RD</t>
  </si>
  <si>
    <t>1452/562</t>
  </si>
  <si>
    <t>LISTED 08.16.18 $195,000</t>
  </si>
  <si>
    <t>1472/238</t>
  </si>
  <si>
    <t>LISTED 08.08.20 $159,900</t>
  </si>
  <si>
    <t>1466/906</t>
  </si>
  <si>
    <t>013-012-100-0100-00</t>
  </si>
  <si>
    <t>GUN CLUB RD</t>
  </si>
  <si>
    <t>1455/694</t>
  </si>
  <si>
    <t>MLS 219019605</t>
  </si>
  <si>
    <t>011-003-000-1700-00</t>
  </si>
  <si>
    <t>WIRELINE RD</t>
  </si>
  <si>
    <t>1453/343</t>
  </si>
  <si>
    <t>LISTED 10.21.20 $279K</t>
  </si>
  <si>
    <t>020-036-000-1200-00</t>
  </si>
  <si>
    <t>SHERIDAN RD</t>
  </si>
  <si>
    <t>1460/204</t>
  </si>
  <si>
    <t>MLS 2200055855</t>
  </si>
  <si>
    <t>020-036-000-1100-00</t>
  </si>
  <si>
    <t>1455/1428</t>
  </si>
  <si>
    <t>1401/810</t>
  </si>
  <si>
    <t>1473/385</t>
  </si>
  <si>
    <t>1473/637</t>
  </si>
  <si>
    <t>1459/707</t>
  </si>
  <si>
    <t xml:space="preserve">LOT 32 &amp; 33      </t>
  </si>
  <si>
    <t>1466/92</t>
  </si>
  <si>
    <t>1474/182</t>
  </si>
  <si>
    <t>1412/495</t>
  </si>
  <si>
    <t>1413/139</t>
  </si>
  <si>
    <t>1447/652</t>
  </si>
  <si>
    <t>1450/1208</t>
  </si>
  <si>
    <t>1403/1429</t>
  </si>
  <si>
    <t>1464/1251</t>
  </si>
  <si>
    <t>1452/1161</t>
  </si>
  <si>
    <t>1416/1128</t>
  </si>
  <si>
    <t>1464/647</t>
  </si>
  <si>
    <t>1469/1436</t>
  </si>
  <si>
    <t>1405/954</t>
  </si>
  <si>
    <t>1463/779</t>
  </si>
  <si>
    <t>1444/104</t>
  </si>
  <si>
    <t>1450/1263</t>
  </si>
  <si>
    <t>1482/1159</t>
  </si>
  <si>
    <t>1451/536</t>
  </si>
  <si>
    <t>1412/055</t>
  </si>
  <si>
    <t>1461/654</t>
  </si>
  <si>
    <t>038-20-0030- ADJACENT LAND OWNER</t>
  </si>
  <si>
    <t>1468/211</t>
  </si>
  <si>
    <t>1469/577</t>
  </si>
  <si>
    <t>1409/829</t>
  </si>
  <si>
    <t>1451/1461</t>
  </si>
  <si>
    <t>1451/1367</t>
  </si>
  <si>
    <t>1491/395</t>
  </si>
  <si>
    <t>1410/320</t>
  </si>
  <si>
    <t>1441/482</t>
  </si>
  <si>
    <t>1409/499</t>
  </si>
  <si>
    <t>1456/105</t>
  </si>
  <si>
    <t>1445/1242</t>
  </si>
  <si>
    <t>020-012-000-1000-02</t>
  </si>
  <si>
    <t>ADJACENT LAND OWNER</t>
  </si>
  <si>
    <t>1417/1160</t>
  </si>
  <si>
    <t>1418/1008</t>
  </si>
  <si>
    <t>023-015-000-1100-01</t>
  </si>
  <si>
    <t>1446/1235</t>
  </si>
  <si>
    <t>1414/81</t>
  </si>
  <si>
    <t>1412/615</t>
  </si>
  <si>
    <t>1402/331</t>
  </si>
  <si>
    <t>1444/1398</t>
  </si>
  <si>
    <t>1460/411</t>
  </si>
  <si>
    <t>020-026-000-2300-01</t>
  </si>
  <si>
    <t>1399/194</t>
  </si>
  <si>
    <t>1458/612</t>
  </si>
  <si>
    <t>1462/1341</t>
  </si>
  <si>
    <t>1445/528</t>
  </si>
  <si>
    <t>020-008-000-2400-02</t>
  </si>
  <si>
    <t>011-035-000-0600-01</t>
  </si>
  <si>
    <t>1395/1053</t>
  </si>
  <si>
    <t>PART WOODED</t>
  </si>
  <si>
    <t>1415/933</t>
  </si>
  <si>
    <t>1454/471</t>
  </si>
  <si>
    <t>1481/105</t>
  </si>
  <si>
    <t>038-20-0029 WOODED</t>
  </si>
  <si>
    <t>1416/1456</t>
  </si>
  <si>
    <t>1451/277</t>
  </si>
  <si>
    <t>1427/795</t>
  </si>
  <si>
    <t>008-011-000-0700-09</t>
  </si>
  <si>
    <t>RMLS 649-19-0007  cass river</t>
  </si>
  <si>
    <t>1440/099</t>
  </si>
  <si>
    <t>1471/1236</t>
  </si>
  <si>
    <t>1458/932</t>
  </si>
  <si>
    <t>018-011-000-0300-02 &amp; 03</t>
  </si>
  <si>
    <t>1404/378</t>
  </si>
  <si>
    <t>1422/1423</t>
  </si>
  <si>
    <t>Cass River</t>
  </si>
  <si>
    <t>010-015-000-0900-02</t>
  </si>
  <si>
    <t>2030 N RINGLE RD</t>
  </si>
  <si>
    <t>010-030-000-1200-02</t>
  </si>
  <si>
    <t>003-023-100-520-00</t>
  </si>
  <si>
    <t>BREWER RD</t>
  </si>
  <si>
    <t>1431/1390</t>
  </si>
  <si>
    <t>237 N KIRK RD</t>
  </si>
  <si>
    <t>005-006-000-1200-00</t>
  </si>
  <si>
    <t>HUNT RD</t>
  </si>
  <si>
    <t>1436/919</t>
  </si>
  <si>
    <t>020-012-000-1700-01</t>
  </si>
  <si>
    <t>330 WALTAN RD</t>
  </si>
  <si>
    <t>016-003-000-0400-07</t>
  </si>
  <si>
    <t>1434/1397</t>
  </si>
  <si>
    <t>NO RESIDENTIAL OR COMMERCIAL PARCELS ARE OVER 39 AC</t>
  </si>
  <si>
    <t>2 AC PARCEL VALUE</t>
  </si>
  <si>
    <t>1 AC PARCEL VALUE</t>
  </si>
  <si>
    <t xml:space="preserve"> = 1/2 AC VALUE</t>
  </si>
  <si>
    <t>1 AC</t>
  </si>
  <si>
    <t>1/2 AC VALUE</t>
  </si>
  <si>
    <t>1/5 AC VALUE</t>
  </si>
  <si>
    <t>021-033-000-2100-00</t>
  </si>
  <si>
    <t>OLD NORTH LAKE RD</t>
  </si>
  <si>
    <t>1486/996</t>
  </si>
  <si>
    <t>LISTED FOR $16,900</t>
  </si>
  <si>
    <t>CARUSO</t>
  </si>
  <si>
    <t>DEMOINES</t>
  </si>
  <si>
    <t>1491/192</t>
  </si>
  <si>
    <t>LISTED 09.01.20 $16K</t>
  </si>
  <si>
    <t>BARNUM</t>
  </si>
  <si>
    <t>QARCHW</t>
  </si>
  <si>
    <t>SCHULTZ TRUST</t>
  </si>
  <si>
    <t xml:space="preserve">SUTTON </t>
  </si>
  <si>
    <t>038-032-000-1000-02</t>
  </si>
  <si>
    <t>NOBLE ST</t>
  </si>
  <si>
    <t>1500/758</t>
  </si>
  <si>
    <t>RMLS 123-21-0053</t>
  </si>
  <si>
    <t>LALKO</t>
  </si>
  <si>
    <t>JONES</t>
  </si>
  <si>
    <t>017-026-000-1500-03</t>
  </si>
  <si>
    <t>ARIVACA DR</t>
  </si>
  <si>
    <t>1480/936</t>
  </si>
  <si>
    <t>BONNER</t>
  </si>
  <si>
    <t>GOMOLUCH</t>
  </si>
  <si>
    <t>001-008-000-0100-26</t>
  </si>
  <si>
    <t>PARADISE LN</t>
  </si>
  <si>
    <t>1502/335</t>
  </si>
  <si>
    <t>HOUTHOOFD</t>
  </si>
  <si>
    <t>CARPENTER</t>
  </si>
  <si>
    <t>SANDLIN</t>
  </si>
  <si>
    <t>BRENNAN</t>
  </si>
  <si>
    <t>1508/407</t>
  </si>
  <si>
    <t>LISTED 03.09.22 $17,900</t>
  </si>
  <si>
    <t>COOPER</t>
  </si>
  <si>
    <t>SALEM</t>
  </si>
  <si>
    <t>017-027-000-0150-02</t>
  </si>
  <si>
    <t>OAK RD</t>
  </si>
  <si>
    <t>1487/1288</t>
  </si>
  <si>
    <t>RMLS 781-21-0027</t>
  </si>
  <si>
    <t>BURKOWSKI</t>
  </si>
  <si>
    <t>PRIDEMORE</t>
  </si>
  <si>
    <t>CEMETERY RD</t>
  </si>
  <si>
    <t>1496/456</t>
  </si>
  <si>
    <t>FSBO</t>
  </si>
  <si>
    <t>PETER</t>
  </si>
  <si>
    <t>017-017-000-2600-03</t>
  </si>
  <si>
    <t>BARNES RD</t>
  </si>
  <si>
    <t>1477/863</t>
  </si>
  <si>
    <t>LISTED 03.18.21 $14,500</t>
  </si>
  <si>
    <t>LEWIS</t>
  </si>
  <si>
    <t>008-029-000-0700-02</t>
  </si>
  <si>
    <t>TOMLINSON RD</t>
  </si>
  <si>
    <t>1493/491</t>
  </si>
  <si>
    <t>STEPHENS</t>
  </si>
  <si>
    <t>019-033-000-0200-03</t>
  </si>
  <si>
    <t>1489/1332</t>
  </si>
  <si>
    <t>LISTED 07.09.21 $25K</t>
  </si>
  <si>
    <t>MANNOR</t>
  </si>
  <si>
    <t>KEIPINGER</t>
  </si>
  <si>
    <t>020-032-000-2900-10</t>
  </si>
  <si>
    <t>1490/1310</t>
  </si>
  <si>
    <t>RMLS 410-21-0012</t>
  </si>
  <si>
    <t>HILES</t>
  </si>
  <si>
    <t>FISHER</t>
  </si>
  <si>
    <t>017-033-000-0100-01</t>
  </si>
  <si>
    <t>ARBELA &amp; MCPHERSON</t>
  </si>
  <si>
    <t>1481/291</t>
  </si>
  <si>
    <t>LONG</t>
  </si>
  <si>
    <t>BEDELL</t>
  </si>
  <si>
    <t>SCHMIDT</t>
  </si>
  <si>
    <t>FULLMER</t>
  </si>
  <si>
    <t>011-004-000-1000-04</t>
  </si>
  <si>
    <t>1487/1195</t>
  </si>
  <si>
    <t>TURNER</t>
  </si>
  <si>
    <t>VERNIER</t>
  </si>
  <si>
    <t>FINDLAY</t>
  </si>
  <si>
    <t>V/L SHERIDAN &amp; VAN GEISEN</t>
  </si>
  <si>
    <t>1483/231</t>
  </si>
  <si>
    <t>MATUSZAK</t>
  </si>
  <si>
    <t>CAMPBELL</t>
  </si>
  <si>
    <t>020-004-000-0200-10</t>
  </si>
  <si>
    <t>CAINE RD</t>
  </si>
  <si>
    <t>1481/430</t>
  </si>
  <si>
    <t>020-004-000-0200-11</t>
  </si>
  <si>
    <t>RMLS 410-21-0004 &amp; 0005</t>
  </si>
  <si>
    <t>CORMIER</t>
  </si>
  <si>
    <t>GIDDINGS &amp; FREEMAN</t>
  </si>
  <si>
    <t>042-007-000-6100-03</t>
  </si>
  <si>
    <t>S REESE RD</t>
  </si>
  <si>
    <t>1477/937</t>
  </si>
  <si>
    <t>RYAN</t>
  </si>
  <si>
    <t>BAUER</t>
  </si>
  <si>
    <t>021-028-000-1700-03</t>
  </si>
  <si>
    <t>GOODRICH RD</t>
  </si>
  <si>
    <t>1504/1121</t>
  </si>
  <si>
    <t>RMLS 649-22-0003</t>
  </si>
  <si>
    <t>ZIMMCO LLC</t>
  </si>
  <si>
    <t>MASKILL</t>
  </si>
  <si>
    <t>016-029-000-1300-05</t>
  </si>
  <si>
    <t>LANWAY RD</t>
  </si>
  <si>
    <t>1495/250</t>
  </si>
  <si>
    <t>016-029-000-1300-06</t>
  </si>
  <si>
    <t>RMLS 154-21-0034</t>
  </si>
  <si>
    <t>DAWSON</t>
  </si>
  <si>
    <t>KCHIRID</t>
  </si>
  <si>
    <t>005-005-000-4800-00</t>
  </si>
  <si>
    <t>S MURRAY RD</t>
  </si>
  <si>
    <t>1488/691</t>
  </si>
  <si>
    <t>WATERFRONT</t>
  </si>
  <si>
    <t>RUTILA</t>
  </si>
  <si>
    <t>LUMSDEN</t>
  </si>
  <si>
    <t>BEVENS RD</t>
  </si>
  <si>
    <t>RMLS 038-21-0105</t>
  </si>
  <si>
    <t>WOODWARD JR</t>
  </si>
  <si>
    <t>PENA</t>
  </si>
  <si>
    <t>011-016-000-0260-01</t>
  </si>
  <si>
    <t>1501/1108</t>
  </si>
  <si>
    <t>RMLS 038-22-0001</t>
  </si>
  <si>
    <t>RIECK</t>
  </si>
  <si>
    <t>HUFSTEDLER</t>
  </si>
  <si>
    <t>020-003-000-1200-02</t>
  </si>
  <si>
    <t>1502/102</t>
  </si>
  <si>
    <t>RMLS 649-22-0002</t>
  </si>
  <si>
    <t>MONDAY</t>
  </si>
  <si>
    <t>OXLADE</t>
  </si>
  <si>
    <t>018-032-000-1100-01</t>
  </si>
  <si>
    <t>E DECKERVILLE RD</t>
  </si>
  <si>
    <t>1488/1279</t>
  </si>
  <si>
    <t>OLDER WELL, OLD BARN FOUNDATION &amp; SMALL SHED OF LITTLE VALUE</t>
  </si>
  <si>
    <t>RMLS 032-21-0014</t>
  </si>
  <si>
    <t>TRZECIAKIEWICZ</t>
  </si>
  <si>
    <t>ESTEP</t>
  </si>
  <si>
    <t>016-031-000-0300-01</t>
  </si>
  <si>
    <t>MAYVILLE RD</t>
  </si>
  <si>
    <t>1494/325</t>
  </si>
  <si>
    <t>RMLS 751-21-0044</t>
  </si>
  <si>
    <t>YOUNG</t>
  </si>
  <si>
    <t>GP LAND LLC</t>
  </si>
  <si>
    <t>020-009-000-1625-02</t>
  </si>
  <si>
    <t>1483/484</t>
  </si>
  <si>
    <t>LISTED 05.10.21 $74,900</t>
  </si>
  <si>
    <t>WARCHUCK TRUST</t>
  </si>
  <si>
    <t>GOSS</t>
  </si>
  <si>
    <t>041-016-000-3200-01</t>
  </si>
  <si>
    <t>STATE ST</t>
  </si>
  <si>
    <t>1475/25</t>
  </si>
  <si>
    <t>THOMPSON III</t>
  </si>
  <si>
    <t>WOOLWINE JR</t>
  </si>
  <si>
    <t>1478/410</t>
  </si>
  <si>
    <t>FLUTY</t>
  </si>
  <si>
    <t>BAILEY</t>
  </si>
  <si>
    <t>008-029-000-0100-01</t>
  </si>
  <si>
    <t>MURRAY RD</t>
  </si>
  <si>
    <t>1492/1333</t>
  </si>
  <si>
    <t>008-029-000-0100-02</t>
  </si>
  <si>
    <t>013-001-300-0100-00</t>
  </si>
  <si>
    <t>EAST DAYTON RD</t>
  </si>
  <si>
    <t>1479/663</t>
  </si>
  <si>
    <t>018-009-000-1800-02</t>
  </si>
  <si>
    <t>DELONG RD</t>
  </si>
  <si>
    <t>1481/312</t>
  </si>
  <si>
    <t>LISTED 04.09.21 $129,900</t>
  </si>
  <si>
    <t>LENGEMANN</t>
  </si>
  <si>
    <t>SOPCZYNSKI JR</t>
  </si>
  <si>
    <t>IRISH RD</t>
  </si>
  <si>
    <t>1496/9</t>
  </si>
  <si>
    <t>LISTED 09.14.21 $195K</t>
  </si>
  <si>
    <t>GUNNELS</t>
  </si>
  <si>
    <t>SCHWARTZ</t>
  </si>
  <si>
    <t>017-024-000-1900-00</t>
  </si>
  <si>
    <t>1504/1493</t>
  </si>
  <si>
    <t>LISTED 02.17.22 $199K</t>
  </si>
  <si>
    <t>SCRIBNER</t>
  </si>
  <si>
    <t>LAND</t>
  </si>
  <si>
    <t>V/L JAMES RD</t>
  </si>
  <si>
    <t>BOOMS</t>
  </si>
  <si>
    <t>FOX</t>
  </si>
  <si>
    <t>011-022-000-0300-00</t>
  </si>
  <si>
    <t>CLARK PARK RD</t>
  </si>
  <si>
    <t>1501/1057</t>
  </si>
  <si>
    <t>RMLS 038-22-0004</t>
  </si>
  <si>
    <t>BROWN TRUST</t>
  </si>
  <si>
    <t>GARRETT</t>
  </si>
  <si>
    <t>018-013-000-0100-01</t>
  </si>
  <si>
    <t>LAMPTON RD</t>
  </si>
  <si>
    <t>1498/290</t>
  </si>
  <si>
    <t>RMLS 123-21-0010</t>
  </si>
  <si>
    <t>ZIMBA</t>
  </si>
  <si>
    <t>GREEN</t>
  </si>
  <si>
    <t>1478/983</t>
  </si>
  <si>
    <t>2803 EAST DAYTON RD</t>
  </si>
  <si>
    <t>ARBELA &amp; MCPHERSON RD</t>
  </si>
  <si>
    <t>FAIRGROVE TOWNSHIP - RESIDENTIAL AND COMMERCIAL LAND VALUE 2025</t>
  </si>
  <si>
    <t>040-025-000-5000-01</t>
  </si>
  <si>
    <t>LYNCH DR</t>
  </si>
  <si>
    <t>1530/11</t>
  </si>
  <si>
    <t>020-022-000-0475-02</t>
  </si>
  <si>
    <t>RUPPRECHT RD</t>
  </si>
  <si>
    <t>1535/368</t>
  </si>
  <si>
    <t>003-029-200-0220-00</t>
  </si>
  <si>
    <t>1548/530</t>
  </si>
  <si>
    <t>020-034-000-0800-02</t>
  </si>
  <si>
    <t>1532/663</t>
  </si>
  <si>
    <t>019-033-000-0900-00</t>
  </si>
  <si>
    <t>OHMER RD</t>
  </si>
  <si>
    <t>1534/232</t>
  </si>
  <si>
    <t>013-001-400-0100-05</t>
  </si>
  <si>
    <t>1538/159</t>
  </si>
  <si>
    <t>020-014-000-2600-03</t>
  </si>
  <si>
    <t>1545/429</t>
  </si>
  <si>
    <t>013-030-400-0300-08</t>
  </si>
  <si>
    <t>2946 ATKERSON DR</t>
  </si>
  <si>
    <t>1541/868</t>
  </si>
  <si>
    <t>015-017-000-1800-01</t>
  </si>
  <si>
    <t xml:space="preserve">KINGSTON </t>
  </si>
  <si>
    <t>1546/48</t>
  </si>
  <si>
    <t>021-036-000-2500-01</t>
  </si>
  <si>
    <t>FOSTORIA RD</t>
  </si>
  <si>
    <t>1533/63</t>
  </si>
  <si>
    <t>003-005-100-0174-00</t>
  </si>
  <si>
    <t>SWAFFER RD</t>
  </si>
  <si>
    <t>1546/1476</t>
  </si>
  <si>
    <t>003-005-100-0176-00</t>
  </si>
  <si>
    <t>1542/882</t>
  </si>
  <si>
    <t>016-035-000-0200-05</t>
  </si>
  <si>
    <t>WHITE CREEK RD</t>
  </si>
  <si>
    <t>1534/1027</t>
  </si>
  <si>
    <t>021-026-000-0700-02</t>
  </si>
  <si>
    <t>EDWARD RD</t>
  </si>
  <si>
    <t>1536/53</t>
  </si>
  <si>
    <t>011-034-000-2200-01</t>
  </si>
  <si>
    <t>1546/1257</t>
  </si>
  <si>
    <t>1546/1200</t>
  </si>
  <si>
    <t>016-019-000-2500-00</t>
  </si>
  <si>
    <t>1530/599</t>
  </si>
  <si>
    <t>9085 BIRCH RUN RD</t>
  </si>
  <si>
    <t>1545/1278</t>
  </si>
  <si>
    <t>011-030-000-0760-01</t>
  </si>
  <si>
    <t>1530/480</t>
  </si>
  <si>
    <t>011-030-000-0760-02</t>
  </si>
  <si>
    <t>1529/826</t>
  </si>
  <si>
    <t>011-020-000-1410-00</t>
  </si>
  <si>
    <t>CHAMBERS RD</t>
  </si>
  <si>
    <t>1542/1029</t>
  </si>
  <si>
    <t>1532/690</t>
  </si>
  <si>
    <t>011-020-000-2600-10</t>
  </si>
  <si>
    <t>1544/1101</t>
  </si>
  <si>
    <t>016-006-000-1900-03</t>
  </si>
  <si>
    <t>ENGLISH RD</t>
  </si>
  <si>
    <t>1531/1133</t>
  </si>
  <si>
    <t>021-024-000-1700-03</t>
  </si>
  <si>
    <t>1531/818</t>
  </si>
  <si>
    <t>021-024-000-1600-01</t>
  </si>
  <si>
    <t>022-032-000-0800-00</t>
  </si>
  <si>
    <t>UNDERWOOD RD</t>
  </si>
  <si>
    <t>1535/286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</si>
</sst>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mm/dd/yy"/>
    <numFmt numFmtId="165" formatCode="#0.00_);[Red]\(#0.00\)"/>
    <numFmt numFmtId="166" formatCode="0.000_);[Red]\(0.000\)"/>
    <numFmt numFmtId="167" formatCode="0.00_);[Red]\(0.00\)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0" fillId="0" borderId="0" xfId="0" applyNumberFormat="1"/>
    <xf numFmtId="6" fontId="0" fillId="0" borderId="0" xfId="0" applyNumberFormat="1"/>
    <xf numFmtId="40" fontId="0" fillId="0" borderId="0" xfId="0" applyNumberFormat="1"/>
    <xf numFmtId="0" fontId="0" fillId="0" borderId="1" xfId="0" applyBorder="1"/>
    <xf numFmtId="164" fontId="0" fillId="0" borderId="1" xfId="0" applyNumberFormat="1" applyBorder="1"/>
    <xf numFmtId="6" fontId="0" fillId="0" borderId="1" xfId="0" applyNumberFormat="1" applyBorder="1"/>
    <xf numFmtId="40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6" fontId="0" fillId="0" borderId="3" xfId="0" applyNumberFormat="1" applyBorder="1"/>
    <xf numFmtId="0" fontId="0" fillId="0" borderId="2" xfId="0" applyBorder="1"/>
    <xf numFmtId="164" fontId="0" fillId="0" borderId="2" xfId="0" applyNumberFormat="1" applyBorder="1"/>
    <xf numFmtId="6" fontId="0" fillId="0" borderId="2" xfId="0" applyNumberFormat="1" applyBorder="1"/>
    <xf numFmtId="40" fontId="0" fillId="0" borderId="2" xfId="0" applyNumberFormat="1" applyBorder="1"/>
    <xf numFmtId="0" fontId="4" fillId="0" borderId="0" xfId="0" applyFont="1"/>
    <xf numFmtId="164" fontId="4" fillId="0" borderId="0" xfId="0" applyNumberFormat="1" applyFont="1"/>
    <xf numFmtId="6" fontId="4" fillId="0" borderId="0" xfId="0" applyNumberFormat="1" applyFont="1"/>
    <xf numFmtId="0" fontId="1" fillId="0" borderId="0" xfId="0" applyFont="1"/>
    <xf numFmtId="164" fontId="1" fillId="0" borderId="0" xfId="0" applyNumberFormat="1" applyFont="1"/>
    <xf numFmtId="6" fontId="1" fillId="0" borderId="0" xfId="0" applyNumberFormat="1" applyFont="1"/>
    <xf numFmtId="165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6" fontId="4" fillId="0" borderId="1" xfId="0" applyNumberFormat="1" applyFont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3" fontId="1" fillId="0" borderId="0" xfId="0" applyNumberFormat="1" applyFont="1"/>
    <xf numFmtId="165" fontId="0" fillId="0" borderId="1" xfId="0" applyNumberFormat="1" applyBorder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6" fontId="6" fillId="2" borderId="0" xfId="0" applyNumberFormat="1" applyFont="1" applyFill="1" applyAlignment="1">
      <alignment horizontal="center"/>
    </xf>
    <xf numFmtId="40" fontId="6" fillId="2" borderId="0" xfId="0" applyNumberFormat="1" applyFont="1" applyFill="1" applyAlignment="1">
      <alignment horizontal="center"/>
    </xf>
    <xf numFmtId="165" fontId="0" fillId="0" borderId="3" xfId="0" applyNumberFormat="1" applyBorder="1"/>
    <xf numFmtId="3" fontId="0" fillId="0" borderId="0" xfId="0" applyNumberFormat="1" applyAlignment="1">
      <alignment horizontal="left"/>
    </xf>
    <xf numFmtId="40" fontId="4" fillId="0" borderId="0" xfId="0" applyNumberFormat="1" applyFont="1"/>
    <xf numFmtId="165" fontId="4" fillId="0" borderId="1" xfId="0" applyNumberFormat="1" applyFont="1" applyBorder="1"/>
    <xf numFmtId="3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0" fillId="3" borderId="0" xfId="0" applyFill="1"/>
    <xf numFmtId="164" fontId="0" fillId="3" borderId="0" xfId="0" applyNumberFormat="1" applyFill="1"/>
    <xf numFmtId="6" fontId="0" fillId="3" borderId="0" xfId="0" applyNumberFormat="1" applyFill="1"/>
    <xf numFmtId="40" fontId="0" fillId="3" borderId="0" xfId="0" applyNumberFormat="1" applyFill="1"/>
    <xf numFmtId="165" fontId="0" fillId="3" borderId="0" xfId="0" applyNumberFormat="1" applyFill="1"/>
    <xf numFmtId="38" fontId="0" fillId="0" borderId="0" xfId="0" applyNumberFormat="1"/>
    <xf numFmtId="38" fontId="1" fillId="0" borderId="0" xfId="0" applyNumberFormat="1" applyFont="1"/>
    <xf numFmtId="3" fontId="0" fillId="0" borderId="0" xfId="0" applyNumberFormat="1" applyAlignment="1">
      <alignment horizontal="right"/>
    </xf>
    <xf numFmtId="40" fontId="0" fillId="0" borderId="0" xfId="0" applyNumberFormat="1" applyAlignment="1">
      <alignment horizontal="center"/>
    </xf>
    <xf numFmtId="38" fontId="4" fillId="0" borderId="0" xfId="0" applyNumberFormat="1" applyFo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40" fontId="1" fillId="0" borderId="0" xfId="0" applyNumberFormat="1" applyFont="1"/>
    <xf numFmtId="40" fontId="0" fillId="0" borderId="0" xfId="0" applyNumberFormat="1" applyAlignment="1">
      <alignment horizontal="right"/>
    </xf>
    <xf numFmtId="3" fontId="4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6" fontId="1" fillId="3" borderId="0" xfId="0" applyNumberFormat="1" applyFont="1" applyFill="1"/>
    <xf numFmtId="165" fontId="1" fillId="3" borderId="0" xfId="0" applyNumberFormat="1" applyFont="1" applyFill="1"/>
    <xf numFmtId="0" fontId="8" fillId="0" borderId="0" xfId="0" applyFont="1"/>
    <xf numFmtId="0" fontId="7" fillId="0" borderId="0" xfId="0" applyFont="1"/>
    <xf numFmtId="165" fontId="0" fillId="0" borderId="2" xfId="0" applyNumberFormat="1" applyBorder="1"/>
    <xf numFmtId="0" fontId="4" fillId="0" borderId="2" xfId="0" applyFont="1" applyBorder="1"/>
    <xf numFmtId="3" fontId="5" fillId="0" borderId="0" xfId="0" applyNumberFormat="1" applyFont="1" applyAlignment="1">
      <alignment horizontal="right" vertical="center" textRotation="90"/>
    </xf>
    <xf numFmtId="3" fontId="0" fillId="4" borderId="0" xfId="0" applyNumberFormat="1" applyFill="1" applyAlignment="1">
      <alignment horizontal="right"/>
    </xf>
    <xf numFmtId="0" fontId="0" fillId="4" borderId="2" xfId="0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right"/>
    </xf>
    <xf numFmtId="3" fontId="0" fillId="0" borderId="1" xfId="0" applyNumberFormat="1" applyBorder="1"/>
    <xf numFmtId="166" fontId="0" fillId="0" borderId="0" xfId="0" applyNumberFormat="1"/>
    <xf numFmtId="167" fontId="0" fillId="0" borderId="0" xfId="0" applyNumberFormat="1"/>
    <xf numFmtId="3" fontId="10" fillId="0" borderId="2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center"/>
    </xf>
    <xf numFmtId="3" fontId="4" fillId="0" borderId="1" xfId="0" applyNumberFormat="1" applyFont="1" applyBorder="1"/>
    <xf numFmtId="3" fontId="0" fillId="3" borderId="0" xfId="0" applyNumberFormat="1" applyFill="1"/>
    <xf numFmtId="3" fontId="1" fillId="3" borderId="0" xfId="0" applyNumberFormat="1" applyFont="1" applyFill="1"/>
    <xf numFmtId="6" fontId="12" fillId="0" borderId="0" xfId="0" applyNumberFormat="1" applyFont="1"/>
    <xf numFmtId="0" fontId="9" fillId="0" borderId="0" xfId="0" applyFont="1"/>
    <xf numFmtId="3" fontId="0" fillId="0" borderId="3" xfId="0" applyNumberFormat="1" applyBorder="1"/>
    <xf numFmtId="0" fontId="1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164" fontId="0" fillId="0" borderId="0" xfId="0" applyNumberFormat="1" applyBorder="1"/>
    <xf numFmtId="6" fontId="0" fillId="0" borderId="0" xfId="0" applyNumberFormat="1" applyBorder="1"/>
    <xf numFmtId="165" fontId="0" fillId="0" borderId="0" xfId="0" applyNumberFormat="1" applyBorder="1"/>
    <xf numFmtId="3" fontId="0" fillId="0" borderId="0" xfId="0" applyNumberFormat="1" applyBorder="1"/>
    <xf numFmtId="40" fontId="0" fillId="0" borderId="0" xfId="0" applyNumberFormat="1" applyBorder="1"/>
    <xf numFmtId="0" fontId="0" fillId="4" borderId="0" xfId="0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A918-0C15-44CC-BDBD-E2783960DD4E}">
  <sheetPr>
    <pageSetUpPr fitToPage="1"/>
  </sheetPr>
  <dimension ref="A1:AE439"/>
  <sheetViews>
    <sheetView tabSelected="1" topLeftCell="A124" zoomScale="98" zoomScaleNormal="98" workbookViewId="0">
      <selection activeCell="A118" sqref="A118:XFD118"/>
    </sheetView>
  </sheetViews>
  <sheetFormatPr defaultRowHeight="15" x14ac:dyDescent="0.25"/>
  <cols>
    <col min="1" max="1" width="4.7109375" bestFit="1" customWidth="1"/>
    <col min="2" max="2" width="21.140625" bestFit="1" customWidth="1"/>
    <col min="3" max="3" width="24.28515625" bestFit="1" customWidth="1"/>
    <col min="4" max="4" width="9.7109375" style="3" bestFit="1" customWidth="1"/>
    <col min="5" max="5" width="10.42578125" style="4" bestFit="1" customWidth="1"/>
    <col min="6" max="6" width="5.85546875" bestFit="1" customWidth="1"/>
    <col min="7" max="7" width="12.140625" style="4" bestFit="1" customWidth="1"/>
    <col min="8" max="8" width="11" style="5" bestFit="1" customWidth="1"/>
    <col min="9" max="9" width="12.5703125" style="30" bestFit="1" customWidth="1"/>
    <col min="10" max="10" width="11.140625" bestFit="1" customWidth="1"/>
    <col min="11" max="11" width="16.5703125" customWidth="1"/>
    <col min="12" max="12" width="42.28515625" bestFit="1" customWidth="1"/>
    <col min="13" max="13" width="4.7109375" style="28" bestFit="1" customWidth="1"/>
    <col min="14" max="14" width="12.140625" style="51" bestFit="1" customWidth="1"/>
    <col min="15" max="15" width="3.7109375" style="30" customWidth="1"/>
    <col min="16" max="16" width="12.140625" style="51" bestFit="1" customWidth="1"/>
    <col min="17" max="17" width="13.7109375" bestFit="1" customWidth="1"/>
    <col min="18" max="18" width="10.42578125" bestFit="1" customWidth="1"/>
    <col min="19" max="19" width="9.7109375" bestFit="1" customWidth="1"/>
    <col min="20" max="20" width="10.42578125" bestFit="1" customWidth="1"/>
    <col min="21" max="21" width="8.140625" customWidth="1"/>
  </cols>
  <sheetData>
    <row r="1" spans="1:25" ht="18.75" x14ac:dyDescent="0.3">
      <c r="B1" s="90" t="s">
        <v>1045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25" x14ac:dyDescent="0.25">
      <c r="A2" s="28"/>
      <c r="B2" s="34" t="s">
        <v>0</v>
      </c>
      <c r="C2" s="34" t="s">
        <v>1</v>
      </c>
      <c r="D2" s="35" t="s">
        <v>2</v>
      </c>
      <c r="E2" s="36" t="s">
        <v>3</v>
      </c>
      <c r="F2" s="1" t="s">
        <v>4</v>
      </c>
      <c r="G2" s="2" t="s">
        <v>5</v>
      </c>
      <c r="H2" s="37" t="s">
        <v>6</v>
      </c>
      <c r="I2" s="83" t="s">
        <v>7</v>
      </c>
      <c r="J2" s="1" t="s">
        <v>8</v>
      </c>
      <c r="K2" s="34" t="s">
        <v>436</v>
      </c>
      <c r="L2" s="1" t="s">
        <v>9</v>
      </c>
      <c r="O2" s="29"/>
    </row>
    <row r="4" spans="1:25" x14ac:dyDescent="0.25">
      <c r="B4" t="s">
        <v>228</v>
      </c>
      <c r="C4" t="s">
        <v>227</v>
      </c>
      <c r="D4" s="3">
        <v>44460</v>
      </c>
      <c r="E4" s="4">
        <v>9000</v>
      </c>
      <c r="F4" t="s">
        <v>12</v>
      </c>
      <c r="G4" s="4">
        <v>9000</v>
      </c>
      <c r="H4" s="23">
        <v>1.2</v>
      </c>
      <c r="I4" s="30">
        <f>G4/V4</f>
        <v>9443.8614900314806</v>
      </c>
      <c r="J4" t="s">
        <v>860</v>
      </c>
      <c r="K4" s="92"/>
      <c r="L4" s="92"/>
      <c r="M4"/>
      <c r="N4"/>
      <c r="O4"/>
      <c r="P4"/>
      <c r="S4" s="80">
        <v>0.247</v>
      </c>
      <c r="T4" s="23">
        <v>0</v>
      </c>
      <c r="U4" s="80">
        <f>S4+T4</f>
        <v>0.247</v>
      </c>
      <c r="V4" s="81">
        <f>H4-U4</f>
        <v>0.95299999999999996</v>
      </c>
      <c r="W4" t="s">
        <v>861</v>
      </c>
      <c r="X4" t="s">
        <v>862</v>
      </c>
      <c r="Y4" t="s">
        <v>863</v>
      </c>
    </row>
    <row r="5" spans="1:25" x14ac:dyDescent="0.25">
      <c r="B5" t="s">
        <v>833</v>
      </c>
      <c r="C5" t="s">
        <v>834</v>
      </c>
      <c r="D5" s="3">
        <v>43880</v>
      </c>
      <c r="E5" s="4">
        <v>10865</v>
      </c>
      <c r="F5" t="s">
        <v>12</v>
      </c>
      <c r="G5" s="4">
        <v>10865</v>
      </c>
      <c r="H5" s="5">
        <v>0.93</v>
      </c>
      <c r="I5" s="30">
        <f>G5/H5</f>
        <v>11682.79569892473</v>
      </c>
      <c r="K5" s="92"/>
      <c r="L5" s="92"/>
    </row>
    <row r="6" spans="1:25" x14ac:dyDescent="0.25">
      <c r="B6" t="s">
        <v>235</v>
      </c>
      <c r="C6" t="s">
        <v>1043</v>
      </c>
      <c r="D6" s="3">
        <v>44329</v>
      </c>
      <c r="E6" s="87">
        <v>12000</v>
      </c>
      <c r="G6" s="4">
        <v>12000</v>
      </c>
      <c r="H6" s="5">
        <v>1</v>
      </c>
      <c r="I6" s="30">
        <f>G6/V6</f>
        <v>13333.333333333332</v>
      </c>
      <c r="J6" t="s">
        <v>1042</v>
      </c>
      <c r="K6" s="92"/>
      <c r="L6" s="92"/>
      <c r="V6">
        <v>0.9</v>
      </c>
    </row>
    <row r="7" spans="1:25" x14ac:dyDescent="0.25">
      <c r="B7" t="s">
        <v>854</v>
      </c>
      <c r="C7" t="s">
        <v>855</v>
      </c>
      <c r="D7" s="3">
        <v>44406</v>
      </c>
      <c r="E7" s="4">
        <v>14800</v>
      </c>
      <c r="F7" t="s">
        <v>12</v>
      </c>
      <c r="G7" s="4">
        <v>14800</v>
      </c>
      <c r="H7" s="23">
        <v>1</v>
      </c>
      <c r="I7" s="30">
        <f>G7/V7</f>
        <v>16444.444444444445</v>
      </c>
      <c r="J7" t="s">
        <v>856</v>
      </c>
      <c r="K7" s="92"/>
      <c r="L7" s="92"/>
      <c r="M7"/>
      <c r="N7"/>
      <c r="O7"/>
      <c r="P7"/>
      <c r="S7" s="80">
        <v>0.1</v>
      </c>
      <c r="T7" s="23">
        <v>0</v>
      </c>
      <c r="U7" s="80">
        <f>S7+T7</f>
        <v>0.1</v>
      </c>
      <c r="V7" s="81">
        <f>H7-U7</f>
        <v>0.9</v>
      </c>
      <c r="W7" t="s">
        <v>857</v>
      </c>
      <c r="X7" t="s">
        <v>858</v>
      </c>
      <c r="Y7" t="s">
        <v>859</v>
      </c>
    </row>
    <row r="8" spans="1:25" x14ac:dyDescent="0.25">
      <c r="B8" t="s">
        <v>835</v>
      </c>
      <c r="C8" t="s">
        <v>839</v>
      </c>
      <c r="D8" s="3">
        <v>43209</v>
      </c>
      <c r="E8" s="4">
        <v>18785</v>
      </c>
      <c r="G8" s="4">
        <v>18785</v>
      </c>
      <c r="H8" s="5">
        <v>1.03</v>
      </c>
      <c r="I8" s="30">
        <f>G8/H8</f>
        <v>18237.864077669903</v>
      </c>
      <c r="K8" s="92"/>
      <c r="L8" s="92"/>
    </row>
    <row r="9" spans="1:25" x14ac:dyDescent="0.25">
      <c r="B9" t="s">
        <v>1046</v>
      </c>
      <c r="C9" t="s">
        <v>1047</v>
      </c>
      <c r="D9" s="3">
        <v>45021</v>
      </c>
      <c r="E9" s="4">
        <v>13500</v>
      </c>
      <c r="F9" t="s">
        <v>12</v>
      </c>
      <c r="G9" s="4">
        <v>13500</v>
      </c>
      <c r="H9" s="23">
        <v>0.96</v>
      </c>
      <c r="I9" s="30">
        <f t="shared" ref="I9:I10" si="0">G9/H9</f>
        <v>14062.5</v>
      </c>
      <c r="J9" t="s">
        <v>1048</v>
      </c>
      <c r="K9" s="92"/>
      <c r="L9" s="92"/>
    </row>
    <row r="10" spans="1:25" x14ac:dyDescent="0.25">
      <c r="B10" t="s">
        <v>1049</v>
      </c>
      <c r="C10" t="s">
        <v>1050</v>
      </c>
      <c r="D10" s="3">
        <v>45126</v>
      </c>
      <c r="E10" s="4">
        <v>28800</v>
      </c>
      <c r="F10" t="s">
        <v>12</v>
      </c>
      <c r="G10" s="4">
        <v>28800</v>
      </c>
      <c r="H10" s="23">
        <v>1</v>
      </c>
      <c r="I10" s="30">
        <f t="shared" si="0"/>
        <v>28800</v>
      </c>
      <c r="J10" t="s">
        <v>1051</v>
      </c>
      <c r="K10" s="92"/>
      <c r="L10" s="92"/>
      <c r="M10"/>
      <c r="N10"/>
      <c r="O10"/>
      <c r="P10"/>
      <c r="S10" s="80">
        <v>0.126</v>
      </c>
      <c r="T10" s="23">
        <v>0</v>
      </c>
      <c r="U10" s="80">
        <f>S10+T10</f>
        <v>0.126</v>
      </c>
      <c r="V10" s="81">
        <f>H10-U10</f>
        <v>0.874</v>
      </c>
      <c r="X10" t="s">
        <v>864</v>
      </c>
      <c r="Y10" t="s">
        <v>865</v>
      </c>
    </row>
    <row r="11" spans="1:25" x14ac:dyDescent="0.25">
      <c r="K11" s="92"/>
      <c r="L11" s="92"/>
    </row>
    <row r="12" spans="1:25" x14ac:dyDescent="0.25">
      <c r="A12">
        <v>1</v>
      </c>
      <c r="B12" s="6"/>
      <c r="C12" s="6"/>
      <c r="D12" s="7"/>
      <c r="E12" s="8"/>
      <c r="F12" s="6"/>
      <c r="G12" s="8"/>
      <c r="H12" s="33"/>
      <c r="I12" s="79"/>
      <c r="J12" s="6"/>
      <c r="K12" s="93"/>
      <c r="L12" s="93"/>
      <c r="O12"/>
      <c r="P12" s="51">
        <f>N29</f>
        <v>18967.507886435331</v>
      </c>
      <c r="Q12" t="s">
        <v>848</v>
      </c>
      <c r="V12" s="49"/>
    </row>
    <row r="13" spans="1:25" ht="15.75" thickBot="1" x14ac:dyDescent="0.3">
      <c r="A13" s="13"/>
      <c r="B13" s="13"/>
      <c r="C13" s="13"/>
      <c r="D13" s="14"/>
      <c r="E13" s="15"/>
      <c r="F13" s="13"/>
      <c r="G13" s="15">
        <f>SUM(G3:G12)</f>
        <v>107750</v>
      </c>
      <c r="H13" s="16">
        <f>SUM(H3:H12)</f>
        <v>7.12</v>
      </c>
      <c r="I13" s="31">
        <f>SUM(G13/H13)</f>
        <v>15133.426966292134</v>
      </c>
      <c r="J13" s="13"/>
      <c r="K13" s="13"/>
      <c r="L13" s="13"/>
      <c r="M13" s="77">
        <v>1</v>
      </c>
      <c r="N13" s="78">
        <f>SUM(I13*M13)</f>
        <v>15133.426966292134</v>
      </c>
      <c r="P13" s="55">
        <f>N13</f>
        <v>15133.426966292134</v>
      </c>
      <c r="Q13" t="s">
        <v>849</v>
      </c>
      <c r="V13" s="49"/>
    </row>
    <row r="14" spans="1:25" x14ac:dyDescent="0.25">
      <c r="P14" s="51">
        <f>SUM(P12-P13)</f>
        <v>3834.0809201431966</v>
      </c>
    </row>
    <row r="15" spans="1:25" x14ac:dyDescent="0.25">
      <c r="H15" s="23"/>
      <c r="P15" s="51">
        <f>SUM(P14/2)</f>
        <v>1917.0404600715983</v>
      </c>
      <c r="Q15" t="s">
        <v>850</v>
      </c>
    </row>
    <row r="16" spans="1:25" x14ac:dyDescent="0.25">
      <c r="H16" s="23"/>
    </row>
    <row r="17" spans="1:29" x14ac:dyDescent="0.25">
      <c r="H17" s="23"/>
      <c r="P17" s="51">
        <f>N13</f>
        <v>15133.426966292134</v>
      </c>
      <c r="Q17" t="s">
        <v>851</v>
      </c>
    </row>
    <row r="18" spans="1:29" x14ac:dyDescent="0.25">
      <c r="B18" s="6"/>
      <c r="C18" s="6"/>
      <c r="D18" s="7"/>
      <c r="E18" s="8"/>
      <c r="F18" s="6"/>
      <c r="G18" s="8"/>
      <c r="H18" s="9"/>
      <c r="I18" s="79"/>
      <c r="J18" s="6"/>
      <c r="K18" s="6"/>
      <c r="L18" s="6"/>
      <c r="P18" s="55">
        <f>P15</f>
        <v>1917.0404600715983</v>
      </c>
      <c r="Q18" t="s">
        <v>852</v>
      </c>
    </row>
    <row r="19" spans="1:29" s="17" customFormat="1" ht="15.75" thickBot="1" x14ac:dyDescent="0.3">
      <c r="A19" s="13">
        <v>1.5</v>
      </c>
      <c r="B19" s="13"/>
      <c r="C19" s="13"/>
      <c r="D19" s="14"/>
      <c r="E19" s="15">
        <f>SUM(E15:E18)</f>
        <v>0</v>
      </c>
      <c r="F19" s="13"/>
      <c r="G19" s="15">
        <f>SUM(G15:G18)</f>
        <v>0</v>
      </c>
      <c r="H19" s="73">
        <f>SUM(H15:H18)</f>
        <v>0</v>
      </c>
      <c r="I19" s="31" t="e">
        <f>SUM(G19/H19)</f>
        <v>#DIV/0!</v>
      </c>
      <c r="J19" s="13"/>
      <c r="K19" s="13"/>
      <c r="L19" s="13"/>
      <c r="M19" s="77">
        <v>1.5</v>
      </c>
      <c r="N19" s="82" t="e">
        <f>SUM(I19*M19)</f>
        <v>#DIV/0!</v>
      </c>
      <c r="O19"/>
      <c r="P19" s="76">
        <f>SUM(P17:P18)</f>
        <v>17050.467426363732</v>
      </c>
      <c r="Q19" t="s">
        <v>853</v>
      </c>
      <c r="R19" s="80"/>
      <c r="S19"/>
      <c r="T19"/>
      <c r="U19"/>
      <c r="V19" s="49"/>
      <c r="W19"/>
      <c r="X19"/>
      <c r="Y19"/>
      <c r="Z19"/>
      <c r="AA19"/>
      <c r="AB19"/>
      <c r="AC19"/>
    </row>
    <row r="20" spans="1:29" s="17" customFormat="1" x14ac:dyDescent="0.25">
      <c r="A20"/>
      <c r="B20"/>
      <c r="C20"/>
      <c r="D20" s="3"/>
      <c r="E20" s="4"/>
      <c r="F20"/>
      <c r="G20" s="4"/>
      <c r="H20" s="23"/>
      <c r="I20" s="30"/>
      <c r="J20"/>
      <c r="K20"/>
      <c r="L20"/>
      <c r="M20" s="28"/>
      <c r="N20" s="51"/>
      <c r="O20"/>
      <c r="P20"/>
      <c r="Q20"/>
      <c r="R20"/>
      <c r="S20"/>
      <c r="T20"/>
      <c r="U20"/>
      <c r="V20" s="49"/>
      <c r="W20"/>
      <c r="X20"/>
      <c r="Y20"/>
      <c r="Z20"/>
      <c r="AA20"/>
      <c r="AB20"/>
      <c r="AC20"/>
    </row>
    <row r="21" spans="1:29" x14ac:dyDescent="0.25">
      <c r="B21" t="s">
        <v>672</v>
      </c>
      <c r="C21" t="s">
        <v>612</v>
      </c>
      <c r="D21" s="3">
        <v>43950</v>
      </c>
      <c r="E21" s="4">
        <v>8750</v>
      </c>
      <c r="F21" t="s">
        <v>12</v>
      </c>
      <c r="G21" s="4">
        <v>8750</v>
      </c>
      <c r="H21" s="23">
        <v>1.5</v>
      </c>
      <c r="I21" s="30">
        <f>G21/H21</f>
        <v>5833.333333333333</v>
      </c>
      <c r="J21" t="s">
        <v>673</v>
      </c>
      <c r="K21" t="s">
        <v>674</v>
      </c>
      <c r="O21"/>
      <c r="P21"/>
      <c r="V21" s="49"/>
    </row>
    <row r="22" spans="1:29" x14ac:dyDescent="0.25">
      <c r="B22" t="s">
        <v>866</v>
      </c>
      <c r="C22" t="s">
        <v>867</v>
      </c>
      <c r="D22" s="3">
        <v>44582</v>
      </c>
      <c r="E22" s="4">
        <v>12000</v>
      </c>
      <c r="F22" t="s">
        <v>12</v>
      </c>
      <c r="G22" s="4">
        <v>12000</v>
      </c>
      <c r="H22" s="23">
        <v>1.7</v>
      </c>
      <c r="I22" s="30">
        <f>G22/V22</f>
        <v>7058.8235294117649</v>
      </c>
      <c r="J22" t="s">
        <v>868</v>
      </c>
      <c r="M22"/>
      <c r="N22"/>
      <c r="O22"/>
      <c r="S22" s="80">
        <v>0</v>
      </c>
      <c r="T22" s="23">
        <v>0</v>
      </c>
      <c r="U22" s="80">
        <f>S22+T22</f>
        <v>0</v>
      </c>
      <c r="V22" s="81">
        <f>H22-U22</f>
        <v>1.7</v>
      </c>
      <c r="W22" t="s">
        <v>869</v>
      </c>
      <c r="X22" t="s">
        <v>870</v>
      </c>
      <c r="Y22" t="s">
        <v>871</v>
      </c>
    </row>
    <row r="23" spans="1:29" x14ac:dyDescent="0.25">
      <c r="B23" t="s">
        <v>675</v>
      </c>
      <c r="C23" t="s">
        <v>150</v>
      </c>
      <c r="D23" s="3">
        <v>44651</v>
      </c>
      <c r="E23" s="4">
        <v>16000</v>
      </c>
      <c r="F23" t="s">
        <v>12</v>
      </c>
      <c r="G23" s="4">
        <v>16000</v>
      </c>
      <c r="H23" s="23">
        <v>2.04</v>
      </c>
      <c r="I23" s="30">
        <f>G23/V23</f>
        <v>8933.5566722501408</v>
      </c>
      <c r="J23" t="s">
        <v>884</v>
      </c>
      <c r="M23"/>
      <c r="N23"/>
      <c r="O23"/>
      <c r="P23"/>
      <c r="S23" s="80">
        <v>0.249</v>
      </c>
      <c r="T23" s="23">
        <v>0</v>
      </c>
      <c r="U23" s="80">
        <f>S23+T23</f>
        <v>0.249</v>
      </c>
      <c r="V23" s="81">
        <f>H23-U23</f>
        <v>1.7909999999999999</v>
      </c>
      <c r="W23" t="s">
        <v>885</v>
      </c>
      <c r="X23" t="s">
        <v>886</v>
      </c>
      <c r="Y23" t="s">
        <v>887</v>
      </c>
    </row>
    <row r="24" spans="1:29" x14ac:dyDescent="0.25">
      <c r="B24" t="s">
        <v>592</v>
      </c>
      <c r="C24" t="s">
        <v>593</v>
      </c>
      <c r="D24" s="3">
        <v>43965</v>
      </c>
      <c r="E24" s="4">
        <v>18000</v>
      </c>
      <c r="G24" s="4">
        <v>18000</v>
      </c>
      <c r="H24" s="23">
        <v>1.55</v>
      </c>
      <c r="I24" s="30">
        <f>G24/H24</f>
        <v>11612.903225806451</v>
      </c>
      <c r="J24" t="s">
        <v>770</v>
      </c>
      <c r="K24" t="s">
        <v>594</v>
      </c>
      <c r="N24" s="56"/>
      <c r="O24"/>
      <c r="V24" s="49"/>
    </row>
    <row r="25" spans="1:29" x14ac:dyDescent="0.25">
      <c r="B25" t="s">
        <v>872</v>
      </c>
      <c r="C25" t="s">
        <v>873</v>
      </c>
      <c r="D25" s="3">
        <v>44344</v>
      </c>
      <c r="E25" s="4">
        <v>22500</v>
      </c>
      <c r="F25" t="s">
        <v>12</v>
      </c>
      <c r="G25" s="4">
        <v>22500</v>
      </c>
      <c r="H25" s="23">
        <v>1.8</v>
      </c>
      <c r="I25" s="30">
        <f t="shared" ref="I25:I27" si="1">G25/H25</f>
        <v>12500</v>
      </c>
      <c r="J25" t="s">
        <v>874</v>
      </c>
      <c r="M25"/>
      <c r="N25"/>
      <c r="O25"/>
      <c r="P25"/>
      <c r="S25" s="80">
        <v>0</v>
      </c>
      <c r="T25" s="23">
        <v>0</v>
      </c>
      <c r="U25" s="80">
        <f>S25+T25</f>
        <v>0</v>
      </c>
      <c r="V25" s="81">
        <f>H25-U25</f>
        <v>1.8</v>
      </c>
      <c r="X25" t="s">
        <v>875</v>
      </c>
      <c r="Y25" t="s">
        <v>876</v>
      </c>
    </row>
    <row r="26" spans="1:29" x14ac:dyDescent="0.25">
      <c r="B26" t="s">
        <v>1052</v>
      </c>
      <c r="C26" t="s">
        <v>50</v>
      </c>
      <c r="D26" s="3">
        <v>45358</v>
      </c>
      <c r="E26" s="4">
        <v>25000</v>
      </c>
      <c r="F26" t="s">
        <v>12</v>
      </c>
      <c r="G26" s="4">
        <v>25000</v>
      </c>
      <c r="H26" s="23">
        <v>2</v>
      </c>
      <c r="I26" s="30">
        <f t="shared" si="1"/>
        <v>12500</v>
      </c>
      <c r="J26" t="s">
        <v>1053</v>
      </c>
      <c r="M26"/>
      <c r="N26"/>
      <c r="O26"/>
      <c r="P26"/>
      <c r="S26" s="80">
        <v>0.436</v>
      </c>
      <c r="T26" s="23">
        <v>0</v>
      </c>
      <c r="U26" s="80">
        <f>S26+T26</f>
        <v>0.436</v>
      </c>
      <c r="V26" s="81">
        <f>H26-U26</f>
        <v>1.5640000000000001</v>
      </c>
      <c r="X26" t="s">
        <v>882</v>
      </c>
      <c r="Y26" t="s">
        <v>883</v>
      </c>
    </row>
    <row r="27" spans="1:29" x14ac:dyDescent="0.25">
      <c r="B27" t="s">
        <v>1054</v>
      </c>
      <c r="C27" t="s">
        <v>934</v>
      </c>
      <c r="D27" s="3">
        <v>45072</v>
      </c>
      <c r="E27" s="4">
        <v>18004</v>
      </c>
      <c r="F27" t="s">
        <v>12</v>
      </c>
      <c r="G27" s="4">
        <v>18004</v>
      </c>
      <c r="H27" s="23">
        <v>2.09</v>
      </c>
      <c r="I27" s="30">
        <f t="shared" si="1"/>
        <v>8614.3540669856466</v>
      </c>
      <c r="J27" t="s">
        <v>1055</v>
      </c>
      <c r="M27"/>
      <c r="N27"/>
      <c r="O27"/>
      <c r="P27"/>
      <c r="S27" s="80"/>
      <c r="T27" s="23"/>
      <c r="U27" s="80"/>
      <c r="V27" s="81"/>
    </row>
    <row r="28" spans="1:29" x14ac:dyDescent="0.25">
      <c r="B28" s="6"/>
      <c r="C28" s="6"/>
      <c r="D28" s="7"/>
      <c r="E28" s="8"/>
      <c r="F28" s="6"/>
      <c r="G28" s="8"/>
      <c r="H28" s="33"/>
      <c r="I28" s="79"/>
      <c r="J28" s="6"/>
      <c r="K28" s="6"/>
      <c r="L28" s="6"/>
      <c r="O28"/>
      <c r="V28" s="49"/>
    </row>
    <row r="29" spans="1:29" ht="15.75" thickBot="1" x14ac:dyDescent="0.3">
      <c r="A29" s="13">
        <v>2</v>
      </c>
      <c r="B29" s="13"/>
      <c r="C29" s="13"/>
      <c r="D29" s="14"/>
      <c r="E29" s="15"/>
      <c r="F29" s="13"/>
      <c r="G29" s="15">
        <f>SUM(G21:G28)</f>
        <v>120254</v>
      </c>
      <c r="H29" s="16">
        <f>SUM(H21:H28)</f>
        <v>12.68</v>
      </c>
      <c r="I29" s="31">
        <f>SUM(G29/H29)</f>
        <v>9483.7539432176654</v>
      </c>
      <c r="J29" s="13"/>
      <c r="K29" s="13"/>
      <c r="L29" s="13"/>
      <c r="M29" s="77">
        <v>2</v>
      </c>
      <c r="N29" s="78">
        <f>SUM(M29*I29)</f>
        <v>18967.507886435331</v>
      </c>
    </row>
    <row r="31" spans="1:29" x14ac:dyDescent="0.25">
      <c r="B31" t="s">
        <v>253</v>
      </c>
      <c r="C31" t="s">
        <v>226</v>
      </c>
      <c r="D31" s="3">
        <v>43117</v>
      </c>
      <c r="E31" s="4">
        <v>8500</v>
      </c>
      <c r="F31" t="s">
        <v>12</v>
      </c>
      <c r="G31" s="4">
        <v>8500</v>
      </c>
      <c r="H31" s="23">
        <v>2.3210000000000002</v>
      </c>
      <c r="I31" s="30">
        <f>G31/H31</f>
        <v>3662.2145626884962</v>
      </c>
      <c r="J31" t="s">
        <v>252</v>
      </c>
      <c r="O31"/>
      <c r="V31" s="49"/>
    </row>
    <row r="32" spans="1:29" x14ac:dyDescent="0.25">
      <c r="B32" t="s">
        <v>888</v>
      </c>
      <c r="C32" t="s">
        <v>889</v>
      </c>
      <c r="D32" s="3">
        <v>44403</v>
      </c>
      <c r="E32" s="4">
        <v>19900</v>
      </c>
      <c r="F32" t="s">
        <v>12</v>
      </c>
      <c r="G32" s="4">
        <v>19900</v>
      </c>
      <c r="H32" s="23">
        <v>2.48</v>
      </c>
      <c r="I32" s="30">
        <f>G32/V32</f>
        <v>8024.1935483870966</v>
      </c>
      <c r="J32" t="s">
        <v>890</v>
      </c>
      <c r="M32"/>
      <c r="N32"/>
      <c r="O32"/>
      <c r="P32"/>
      <c r="T32" s="23">
        <v>0</v>
      </c>
      <c r="U32" s="80">
        <f>R19+T32</f>
        <v>0</v>
      </c>
      <c r="V32" s="81">
        <f>H32-U32</f>
        <v>2.48</v>
      </c>
      <c r="W32" t="s">
        <v>891</v>
      </c>
      <c r="X32" t="s">
        <v>892</v>
      </c>
      <c r="Y32" t="s">
        <v>893</v>
      </c>
    </row>
    <row r="33" spans="1:25" x14ac:dyDescent="0.25">
      <c r="B33" s="44" t="s">
        <v>659</v>
      </c>
      <c r="C33" s="44" t="s">
        <v>660</v>
      </c>
      <c r="D33" s="3">
        <v>44153</v>
      </c>
      <c r="E33" s="4">
        <v>22000</v>
      </c>
      <c r="G33" s="4">
        <v>22000</v>
      </c>
      <c r="H33" s="23">
        <v>2.62</v>
      </c>
      <c r="I33" s="30">
        <f>G33/H33</f>
        <v>8396.9465648854966</v>
      </c>
      <c r="J33" t="s">
        <v>772</v>
      </c>
      <c r="O33"/>
      <c r="V33" s="49"/>
    </row>
    <row r="34" spans="1:25" x14ac:dyDescent="0.25">
      <c r="B34" t="s">
        <v>843</v>
      </c>
      <c r="C34" t="s">
        <v>844</v>
      </c>
      <c r="D34" s="3">
        <v>43334</v>
      </c>
      <c r="E34" s="4">
        <v>29900</v>
      </c>
      <c r="G34" s="4">
        <v>29900</v>
      </c>
      <c r="H34" s="5">
        <v>2.6</v>
      </c>
      <c r="I34" s="30">
        <f>G34/H34</f>
        <v>11500</v>
      </c>
    </row>
    <row r="35" spans="1:25" x14ac:dyDescent="0.25">
      <c r="B35" t="s">
        <v>1056</v>
      </c>
      <c r="C35" t="s">
        <v>1057</v>
      </c>
      <c r="D35" s="3">
        <v>45099</v>
      </c>
      <c r="E35" s="4">
        <v>22500</v>
      </c>
      <c r="F35" t="s">
        <v>12</v>
      </c>
      <c r="G35" s="4">
        <v>22500</v>
      </c>
      <c r="H35" s="23">
        <v>2.5</v>
      </c>
      <c r="I35" s="30">
        <f>G35/H35</f>
        <v>9000</v>
      </c>
      <c r="J35" t="s">
        <v>1058</v>
      </c>
    </row>
    <row r="36" spans="1:25" x14ac:dyDescent="0.25">
      <c r="B36" s="6"/>
      <c r="C36" s="6"/>
      <c r="D36" s="7"/>
      <c r="E36" s="8"/>
      <c r="F36" s="6"/>
      <c r="G36" s="8"/>
      <c r="H36" s="33"/>
      <c r="I36" s="79"/>
      <c r="J36" s="6"/>
      <c r="K36" s="6"/>
      <c r="L36" s="6"/>
      <c r="O36"/>
      <c r="V36" s="49"/>
    </row>
    <row r="37" spans="1:25" ht="15.75" thickBot="1" x14ac:dyDescent="0.3">
      <c r="A37" s="13">
        <v>2.5</v>
      </c>
      <c r="B37" s="13"/>
      <c r="C37" s="13"/>
      <c r="D37" s="14"/>
      <c r="E37" s="15"/>
      <c r="F37" s="13"/>
      <c r="G37" s="15">
        <f>SUM(G30:G36)</f>
        <v>102800</v>
      </c>
      <c r="H37" s="16">
        <f>SUM(H30:H36)</f>
        <v>12.521000000000001</v>
      </c>
      <c r="I37" s="31">
        <f>SUM(G37/H37)</f>
        <v>8210.2068524878196</v>
      </c>
      <c r="J37" s="13"/>
      <c r="K37" s="13"/>
      <c r="L37" s="13"/>
      <c r="M37" s="77">
        <v>2.5</v>
      </c>
      <c r="N37" s="78">
        <f>SUM(I37*M37)</f>
        <v>20525.517131219549</v>
      </c>
      <c r="Q37" s="51"/>
      <c r="R37" s="52"/>
    </row>
    <row r="39" spans="1:25" x14ac:dyDescent="0.25">
      <c r="B39" t="s">
        <v>1061</v>
      </c>
      <c r="C39" t="s">
        <v>716</v>
      </c>
      <c r="D39" s="3">
        <v>45275</v>
      </c>
      <c r="E39" s="4">
        <v>16000</v>
      </c>
      <c r="F39" t="s">
        <v>12</v>
      </c>
      <c r="G39" s="4">
        <v>16000</v>
      </c>
      <c r="H39" s="23">
        <v>3.14</v>
      </c>
      <c r="I39" s="30">
        <f>E39/H39</f>
        <v>5095.5414012738847</v>
      </c>
      <c r="J39" t="s">
        <v>1062</v>
      </c>
      <c r="M39"/>
      <c r="N39"/>
      <c r="O39"/>
      <c r="P39"/>
      <c r="S39" s="80"/>
      <c r="T39" s="23"/>
      <c r="U39" s="80"/>
      <c r="V39" s="81"/>
    </row>
    <row r="40" spans="1:25" x14ac:dyDescent="0.25">
      <c r="B40" t="s">
        <v>1059</v>
      </c>
      <c r="C40" t="s">
        <v>1009</v>
      </c>
      <c r="D40" s="3">
        <v>45175</v>
      </c>
      <c r="E40" s="4">
        <v>15900</v>
      </c>
      <c r="F40" t="s">
        <v>12</v>
      </c>
      <c r="G40" s="4">
        <v>15900</v>
      </c>
      <c r="H40" s="23">
        <v>3.07</v>
      </c>
      <c r="I40" s="30">
        <f>E40/H40</f>
        <v>5179.153094462541</v>
      </c>
      <c r="J40" t="s">
        <v>1060</v>
      </c>
      <c r="M40"/>
      <c r="N40"/>
      <c r="O40"/>
      <c r="P40"/>
      <c r="S40" s="80"/>
      <c r="T40" s="23"/>
      <c r="U40" s="80"/>
      <c r="V40" s="81"/>
    </row>
    <row r="41" spans="1:25" x14ac:dyDescent="0.25">
      <c r="B41" t="s">
        <v>898</v>
      </c>
      <c r="C41" t="s">
        <v>899</v>
      </c>
      <c r="D41" s="3">
        <v>44292</v>
      </c>
      <c r="E41" s="4">
        <v>14500</v>
      </c>
      <c r="F41" t="s">
        <v>12</v>
      </c>
      <c r="G41" s="4">
        <v>14500</v>
      </c>
      <c r="H41" s="23">
        <v>2.85</v>
      </c>
      <c r="I41" s="30">
        <f>G41/V41</f>
        <v>5818.6195826645262</v>
      </c>
      <c r="J41" t="s">
        <v>900</v>
      </c>
      <c r="M41"/>
      <c r="N41"/>
      <c r="O41"/>
      <c r="P41"/>
      <c r="S41" s="80">
        <v>0.121</v>
      </c>
      <c r="T41" s="23">
        <v>0.23699999999999999</v>
      </c>
      <c r="U41" s="80">
        <f>S41+T41</f>
        <v>0.35799999999999998</v>
      </c>
      <c r="V41" s="81">
        <f>H41-U41</f>
        <v>2.492</v>
      </c>
      <c r="W41" t="s">
        <v>901</v>
      </c>
      <c r="X41" t="s">
        <v>881</v>
      </c>
      <c r="Y41" t="s">
        <v>902</v>
      </c>
    </row>
    <row r="42" spans="1:25" x14ac:dyDescent="0.25">
      <c r="B42" t="s">
        <v>845</v>
      </c>
      <c r="C42" t="s">
        <v>894</v>
      </c>
      <c r="D42" s="3">
        <v>44342</v>
      </c>
      <c r="E42" s="4">
        <v>16000</v>
      </c>
      <c r="F42" t="s">
        <v>12</v>
      </c>
      <c r="G42" s="4">
        <v>16000</v>
      </c>
      <c r="H42" s="23">
        <v>2.81</v>
      </c>
      <c r="I42" s="30">
        <f>G42/V42</f>
        <v>6042.2960725075527</v>
      </c>
      <c r="J42" t="s">
        <v>895</v>
      </c>
      <c r="M42"/>
      <c r="N42"/>
      <c r="O42"/>
      <c r="P42"/>
      <c r="S42" s="80">
        <v>0.16200000000000001</v>
      </c>
      <c r="T42" s="23">
        <v>0</v>
      </c>
      <c r="U42" s="80">
        <f>S42+T42</f>
        <v>0.16200000000000001</v>
      </c>
      <c r="V42" s="81">
        <f>H42-U42</f>
        <v>2.6480000000000001</v>
      </c>
      <c r="W42" t="s">
        <v>896</v>
      </c>
      <c r="X42" t="s">
        <v>897</v>
      </c>
      <c r="Y42" t="s">
        <v>871</v>
      </c>
    </row>
    <row r="43" spans="1:25" x14ac:dyDescent="0.25">
      <c r="B43" t="s">
        <v>586</v>
      </c>
      <c r="C43" t="s">
        <v>587</v>
      </c>
      <c r="D43" s="3">
        <v>44014</v>
      </c>
      <c r="E43" s="4">
        <v>22500</v>
      </c>
      <c r="G43" s="4">
        <v>22500</v>
      </c>
      <c r="H43" s="5">
        <v>3</v>
      </c>
      <c r="I43" s="30">
        <f>G43/H43</f>
        <v>7500</v>
      </c>
      <c r="J43" t="s">
        <v>773</v>
      </c>
      <c r="K43" t="s">
        <v>588</v>
      </c>
      <c r="N43" s="56"/>
      <c r="Q43" s="51"/>
      <c r="R43" s="29"/>
    </row>
    <row r="44" spans="1:25" x14ac:dyDescent="0.25">
      <c r="B44" t="s">
        <v>28</v>
      </c>
      <c r="C44" t="s">
        <v>676</v>
      </c>
      <c r="D44" s="3">
        <v>44074</v>
      </c>
      <c r="E44" s="4">
        <v>25000</v>
      </c>
      <c r="F44" t="s">
        <v>12</v>
      </c>
      <c r="G44" s="4">
        <v>25000</v>
      </c>
      <c r="H44" s="23">
        <v>3.1</v>
      </c>
      <c r="I44" s="30">
        <f>G44/H44</f>
        <v>8064.5161290322576</v>
      </c>
      <c r="J44" t="s">
        <v>677</v>
      </c>
      <c r="K44" t="s">
        <v>678</v>
      </c>
      <c r="N44" s="56"/>
      <c r="Q44" s="51"/>
      <c r="R44" s="29"/>
    </row>
    <row r="45" spans="1:25" x14ac:dyDescent="0.25">
      <c r="B45" t="s">
        <v>1063</v>
      </c>
      <c r="C45" t="s">
        <v>1064</v>
      </c>
      <c r="D45" s="3">
        <v>45225</v>
      </c>
      <c r="E45" s="4">
        <v>30000</v>
      </c>
      <c r="F45" t="s">
        <v>88</v>
      </c>
      <c r="G45" s="4">
        <v>30000</v>
      </c>
      <c r="H45" s="23">
        <v>3.4</v>
      </c>
      <c r="I45" s="30">
        <f>E45/H45</f>
        <v>8823.5294117647063</v>
      </c>
      <c r="J45" t="s">
        <v>1065</v>
      </c>
      <c r="M45"/>
      <c r="N45"/>
      <c r="O45"/>
      <c r="P45"/>
      <c r="S45" s="80"/>
      <c r="T45" s="23"/>
      <c r="U45" s="80"/>
      <c r="V45" s="81"/>
    </row>
    <row r="46" spans="1:25" x14ac:dyDescent="0.25">
      <c r="B46" s="94" t="s">
        <v>903</v>
      </c>
      <c r="C46" s="94" t="s">
        <v>904</v>
      </c>
      <c r="D46" s="95">
        <v>44491</v>
      </c>
      <c r="E46" s="96">
        <v>45000</v>
      </c>
      <c r="F46" s="94" t="s">
        <v>12</v>
      </c>
      <c r="G46" s="96">
        <v>45000</v>
      </c>
      <c r="H46" s="97">
        <v>3.43</v>
      </c>
      <c r="I46" s="98">
        <f>G46/V46</f>
        <v>13931.888544891641</v>
      </c>
      <c r="J46" s="94" t="s">
        <v>905</v>
      </c>
      <c r="K46" s="94"/>
      <c r="L46" s="94"/>
      <c r="M46"/>
      <c r="N46"/>
      <c r="O46"/>
      <c r="P46"/>
      <c r="S46" s="80">
        <v>0.2</v>
      </c>
      <c r="T46" s="23">
        <v>0</v>
      </c>
      <c r="U46" s="80">
        <f>S46+T46</f>
        <v>0.2</v>
      </c>
      <c r="V46" s="81">
        <f>H46-U46</f>
        <v>3.23</v>
      </c>
      <c r="X46" t="s">
        <v>906</v>
      </c>
      <c r="Y46" t="s">
        <v>881</v>
      </c>
    </row>
    <row r="47" spans="1:25" x14ac:dyDescent="0.25">
      <c r="B47" s="6"/>
      <c r="C47" s="6"/>
      <c r="D47" s="7"/>
      <c r="E47" s="8"/>
      <c r="F47" s="6"/>
      <c r="G47" s="8"/>
      <c r="H47" s="33"/>
      <c r="I47" s="79"/>
      <c r="J47" s="6"/>
      <c r="K47" s="6"/>
      <c r="L47" s="6"/>
      <c r="M47"/>
      <c r="N47"/>
      <c r="O47"/>
      <c r="P47"/>
      <c r="S47" s="80"/>
      <c r="T47" s="23"/>
      <c r="U47" s="80"/>
      <c r="V47" s="81"/>
    </row>
    <row r="48" spans="1:25" ht="15.75" thickBot="1" x14ac:dyDescent="0.3">
      <c r="A48" s="13">
        <v>3</v>
      </c>
      <c r="B48" s="13"/>
      <c r="C48" s="13"/>
      <c r="D48" s="14"/>
      <c r="E48" s="15"/>
      <c r="F48" s="13"/>
      <c r="G48" s="15">
        <f>SUM(G38:G47)</f>
        <v>184900</v>
      </c>
      <c r="H48" s="16">
        <f>SUM(H38:H47)</f>
        <v>24.8</v>
      </c>
      <c r="I48" s="31">
        <f>SUM(G48/H48)</f>
        <v>7455.645161290322</v>
      </c>
      <c r="J48" s="13"/>
      <c r="K48" s="13"/>
      <c r="L48" s="13"/>
      <c r="M48" s="77">
        <v>3</v>
      </c>
      <c r="N48" s="78">
        <f>SUM(I48*M48)</f>
        <v>22366.935483870966</v>
      </c>
    </row>
    <row r="50" spans="1:31" x14ac:dyDescent="0.25">
      <c r="B50" t="s">
        <v>629</v>
      </c>
      <c r="C50" t="s">
        <v>630</v>
      </c>
      <c r="D50" s="3">
        <v>44232</v>
      </c>
      <c r="E50" s="4">
        <v>20000</v>
      </c>
      <c r="G50" s="4">
        <v>20000</v>
      </c>
      <c r="H50" s="23">
        <v>4.0155000000000003</v>
      </c>
      <c r="I50" s="30">
        <f>G50/H50</f>
        <v>4980.6997883202584</v>
      </c>
      <c r="J50" t="s">
        <v>776</v>
      </c>
      <c r="K50" t="s">
        <v>631</v>
      </c>
      <c r="N50" s="56"/>
    </row>
    <row r="51" spans="1:31" x14ac:dyDescent="0.25">
      <c r="B51" t="s">
        <v>907</v>
      </c>
      <c r="C51" t="s">
        <v>20</v>
      </c>
      <c r="D51" s="3">
        <v>44434</v>
      </c>
      <c r="E51" s="4">
        <v>20000</v>
      </c>
      <c r="F51" t="s">
        <v>12</v>
      </c>
      <c r="G51" s="4">
        <v>20000</v>
      </c>
      <c r="H51" s="23">
        <v>3.82</v>
      </c>
      <c r="I51" s="30">
        <f>G51/V51</f>
        <v>5462.9882545752525</v>
      </c>
      <c r="J51" t="s">
        <v>908</v>
      </c>
      <c r="M51"/>
      <c r="N51"/>
      <c r="O51"/>
      <c r="P51"/>
      <c r="S51" s="80">
        <v>0.159</v>
      </c>
      <c r="T51" s="23">
        <v>0</v>
      </c>
      <c r="U51" s="80">
        <f>S51+T51</f>
        <v>0.159</v>
      </c>
      <c r="V51" s="81">
        <f>H51-U51</f>
        <v>3.661</v>
      </c>
      <c r="W51" t="s">
        <v>909</v>
      </c>
      <c r="X51" t="s">
        <v>910</v>
      </c>
      <c r="Y51" t="s">
        <v>911</v>
      </c>
    </row>
    <row r="52" spans="1:31" x14ac:dyDescent="0.25">
      <c r="B52" t="s">
        <v>470</v>
      </c>
      <c r="C52" t="s">
        <v>333</v>
      </c>
      <c r="D52" s="3">
        <v>43567</v>
      </c>
      <c r="E52" s="4">
        <v>25250</v>
      </c>
      <c r="G52" s="4">
        <v>25250</v>
      </c>
      <c r="H52" s="5">
        <v>3.7</v>
      </c>
      <c r="I52" s="30">
        <f>G52/H52</f>
        <v>6824.3243243243242</v>
      </c>
      <c r="K52" t="s">
        <v>471</v>
      </c>
      <c r="L52" t="s">
        <v>540</v>
      </c>
    </row>
    <row r="53" spans="1:31" x14ac:dyDescent="0.25">
      <c r="B53" t="s">
        <v>684</v>
      </c>
      <c r="C53" t="s">
        <v>71</v>
      </c>
      <c r="D53" s="3">
        <v>44124</v>
      </c>
      <c r="E53" s="4">
        <v>30000</v>
      </c>
      <c r="F53" t="s">
        <v>556</v>
      </c>
      <c r="G53" s="4">
        <v>30000</v>
      </c>
      <c r="H53" s="23">
        <v>3.77</v>
      </c>
      <c r="I53" s="30">
        <f>G53/H53</f>
        <v>7957.5596816976131</v>
      </c>
      <c r="J53" t="s">
        <v>685</v>
      </c>
      <c r="K53" t="s">
        <v>686</v>
      </c>
      <c r="N53" s="56"/>
    </row>
    <row r="54" spans="1:31" x14ac:dyDescent="0.25">
      <c r="A54" s="6"/>
      <c r="B54" s="6"/>
      <c r="C54" s="6"/>
      <c r="D54" s="7"/>
      <c r="E54" s="8"/>
      <c r="F54" s="6"/>
      <c r="G54" s="8"/>
      <c r="H54" s="33"/>
      <c r="I54" s="79"/>
      <c r="J54" s="6"/>
      <c r="K54" s="6"/>
      <c r="L54" s="6"/>
      <c r="M54"/>
      <c r="N54"/>
      <c r="O54"/>
      <c r="P54"/>
      <c r="S54" s="80"/>
      <c r="T54" s="23"/>
      <c r="U54" s="80"/>
      <c r="V54" s="81">
        <v>3.73</v>
      </c>
    </row>
    <row r="55" spans="1:31" ht="15.75" thickBot="1" x14ac:dyDescent="0.3">
      <c r="A55" s="13">
        <v>4</v>
      </c>
      <c r="B55" s="13"/>
      <c r="C55" s="13"/>
      <c r="D55" s="14"/>
      <c r="E55" s="15"/>
      <c r="F55" s="13"/>
      <c r="G55" s="15">
        <f>SUM(G49:G54)</f>
        <v>95250</v>
      </c>
      <c r="H55" s="16">
        <f>SUM(H49:H54)</f>
        <v>15.305499999999999</v>
      </c>
      <c r="I55" s="31">
        <f>SUM(G55/H55)</f>
        <v>6223.2530789585453</v>
      </c>
      <c r="J55" s="13"/>
      <c r="K55" s="13"/>
      <c r="L55" s="13"/>
      <c r="M55" s="77">
        <v>4</v>
      </c>
      <c r="N55" s="78">
        <f>SUM(I55*M55)</f>
        <v>24893.012315834181</v>
      </c>
    </row>
    <row r="57" spans="1:31" x14ac:dyDescent="0.25">
      <c r="A57" s="17"/>
      <c r="B57" s="17" t="s">
        <v>583</v>
      </c>
      <c r="C57" s="17" t="s">
        <v>584</v>
      </c>
      <c r="D57" s="18">
        <v>43910</v>
      </c>
      <c r="E57" s="19">
        <v>16400</v>
      </c>
      <c r="F57" s="17"/>
      <c r="G57" s="19">
        <v>16400</v>
      </c>
      <c r="H57" s="27">
        <v>5</v>
      </c>
      <c r="I57" s="66">
        <f>G57/H57</f>
        <v>3280</v>
      </c>
      <c r="J57" s="17" t="s">
        <v>779</v>
      </c>
      <c r="K57" s="17" t="s">
        <v>585</v>
      </c>
      <c r="L57" s="17"/>
      <c r="M57" s="60"/>
      <c r="N57" s="61"/>
      <c r="O57" s="17"/>
      <c r="P57" s="61"/>
      <c r="Q57" s="17"/>
      <c r="R57" s="17"/>
      <c r="S57" s="17"/>
      <c r="T57" s="17"/>
      <c r="U57" s="17"/>
      <c r="V57" s="53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x14ac:dyDescent="0.25">
      <c r="A58" s="28"/>
      <c r="H58" s="23"/>
    </row>
    <row r="59" spans="1:31" x14ac:dyDescent="0.25">
      <c r="B59" t="s">
        <v>62</v>
      </c>
      <c r="C59" t="s">
        <v>929</v>
      </c>
      <c r="D59" s="3">
        <v>44371</v>
      </c>
      <c r="E59" s="4">
        <v>20000</v>
      </c>
      <c r="F59" t="s">
        <v>12</v>
      </c>
      <c r="G59" s="4">
        <v>20000</v>
      </c>
      <c r="H59" s="23">
        <v>5.7</v>
      </c>
      <c r="I59" s="30">
        <f>G59/H59</f>
        <v>3508.7719298245611</v>
      </c>
      <c r="J59" t="s">
        <v>930</v>
      </c>
      <c r="K59" t="s">
        <v>65</v>
      </c>
      <c r="M59"/>
      <c r="N59"/>
      <c r="O59"/>
      <c r="P59"/>
      <c r="S59" s="80">
        <v>0.32</v>
      </c>
      <c r="T59" s="23">
        <v>0</v>
      </c>
      <c r="U59" s="80">
        <f>S59+T59</f>
        <v>0.32</v>
      </c>
      <c r="V59" s="81">
        <f>H59-U59</f>
        <v>5.38</v>
      </c>
      <c r="X59" t="s">
        <v>931</v>
      </c>
      <c r="Y59" t="s">
        <v>932</v>
      </c>
    </row>
    <row r="60" spans="1:31" x14ac:dyDescent="0.25">
      <c r="B60" t="s">
        <v>1066</v>
      </c>
      <c r="C60" t="s">
        <v>1067</v>
      </c>
      <c r="D60" s="3">
        <v>45317</v>
      </c>
      <c r="E60" s="4">
        <v>30000</v>
      </c>
      <c r="F60" t="s">
        <v>12</v>
      </c>
      <c r="G60" s="4">
        <v>30000</v>
      </c>
      <c r="H60" s="23">
        <v>4.5999999999999996</v>
      </c>
      <c r="I60" s="30">
        <f t="shared" ref="I60:I63" si="2">G60/H60</f>
        <v>6521.739130434783</v>
      </c>
      <c r="J60" t="s">
        <v>1068</v>
      </c>
      <c r="M60"/>
      <c r="N60"/>
      <c r="O60"/>
      <c r="P60"/>
      <c r="S60" s="80"/>
      <c r="T60" s="23"/>
      <c r="U60" s="80"/>
      <c r="V60" s="81"/>
    </row>
    <row r="61" spans="1:31" x14ac:dyDescent="0.25">
      <c r="B61" t="s">
        <v>1069</v>
      </c>
      <c r="C61" t="s">
        <v>1070</v>
      </c>
      <c r="D61" s="3">
        <v>45079</v>
      </c>
      <c r="E61" s="4">
        <v>30500</v>
      </c>
      <c r="F61" t="s">
        <v>12</v>
      </c>
      <c r="G61" s="4">
        <v>30500</v>
      </c>
      <c r="H61" s="23">
        <v>5.05</v>
      </c>
      <c r="I61" s="30">
        <f t="shared" si="2"/>
        <v>6039.6039603960398</v>
      </c>
      <c r="J61" t="s">
        <v>1071</v>
      </c>
      <c r="M61"/>
      <c r="N61"/>
      <c r="O61"/>
      <c r="P61"/>
      <c r="S61" s="80"/>
      <c r="T61" s="23"/>
      <c r="U61" s="80"/>
      <c r="V61" s="81"/>
    </row>
    <row r="62" spans="1:31" x14ac:dyDescent="0.25">
      <c r="B62" t="s">
        <v>1072</v>
      </c>
      <c r="C62" t="s">
        <v>1073</v>
      </c>
      <c r="D62" s="3">
        <v>45334</v>
      </c>
      <c r="E62" s="4">
        <v>38000</v>
      </c>
      <c r="F62" t="s">
        <v>12</v>
      </c>
      <c r="G62" s="4">
        <v>38000</v>
      </c>
      <c r="H62" s="23">
        <v>5.26</v>
      </c>
      <c r="I62" s="30">
        <f t="shared" si="2"/>
        <v>7224.3346007604569</v>
      </c>
      <c r="J62" t="s">
        <v>1074</v>
      </c>
      <c r="L62" t="s">
        <v>1075</v>
      </c>
      <c r="M62"/>
      <c r="N62"/>
      <c r="O62"/>
      <c r="P62"/>
      <c r="S62" s="80"/>
      <c r="T62" s="23"/>
      <c r="U62" s="80"/>
      <c r="V62" s="81"/>
    </row>
    <row r="63" spans="1:31" x14ac:dyDescent="0.25">
      <c r="B63" t="s">
        <v>583</v>
      </c>
      <c r="C63" t="s">
        <v>153</v>
      </c>
      <c r="D63" s="3">
        <v>45244</v>
      </c>
      <c r="E63" s="4">
        <v>32900</v>
      </c>
      <c r="F63" t="s">
        <v>12</v>
      </c>
      <c r="G63" s="4">
        <v>32900</v>
      </c>
      <c r="H63" s="23">
        <v>5.27</v>
      </c>
      <c r="I63" s="30">
        <f t="shared" si="2"/>
        <v>6242.8842504743834</v>
      </c>
      <c r="J63" t="s">
        <v>1076</v>
      </c>
      <c r="M63"/>
      <c r="N63"/>
      <c r="O63"/>
      <c r="P63"/>
      <c r="S63" s="80"/>
      <c r="T63" s="23"/>
      <c r="U63" s="80"/>
      <c r="V63" s="81"/>
    </row>
    <row r="64" spans="1:31" x14ac:dyDescent="0.25">
      <c r="H64" s="23"/>
      <c r="M64"/>
      <c r="N64"/>
      <c r="O64"/>
      <c r="P64"/>
      <c r="S64" s="80"/>
      <c r="T64" s="23"/>
      <c r="U64" s="80"/>
      <c r="V64" s="81"/>
    </row>
    <row r="65" spans="1:31" x14ac:dyDescent="0.25">
      <c r="A65" s="17"/>
      <c r="B65" t="s">
        <v>680</v>
      </c>
      <c r="C65" t="s">
        <v>681</v>
      </c>
      <c r="D65" s="3">
        <v>44127</v>
      </c>
      <c r="E65" s="4">
        <v>19000</v>
      </c>
      <c r="F65" t="s">
        <v>12</v>
      </c>
      <c r="G65" s="4">
        <v>19000</v>
      </c>
      <c r="H65" s="23">
        <v>5</v>
      </c>
      <c r="I65" s="66">
        <f>G65/H65</f>
        <v>3800</v>
      </c>
      <c r="J65" t="s">
        <v>682</v>
      </c>
      <c r="K65" t="s">
        <v>683</v>
      </c>
      <c r="L65" s="17"/>
      <c r="M65" s="60"/>
      <c r="N65" s="61"/>
      <c r="O65" s="17"/>
      <c r="P65" s="61"/>
      <c r="Q65" s="17"/>
      <c r="R65" s="17"/>
      <c r="S65" s="17"/>
      <c r="T65" s="17"/>
      <c r="U65" s="17"/>
      <c r="V65" s="53"/>
      <c r="W65" s="17"/>
      <c r="X65" s="17"/>
      <c r="Y65" s="17"/>
      <c r="Z65" s="17"/>
      <c r="AA65" s="17"/>
      <c r="AB65" s="17"/>
      <c r="AC65" s="17"/>
    </row>
    <row r="66" spans="1:31" x14ac:dyDescent="0.25">
      <c r="A66" s="17"/>
      <c r="B66" s="17" t="s">
        <v>275</v>
      </c>
      <c r="C66" s="17" t="s">
        <v>264</v>
      </c>
      <c r="D66" s="18">
        <v>43238</v>
      </c>
      <c r="E66" s="19">
        <v>22500</v>
      </c>
      <c r="F66" s="17" t="s">
        <v>12</v>
      </c>
      <c r="G66" s="19">
        <v>22500</v>
      </c>
      <c r="H66" s="27">
        <v>5.74</v>
      </c>
      <c r="I66" s="66">
        <f>G66/H66</f>
        <v>3919.8606271777003</v>
      </c>
      <c r="J66" s="17" t="s">
        <v>274</v>
      </c>
      <c r="K66" s="17" t="s">
        <v>486</v>
      </c>
      <c r="L66" s="17"/>
      <c r="N66" s="56"/>
      <c r="AD66" s="17"/>
      <c r="AE66" s="17"/>
    </row>
    <row r="67" spans="1:31" s="17" customFormat="1" x14ac:dyDescent="0.25">
      <c r="B67" s="17" t="s">
        <v>656</v>
      </c>
      <c r="C67" s="17" t="s">
        <v>657</v>
      </c>
      <c r="D67" s="18">
        <v>44155</v>
      </c>
      <c r="E67" s="19">
        <v>30000</v>
      </c>
      <c r="G67" s="19">
        <v>30000</v>
      </c>
      <c r="H67" s="27">
        <v>5</v>
      </c>
      <c r="I67" s="66">
        <f>G67/H67</f>
        <v>6000</v>
      </c>
      <c r="J67" s="17" t="s">
        <v>778</v>
      </c>
      <c r="K67" s="17" t="s">
        <v>658</v>
      </c>
      <c r="L67" s="17" t="s">
        <v>539</v>
      </c>
      <c r="M67" s="60"/>
      <c r="N67" s="61"/>
      <c r="P67" s="61"/>
      <c r="V67" s="53"/>
      <c r="AD67"/>
      <c r="AE67"/>
    </row>
    <row r="68" spans="1:31" x14ac:dyDescent="0.25">
      <c r="B68" t="s">
        <v>924</v>
      </c>
      <c r="C68" t="s">
        <v>421</v>
      </c>
      <c r="D68" s="3">
        <v>44424</v>
      </c>
      <c r="E68" s="4">
        <v>42000</v>
      </c>
      <c r="F68" t="s">
        <v>12</v>
      </c>
      <c r="G68" s="4">
        <v>42000</v>
      </c>
      <c r="H68" s="23">
        <v>5.12</v>
      </c>
      <c r="I68" s="30">
        <f>G68/V68</f>
        <v>8203.125</v>
      </c>
      <c r="J68" t="s">
        <v>925</v>
      </c>
      <c r="M68"/>
      <c r="N68"/>
      <c r="O68"/>
      <c r="P68"/>
      <c r="S68" s="80">
        <v>0</v>
      </c>
      <c r="T68" s="23">
        <v>0</v>
      </c>
      <c r="U68" s="80">
        <f>S68+T68</f>
        <v>0</v>
      </c>
      <c r="V68" s="81">
        <f>H68-U68</f>
        <v>5.12</v>
      </c>
      <c r="X68" t="s">
        <v>926</v>
      </c>
      <c r="Y68" t="s">
        <v>927</v>
      </c>
    </row>
    <row r="69" spans="1:31" s="17" customFormat="1" x14ac:dyDescent="0.25">
      <c r="A69"/>
      <c r="B69" t="s">
        <v>917</v>
      </c>
      <c r="C69" t="s">
        <v>1044</v>
      </c>
      <c r="D69" s="3">
        <v>44356</v>
      </c>
      <c r="E69" s="4">
        <v>37000</v>
      </c>
      <c r="F69"/>
      <c r="G69" s="4">
        <v>37000</v>
      </c>
      <c r="H69" s="23">
        <v>5</v>
      </c>
      <c r="I69" s="30">
        <f>G69/V69</f>
        <v>8258.9285714285706</v>
      </c>
      <c r="J69" t="s">
        <v>919</v>
      </c>
      <c r="K69"/>
      <c r="L69"/>
      <c r="M69"/>
      <c r="N69"/>
      <c r="O69"/>
      <c r="P69"/>
      <c r="Q69"/>
      <c r="R69"/>
      <c r="S69" s="80"/>
      <c r="T69" s="23"/>
      <c r="U69" s="80"/>
      <c r="V69" s="81">
        <v>4.4800000000000004</v>
      </c>
      <c r="W69"/>
      <c r="X69"/>
      <c r="Y69"/>
      <c r="Z69"/>
      <c r="AA69"/>
      <c r="AB69"/>
      <c r="AC69"/>
      <c r="AD69"/>
      <c r="AE69"/>
    </row>
    <row r="70" spans="1:31" x14ac:dyDescent="0.25">
      <c r="H70" s="23"/>
      <c r="M70"/>
      <c r="N70"/>
      <c r="O70"/>
      <c r="P70"/>
      <c r="S70" s="80">
        <v>0.125</v>
      </c>
      <c r="T70" s="23">
        <v>0</v>
      </c>
      <c r="U70" s="80">
        <f>S70+T70</f>
        <v>0.125</v>
      </c>
      <c r="V70" s="81">
        <f>H70-U70</f>
        <v>-0.125</v>
      </c>
      <c r="X70" t="s">
        <v>922</v>
      </c>
      <c r="Y70" t="s">
        <v>923</v>
      </c>
    </row>
    <row r="71" spans="1:31" x14ac:dyDescent="0.25">
      <c r="B71" s="6"/>
      <c r="C71" s="6"/>
      <c r="D71" s="7"/>
      <c r="E71" s="8"/>
      <c r="F71" s="6"/>
      <c r="G71" s="8"/>
      <c r="H71" s="33"/>
      <c r="I71" s="79"/>
      <c r="J71" s="6"/>
      <c r="K71" s="6"/>
      <c r="L71" s="6"/>
      <c r="M71"/>
      <c r="N71"/>
      <c r="O71"/>
      <c r="P71"/>
      <c r="S71" s="80">
        <v>0</v>
      </c>
      <c r="T71" s="23">
        <v>0</v>
      </c>
      <c r="U71" s="80">
        <v>0</v>
      </c>
      <c r="V71" s="81">
        <v>5.31</v>
      </c>
      <c r="X71" t="s">
        <v>880</v>
      </c>
      <c r="Y71" t="s">
        <v>928</v>
      </c>
    </row>
    <row r="72" spans="1:31" ht="15.75" thickBot="1" x14ac:dyDescent="0.3">
      <c r="A72" s="74">
        <v>5</v>
      </c>
      <c r="B72" s="13"/>
      <c r="C72" s="13"/>
      <c r="D72" s="14"/>
      <c r="E72" s="15"/>
      <c r="F72" s="13"/>
      <c r="G72" s="15">
        <f>SUM(G56:G71)</f>
        <v>318300</v>
      </c>
      <c r="H72" s="16">
        <f>SUM(H56:H71)</f>
        <v>56.739999999999995</v>
      </c>
      <c r="I72" s="31">
        <f>SUM(G72/H72)</f>
        <v>5609.7990835389501</v>
      </c>
      <c r="J72" s="13"/>
      <c r="K72" s="13"/>
      <c r="L72" s="13"/>
      <c r="M72" s="77">
        <v>5</v>
      </c>
      <c r="N72" s="78">
        <f>SUM(I72*M72)</f>
        <v>28048.99541769475</v>
      </c>
    </row>
    <row r="73" spans="1:31" x14ac:dyDescent="0.25">
      <c r="A73" s="17"/>
      <c r="N73" s="61"/>
    </row>
    <row r="74" spans="1:31" x14ac:dyDescent="0.25">
      <c r="B74" t="s">
        <v>1077</v>
      </c>
      <c r="C74" t="s">
        <v>1078</v>
      </c>
      <c r="D74" s="3">
        <v>45113</v>
      </c>
      <c r="E74" s="4">
        <v>33500</v>
      </c>
      <c r="F74" t="s">
        <v>12</v>
      </c>
      <c r="G74" s="4">
        <v>33500</v>
      </c>
      <c r="H74" s="23">
        <v>6.02</v>
      </c>
      <c r="I74" s="30">
        <f>G74/H74</f>
        <v>5564.7840531561469</v>
      </c>
      <c r="J74" t="s">
        <v>1079</v>
      </c>
      <c r="N74" s="61"/>
    </row>
    <row r="75" spans="1:31" s="17" customFormat="1" x14ac:dyDescent="0.25">
      <c r="A75" s="28"/>
      <c r="B75" t="s">
        <v>691</v>
      </c>
      <c r="C75" t="s">
        <v>692</v>
      </c>
      <c r="D75" s="3">
        <v>43952</v>
      </c>
      <c r="E75" s="4">
        <v>30000</v>
      </c>
      <c r="F75" t="s">
        <v>556</v>
      </c>
      <c r="G75" s="4">
        <v>30000</v>
      </c>
      <c r="H75" s="23">
        <v>8.27</v>
      </c>
      <c r="I75" s="30">
        <f>G75/H75</f>
        <v>3627.5695284159615</v>
      </c>
      <c r="J75" t="s">
        <v>693</v>
      </c>
      <c r="K75" t="s">
        <v>694</v>
      </c>
      <c r="L75"/>
      <c r="M75" s="28"/>
      <c r="N75" s="51"/>
      <c r="O75"/>
      <c r="P75" s="51"/>
      <c r="Q75"/>
      <c r="R75"/>
      <c r="S75"/>
      <c r="T75"/>
      <c r="U75"/>
      <c r="V75" s="49"/>
      <c r="W75"/>
      <c r="X75"/>
      <c r="Y75"/>
      <c r="Z75"/>
      <c r="AA75"/>
      <c r="AB75"/>
      <c r="AC75"/>
      <c r="AD75"/>
      <c r="AE75"/>
    </row>
    <row r="76" spans="1:31" x14ac:dyDescent="0.25">
      <c r="B76" t="s">
        <v>933</v>
      </c>
      <c r="C76" t="s">
        <v>934</v>
      </c>
      <c r="D76" s="3">
        <v>44351</v>
      </c>
      <c r="E76" s="4">
        <v>31000</v>
      </c>
      <c r="F76" t="s">
        <v>88</v>
      </c>
      <c r="G76" s="4">
        <v>31000</v>
      </c>
      <c r="H76" s="23">
        <f>4.29+3.5</f>
        <v>7.79</v>
      </c>
      <c r="I76" s="30">
        <f>G76/V76</f>
        <v>3979.4608472400514</v>
      </c>
      <c r="J76" t="s">
        <v>935</v>
      </c>
      <c r="K76" t="s">
        <v>936</v>
      </c>
      <c r="M76"/>
      <c r="N76"/>
      <c r="O76"/>
      <c r="P76"/>
      <c r="S76" s="80">
        <v>0</v>
      </c>
      <c r="T76" s="23">
        <v>0</v>
      </c>
      <c r="U76" s="80">
        <v>0</v>
      </c>
      <c r="V76" s="81">
        <f>H76-U76</f>
        <v>7.79</v>
      </c>
      <c r="W76" t="s">
        <v>937</v>
      </c>
      <c r="X76" t="s">
        <v>938</v>
      </c>
      <c r="Y76" t="s">
        <v>939</v>
      </c>
    </row>
    <row r="77" spans="1:31" x14ac:dyDescent="0.25">
      <c r="A77" s="28"/>
      <c r="B77" t="s">
        <v>301</v>
      </c>
      <c r="C77" t="s">
        <v>300</v>
      </c>
      <c r="D77" s="3">
        <v>43186</v>
      </c>
      <c r="E77" s="4">
        <v>34900</v>
      </c>
      <c r="F77" t="s">
        <v>12</v>
      </c>
      <c r="G77" s="4">
        <v>34900</v>
      </c>
      <c r="H77" s="23">
        <v>8.65</v>
      </c>
      <c r="I77" s="30">
        <f>G77/H77</f>
        <v>4034.6820809248552</v>
      </c>
      <c r="J77" t="s">
        <v>299</v>
      </c>
      <c r="O77"/>
      <c r="V77" s="49"/>
    </row>
    <row r="78" spans="1:31" x14ac:dyDescent="0.25">
      <c r="B78" t="s">
        <v>514</v>
      </c>
      <c r="C78" t="s">
        <v>515</v>
      </c>
      <c r="D78" s="3">
        <v>43679</v>
      </c>
      <c r="E78" s="4">
        <v>27000</v>
      </c>
      <c r="G78" s="4">
        <v>27000</v>
      </c>
      <c r="H78" s="23">
        <v>6.5090000000000003</v>
      </c>
      <c r="I78" s="30">
        <f>G78/H78</f>
        <v>4148.1026271316632</v>
      </c>
      <c r="L78" t="s">
        <v>516</v>
      </c>
    </row>
    <row r="79" spans="1:31" x14ac:dyDescent="0.25">
      <c r="A79" s="17"/>
      <c r="B79" s="24" t="s">
        <v>845</v>
      </c>
      <c r="C79" s="24" t="s">
        <v>327</v>
      </c>
      <c r="D79" s="25">
        <v>43777</v>
      </c>
      <c r="E79" s="26">
        <v>49000</v>
      </c>
      <c r="F79" s="24" t="s">
        <v>556</v>
      </c>
      <c r="G79" s="26">
        <v>49000</v>
      </c>
      <c r="H79" s="41">
        <v>8.43</v>
      </c>
      <c r="I79" s="79">
        <f>G79/H79</f>
        <v>5812.5741399762755</v>
      </c>
      <c r="J79" s="24" t="s">
        <v>846</v>
      </c>
      <c r="K79" s="24"/>
      <c r="L79" s="24"/>
      <c r="N79" s="56"/>
      <c r="AD79" s="17"/>
      <c r="AE79" s="17"/>
    </row>
    <row r="80" spans="1:31" ht="15.75" thickBot="1" x14ac:dyDescent="0.3">
      <c r="A80" s="13"/>
      <c r="B80" s="13"/>
      <c r="C80" s="13"/>
      <c r="D80" s="14"/>
      <c r="E80" s="15"/>
      <c r="F80" s="13"/>
      <c r="G80" s="15">
        <f>SUM(G73:G79)</f>
        <v>205400</v>
      </c>
      <c r="H80" s="16">
        <f>SUM(H73:H79)</f>
        <v>45.668999999999997</v>
      </c>
      <c r="I80" s="31">
        <f>SUM(G80/H80)</f>
        <v>4497.5804155992037</v>
      </c>
      <c r="J80" s="13"/>
      <c r="K80" s="13"/>
      <c r="L80" s="13"/>
      <c r="M80" s="77">
        <v>7</v>
      </c>
      <c r="N80" s="78">
        <f>SUM(I80*M80)</f>
        <v>31483.062909194425</v>
      </c>
    </row>
    <row r="82" spans="2:25" x14ac:dyDescent="0.25">
      <c r="B82" t="s">
        <v>700</v>
      </c>
      <c r="C82" t="s">
        <v>701</v>
      </c>
      <c r="D82" s="3">
        <v>44229</v>
      </c>
      <c r="E82" s="4">
        <v>37000</v>
      </c>
      <c r="F82" t="s">
        <v>12</v>
      </c>
      <c r="G82" s="4">
        <v>37000</v>
      </c>
      <c r="H82" s="23">
        <v>10.45</v>
      </c>
      <c r="I82" s="30">
        <f>G82/H82</f>
        <v>3540.6698564593303</v>
      </c>
      <c r="J82" t="s">
        <v>702</v>
      </c>
      <c r="K82" t="s">
        <v>703</v>
      </c>
    </row>
    <row r="83" spans="2:25" x14ac:dyDescent="0.25">
      <c r="B83" t="s">
        <v>968</v>
      </c>
      <c r="C83" t="s">
        <v>177</v>
      </c>
      <c r="D83" s="3">
        <v>44603</v>
      </c>
      <c r="E83" s="4">
        <v>40000</v>
      </c>
      <c r="F83" t="s">
        <v>12</v>
      </c>
      <c r="G83" s="4">
        <v>40000</v>
      </c>
      <c r="H83" s="23">
        <v>10.97</v>
      </c>
      <c r="I83" s="30">
        <f>G83/V83</f>
        <v>3696.174459434485</v>
      </c>
      <c r="J83" t="s">
        <v>969</v>
      </c>
      <c r="M83"/>
      <c r="N83"/>
      <c r="O83"/>
      <c r="P83"/>
      <c r="S83" s="80">
        <v>0.14799999999999999</v>
      </c>
      <c r="T83" s="23">
        <v>0</v>
      </c>
      <c r="U83" s="80">
        <f>S83+T83</f>
        <v>0.14799999999999999</v>
      </c>
      <c r="V83" s="81">
        <f>H83-U83</f>
        <v>10.822000000000001</v>
      </c>
      <c r="W83" t="s">
        <v>970</v>
      </c>
      <c r="X83" t="s">
        <v>971</v>
      </c>
      <c r="Y83" t="s">
        <v>972</v>
      </c>
    </row>
    <row r="84" spans="2:25" x14ac:dyDescent="0.25">
      <c r="B84" t="s">
        <v>331</v>
      </c>
      <c r="C84" t="s">
        <v>330</v>
      </c>
      <c r="D84" s="3">
        <v>44019</v>
      </c>
      <c r="E84" s="4">
        <v>39000</v>
      </c>
      <c r="F84" t="s">
        <v>12</v>
      </c>
      <c r="G84" s="4">
        <v>39000</v>
      </c>
      <c r="H84" s="23">
        <v>10.01</v>
      </c>
      <c r="I84" s="30">
        <f>G84/H84</f>
        <v>3896.1038961038962</v>
      </c>
      <c r="J84" t="s">
        <v>711</v>
      </c>
    </row>
    <row r="85" spans="2:25" x14ac:dyDescent="0.25">
      <c r="B85" t="s">
        <v>712</v>
      </c>
      <c r="C85" t="s">
        <v>713</v>
      </c>
      <c r="D85" s="3">
        <v>44215</v>
      </c>
      <c r="E85" s="4">
        <v>39000</v>
      </c>
      <c r="F85" t="s">
        <v>12</v>
      </c>
      <c r="G85" s="4">
        <v>39000</v>
      </c>
      <c r="H85" s="23">
        <v>10</v>
      </c>
      <c r="I85" s="30">
        <f>G85/H85</f>
        <v>3900</v>
      </c>
      <c r="J85" t="s">
        <v>714</v>
      </c>
      <c r="K85" t="s">
        <v>715</v>
      </c>
    </row>
    <row r="86" spans="2:25" x14ac:dyDescent="0.25">
      <c r="B86" t="s">
        <v>704</v>
      </c>
      <c r="C86" t="s">
        <v>177</v>
      </c>
      <c r="D86" s="3">
        <v>44036</v>
      </c>
      <c r="E86" s="4">
        <v>36000</v>
      </c>
      <c r="F86" t="s">
        <v>88</v>
      </c>
      <c r="G86" s="4">
        <v>36000</v>
      </c>
      <c r="H86" s="23">
        <v>9.09</v>
      </c>
      <c r="I86" s="30">
        <f>G86/H86</f>
        <v>3960.3960396039606</v>
      </c>
      <c r="J86" t="s">
        <v>705</v>
      </c>
      <c r="K86" t="s">
        <v>706</v>
      </c>
    </row>
    <row r="87" spans="2:25" x14ac:dyDescent="0.25">
      <c r="B87" t="s">
        <v>951</v>
      </c>
      <c r="C87" t="s">
        <v>952</v>
      </c>
      <c r="D87" s="3">
        <v>44512</v>
      </c>
      <c r="E87" s="4">
        <v>40000</v>
      </c>
      <c r="F87" t="s">
        <v>12</v>
      </c>
      <c r="G87" s="4">
        <v>40000</v>
      </c>
      <c r="H87" s="23">
        <v>10.02</v>
      </c>
      <c r="I87" s="30">
        <f t="shared" ref="I87:I95" si="3">G87/H87</f>
        <v>3992.0159680638726</v>
      </c>
      <c r="J87" t="s">
        <v>953</v>
      </c>
      <c r="K87" t="s">
        <v>954</v>
      </c>
      <c r="M87"/>
      <c r="N87"/>
      <c r="O87"/>
      <c r="P87"/>
      <c r="S87" s="80">
        <v>0.495</v>
      </c>
      <c r="T87" s="23">
        <v>0</v>
      </c>
      <c r="U87" s="80">
        <f>S87+T87</f>
        <v>0.495</v>
      </c>
      <c r="V87" s="81">
        <f>H87-U87</f>
        <v>9.5250000000000004</v>
      </c>
      <c r="W87" t="s">
        <v>955</v>
      </c>
      <c r="X87" t="s">
        <v>956</v>
      </c>
      <c r="Y87" t="s">
        <v>957</v>
      </c>
    </row>
    <row r="88" spans="2:25" x14ac:dyDescent="0.25">
      <c r="B88" t="s">
        <v>1080</v>
      </c>
      <c r="C88" t="s">
        <v>1081</v>
      </c>
      <c r="D88" s="3">
        <v>45132</v>
      </c>
      <c r="E88" s="4">
        <v>52000</v>
      </c>
      <c r="F88" t="s">
        <v>12</v>
      </c>
      <c r="G88" s="4">
        <v>52000</v>
      </c>
      <c r="H88" s="23">
        <v>9.94</v>
      </c>
      <c r="I88" s="30">
        <f t="shared" si="3"/>
        <v>5231.3883299798799</v>
      </c>
      <c r="J88" t="s">
        <v>1082</v>
      </c>
      <c r="M88"/>
      <c r="N88"/>
      <c r="O88"/>
      <c r="P88"/>
      <c r="S88" s="80"/>
      <c r="T88" s="23"/>
      <c r="U88" s="80"/>
      <c r="V88" s="81"/>
    </row>
    <row r="89" spans="2:25" x14ac:dyDescent="0.25">
      <c r="B89" t="s">
        <v>1083</v>
      </c>
      <c r="C89" t="s">
        <v>161</v>
      </c>
      <c r="D89" s="3">
        <v>45320</v>
      </c>
      <c r="E89" s="4">
        <v>70000</v>
      </c>
      <c r="F89" t="s">
        <v>12</v>
      </c>
      <c r="G89" s="4">
        <v>70000</v>
      </c>
      <c r="H89" s="23">
        <v>10.02</v>
      </c>
      <c r="I89" s="30">
        <f t="shared" si="3"/>
        <v>6986.0279441117764</v>
      </c>
      <c r="J89" t="s">
        <v>1084</v>
      </c>
      <c r="M89"/>
      <c r="N89"/>
      <c r="O89"/>
      <c r="P89"/>
      <c r="S89" s="80"/>
      <c r="T89" s="23"/>
      <c r="U89" s="80"/>
      <c r="V89" s="81"/>
    </row>
    <row r="90" spans="2:25" x14ac:dyDescent="0.25">
      <c r="B90" t="s">
        <v>951</v>
      </c>
      <c r="C90" t="s">
        <v>952</v>
      </c>
      <c r="D90" s="3">
        <v>45323</v>
      </c>
      <c r="E90" s="4">
        <v>60000</v>
      </c>
      <c r="F90" t="s">
        <v>12</v>
      </c>
      <c r="G90" s="4">
        <v>60000</v>
      </c>
      <c r="H90" s="23">
        <v>10.02</v>
      </c>
      <c r="I90" s="30">
        <f t="shared" si="3"/>
        <v>5988.0239520958085</v>
      </c>
      <c r="J90" t="s">
        <v>1085</v>
      </c>
      <c r="L90" t="s">
        <v>954</v>
      </c>
      <c r="M90"/>
      <c r="N90"/>
      <c r="O90"/>
      <c r="P90"/>
      <c r="S90" s="80"/>
      <c r="T90" s="23"/>
      <c r="U90" s="80"/>
      <c r="V90" s="81"/>
    </row>
    <row r="91" spans="2:25" x14ac:dyDescent="0.25">
      <c r="B91" t="s">
        <v>1086</v>
      </c>
      <c r="C91" t="s">
        <v>640</v>
      </c>
      <c r="D91" s="3">
        <v>45040</v>
      </c>
      <c r="E91" s="4">
        <v>64000</v>
      </c>
      <c r="F91" t="s">
        <v>12</v>
      </c>
      <c r="G91" s="4">
        <v>64000</v>
      </c>
      <c r="H91" s="23">
        <v>10.09</v>
      </c>
      <c r="I91" s="30">
        <f t="shared" si="3"/>
        <v>6342.9137760158574</v>
      </c>
      <c r="J91" t="s">
        <v>1087</v>
      </c>
      <c r="M91"/>
      <c r="N91"/>
      <c r="O91"/>
      <c r="P91"/>
      <c r="S91" s="80"/>
      <c r="T91" s="23"/>
      <c r="U91" s="80"/>
      <c r="V91" s="81"/>
    </row>
    <row r="92" spans="2:25" x14ac:dyDescent="0.25">
      <c r="B92" t="s">
        <v>589</v>
      </c>
      <c r="C92" t="s">
        <v>1088</v>
      </c>
      <c r="D92" s="3">
        <v>45296</v>
      </c>
      <c r="E92" s="4">
        <v>73000</v>
      </c>
      <c r="F92" t="s">
        <v>12</v>
      </c>
      <c r="G92" s="4">
        <v>73000</v>
      </c>
      <c r="H92" s="23">
        <v>11.2</v>
      </c>
      <c r="I92" s="30">
        <f t="shared" si="3"/>
        <v>6517.8571428571431</v>
      </c>
      <c r="J92" t="s">
        <v>1089</v>
      </c>
      <c r="M92"/>
      <c r="N92"/>
      <c r="O92"/>
      <c r="P92"/>
      <c r="S92" s="80"/>
      <c r="T92" s="23"/>
      <c r="U92" s="80"/>
      <c r="V92" s="81"/>
    </row>
    <row r="93" spans="2:25" x14ac:dyDescent="0.25">
      <c r="B93" t="s">
        <v>1090</v>
      </c>
      <c r="C93" t="s">
        <v>660</v>
      </c>
      <c r="D93" s="3">
        <v>45040</v>
      </c>
      <c r="E93" s="4">
        <v>55000</v>
      </c>
      <c r="F93" t="s">
        <v>12</v>
      </c>
      <c r="G93" s="4">
        <v>55000</v>
      </c>
      <c r="H93" s="23">
        <v>11.57</v>
      </c>
      <c r="I93" s="30">
        <f t="shared" si="3"/>
        <v>4753.6732929991358</v>
      </c>
      <c r="J93" t="s">
        <v>1091</v>
      </c>
      <c r="M93"/>
      <c r="N93"/>
      <c r="O93"/>
      <c r="P93"/>
      <c r="S93" s="80"/>
      <c r="T93" s="23"/>
      <c r="U93" s="80"/>
      <c r="V93" s="81"/>
    </row>
    <row r="94" spans="2:25" x14ac:dyDescent="0.25">
      <c r="B94" t="s">
        <v>1092</v>
      </c>
      <c r="C94" t="s">
        <v>660</v>
      </c>
      <c r="D94" s="3">
        <v>45026</v>
      </c>
      <c r="E94" s="4">
        <v>55000</v>
      </c>
      <c r="F94" t="s">
        <v>12</v>
      </c>
      <c r="G94" s="4">
        <v>55000</v>
      </c>
      <c r="H94" s="23">
        <v>11.63</v>
      </c>
      <c r="I94" s="30">
        <f t="shared" si="3"/>
        <v>4729.1487532244191</v>
      </c>
      <c r="J94" t="s">
        <v>1093</v>
      </c>
      <c r="M94"/>
      <c r="N94"/>
      <c r="O94"/>
      <c r="P94"/>
      <c r="S94" s="80"/>
      <c r="T94" s="23"/>
      <c r="U94" s="80"/>
      <c r="V94" s="81"/>
    </row>
    <row r="95" spans="2:25" x14ac:dyDescent="0.25">
      <c r="B95" t="s">
        <v>1094</v>
      </c>
      <c r="C95" t="s">
        <v>1095</v>
      </c>
      <c r="D95" s="3">
        <v>45245</v>
      </c>
      <c r="E95" s="4">
        <v>55000</v>
      </c>
      <c r="F95" t="s">
        <v>88</v>
      </c>
      <c r="G95" s="4">
        <v>55000</v>
      </c>
      <c r="H95" s="23">
        <v>12.31</v>
      </c>
      <c r="I95" s="30">
        <f t="shared" si="3"/>
        <v>4467.9122664500401</v>
      </c>
      <c r="J95" t="s">
        <v>1096</v>
      </c>
      <c r="M95"/>
      <c r="N95"/>
      <c r="O95"/>
      <c r="P95"/>
      <c r="S95" s="80"/>
      <c r="T95" s="23"/>
      <c r="U95" s="80"/>
      <c r="V95" s="81"/>
    </row>
    <row r="96" spans="2:25" x14ac:dyDescent="0.25">
      <c r="H96" s="23"/>
      <c r="M96"/>
      <c r="N96"/>
      <c r="O96"/>
      <c r="P96"/>
      <c r="S96" s="80"/>
      <c r="T96" s="23"/>
      <c r="U96" s="80"/>
      <c r="V96" s="81"/>
    </row>
    <row r="97" spans="2:25" x14ac:dyDescent="0.25">
      <c r="H97" s="23"/>
      <c r="M97"/>
      <c r="N97"/>
      <c r="O97"/>
      <c r="P97"/>
      <c r="S97" s="80"/>
      <c r="T97" s="23"/>
      <c r="U97" s="80"/>
      <c r="V97" s="81"/>
    </row>
    <row r="98" spans="2:25" x14ac:dyDescent="0.25">
      <c r="H98" s="23"/>
      <c r="M98"/>
      <c r="N98"/>
      <c r="O98"/>
      <c r="P98"/>
      <c r="S98" s="80"/>
      <c r="T98" s="23"/>
      <c r="U98" s="80"/>
      <c r="V98" s="81"/>
    </row>
    <row r="99" spans="2:25" x14ac:dyDescent="0.25">
      <c r="B99" t="s">
        <v>86</v>
      </c>
      <c r="C99" t="s">
        <v>612</v>
      </c>
      <c r="D99" s="3">
        <v>44215</v>
      </c>
      <c r="E99" s="4">
        <v>42000</v>
      </c>
      <c r="G99" s="4">
        <v>42000</v>
      </c>
      <c r="H99" s="23">
        <v>10</v>
      </c>
      <c r="I99" s="30">
        <f>G99/H99</f>
        <v>4200</v>
      </c>
      <c r="J99" t="s">
        <v>786</v>
      </c>
      <c r="K99" t="s">
        <v>438</v>
      </c>
      <c r="L99" t="s">
        <v>613</v>
      </c>
      <c r="O99"/>
      <c r="V99" s="49"/>
    </row>
    <row r="100" spans="2:25" x14ac:dyDescent="0.25">
      <c r="B100" t="s">
        <v>696</v>
      </c>
      <c r="C100" t="s">
        <v>581</v>
      </c>
      <c r="D100" s="3">
        <v>44012</v>
      </c>
      <c r="E100" s="4">
        <v>43000</v>
      </c>
      <c r="G100" s="4">
        <v>43000</v>
      </c>
      <c r="H100" s="23">
        <v>10</v>
      </c>
      <c r="I100" s="30">
        <f>G100/H100</f>
        <v>4300</v>
      </c>
      <c r="J100" t="s">
        <v>789</v>
      </c>
      <c r="K100" t="s">
        <v>643</v>
      </c>
      <c r="O100"/>
      <c r="V100" s="49"/>
    </row>
    <row r="101" spans="2:25" x14ac:dyDescent="0.25">
      <c r="B101" t="s">
        <v>707</v>
      </c>
      <c r="C101" t="s">
        <v>708</v>
      </c>
      <c r="D101" s="3">
        <v>43998</v>
      </c>
      <c r="E101" s="4">
        <v>43900</v>
      </c>
      <c r="F101" t="s">
        <v>12</v>
      </c>
      <c r="G101" s="4">
        <v>43900</v>
      </c>
      <c r="H101" s="23">
        <v>10.11</v>
      </c>
      <c r="I101" s="30">
        <f>G101/H101</f>
        <v>4342.235410484669</v>
      </c>
      <c r="J101" t="s">
        <v>709</v>
      </c>
      <c r="K101" t="s">
        <v>710</v>
      </c>
    </row>
    <row r="102" spans="2:25" x14ac:dyDescent="0.25">
      <c r="B102" t="s">
        <v>589</v>
      </c>
      <c r="C102" t="s">
        <v>590</v>
      </c>
      <c r="D102" s="3">
        <v>43990</v>
      </c>
      <c r="E102" s="4">
        <v>49900</v>
      </c>
      <c r="G102" s="4">
        <v>49900</v>
      </c>
      <c r="H102" s="23">
        <v>11.2</v>
      </c>
      <c r="I102" s="30">
        <f>G102/H102</f>
        <v>4455.3571428571431</v>
      </c>
      <c r="J102" t="s">
        <v>780</v>
      </c>
      <c r="K102" t="s">
        <v>438</v>
      </c>
      <c r="L102" t="s">
        <v>591</v>
      </c>
      <c r="O102"/>
      <c r="V102" s="49"/>
    </row>
    <row r="103" spans="2:25" x14ac:dyDescent="0.25">
      <c r="B103" t="s">
        <v>570</v>
      </c>
      <c r="C103" t="s">
        <v>571</v>
      </c>
      <c r="D103" s="3">
        <v>44007</v>
      </c>
      <c r="E103" s="4">
        <v>45000</v>
      </c>
      <c r="G103" s="4">
        <v>45000</v>
      </c>
      <c r="H103" s="23">
        <v>10.07</v>
      </c>
      <c r="I103" s="30">
        <f>G103/H103</f>
        <v>4468.7189672293944</v>
      </c>
      <c r="J103" t="s">
        <v>790</v>
      </c>
      <c r="K103" t="s">
        <v>438</v>
      </c>
      <c r="L103" t="s">
        <v>616</v>
      </c>
      <c r="O103"/>
      <c r="V103" s="49"/>
    </row>
    <row r="104" spans="2:25" x14ac:dyDescent="0.25">
      <c r="B104" t="s">
        <v>940</v>
      </c>
      <c r="C104" t="s">
        <v>941</v>
      </c>
      <c r="D104" s="3">
        <v>44302</v>
      </c>
      <c r="E104" s="4">
        <v>42500</v>
      </c>
      <c r="F104" t="s">
        <v>12</v>
      </c>
      <c r="G104" s="4">
        <v>42500</v>
      </c>
      <c r="H104" s="23">
        <v>9.6300000000000008</v>
      </c>
      <c r="I104" s="30">
        <f>G104/V104</f>
        <v>4615.5516941789747</v>
      </c>
      <c r="J104" t="s">
        <v>942</v>
      </c>
      <c r="M104"/>
      <c r="N104"/>
      <c r="O104"/>
      <c r="P104"/>
      <c r="S104" s="80">
        <v>0.13900000000000001</v>
      </c>
      <c r="T104" s="23">
        <v>0.28299999999999997</v>
      </c>
      <c r="U104" s="80">
        <f>T104+S104</f>
        <v>0.42199999999999999</v>
      </c>
      <c r="V104" s="81">
        <f>H104-U104</f>
        <v>9.2080000000000002</v>
      </c>
      <c r="X104" t="s">
        <v>943</v>
      </c>
      <c r="Y104" t="s">
        <v>944</v>
      </c>
    </row>
    <row r="105" spans="2:25" x14ac:dyDescent="0.25">
      <c r="B105" t="s">
        <v>614</v>
      </c>
      <c r="C105" t="s">
        <v>615</v>
      </c>
      <c r="D105" s="3">
        <v>44125</v>
      </c>
      <c r="E105" s="4">
        <v>43500</v>
      </c>
      <c r="G105" s="4">
        <v>43500</v>
      </c>
      <c r="H105" s="23">
        <v>9.2100000000000009</v>
      </c>
      <c r="I105" s="30">
        <f>G105/H105</f>
        <v>4723.1270358306183</v>
      </c>
      <c r="J105" t="s">
        <v>784</v>
      </c>
      <c r="K105" t="s">
        <v>438</v>
      </c>
      <c r="L105" t="s">
        <v>785</v>
      </c>
      <c r="O105"/>
      <c r="V105" s="49"/>
    </row>
    <row r="106" spans="2:25" x14ac:dyDescent="0.25">
      <c r="B106" t="s">
        <v>644</v>
      </c>
      <c r="C106" t="s">
        <v>645</v>
      </c>
      <c r="D106" s="3">
        <v>44221</v>
      </c>
      <c r="E106" s="4">
        <v>57000</v>
      </c>
      <c r="G106" s="4">
        <v>57000</v>
      </c>
      <c r="H106" s="23">
        <v>11.6</v>
      </c>
      <c r="I106" s="30">
        <f>G106/H106</f>
        <v>4913.7931034482763</v>
      </c>
      <c r="J106" t="s">
        <v>787</v>
      </c>
      <c r="K106" t="s">
        <v>438</v>
      </c>
      <c r="L106" t="s">
        <v>646</v>
      </c>
      <c r="O106"/>
      <c r="V106" s="49"/>
    </row>
    <row r="107" spans="2:25" x14ac:dyDescent="0.25">
      <c r="B107" t="s">
        <v>570</v>
      </c>
      <c r="C107" t="s">
        <v>571</v>
      </c>
      <c r="D107" s="3">
        <v>44461</v>
      </c>
      <c r="E107" s="4">
        <v>52000</v>
      </c>
      <c r="G107" s="4">
        <v>52000</v>
      </c>
      <c r="H107" s="23">
        <v>10.07</v>
      </c>
      <c r="I107" s="30">
        <f>G107/H107</f>
        <v>5163.8530287984113</v>
      </c>
      <c r="J107" t="s">
        <v>791</v>
      </c>
      <c r="O107"/>
      <c r="V107" s="49"/>
    </row>
    <row r="108" spans="2:25" x14ac:dyDescent="0.25">
      <c r="B108" t="s">
        <v>570</v>
      </c>
      <c r="C108" t="s">
        <v>964</v>
      </c>
      <c r="D108" s="3">
        <v>44461</v>
      </c>
      <c r="E108" s="4">
        <v>52000</v>
      </c>
      <c r="F108" t="s">
        <v>12</v>
      </c>
      <c r="G108" s="4">
        <v>52000</v>
      </c>
      <c r="H108" s="23">
        <v>10.07</v>
      </c>
      <c r="I108" s="30">
        <f>G108/V108</f>
        <v>5431.9440091925208</v>
      </c>
      <c r="J108" t="s">
        <v>791</v>
      </c>
      <c r="M108"/>
      <c r="N108"/>
      <c r="O108"/>
      <c r="P108"/>
      <c r="S108" s="80">
        <v>0.251</v>
      </c>
      <c r="T108" s="23">
        <v>0.246</v>
      </c>
      <c r="U108" s="80">
        <f>S108+T108</f>
        <v>0.497</v>
      </c>
      <c r="V108" s="81">
        <f>H108-U108</f>
        <v>9.5730000000000004</v>
      </c>
      <c r="W108" t="s">
        <v>965</v>
      </c>
      <c r="X108" t="s">
        <v>966</v>
      </c>
      <c r="Y108" t="s">
        <v>967</v>
      </c>
    </row>
    <row r="109" spans="2:25" x14ac:dyDescent="0.25">
      <c r="B109" t="s">
        <v>945</v>
      </c>
      <c r="C109" t="s">
        <v>946</v>
      </c>
      <c r="D109" s="3">
        <v>44644</v>
      </c>
      <c r="E109" s="4">
        <v>49000</v>
      </c>
      <c r="F109" t="s">
        <v>12</v>
      </c>
      <c r="G109" s="4">
        <v>49000</v>
      </c>
      <c r="H109" s="23">
        <v>10</v>
      </c>
      <c r="I109" s="30">
        <f>G109/V109</f>
        <v>5446.2598643992442</v>
      </c>
      <c r="J109" t="s">
        <v>947</v>
      </c>
      <c r="M109"/>
      <c r="N109"/>
      <c r="O109"/>
      <c r="P109"/>
      <c r="S109" s="80">
        <v>1.0029999999999999</v>
      </c>
      <c r="T109" s="23">
        <v>0</v>
      </c>
      <c r="U109" s="80">
        <f>S109+T109</f>
        <v>1.0029999999999999</v>
      </c>
      <c r="V109" s="81">
        <f>H109-U109</f>
        <v>8.9969999999999999</v>
      </c>
      <c r="W109" t="s">
        <v>948</v>
      </c>
      <c r="X109" t="s">
        <v>949</v>
      </c>
      <c r="Y109" t="s">
        <v>950</v>
      </c>
    </row>
    <row r="110" spans="2:25" x14ac:dyDescent="0.25">
      <c r="B110" t="s">
        <v>589</v>
      </c>
      <c r="C110" t="s">
        <v>590</v>
      </c>
      <c r="D110" s="3">
        <v>44365</v>
      </c>
      <c r="E110" s="4">
        <v>64000</v>
      </c>
      <c r="G110" s="4">
        <v>64000</v>
      </c>
      <c r="H110" s="23">
        <v>11.2</v>
      </c>
      <c r="I110" s="30">
        <f>G110/H110</f>
        <v>5714.2857142857147</v>
      </c>
      <c r="J110" t="s">
        <v>781</v>
      </c>
      <c r="O110"/>
      <c r="V110" s="49"/>
    </row>
    <row r="111" spans="2:25" x14ac:dyDescent="0.25">
      <c r="H111" s="23"/>
      <c r="O111"/>
      <c r="V111" s="49"/>
    </row>
    <row r="112" spans="2:25" x14ac:dyDescent="0.25">
      <c r="B112" s="6"/>
      <c r="C112" s="6"/>
      <c r="D112" s="7"/>
      <c r="E112" s="8"/>
      <c r="F112" s="6"/>
      <c r="G112" s="8"/>
      <c r="H112" s="9"/>
      <c r="I112" s="79"/>
      <c r="J112" s="6"/>
      <c r="K112" s="6"/>
      <c r="L112" s="6"/>
    </row>
    <row r="113" spans="1:29" ht="15.75" thickBot="1" x14ac:dyDescent="0.3">
      <c r="A113" s="13">
        <v>10</v>
      </c>
      <c r="B113" s="13"/>
      <c r="C113" s="13"/>
      <c r="D113" s="14"/>
      <c r="E113" s="15"/>
      <c r="F113" s="13"/>
      <c r="G113" s="15">
        <f>SUM(G82:G112)</f>
        <v>1298800</v>
      </c>
      <c r="H113" s="16">
        <f>SUM(H82:H112)</f>
        <v>270.47999999999996</v>
      </c>
      <c r="I113" s="31">
        <f>SUM(G113/H113)</f>
        <v>4801.8337769890568</v>
      </c>
      <c r="J113" s="13"/>
      <c r="K113" s="13"/>
      <c r="L113" s="13"/>
      <c r="M113" s="77">
        <v>10</v>
      </c>
      <c r="N113" s="78">
        <f>SUM(I113*M113)</f>
        <v>48018.337769890568</v>
      </c>
    </row>
    <row r="115" spans="1:29" x14ac:dyDescent="0.25">
      <c r="H115" s="23"/>
      <c r="N115" s="56"/>
    </row>
    <row r="116" spans="1:29" x14ac:dyDescent="0.25">
      <c r="B116" s="44" t="s">
        <v>460</v>
      </c>
      <c r="C116" s="44" t="s">
        <v>461</v>
      </c>
      <c r="D116" s="45">
        <v>44056</v>
      </c>
      <c r="E116" s="46">
        <v>45000</v>
      </c>
      <c r="F116" s="44"/>
      <c r="G116" s="46">
        <v>45000</v>
      </c>
      <c r="H116" s="48">
        <v>15</v>
      </c>
      <c r="I116" s="85">
        <f>G116/H116</f>
        <v>3000</v>
      </c>
      <c r="J116" s="44" t="s">
        <v>795</v>
      </c>
      <c r="K116" s="44"/>
      <c r="L116" s="44"/>
      <c r="O116"/>
      <c r="V116" s="49"/>
    </row>
    <row r="117" spans="1:29" x14ac:dyDescent="0.25">
      <c r="B117" t="s">
        <v>797</v>
      </c>
      <c r="C117" t="s">
        <v>755</v>
      </c>
      <c r="D117" s="3">
        <v>45072</v>
      </c>
      <c r="E117" s="4">
        <v>75500</v>
      </c>
      <c r="F117" t="s">
        <v>12</v>
      </c>
      <c r="G117" s="4">
        <v>75500</v>
      </c>
      <c r="H117" s="23">
        <v>16</v>
      </c>
      <c r="I117" s="85">
        <f t="shared" ref="I117:I118" si="4">G117/H117</f>
        <v>4718.75</v>
      </c>
      <c r="J117" t="s">
        <v>1097</v>
      </c>
      <c r="O117"/>
      <c r="V117" s="49"/>
    </row>
    <row r="118" spans="1:29" x14ac:dyDescent="0.25">
      <c r="B118" t="s">
        <v>1098</v>
      </c>
      <c r="C118" t="s">
        <v>138</v>
      </c>
      <c r="D118" s="3">
        <v>45275</v>
      </c>
      <c r="E118" s="4">
        <v>105900</v>
      </c>
      <c r="F118" t="s">
        <v>12</v>
      </c>
      <c r="G118" s="4">
        <v>105900</v>
      </c>
      <c r="H118" s="23">
        <v>17.5</v>
      </c>
      <c r="I118" s="85">
        <f t="shared" si="4"/>
        <v>6051.4285714285716</v>
      </c>
      <c r="J118" t="s">
        <v>1099</v>
      </c>
      <c r="O118"/>
      <c r="V118" s="49"/>
    </row>
    <row r="119" spans="1:29" x14ac:dyDescent="0.25">
      <c r="B119" s="44" t="s">
        <v>632</v>
      </c>
      <c r="C119" s="44" t="s">
        <v>633</v>
      </c>
      <c r="D119" s="45">
        <v>43889</v>
      </c>
      <c r="E119" s="46">
        <v>53500</v>
      </c>
      <c r="F119" s="44"/>
      <c r="G119" s="46">
        <v>53500</v>
      </c>
      <c r="H119" s="48">
        <v>17.48</v>
      </c>
      <c r="I119" s="85">
        <f>G119/H119</f>
        <v>3060.6407322654463</v>
      </c>
      <c r="J119" s="44" t="s">
        <v>793</v>
      </c>
      <c r="K119" s="44" t="s">
        <v>438</v>
      </c>
      <c r="L119" s="44" t="s">
        <v>634</v>
      </c>
      <c r="O119"/>
      <c r="V119" s="49"/>
    </row>
    <row r="120" spans="1:29" x14ac:dyDescent="0.25">
      <c r="B120" t="s">
        <v>121</v>
      </c>
      <c r="C120" t="s">
        <v>716</v>
      </c>
      <c r="D120" s="3">
        <v>44257</v>
      </c>
      <c r="E120" s="4">
        <v>57500</v>
      </c>
      <c r="F120" t="s">
        <v>12</v>
      </c>
      <c r="G120" s="4">
        <v>57500</v>
      </c>
      <c r="H120" s="23">
        <v>16.87</v>
      </c>
      <c r="I120" s="30">
        <f>G120/H120</f>
        <v>3408.4173088322464</v>
      </c>
      <c r="J120" t="s">
        <v>717</v>
      </c>
      <c r="K120" t="s">
        <v>718</v>
      </c>
      <c r="N120" s="56"/>
    </row>
    <row r="121" spans="1:29" x14ac:dyDescent="0.25">
      <c r="B121" t="s">
        <v>719</v>
      </c>
      <c r="C121" t="s">
        <v>621</v>
      </c>
      <c r="D121" s="3">
        <v>44202</v>
      </c>
      <c r="E121" s="4">
        <v>61500</v>
      </c>
      <c r="F121" t="s">
        <v>12</v>
      </c>
      <c r="G121" s="4">
        <v>61500</v>
      </c>
      <c r="H121" s="23">
        <v>17</v>
      </c>
      <c r="I121" s="30">
        <f>G121/H121</f>
        <v>3617.6470588235293</v>
      </c>
      <c r="J121" t="s">
        <v>720</v>
      </c>
      <c r="K121" t="s">
        <v>721</v>
      </c>
      <c r="N121" s="56"/>
    </row>
    <row r="122" spans="1:29" x14ac:dyDescent="0.25">
      <c r="B122" t="s">
        <v>797</v>
      </c>
      <c r="C122" t="s">
        <v>605</v>
      </c>
      <c r="D122" s="3">
        <v>43949</v>
      </c>
      <c r="E122" s="4">
        <v>59900</v>
      </c>
      <c r="G122" s="4">
        <v>59900</v>
      </c>
      <c r="H122" s="23">
        <v>16</v>
      </c>
      <c r="I122" s="85">
        <f>G122/H122</f>
        <v>3743.75</v>
      </c>
      <c r="J122" s="44" t="s">
        <v>796</v>
      </c>
      <c r="K122" t="s">
        <v>606</v>
      </c>
      <c r="L122" t="s">
        <v>607</v>
      </c>
      <c r="N122" s="56"/>
    </row>
    <row r="123" spans="1:29" x14ac:dyDescent="0.25">
      <c r="B123" t="s">
        <v>978</v>
      </c>
      <c r="C123" t="s">
        <v>979</v>
      </c>
      <c r="D123" s="3">
        <v>44389</v>
      </c>
      <c r="E123" s="4">
        <v>72000</v>
      </c>
      <c r="F123" t="s">
        <v>12</v>
      </c>
      <c r="G123" s="4">
        <v>72000</v>
      </c>
      <c r="H123" s="23">
        <v>17.989999999999998</v>
      </c>
      <c r="I123" s="30">
        <f>G123/V123</f>
        <v>4326.923076923078</v>
      </c>
      <c r="J123" t="s">
        <v>980</v>
      </c>
      <c r="M123"/>
      <c r="N123"/>
      <c r="O123"/>
      <c r="P123"/>
      <c r="R123" t="s">
        <v>981</v>
      </c>
      <c r="S123" s="80">
        <v>1.31</v>
      </c>
      <c r="T123" s="23">
        <v>0.04</v>
      </c>
      <c r="U123" s="80">
        <f>S123+T123</f>
        <v>1.35</v>
      </c>
      <c r="V123" s="81">
        <f>H123-U123</f>
        <v>16.639999999999997</v>
      </c>
      <c r="W123" t="s">
        <v>982</v>
      </c>
      <c r="X123" t="s">
        <v>983</v>
      </c>
      <c r="Y123" t="s">
        <v>984</v>
      </c>
    </row>
    <row r="124" spans="1:29" x14ac:dyDescent="0.25">
      <c r="B124" s="6" t="s">
        <v>973</v>
      </c>
      <c r="C124" s="6" t="s">
        <v>177</v>
      </c>
      <c r="D124" s="7">
        <v>44609</v>
      </c>
      <c r="E124" s="8">
        <v>68000</v>
      </c>
      <c r="F124" s="6" t="s">
        <v>12</v>
      </c>
      <c r="G124" s="8">
        <v>68000</v>
      </c>
      <c r="H124" s="33">
        <v>14.12</v>
      </c>
      <c r="I124" s="79">
        <f>G124/V124</f>
        <v>4926.8221996812053</v>
      </c>
      <c r="J124" s="6" t="s">
        <v>974</v>
      </c>
      <c r="K124" s="6"/>
      <c r="L124" s="6"/>
      <c r="M124"/>
      <c r="N124"/>
      <c r="O124"/>
      <c r="P124"/>
      <c r="S124" s="80">
        <v>0.318</v>
      </c>
      <c r="T124" s="23">
        <v>0</v>
      </c>
      <c r="U124" s="80">
        <f>S124+T124</f>
        <v>0.318</v>
      </c>
      <c r="V124" s="81">
        <f>H124-U124</f>
        <v>13.802</v>
      </c>
      <c r="W124" t="s">
        <v>975</v>
      </c>
      <c r="X124" t="s">
        <v>976</v>
      </c>
      <c r="Y124" t="s">
        <v>977</v>
      </c>
    </row>
    <row r="125" spans="1:29" ht="15.75" thickBot="1" x14ac:dyDescent="0.3">
      <c r="A125" s="13">
        <v>15</v>
      </c>
      <c r="B125" s="13"/>
      <c r="C125" s="13"/>
      <c r="D125" s="14"/>
      <c r="E125" s="15"/>
      <c r="F125" s="13"/>
      <c r="G125" s="15">
        <f>SUM(G114:G124)</f>
        <v>598800</v>
      </c>
      <c r="H125" s="16">
        <f>SUM(H114:H124)</f>
        <v>147.96</v>
      </c>
      <c r="I125" s="31">
        <f>SUM(G125/H125)</f>
        <v>4047.0397404703972</v>
      </c>
      <c r="J125" s="13"/>
      <c r="K125" s="13"/>
      <c r="L125" s="13"/>
      <c r="M125" s="77">
        <v>15</v>
      </c>
      <c r="N125" s="78">
        <f>SUM(I125*M125)</f>
        <v>60705.596107055957</v>
      </c>
    </row>
    <row r="127" spans="1:29" x14ac:dyDescent="0.25">
      <c r="A127" s="28"/>
      <c r="B127" t="s">
        <v>572</v>
      </c>
      <c r="C127" t="s">
        <v>573</v>
      </c>
      <c r="D127" s="3">
        <v>43965</v>
      </c>
      <c r="E127" s="4">
        <v>65000</v>
      </c>
      <c r="G127" s="4">
        <v>65000</v>
      </c>
      <c r="H127" s="23">
        <v>20</v>
      </c>
      <c r="I127" s="66">
        <f>G127/H127</f>
        <v>3250</v>
      </c>
      <c r="J127" t="s">
        <v>802</v>
      </c>
      <c r="K127" t="s">
        <v>438</v>
      </c>
      <c r="L127" t="s">
        <v>617</v>
      </c>
      <c r="M127" s="60"/>
      <c r="N127" s="61"/>
      <c r="O127" s="17"/>
      <c r="P127" s="61"/>
      <c r="Q127" s="17"/>
      <c r="R127" s="17"/>
      <c r="S127" s="17"/>
      <c r="T127" s="17"/>
      <c r="U127" s="17"/>
      <c r="V127" s="53"/>
      <c r="W127" s="17"/>
      <c r="X127" s="17"/>
      <c r="Y127" s="17"/>
      <c r="Z127" s="17"/>
      <c r="AA127" s="17"/>
      <c r="AB127" s="17"/>
      <c r="AC127" s="17"/>
    </row>
    <row r="128" spans="1:29" x14ac:dyDescent="0.25">
      <c r="A128" s="17"/>
      <c r="B128" t="s">
        <v>722</v>
      </c>
      <c r="C128" t="s">
        <v>679</v>
      </c>
      <c r="D128" s="3">
        <v>44089</v>
      </c>
      <c r="E128" s="4">
        <v>70000</v>
      </c>
      <c r="F128" t="s">
        <v>12</v>
      </c>
      <c r="G128" s="4">
        <v>70000</v>
      </c>
      <c r="H128" s="23">
        <v>20.99</v>
      </c>
      <c r="I128" s="66">
        <f>G128/H128</f>
        <v>3334.9213911386378</v>
      </c>
      <c r="J128" t="s">
        <v>723</v>
      </c>
      <c r="K128" t="s">
        <v>724</v>
      </c>
      <c r="L128" s="17"/>
      <c r="O128"/>
      <c r="V128" s="49"/>
    </row>
    <row r="129" spans="1:31" x14ac:dyDescent="0.25">
      <c r="A129" s="17"/>
      <c r="B129" t="s">
        <v>130</v>
      </c>
      <c r="C129" t="s">
        <v>133</v>
      </c>
      <c r="D129" s="3">
        <v>43934</v>
      </c>
      <c r="E129" s="4">
        <v>67000</v>
      </c>
      <c r="F129" t="s">
        <v>12</v>
      </c>
      <c r="G129" s="4">
        <v>67000</v>
      </c>
      <c r="H129" s="23">
        <v>20</v>
      </c>
      <c r="I129" s="66">
        <f>G129/H129</f>
        <v>3350</v>
      </c>
      <c r="J129" t="s">
        <v>725</v>
      </c>
      <c r="K129" t="s">
        <v>726</v>
      </c>
      <c r="L129" s="17"/>
      <c r="O129"/>
      <c r="V129" s="49"/>
    </row>
    <row r="130" spans="1:31" x14ac:dyDescent="0.25">
      <c r="B130" t="s">
        <v>991</v>
      </c>
      <c r="C130" t="s">
        <v>735</v>
      </c>
      <c r="D130" s="3">
        <v>44340</v>
      </c>
      <c r="E130" s="4">
        <v>74900</v>
      </c>
      <c r="F130" t="s">
        <v>12</v>
      </c>
      <c r="G130" s="4">
        <v>74900</v>
      </c>
      <c r="H130" s="23">
        <v>22.18</v>
      </c>
      <c r="I130" s="30">
        <f>G130/V130</f>
        <v>3423.6869771906572</v>
      </c>
      <c r="J130" t="s">
        <v>992</v>
      </c>
      <c r="M130"/>
      <c r="N130"/>
      <c r="O130"/>
      <c r="P130"/>
      <c r="S130" s="80">
        <v>0.30299999999999999</v>
      </c>
      <c r="T130" s="23">
        <v>0</v>
      </c>
      <c r="U130" s="80">
        <f>S130+T130</f>
        <v>0.30299999999999999</v>
      </c>
      <c r="V130" s="81">
        <f>H130-U130</f>
        <v>21.876999999999999</v>
      </c>
      <c r="W130" t="s">
        <v>993</v>
      </c>
      <c r="X130" t="s">
        <v>994</v>
      </c>
      <c r="Y130" t="s">
        <v>995</v>
      </c>
    </row>
    <row r="131" spans="1:31" x14ac:dyDescent="0.25">
      <c r="A131" s="17"/>
      <c r="B131" s="17" t="s">
        <v>661</v>
      </c>
      <c r="C131" s="17" t="s">
        <v>662</v>
      </c>
      <c r="D131" s="18">
        <v>44120</v>
      </c>
      <c r="E131" s="19">
        <v>77000</v>
      </c>
      <c r="F131" s="17"/>
      <c r="G131" s="19">
        <v>77000</v>
      </c>
      <c r="H131" s="27">
        <v>20.8</v>
      </c>
      <c r="I131" s="66">
        <f>G131/H131</f>
        <v>3701.9230769230767</v>
      </c>
      <c r="J131" s="17" t="s">
        <v>807</v>
      </c>
      <c r="K131" s="17" t="s">
        <v>438</v>
      </c>
      <c r="L131" s="17" t="s">
        <v>663</v>
      </c>
      <c r="O131"/>
      <c r="V131" s="49"/>
    </row>
    <row r="132" spans="1:31" x14ac:dyDescent="0.25">
      <c r="A132" s="17"/>
      <c r="B132" s="17" t="s">
        <v>370</v>
      </c>
      <c r="C132" s="17" t="s">
        <v>635</v>
      </c>
      <c r="D132" s="18">
        <v>43937</v>
      </c>
      <c r="E132" s="19">
        <v>75000</v>
      </c>
      <c r="F132" s="17"/>
      <c r="G132" s="19">
        <v>75000</v>
      </c>
      <c r="H132" s="27">
        <v>20</v>
      </c>
      <c r="I132" s="66">
        <f>G132/H132</f>
        <v>3750</v>
      </c>
      <c r="J132" s="17" t="s">
        <v>806</v>
      </c>
      <c r="K132" s="17" t="s">
        <v>438</v>
      </c>
      <c r="L132" s="17" t="s">
        <v>636</v>
      </c>
      <c r="O132"/>
      <c r="V132" s="49"/>
    </row>
    <row r="133" spans="1:31" x14ac:dyDescent="0.25">
      <c r="B133" t="s">
        <v>727</v>
      </c>
      <c r="C133" t="s">
        <v>728</v>
      </c>
      <c r="D133" s="3">
        <v>44211</v>
      </c>
      <c r="E133" s="4">
        <v>74600</v>
      </c>
      <c r="F133" t="s">
        <v>12</v>
      </c>
      <c r="G133" s="4">
        <v>74600</v>
      </c>
      <c r="H133" s="23">
        <v>19.28</v>
      </c>
      <c r="I133" s="66">
        <f>G133/H133</f>
        <v>3869.2946058091284</v>
      </c>
      <c r="J133" t="s">
        <v>729</v>
      </c>
      <c r="K133" t="s">
        <v>730</v>
      </c>
      <c r="O133"/>
      <c r="V133" s="49"/>
    </row>
    <row r="134" spans="1:31" x14ac:dyDescent="0.25">
      <c r="B134" t="s">
        <v>985</v>
      </c>
      <c r="C134" t="s">
        <v>986</v>
      </c>
      <c r="D134" s="3">
        <v>44494</v>
      </c>
      <c r="E134" s="4">
        <v>78300</v>
      </c>
      <c r="F134" t="s">
        <v>12</v>
      </c>
      <c r="G134" s="4">
        <v>78300</v>
      </c>
      <c r="H134" s="23">
        <v>18.34</v>
      </c>
      <c r="I134" s="30">
        <f>G134/V134</f>
        <v>4419.4841113055263</v>
      </c>
      <c r="J134" t="s">
        <v>987</v>
      </c>
      <c r="M134"/>
      <c r="N134"/>
      <c r="O134"/>
      <c r="P134"/>
      <c r="S134" s="80">
        <v>0.42299999999999999</v>
      </c>
      <c r="T134" s="23">
        <v>0.2</v>
      </c>
      <c r="U134" s="80">
        <f>S134+T134</f>
        <v>0.623</v>
      </c>
      <c r="V134" s="81">
        <f>H134-U134</f>
        <v>17.716999999999999</v>
      </c>
      <c r="W134" t="s">
        <v>988</v>
      </c>
      <c r="X134" t="s">
        <v>989</v>
      </c>
      <c r="Y134" t="s">
        <v>990</v>
      </c>
    </row>
    <row r="135" spans="1:31" x14ac:dyDescent="0.25">
      <c r="B135" s="6" t="s">
        <v>996</v>
      </c>
      <c r="C135" s="6" t="s">
        <v>997</v>
      </c>
      <c r="D135" s="7">
        <v>44291</v>
      </c>
      <c r="E135" s="8">
        <v>118000</v>
      </c>
      <c r="F135" s="6" t="s">
        <v>12</v>
      </c>
      <c r="G135" s="8">
        <v>118000</v>
      </c>
      <c r="H135" s="33">
        <v>22.63</v>
      </c>
      <c r="I135" s="79">
        <f>G135/V135</f>
        <v>5214.3172779496244</v>
      </c>
      <c r="J135" s="6" t="s">
        <v>998</v>
      </c>
      <c r="K135" s="6"/>
      <c r="L135" s="6"/>
      <c r="M135"/>
      <c r="N135"/>
      <c r="O135"/>
      <c r="P135"/>
      <c r="S135" s="80">
        <v>0</v>
      </c>
      <c r="T135" s="23">
        <v>0</v>
      </c>
      <c r="U135" s="80">
        <f>T135+S135</f>
        <v>0</v>
      </c>
      <c r="V135" s="81">
        <f>H135-U135</f>
        <v>22.63</v>
      </c>
      <c r="X135" t="s">
        <v>999</v>
      </c>
      <c r="Y135" t="s">
        <v>1000</v>
      </c>
    </row>
    <row r="136" spans="1:31" ht="15.75" thickBot="1" x14ac:dyDescent="0.3">
      <c r="A136" s="74">
        <v>20</v>
      </c>
      <c r="B136" s="13"/>
      <c r="C136" s="13"/>
      <c r="D136" s="14"/>
      <c r="E136" s="15"/>
      <c r="F136" s="13"/>
      <c r="G136" s="15">
        <f>SUM(G126:G135)</f>
        <v>699800</v>
      </c>
      <c r="H136" s="16">
        <f>SUM(H126:H135)</f>
        <v>184.22</v>
      </c>
      <c r="I136" s="31">
        <f>SUM(G136/H136)</f>
        <v>3798.7189230268159</v>
      </c>
      <c r="J136" s="13"/>
      <c r="K136" s="13"/>
      <c r="L136" s="13"/>
      <c r="M136" s="77">
        <v>20</v>
      </c>
      <c r="N136" s="78">
        <f>SUM(I136*M136)</f>
        <v>75974.378460536318</v>
      </c>
      <c r="Q136" s="29"/>
    </row>
    <row r="138" spans="1:31" s="17" customFormat="1" x14ac:dyDescent="0.25">
      <c r="B138" s="17" t="s">
        <v>538</v>
      </c>
      <c r="C138" s="17" t="s">
        <v>647</v>
      </c>
      <c r="D138" s="18">
        <v>44148</v>
      </c>
      <c r="E138" s="19">
        <v>80000</v>
      </c>
      <c r="G138" s="19">
        <v>80000</v>
      </c>
      <c r="H138" s="27">
        <v>26.56</v>
      </c>
      <c r="I138" s="66">
        <f>G138/H138</f>
        <v>3012.0481927710844</v>
      </c>
      <c r="J138" s="17" t="s">
        <v>811</v>
      </c>
      <c r="K138" s="17" t="s">
        <v>648</v>
      </c>
      <c r="L138" s="17" t="s">
        <v>649</v>
      </c>
      <c r="M138" s="28"/>
      <c r="N138" s="56"/>
      <c r="O138" s="30"/>
      <c r="P138" s="5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17" customFormat="1" x14ac:dyDescent="0.25">
      <c r="B139" s="17" t="s">
        <v>808</v>
      </c>
      <c r="C139" s="17" t="s">
        <v>506</v>
      </c>
      <c r="D139" s="18">
        <v>43224</v>
      </c>
      <c r="E139" s="19">
        <v>74900</v>
      </c>
      <c r="G139" s="19">
        <v>74900</v>
      </c>
      <c r="H139" s="27">
        <v>24</v>
      </c>
      <c r="I139" s="66">
        <f>G139/H139</f>
        <v>3120.8333333333335</v>
      </c>
      <c r="J139" s="17" t="s">
        <v>809</v>
      </c>
      <c r="K139" s="17" t="s">
        <v>507</v>
      </c>
      <c r="M139" s="60"/>
      <c r="N139" s="61"/>
      <c r="P139" s="61"/>
      <c r="V139" s="53"/>
    </row>
    <row r="140" spans="1:31" x14ac:dyDescent="0.25">
      <c r="A140" s="17"/>
      <c r="B140" s="17" t="s">
        <v>650</v>
      </c>
      <c r="C140" s="17" t="s">
        <v>651</v>
      </c>
      <c r="D140" s="18">
        <v>44097</v>
      </c>
      <c r="E140" s="19">
        <v>95000</v>
      </c>
      <c r="F140" s="17"/>
      <c r="G140" s="19">
        <v>95000</v>
      </c>
      <c r="H140" s="27">
        <v>26</v>
      </c>
      <c r="I140" s="66">
        <f>G140/H140</f>
        <v>3653.8461538461538</v>
      </c>
      <c r="J140" s="17" t="s">
        <v>810</v>
      </c>
      <c r="K140" s="17" t="s">
        <v>652</v>
      </c>
      <c r="L140" s="17" t="s">
        <v>438</v>
      </c>
      <c r="N140" s="56"/>
    </row>
    <row r="141" spans="1:31" x14ac:dyDescent="0.25">
      <c r="A141" s="17"/>
      <c r="B141" s="17" t="s">
        <v>390</v>
      </c>
      <c r="C141" s="17" t="s">
        <v>20</v>
      </c>
      <c r="D141" s="18">
        <v>43258</v>
      </c>
      <c r="E141" s="19">
        <v>95000</v>
      </c>
      <c r="F141" s="17" t="s">
        <v>12</v>
      </c>
      <c r="G141" s="19">
        <v>95000</v>
      </c>
      <c r="H141" s="27">
        <v>25</v>
      </c>
      <c r="I141" s="66">
        <f>G141/H141</f>
        <v>3800</v>
      </c>
      <c r="J141" s="17" t="s">
        <v>389</v>
      </c>
      <c r="K141" s="17" t="s">
        <v>493</v>
      </c>
      <c r="L141" s="17"/>
      <c r="M141" s="60"/>
      <c r="N141" s="56"/>
      <c r="O141" s="17"/>
      <c r="P141" s="61"/>
      <c r="Q141" s="17"/>
      <c r="R141" s="17"/>
      <c r="S141" s="17"/>
      <c r="T141" s="17"/>
      <c r="U141" s="17"/>
      <c r="V141" s="53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x14ac:dyDescent="0.25">
      <c r="B142" s="24"/>
      <c r="C142" s="24"/>
      <c r="D142" s="25"/>
      <c r="E142" s="26"/>
      <c r="F142" s="24"/>
      <c r="G142" s="26"/>
      <c r="H142" s="41"/>
      <c r="I142" s="84"/>
      <c r="J142" s="24"/>
      <c r="K142" s="24"/>
      <c r="L142" s="24"/>
      <c r="N142" s="56"/>
    </row>
    <row r="143" spans="1:31" ht="15.75" thickBot="1" x14ac:dyDescent="0.3">
      <c r="A143" s="13">
        <v>25</v>
      </c>
      <c r="B143" s="13"/>
      <c r="C143" s="13"/>
      <c r="D143" s="14"/>
      <c r="E143" s="15"/>
      <c r="F143" s="13"/>
      <c r="G143" s="15">
        <f>SUM(G137:G142)</f>
        <v>344900</v>
      </c>
      <c r="H143" s="16">
        <f>SUM(H137:H142)</f>
        <v>101.56</v>
      </c>
      <c r="I143" s="31">
        <f>SUM(G143/H143)</f>
        <v>3396.0220559275303</v>
      </c>
      <c r="J143" s="13"/>
      <c r="K143" s="13"/>
      <c r="L143" s="13"/>
      <c r="M143" s="77">
        <v>25</v>
      </c>
      <c r="N143" s="78">
        <f>SUM(I143*M143)</f>
        <v>84900.551398188254</v>
      </c>
    </row>
    <row r="145" spans="1:31" x14ac:dyDescent="0.25">
      <c r="B145" t="s">
        <v>1100</v>
      </c>
      <c r="C145" t="s">
        <v>1101</v>
      </c>
      <c r="D145" s="3">
        <v>45047</v>
      </c>
      <c r="E145" s="4">
        <v>158800</v>
      </c>
      <c r="F145" t="s">
        <v>12</v>
      </c>
      <c r="G145" s="4">
        <v>158800</v>
      </c>
      <c r="H145" s="23">
        <v>32</v>
      </c>
      <c r="I145" s="30">
        <f t="shared" ref="I145:I147" si="5">G145/H145</f>
        <v>4962.5</v>
      </c>
      <c r="J145" t="s">
        <v>1102</v>
      </c>
    </row>
    <row r="146" spans="1:31" x14ac:dyDescent="0.25">
      <c r="B146" t="s">
        <v>1103</v>
      </c>
      <c r="C146" t="s">
        <v>899</v>
      </c>
      <c r="D146" s="3">
        <v>45058</v>
      </c>
      <c r="E146" s="4">
        <v>153000</v>
      </c>
      <c r="F146" t="s">
        <v>12</v>
      </c>
      <c r="G146" s="4">
        <v>153000</v>
      </c>
      <c r="H146" s="23">
        <v>32.4</v>
      </c>
      <c r="I146" s="30">
        <f t="shared" si="5"/>
        <v>4722.2222222222226</v>
      </c>
      <c r="J146" t="s">
        <v>1104</v>
      </c>
      <c r="L146" t="s">
        <v>1105</v>
      </c>
    </row>
    <row r="147" spans="1:31" x14ac:dyDescent="0.25">
      <c r="B147" t="s">
        <v>1008</v>
      </c>
      <c r="C147" t="s">
        <v>1009</v>
      </c>
      <c r="D147" s="3">
        <v>44336</v>
      </c>
      <c r="E147" s="4">
        <v>78000</v>
      </c>
      <c r="G147" s="4">
        <v>78000</v>
      </c>
      <c r="H147" s="23">
        <v>34.9</v>
      </c>
      <c r="I147" s="30">
        <f t="shared" si="5"/>
        <v>2234.9570200573066</v>
      </c>
      <c r="J147" t="s">
        <v>1010</v>
      </c>
      <c r="M147"/>
      <c r="N147"/>
      <c r="O147"/>
      <c r="P147"/>
      <c r="S147" s="80"/>
      <c r="T147" s="23"/>
      <c r="U147" s="80"/>
      <c r="V147" s="81">
        <v>34.42</v>
      </c>
    </row>
    <row r="148" spans="1:31" x14ac:dyDescent="0.25">
      <c r="B148" t="s">
        <v>813</v>
      </c>
      <c r="C148" t="s">
        <v>608</v>
      </c>
      <c r="D148" s="3">
        <v>43910</v>
      </c>
      <c r="E148" s="4">
        <v>80000</v>
      </c>
      <c r="G148" s="4">
        <v>80000</v>
      </c>
      <c r="H148" s="23">
        <v>31.5</v>
      </c>
      <c r="I148" s="30">
        <f t="shared" ref="I148:I153" si="6">G148/H148</f>
        <v>2539.6825396825398</v>
      </c>
      <c r="J148" t="s">
        <v>812</v>
      </c>
      <c r="K148" t="s">
        <v>609</v>
      </c>
      <c r="O148"/>
      <c r="V148" s="49"/>
    </row>
    <row r="149" spans="1:31" x14ac:dyDescent="0.25">
      <c r="A149" s="17"/>
      <c r="B149" t="s">
        <v>475</v>
      </c>
      <c r="C149" t="s">
        <v>476</v>
      </c>
      <c r="D149" s="3">
        <v>43490</v>
      </c>
      <c r="E149" s="4">
        <v>84000</v>
      </c>
      <c r="G149" s="4">
        <v>84000</v>
      </c>
      <c r="H149" s="5">
        <v>29.96</v>
      </c>
      <c r="I149" s="30">
        <f t="shared" si="6"/>
        <v>2803.7383177570091</v>
      </c>
      <c r="J149" t="s">
        <v>817</v>
      </c>
      <c r="K149" t="s">
        <v>477</v>
      </c>
      <c r="L149" t="s">
        <v>569</v>
      </c>
      <c r="O149"/>
      <c r="V149" s="49"/>
    </row>
    <row r="150" spans="1:31" x14ac:dyDescent="0.25">
      <c r="B150" t="s">
        <v>508</v>
      </c>
      <c r="C150" t="s">
        <v>509</v>
      </c>
      <c r="D150" s="3">
        <v>43592</v>
      </c>
      <c r="E150" s="4">
        <v>100000</v>
      </c>
      <c r="G150" s="4">
        <v>100000</v>
      </c>
      <c r="H150" s="23">
        <v>29.73</v>
      </c>
      <c r="I150" s="30">
        <f t="shared" si="6"/>
        <v>3363.6057854019509</v>
      </c>
      <c r="K150" t="s">
        <v>510</v>
      </c>
      <c r="L150" t="s">
        <v>522</v>
      </c>
      <c r="O150"/>
    </row>
    <row r="151" spans="1:31" x14ac:dyDescent="0.25">
      <c r="B151" t="s">
        <v>814</v>
      </c>
      <c r="C151" t="s">
        <v>478</v>
      </c>
      <c r="D151" s="3">
        <v>43203</v>
      </c>
      <c r="E151" s="4">
        <v>120000</v>
      </c>
      <c r="G151" s="4">
        <v>120000</v>
      </c>
      <c r="H151" s="23">
        <v>35.03</v>
      </c>
      <c r="I151" s="30">
        <f t="shared" si="6"/>
        <v>3425.6351698544104</v>
      </c>
      <c r="J151" t="s">
        <v>815</v>
      </c>
      <c r="K151" t="s">
        <v>479</v>
      </c>
      <c r="L151" t="s">
        <v>816</v>
      </c>
      <c r="M151" s="60"/>
      <c r="N151" s="61"/>
      <c r="O151" s="17"/>
      <c r="P151" s="61"/>
      <c r="Q151" s="17"/>
      <c r="R151" s="17"/>
      <c r="S151" s="17"/>
      <c r="T151" s="17"/>
      <c r="U151" s="17"/>
      <c r="V151" s="53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x14ac:dyDescent="0.25">
      <c r="B152" t="s">
        <v>840</v>
      </c>
      <c r="C152" t="s">
        <v>841</v>
      </c>
      <c r="D152" s="3">
        <v>43803</v>
      </c>
      <c r="E152" s="4">
        <v>104000</v>
      </c>
      <c r="G152" s="4">
        <v>104000</v>
      </c>
      <c r="H152" s="5">
        <v>30.35</v>
      </c>
      <c r="I152" s="30">
        <f t="shared" si="6"/>
        <v>3426.6886326194399</v>
      </c>
      <c r="J152" t="s">
        <v>842</v>
      </c>
    </row>
    <row r="153" spans="1:31" x14ac:dyDescent="0.25">
      <c r="B153" t="s">
        <v>490</v>
      </c>
      <c r="C153" t="s">
        <v>491</v>
      </c>
      <c r="D153" s="3">
        <v>43609</v>
      </c>
      <c r="E153" s="4">
        <v>94000</v>
      </c>
      <c r="G153" s="4">
        <v>94000</v>
      </c>
      <c r="H153" s="23">
        <v>27.3</v>
      </c>
      <c r="I153" s="30">
        <f t="shared" si="6"/>
        <v>3443.2234432234432</v>
      </c>
      <c r="K153" t="s">
        <v>492</v>
      </c>
      <c r="L153" t="s">
        <v>521</v>
      </c>
      <c r="O153"/>
    </row>
    <row r="154" spans="1:31" x14ac:dyDescent="0.25">
      <c r="B154" t="s">
        <v>1011</v>
      </c>
      <c r="C154" t="s">
        <v>1012</v>
      </c>
      <c r="D154" s="3">
        <v>44357</v>
      </c>
      <c r="E154" s="4">
        <v>126000</v>
      </c>
      <c r="F154" t="s">
        <v>12</v>
      </c>
      <c r="G154" s="4">
        <v>126000</v>
      </c>
      <c r="H154" s="23">
        <v>35.54</v>
      </c>
      <c r="I154" s="30">
        <f>G154/V154</f>
        <v>3607.9374624173179</v>
      </c>
      <c r="J154" t="s">
        <v>1013</v>
      </c>
      <c r="M154"/>
      <c r="N154"/>
      <c r="O154"/>
      <c r="P154"/>
      <c r="S154" s="80">
        <v>0.61699999999999999</v>
      </c>
      <c r="T154" s="23">
        <v>0</v>
      </c>
      <c r="U154" s="80">
        <f>S154+T154</f>
        <v>0.61699999999999999</v>
      </c>
      <c r="V154" s="81">
        <f>H154-U154</f>
        <v>34.923000000000002</v>
      </c>
      <c r="W154" t="s">
        <v>1014</v>
      </c>
      <c r="X154" t="s">
        <v>1015</v>
      </c>
      <c r="Y154" t="s">
        <v>1016</v>
      </c>
    </row>
    <row r="155" spans="1:31" s="17" customFormat="1" x14ac:dyDescent="0.25">
      <c r="A155"/>
      <c r="B155" t="s">
        <v>490</v>
      </c>
      <c r="C155" t="s">
        <v>889</v>
      </c>
      <c r="D155" s="3">
        <v>44308</v>
      </c>
      <c r="E155" s="4">
        <v>125000</v>
      </c>
      <c r="F155" t="s">
        <v>12</v>
      </c>
      <c r="G155" s="4">
        <v>125000</v>
      </c>
      <c r="H155" s="23">
        <v>28</v>
      </c>
      <c r="I155" s="30">
        <f>G155/V155</f>
        <v>4726.6127202601529</v>
      </c>
      <c r="J155" t="s">
        <v>1001</v>
      </c>
      <c r="K155"/>
      <c r="L155"/>
      <c r="M155"/>
      <c r="N155"/>
      <c r="O155"/>
      <c r="P155"/>
      <c r="Q155"/>
      <c r="R155"/>
      <c r="S155" s="80">
        <v>1.554</v>
      </c>
      <c r="T155" s="23">
        <v>0</v>
      </c>
      <c r="U155" s="80">
        <f>S155+T155</f>
        <v>1.554</v>
      </c>
      <c r="V155" s="81">
        <f>H155-U155</f>
        <v>26.446000000000002</v>
      </c>
      <c r="W155"/>
      <c r="X155" t="s">
        <v>1002</v>
      </c>
      <c r="Y155" t="s">
        <v>1003</v>
      </c>
      <c r="Z155"/>
      <c r="AA155"/>
      <c r="AB155"/>
      <c r="AC155"/>
      <c r="AD155"/>
      <c r="AE155"/>
    </row>
    <row r="156" spans="1:31" x14ac:dyDescent="0.25">
      <c r="B156" s="6" t="s">
        <v>1004</v>
      </c>
      <c r="C156" s="6" t="s">
        <v>1005</v>
      </c>
      <c r="D156" s="7">
        <v>44470</v>
      </c>
      <c r="E156" s="8">
        <v>149000</v>
      </c>
      <c r="F156" s="6" t="s">
        <v>12</v>
      </c>
      <c r="G156" s="8">
        <v>149000</v>
      </c>
      <c r="H156" s="33">
        <f>18.66+11.94</f>
        <v>30.6</v>
      </c>
      <c r="I156" s="79">
        <f>G156/V156</f>
        <v>4869.2810457516334</v>
      </c>
      <c r="J156" s="6" t="s">
        <v>1006</v>
      </c>
      <c r="K156" s="6" t="s">
        <v>1007</v>
      </c>
      <c r="L156" s="6"/>
      <c r="M156"/>
      <c r="N156"/>
      <c r="O156"/>
      <c r="P156"/>
      <c r="S156" s="80">
        <v>0</v>
      </c>
      <c r="T156" s="23">
        <v>0</v>
      </c>
      <c r="U156" s="80">
        <f>S156+T156</f>
        <v>0</v>
      </c>
      <c r="V156" s="81">
        <f>H156-U156</f>
        <v>30.6</v>
      </c>
      <c r="X156" t="s">
        <v>962</v>
      </c>
      <c r="Y156" t="s">
        <v>922</v>
      </c>
    </row>
    <row r="157" spans="1:31" ht="15.75" thickBot="1" x14ac:dyDescent="0.3">
      <c r="A157" s="13">
        <v>30</v>
      </c>
      <c r="B157" s="13"/>
      <c r="C157" s="13"/>
      <c r="D157" s="14"/>
      <c r="E157" s="15"/>
      <c r="F157" s="13"/>
      <c r="G157" s="15">
        <f>SUM(G144:G156)</f>
        <v>1371800</v>
      </c>
      <c r="H157" s="16">
        <f>SUM(H144:H156)</f>
        <v>377.31000000000006</v>
      </c>
      <c r="I157" s="31">
        <f>SUM(G157/H157)</f>
        <v>3635.7371922292009</v>
      </c>
      <c r="J157" s="13"/>
      <c r="K157" s="13"/>
      <c r="L157" s="13"/>
      <c r="M157" s="77">
        <v>30</v>
      </c>
      <c r="N157" s="78">
        <f>SUM(I157*M157)</f>
        <v>109072.11576687603</v>
      </c>
      <c r="O157"/>
    </row>
    <row r="158" spans="1:31" x14ac:dyDescent="0.25">
      <c r="A158" s="94"/>
      <c r="B158" s="94"/>
      <c r="C158" s="94"/>
      <c r="D158" s="95"/>
      <c r="E158" s="96"/>
      <c r="F158" s="94"/>
      <c r="G158" s="96"/>
      <c r="H158" s="99"/>
      <c r="I158" s="98"/>
      <c r="J158" s="94"/>
      <c r="K158" s="94"/>
      <c r="L158" s="94"/>
      <c r="M158" s="100"/>
      <c r="N158" s="101"/>
      <c r="O158"/>
    </row>
    <row r="159" spans="1:31" x14ac:dyDescent="0.25">
      <c r="B159" t="s">
        <v>1106</v>
      </c>
      <c r="C159" t="s">
        <v>1107</v>
      </c>
      <c r="D159" s="3">
        <v>45119</v>
      </c>
      <c r="E159" s="4">
        <v>200000</v>
      </c>
      <c r="F159" t="s">
        <v>12</v>
      </c>
      <c r="G159" s="4">
        <v>200000</v>
      </c>
      <c r="H159" s="23">
        <v>40</v>
      </c>
      <c r="I159" s="66">
        <f>G159/H159</f>
        <v>5000</v>
      </c>
      <c r="J159" t="s">
        <v>1108</v>
      </c>
    </row>
    <row r="160" spans="1:31" x14ac:dyDescent="0.25">
      <c r="A160" s="17"/>
      <c r="B160" s="17" t="s">
        <v>574</v>
      </c>
      <c r="C160" s="17" t="s">
        <v>575</v>
      </c>
      <c r="D160" s="18">
        <v>44048</v>
      </c>
      <c r="E160" s="19">
        <v>120000</v>
      </c>
      <c r="F160" s="17"/>
      <c r="G160" s="19">
        <v>120000</v>
      </c>
      <c r="H160" s="27">
        <v>40</v>
      </c>
      <c r="I160" s="66">
        <f>G160/H160</f>
        <v>3000</v>
      </c>
      <c r="J160" s="17" t="s">
        <v>818</v>
      </c>
      <c r="K160" s="17" t="s">
        <v>438</v>
      </c>
      <c r="L160" s="17" t="s">
        <v>820</v>
      </c>
      <c r="M160" s="60"/>
      <c r="N160" s="61"/>
      <c r="O160" s="17"/>
      <c r="P160" s="61"/>
      <c r="Q160" s="17"/>
      <c r="R160" s="17"/>
      <c r="S160" s="17"/>
      <c r="T160" s="17"/>
      <c r="U160" s="17"/>
      <c r="V160" s="53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x14ac:dyDescent="0.25">
      <c r="A161" s="17"/>
      <c r="B161" s="17" t="s">
        <v>574</v>
      </c>
      <c r="C161" s="17" t="s">
        <v>575</v>
      </c>
      <c r="D161" s="18">
        <v>44355</v>
      </c>
      <c r="E161" s="19">
        <v>145000</v>
      </c>
      <c r="F161" s="17"/>
      <c r="G161" s="19">
        <v>145000</v>
      </c>
      <c r="H161" s="27">
        <v>40</v>
      </c>
      <c r="I161" s="66">
        <f>G161/H161</f>
        <v>3625</v>
      </c>
      <c r="J161" s="17" t="s">
        <v>819</v>
      </c>
      <c r="K161" s="17"/>
      <c r="L161" s="17" t="s">
        <v>539</v>
      </c>
      <c r="M161" s="60"/>
      <c r="N161" s="61"/>
      <c r="O161" s="17"/>
      <c r="P161" s="61"/>
      <c r="Q161" s="17"/>
      <c r="R161" s="17"/>
      <c r="S161" s="17"/>
      <c r="T161" s="17"/>
      <c r="U161" s="17"/>
      <c r="V161" s="53"/>
      <c r="W161" s="17"/>
      <c r="X161" s="17"/>
      <c r="Y161" s="17"/>
      <c r="Z161" s="17"/>
      <c r="AA161" s="17"/>
      <c r="AB161" s="17"/>
      <c r="AC161" s="17"/>
    </row>
    <row r="162" spans="1:31" x14ac:dyDescent="0.25">
      <c r="A162" s="17"/>
      <c r="B162" t="s">
        <v>736</v>
      </c>
      <c r="C162" t="s">
        <v>737</v>
      </c>
      <c r="D162" s="3">
        <v>44260</v>
      </c>
      <c r="E162" s="4">
        <v>150000</v>
      </c>
      <c r="F162" t="s">
        <v>12</v>
      </c>
      <c r="G162" s="4">
        <v>150000</v>
      </c>
      <c r="H162" s="23">
        <v>40</v>
      </c>
      <c r="I162" s="66">
        <f>G162/H162</f>
        <v>3750</v>
      </c>
      <c r="J162" t="s">
        <v>738</v>
      </c>
      <c r="L162" s="17"/>
      <c r="M162" s="60"/>
      <c r="N162" s="61"/>
      <c r="O162" s="17"/>
      <c r="P162" s="61"/>
      <c r="Q162" s="17"/>
      <c r="R162" s="17"/>
      <c r="S162" s="17"/>
      <c r="T162" s="17"/>
      <c r="U162" s="17"/>
      <c r="V162" s="53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x14ac:dyDescent="0.25">
      <c r="B163" t="s">
        <v>1030</v>
      </c>
      <c r="C163" t="s">
        <v>1031</v>
      </c>
      <c r="D163" s="3">
        <v>44587</v>
      </c>
      <c r="E163" s="4">
        <v>165000</v>
      </c>
      <c r="F163" t="s">
        <v>12</v>
      </c>
      <c r="G163" s="4">
        <v>165000</v>
      </c>
      <c r="H163" s="23">
        <v>40</v>
      </c>
      <c r="I163" s="30">
        <f>G163/V163</f>
        <v>4230.7692307692305</v>
      </c>
      <c r="J163" t="s">
        <v>1032</v>
      </c>
      <c r="M163"/>
      <c r="N163"/>
      <c r="O163"/>
      <c r="P163"/>
      <c r="S163" s="80">
        <v>1</v>
      </c>
      <c r="T163" s="23">
        <v>0</v>
      </c>
      <c r="U163" s="80">
        <f>S163+T163</f>
        <v>1</v>
      </c>
      <c r="V163" s="81">
        <f>H163-U163</f>
        <v>39</v>
      </c>
      <c r="W163" t="s">
        <v>1033</v>
      </c>
      <c r="X163" t="s">
        <v>1034</v>
      </c>
      <c r="Y163" t="s">
        <v>1035</v>
      </c>
    </row>
    <row r="164" spans="1:31" x14ac:dyDescent="0.25">
      <c r="B164" t="s">
        <v>574</v>
      </c>
      <c r="C164" t="s">
        <v>1027</v>
      </c>
      <c r="D164" s="3">
        <v>44355</v>
      </c>
      <c r="E164" s="4">
        <v>145000</v>
      </c>
      <c r="F164" t="s">
        <v>12</v>
      </c>
      <c r="G164" s="4">
        <v>145000</v>
      </c>
      <c r="H164" s="23">
        <v>40</v>
      </c>
      <c r="I164" s="30">
        <f>G164/V164</f>
        <v>4267.46718464889</v>
      </c>
      <c r="J164" t="s">
        <v>819</v>
      </c>
      <c r="M164"/>
      <c r="N164"/>
      <c r="O164"/>
      <c r="P164"/>
      <c r="S164" s="80">
        <v>1.0329999999999999</v>
      </c>
      <c r="T164" s="23">
        <v>4.9889999999999999</v>
      </c>
      <c r="U164" s="80">
        <f>S164+T164</f>
        <v>6.0220000000000002</v>
      </c>
      <c r="V164" s="81">
        <f>H164-U164</f>
        <v>33.978000000000002</v>
      </c>
      <c r="X164" t="s">
        <v>1028</v>
      </c>
      <c r="Y164" t="s">
        <v>1029</v>
      </c>
    </row>
    <row r="165" spans="1:31" s="17" customFormat="1" x14ac:dyDescent="0.25">
      <c r="A165"/>
      <c r="B165" t="s">
        <v>1036</v>
      </c>
      <c r="C165" t="s">
        <v>1037</v>
      </c>
      <c r="D165" s="3">
        <v>44547</v>
      </c>
      <c r="E165" s="4">
        <v>199000</v>
      </c>
      <c r="F165" t="s">
        <v>88</v>
      </c>
      <c r="G165" s="4">
        <v>199000</v>
      </c>
      <c r="H165" s="23">
        <v>44.27</v>
      </c>
      <c r="I165" s="30">
        <f>G165/V165</f>
        <v>4599.0293505893223</v>
      </c>
      <c r="J165" t="s">
        <v>1038</v>
      </c>
      <c r="K165"/>
      <c r="L165"/>
      <c r="M165"/>
      <c r="N165"/>
      <c r="O165"/>
      <c r="P165"/>
      <c r="Q165"/>
      <c r="R165"/>
      <c r="S165" s="80">
        <v>1</v>
      </c>
      <c r="T165" s="23">
        <v>0</v>
      </c>
      <c r="U165" s="80">
        <f>S165+T165</f>
        <v>1</v>
      </c>
      <c r="V165" s="81">
        <f>H165-U165</f>
        <v>43.27</v>
      </c>
      <c r="W165" t="s">
        <v>1039</v>
      </c>
      <c r="X165" t="s">
        <v>1040</v>
      </c>
      <c r="Y165" t="s">
        <v>1041</v>
      </c>
      <c r="Z165"/>
      <c r="AA165"/>
      <c r="AB165"/>
      <c r="AC165"/>
      <c r="AD165"/>
      <c r="AE165"/>
    </row>
    <row r="166" spans="1:31" s="17" customFormat="1" x14ac:dyDescent="0.25">
      <c r="A166"/>
      <c r="B166" t="s">
        <v>385</v>
      </c>
      <c r="C166" t="s">
        <v>1017</v>
      </c>
      <c r="D166" s="3">
        <v>44522</v>
      </c>
      <c r="E166" s="4">
        <v>190000</v>
      </c>
      <c r="F166" t="s">
        <v>12</v>
      </c>
      <c r="G166" s="4">
        <v>190000</v>
      </c>
      <c r="H166" s="23">
        <v>36.01</v>
      </c>
      <c r="I166" s="30">
        <f>G166/V166</f>
        <v>5347.8946183292055</v>
      </c>
      <c r="J166" t="s">
        <v>1018</v>
      </c>
      <c r="K166" t="s">
        <v>388</v>
      </c>
      <c r="L166"/>
      <c r="M166"/>
      <c r="N166"/>
      <c r="O166"/>
      <c r="P166"/>
      <c r="Q166"/>
      <c r="R166"/>
      <c r="S166" s="80">
        <v>0.48199999999999998</v>
      </c>
      <c r="T166" s="23">
        <v>0</v>
      </c>
      <c r="U166" s="80">
        <f>S166+T166</f>
        <v>0.48199999999999998</v>
      </c>
      <c r="V166" s="81">
        <f>H166-U166</f>
        <v>35.527999999999999</v>
      </c>
      <c r="W166" t="s">
        <v>1019</v>
      </c>
      <c r="X166" t="s">
        <v>1020</v>
      </c>
      <c r="Y166" t="s">
        <v>1021</v>
      </c>
      <c r="Z166"/>
      <c r="AA166"/>
      <c r="AB166"/>
      <c r="AC166"/>
      <c r="AD166"/>
      <c r="AE166"/>
    </row>
    <row r="167" spans="1:31" x14ac:dyDescent="0.25">
      <c r="B167" s="6" t="s">
        <v>1022</v>
      </c>
      <c r="C167" s="6" t="s">
        <v>755</v>
      </c>
      <c r="D167" s="7">
        <v>44648</v>
      </c>
      <c r="E167" s="8">
        <v>200000</v>
      </c>
      <c r="F167" s="6" t="s">
        <v>12</v>
      </c>
      <c r="G167" s="8">
        <v>200000</v>
      </c>
      <c r="H167" s="33">
        <v>38</v>
      </c>
      <c r="I167" s="79">
        <f>G167/V167</f>
        <v>5370.1366699782502</v>
      </c>
      <c r="J167" s="6" t="s">
        <v>1023</v>
      </c>
      <c r="K167" s="6"/>
      <c r="L167" s="6"/>
      <c r="M167"/>
      <c r="N167"/>
      <c r="O167"/>
      <c r="P167"/>
      <c r="S167" s="80">
        <v>0.75700000000000001</v>
      </c>
      <c r="T167" s="23">
        <v>0</v>
      </c>
      <c r="U167" s="80">
        <f>S167+T167</f>
        <v>0.75700000000000001</v>
      </c>
      <c r="V167" s="81">
        <f>H167-U167</f>
        <v>37.243000000000002</v>
      </c>
      <c r="W167" t="s">
        <v>1024</v>
      </c>
      <c r="X167" t="s">
        <v>1025</v>
      </c>
      <c r="Y167" t="s">
        <v>1026</v>
      </c>
    </row>
    <row r="168" spans="1:31" ht="15.75" thickBot="1" x14ac:dyDescent="0.3">
      <c r="A168" s="74">
        <v>40</v>
      </c>
      <c r="B168" s="13"/>
      <c r="C168" s="13"/>
      <c r="D168" s="14"/>
      <c r="E168" s="15"/>
      <c r="F168" s="13"/>
      <c r="G168" s="15">
        <f>SUM(G159:G167)</f>
        <v>1514000</v>
      </c>
      <c r="H168" s="16">
        <f>SUM(H159:H167)</f>
        <v>358.28</v>
      </c>
      <c r="I168" s="31">
        <f>SUM(G168/H168)</f>
        <v>4225.7452271966067</v>
      </c>
      <c r="J168" s="13"/>
      <c r="K168" s="13"/>
      <c r="L168" s="13"/>
      <c r="M168" s="77">
        <v>40</v>
      </c>
      <c r="N168" s="78">
        <f>SUM(I168*M168)</f>
        <v>169029.80908786427</v>
      </c>
    </row>
    <row r="170" spans="1:31" x14ac:dyDescent="0.25">
      <c r="B170" s="91" t="s">
        <v>847</v>
      </c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86" spans="1:31" x14ac:dyDescent="0.25">
      <c r="A186" s="28"/>
      <c r="B186" t="s">
        <v>197</v>
      </c>
      <c r="C186" t="s">
        <v>198</v>
      </c>
      <c r="D186" s="3">
        <v>42209</v>
      </c>
      <c r="E186" s="4">
        <v>15000</v>
      </c>
      <c r="F186" t="s">
        <v>12</v>
      </c>
      <c r="G186" s="4">
        <v>15000</v>
      </c>
      <c r="H186" s="5">
        <v>0</v>
      </c>
      <c r="I186" s="30" t="e">
        <f>G186/H186</f>
        <v>#DIV/0!</v>
      </c>
      <c r="J186" t="s">
        <v>199</v>
      </c>
    </row>
    <row r="187" spans="1:31" x14ac:dyDescent="0.25">
      <c r="A187" s="17"/>
      <c r="B187" s="17" t="s">
        <v>221</v>
      </c>
      <c r="C187" s="17" t="s">
        <v>220</v>
      </c>
      <c r="D187" s="18">
        <v>42594</v>
      </c>
      <c r="E187" s="19">
        <v>30000</v>
      </c>
      <c r="F187" s="17" t="s">
        <v>12</v>
      </c>
      <c r="G187" s="19">
        <v>30000</v>
      </c>
      <c r="H187" s="40">
        <v>0</v>
      </c>
      <c r="I187" s="66" t="e">
        <f>SUM(G187/H187)</f>
        <v>#DIV/0!</v>
      </c>
      <c r="J187" s="17" t="s">
        <v>222</v>
      </c>
      <c r="K187" s="17"/>
      <c r="M187" s="60"/>
      <c r="N187" s="61"/>
      <c r="O187" s="66"/>
      <c r="P187" s="61"/>
      <c r="Q187" s="17"/>
      <c r="R187" s="17"/>
      <c r="S187" s="17"/>
      <c r="T187" s="17"/>
      <c r="U187" s="17"/>
      <c r="AD187" s="20"/>
      <c r="AE187" s="20"/>
    </row>
    <row r="188" spans="1:31" x14ac:dyDescent="0.25">
      <c r="B188" t="s">
        <v>200</v>
      </c>
      <c r="C188" t="s">
        <v>201</v>
      </c>
      <c r="D188" s="3">
        <v>42678</v>
      </c>
      <c r="E188" s="4">
        <v>17000</v>
      </c>
      <c r="F188" t="s">
        <v>12</v>
      </c>
      <c r="G188" s="4">
        <v>17000</v>
      </c>
      <c r="H188" s="5">
        <v>0</v>
      </c>
      <c r="I188" s="30" t="e">
        <f>G188/H188</f>
        <v>#DIV/0!</v>
      </c>
      <c r="J188" t="s">
        <v>202</v>
      </c>
    </row>
    <row r="189" spans="1:31" x14ac:dyDescent="0.25">
      <c r="A189" s="17"/>
      <c r="B189" t="s">
        <v>223</v>
      </c>
      <c r="C189" t="s">
        <v>224</v>
      </c>
      <c r="D189" s="3">
        <v>42106</v>
      </c>
      <c r="E189" s="4">
        <v>200</v>
      </c>
      <c r="F189" t="s">
        <v>12</v>
      </c>
      <c r="G189" s="4">
        <v>200</v>
      </c>
      <c r="H189" s="5">
        <v>4.4999999999999998E-2</v>
      </c>
      <c r="I189" s="66">
        <f>SUM(G189/H189)</f>
        <v>4444.4444444444443</v>
      </c>
      <c r="J189" t="s">
        <v>225</v>
      </c>
    </row>
    <row r="190" spans="1:31" x14ac:dyDescent="0.25">
      <c r="B190" t="s">
        <v>211</v>
      </c>
      <c r="C190" t="s">
        <v>212</v>
      </c>
      <c r="D190" s="3">
        <v>42215</v>
      </c>
      <c r="E190" s="4">
        <v>40000</v>
      </c>
      <c r="F190" t="s">
        <v>12</v>
      </c>
      <c r="G190" s="4">
        <v>40000</v>
      </c>
      <c r="H190" s="5">
        <v>0.17199999999999999</v>
      </c>
      <c r="I190" s="30">
        <f t="shared" ref="I190:I204" si="7">G190/H190</f>
        <v>232558.13953488375</v>
      </c>
      <c r="J190" t="s">
        <v>213</v>
      </c>
    </row>
    <row r="191" spans="1:31" x14ac:dyDescent="0.25">
      <c r="B191" t="s">
        <v>247</v>
      </c>
      <c r="C191" t="s">
        <v>244</v>
      </c>
      <c r="D191" s="3">
        <v>43077</v>
      </c>
      <c r="E191" s="4">
        <v>4500</v>
      </c>
      <c r="F191" t="s">
        <v>12</v>
      </c>
      <c r="G191" s="4">
        <v>4500</v>
      </c>
      <c r="H191" s="23">
        <v>0.18</v>
      </c>
      <c r="I191" s="30">
        <f t="shared" si="7"/>
        <v>25000</v>
      </c>
      <c r="J191" t="s">
        <v>246</v>
      </c>
      <c r="L191" t="s">
        <v>433</v>
      </c>
      <c r="O191"/>
      <c r="V191" s="49"/>
    </row>
    <row r="192" spans="1:31" x14ac:dyDescent="0.25">
      <c r="B192" t="s">
        <v>623</v>
      </c>
      <c r="C192" t="s">
        <v>624</v>
      </c>
      <c r="D192" s="3">
        <v>44270</v>
      </c>
      <c r="E192" s="4">
        <v>3000</v>
      </c>
      <c r="G192" s="4">
        <v>3000</v>
      </c>
      <c r="H192" s="23">
        <v>0.2</v>
      </c>
      <c r="I192" s="30">
        <f t="shared" si="7"/>
        <v>15000</v>
      </c>
      <c r="J192" t="s">
        <v>761</v>
      </c>
      <c r="K192" t="s">
        <v>625</v>
      </c>
    </row>
    <row r="193" spans="1:31" x14ac:dyDescent="0.25">
      <c r="B193" t="s">
        <v>545</v>
      </c>
      <c r="C193" t="s">
        <v>546</v>
      </c>
      <c r="D193" s="3">
        <v>43040</v>
      </c>
      <c r="E193" s="4">
        <v>16900</v>
      </c>
      <c r="G193" s="4">
        <v>16900</v>
      </c>
      <c r="H193" s="23">
        <v>0.23</v>
      </c>
      <c r="I193" s="30">
        <f t="shared" si="7"/>
        <v>73478.260869565216</v>
      </c>
      <c r="J193" t="s">
        <v>547</v>
      </c>
      <c r="O193"/>
      <c r="V193" s="49"/>
    </row>
    <row r="194" spans="1:31" x14ac:dyDescent="0.25">
      <c r="B194" t="s">
        <v>10</v>
      </c>
      <c r="C194" t="s">
        <v>11</v>
      </c>
      <c r="D194" s="3">
        <v>42636</v>
      </c>
      <c r="E194" s="4">
        <v>4500</v>
      </c>
      <c r="F194" t="s">
        <v>12</v>
      </c>
      <c r="G194" s="4">
        <v>4500</v>
      </c>
      <c r="H194" s="5">
        <v>0.24199999999999999</v>
      </c>
      <c r="I194" s="30">
        <f t="shared" si="7"/>
        <v>18595.041322314049</v>
      </c>
      <c r="J194" t="s">
        <v>13</v>
      </c>
      <c r="L194" t="s">
        <v>435</v>
      </c>
      <c r="O194"/>
      <c r="V194" s="49"/>
      <c r="AD194" s="20"/>
      <c r="AE194" s="20"/>
    </row>
    <row r="195" spans="1:31" x14ac:dyDescent="0.25">
      <c r="B195" t="s">
        <v>472</v>
      </c>
      <c r="C195" t="s">
        <v>473</v>
      </c>
      <c r="D195" s="3">
        <v>43452</v>
      </c>
      <c r="E195" s="4">
        <v>32000</v>
      </c>
      <c r="G195" s="4">
        <v>32000</v>
      </c>
      <c r="H195" s="23">
        <v>0.25</v>
      </c>
      <c r="I195" s="30">
        <f t="shared" si="7"/>
        <v>128000</v>
      </c>
      <c r="J195" t="s">
        <v>768</v>
      </c>
      <c r="K195" t="s">
        <v>474</v>
      </c>
      <c r="L195" t="s">
        <v>418</v>
      </c>
      <c r="O195"/>
      <c r="V195" s="49"/>
      <c r="AD195" s="20"/>
      <c r="AE195" s="20"/>
    </row>
    <row r="196" spans="1:31" x14ac:dyDescent="0.25">
      <c r="B196" t="s">
        <v>626</v>
      </c>
      <c r="C196" t="s">
        <v>627</v>
      </c>
      <c r="D196" s="3">
        <v>44267</v>
      </c>
      <c r="E196" s="4">
        <v>4200</v>
      </c>
      <c r="G196" s="4">
        <v>4200</v>
      </c>
      <c r="H196" s="23">
        <v>0.25</v>
      </c>
      <c r="I196" s="30">
        <f t="shared" si="7"/>
        <v>16800</v>
      </c>
      <c r="J196" t="s">
        <v>762</v>
      </c>
      <c r="K196" t="s">
        <v>628</v>
      </c>
      <c r="O196"/>
      <c r="V196" s="49"/>
    </row>
    <row r="197" spans="1:31" x14ac:dyDescent="0.25">
      <c r="B197" t="s">
        <v>494</v>
      </c>
      <c r="C197" t="s">
        <v>495</v>
      </c>
      <c r="D197" s="3">
        <v>44112</v>
      </c>
      <c r="E197" s="4">
        <v>3500</v>
      </c>
      <c r="G197" s="4">
        <v>3500</v>
      </c>
      <c r="H197" s="5">
        <v>0.25</v>
      </c>
      <c r="I197" s="30">
        <f t="shared" si="7"/>
        <v>14000</v>
      </c>
      <c r="J197" t="s">
        <v>763</v>
      </c>
      <c r="K197" t="s">
        <v>496</v>
      </c>
      <c r="O197"/>
      <c r="V197" s="49"/>
    </row>
    <row r="198" spans="1:31" x14ac:dyDescent="0.25">
      <c r="B198" t="s">
        <v>214</v>
      </c>
      <c r="C198" t="s">
        <v>215</v>
      </c>
      <c r="D198" s="3">
        <v>42222</v>
      </c>
      <c r="E198" s="4">
        <v>41500</v>
      </c>
      <c r="F198" t="s">
        <v>12</v>
      </c>
      <c r="G198" s="4">
        <v>41500</v>
      </c>
      <c r="H198" s="5">
        <v>0.26500000000000001</v>
      </c>
      <c r="I198" s="30">
        <f t="shared" si="7"/>
        <v>156603.77358490566</v>
      </c>
      <c r="J198" t="s">
        <v>216</v>
      </c>
      <c r="AD198" s="20"/>
      <c r="AE198" s="20"/>
    </row>
    <row r="199" spans="1:31" x14ac:dyDescent="0.25">
      <c r="B199" t="s">
        <v>455</v>
      </c>
      <c r="C199" t="s">
        <v>456</v>
      </c>
      <c r="D199" s="3">
        <v>43263</v>
      </c>
      <c r="E199" s="4">
        <v>41000</v>
      </c>
      <c r="G199" s="4">
        <v>41000</v>
      </c>
      <c r="H199" s="23">
        <v>0.28000000000000003</v>
      </c>
      <c r="I199" s="30">
        <f t="shared" si="7"/>
        <v>146428.57142857142</v>
      </c>
      <c r="J199" t="s">
        <v>760</v>
      </c>
      <c r="K199" t="s">
        <v>457</v>
      </c>
      <c r="L199" t="s">
        <v>523</v>
      </c>
    </row>
    <row r="200" spans="1:31" x14ac:dyDescent="0.25">
      <c r="B200" t="s">
        <v>610</v>
      </c>
      <c r="C200" t="s">
        <v>611</v>
      </c>
      <c r="D200" s="3">
        <v>44285</v>
      </c>
      <c r="E200" s="4">
        <v>1800</v>
      </c>
      <c r="G200" s="4">
        <v>1800</v>
      </c>
      <c r="H200" s="23">
        <v>0.3</v>
      </c>
      <c r="I200" s="30">
        <f t="shared" si="7"/>
        <v>6000</v>
      </c>
      <c r="J200" t="s">
        <v>766</v>
      </c>
      <c r="K200" t="s">
        <v>695</v>
      </c>
    </row>
    <row r="201" spans="1:31" s="51" customFormat="1" ht="15.75" thickBot="1" x14ac:dyDescent="0.3">
      <c r="A201"/>
      <c r="B201" t="s">
        <v>528</v>
      </c>
      <c r="C201" t="s">
        <v>529</v>
      </c>
      <c r="D201" s="3">
        <v>43411</v>
      </c>
      <c r="E201" s="4">
        <v>500</v>
      </c>
      <c r="F201"/>
      <c r="G201" s="4">
        <v>500</v>
      </c>
      <c r="H201" s="5">
        <v>0.3</v>
      </c>
      <c r="I201" s="30">
        <f t="shared" si="7"/>
        <v>1666.6666666666667</v>
      </c>
      <c r="J201" t="s">
        <v>530</v>
      </c>
      <c r="K201"/>
      <c r="L201" t="s">
        <v>531</v>
      </c>
      <c r="M201" s="28"/>
      <c r="O201"/>
      <c r="Q201"/>
      <c r="R201"/>
      <c r="S201"/>
      <c r="T201"/>
      <c r="U201"/>
      <c r="V201" s="49"/>
      <c r="W201"/>
      <c r="X201"/>
      <c r="Y201"/>
      <c r="Z201"/>
      <c r="AA201"/>
      <c r="AB201"/>
      <c r="AC201"/>
      <c r="AD201"/>
      <c r="AE201"/>
    </row>
    <row r="202" spans="1:31" s="51" customFormat="1" x14ac:dyDescent="0.25">
      <c r="A202" s="10"/>
      <c r="B202" s="10" t="s">
        <v>664</v>
      </c>
      <c r="C202" s="10" t="s">
        <v>565</v>
      </c>
      <c r="D202" s="11">
        <v>44237</v>
      </c>
      <c r="E202" s="12">
        <v>5500</v>
      </c>
      <c r="F202" s="10" t="s">
        <v>12</v>
      </c>
      <c r="G202" s="12">
        <v>5500</v>
      </c>
      <c r="H202" s="38">
        <v>0.34</v>
      </c>
      <c r="I202" s="89">
        <f t="shared" si="7"/>
        <v>16176.470588235294</v>
      </c>
      <c r="J202" s="10" t="s">
        <v>665</v>
      </c>
      <c r="K202" s="10" t="s">
        <v>666</v>
      </c>
      <c r="L202" s="10"/>
      <c r="M202" s="57"/>
      <c r="O202"/>
      <c r="Q202"/>
      <c r="R202"/>
      <c r="S202"/>
      <c r="T202"/>
      <c r="U202"/>
      <c r="V202" s="49"/>
      <c r="W202"/>
      <c r="X202"/>
      <c r="Y202"/>
      <c r="Z202"/>
      <c r="AA202"/>
      <c r="AB202"/>
      <c r="AC202"/>
      <c r="AD202"/>
      <c r="AE202"/>
    </row>
    <row r="203" spans="1:31" x14ac:dyDescent="0.25">
      <c r="B203" t="s">
        <v>245</v>
      </c>
      <c r="C203" t="s">
        <v>244</v>
      </c>
      <c r="D203" s="3">
        <v>43077</v>
      </c>
      <c r="E203" s="4">
        <v>10750</v>
      </c>
      <c r="F203" t="s">
        <v>12</v>
      </c>
      <c r="G203" s="4">
        <v>10750</v>
      </c>
      <c r="H203" s="23">
        <v>0.37</v>
      </c>
      <c r="I203" s="30">
        <f t="shared" si="7"/>
        <v>29054.054054054053</v>
      </c>
      <c r="J203" t="s">
        <v>243</v>
      </c>
    </row>
    <row r="204" spans="1:31" x14ac:dyDescent="0.25">
      <c r="B204" t="s">
        <v>206</v>
      </c>
      <c r="C204" t="s">
        <v>207</v>
      </c>
      <c r="D204" s="3">
        <v>42608</v>
      </c>
      <c r="E204" s="4">
        <v>15400</v>
      </c>
      <c r="F204" t="s">
        <v>12</v>
      </c>
      <c r="G204" s="4">
        <v>15400</v>
      </c>
      <c r="H204" s="5">
        <v>0.38300000000000001</v>
      </c>
      <c r="I204" s="30">
        <f t="shared" si="7"/>
        <v>40208.877284595299</v>
      </c>
      <c r="J204" t="s">
        <v>205</v>
      </c>
      <c r="L204" t="s">
        <v>203</v>
      </c>
    </row>
    <row r="205" spans="1:31" s="17" customFormat="1" x14ac:dyDescent="0.25">
      <c r="A205"/>
      <c r="B205" t="s">
        <v>208</v>
      </c>
      <c r="C205" t="s">
        <v>242</v>
      </c>
      <c r="D205" s="3">
        <v>42669</v>
      </c>
      <c r="E205" s="4">
        <v>18000</v>
      </c>
      <c r="F205" t="s">
        <v>12</v>
      </c>
      <c r="G205" s="4">
        <v>18000</v>
      </c>
      <c r="H205" s="23">
        <v>0.4</v>
      </c>
      <c r="I205" s="66">
        <f>SUM(G205/H205)</f>
        <v>45000</v>
      </c>
      <c r="J205" t="s">
        <v>210</v>
      </c>
      <c r="K205"/>
      <c r="L205" t="s">
        <v>432</v>
      </c>
      <c r="M205" s="28"/>
      <c r="N205" s="51"/>
      <c r="O205"/>
      <c r="P205" s="51"/>
      <c r="Q205"/>
      <c r="R205"/>
      <c r="S205"/>
      <c r="T205"/>
      <c r="U205"/>
      <c r="V205" s="49"/>
      <c r="W205"/>
      <c r="X205"/>
      <c r="Y205"/>
      <c r="Z205"/>
      <c r="AA205"/>
      <c r="AB205"/>
      <c r="AC205"/>
      <c r="AD205"/>
      <c r="AE205"/>
    </row>
    <row r="206" spans="1:31" x14ac:dyDescent="0.25">
      <c r="B206" t="s">
        <v>483</v>
      </c>
      <c r="C206" t="s">
        <v>484</v>
      </c>
      <c r="D206" s="3">
        <v>44181</v>
      </c>
      <c r="E206" s="4">
        <v>10000</v>
      </c>
      <c r="G206" s="4">
        <v>10000</v>
      </c>
      <c r="H206" s="23">
        <v>0.4</v>
      </c>
      <c r="I206" s="30">
        <f t="shared" ref="I206:I219" si="8">G206/H206</f>
        <v>25000</v>
      </c>
      <c r="J206" t="s">
        <v>765</v>
      </c>
      <c r="K206" t="s">
        <v>485</v>
      </c>
      <c r="L206" t="s">
        <v>764</v>
      </c>
    </row>
    <row r="207" spans="1:31" ht="15" customHeight="1" x14ac:dyDescent="0.25">
      <c r="B207" t="s">
        <v>667</v>
      </c>
      <c r="C207" t="s">
        <v>668</v>
      </c>
      <c r="D207" s="3">
        <v>44232</v>
      </c>
      <c r="E207" s="4">
        <v>12000</v>
      </c>
      <c r="F207" t="s">
        <v>12</v>
      </c>
      <c r="G207" s="4">
        <v>12000</v>
      </c>
      <c r="H207" s="23">
        <v>0.40400000000000003</v>
      </c>
      <c r="I207" s="30">
        <f t="shared" si="8"/>
        <v>29702.9702970297</v>
      </c>
      <c r="J207" t="s">
        <v>669</v>
      </c>
      <c r="K207" t="s">
        <v>670</v>
      </c>
      <c r="L207" t="s">
        <v>671</v>
      </c>
      <c r="O207"/>
      <c r="V207" s="49"/>
    </row>
    <row r="208" spans="1:31" ht="15" customHeight="1" x14ac:dyDescent="0.25">
      <c r="B208" t="s">
        <v>598</v>
      </c>
      <c r="C208" t="s">
        <v>599</v>
      </c>
      <c r="D208" s="3">
        <v>44054</v>
      </c>
      <c r="E208" s="4">
        <v>25000</v>
      </c>
      <c r="G208" s="4">
        <v>25000</v>
      </c>
      <c r="H208" s="23">
        <v>0.5</v>
      </c>
      <c r="I208" s="30">
        <f t="shared" si="8"/>
        <v>50000</v>
      </c>
      <c r="J208" t="s">
        <v>759</v>
      </c>
      <c r="K208" t="s">
        <v>600</v>
      </c>
      <c r="L208" t="s">
        <v>601</v>
      </c>
    </row>
    <row r="209" spans="1:31" x14ac:dyDescent="0.25">
      <c r="B209" t="s">
        <v>203</v>
      </c>
      <c r="C209" t="s">
        <v>204</v>
      </c>
      <c r="D209" s="3">
        <v>42608</v>
      </c>
      <c r="E209" s="4">
        <v>15400</v>
      </c>
      <c r="F209" t="s">
        <v>12</v>
      </c>
      <c r="G209" s="4">
        <v>15400</v>
      </c>
      <c r="H209" s="5">
        <v>0.56100000000000005</v>
      </c>
      <c r="I209" s="30">
        <f t="shared" si="8"/>
        <v>27450.98039215686</v>
      </c>
      <c r="J209" t="s">
        <v>205</v>
      </c>
      <c r="L209" t="s">
        <v>206</v>
      </c>
    </row>
    <row r="210" spans="1:31" s="20" customFormat="1" x14ac:dyDescent="0.25">
      <c r="A210"/>
      <c r="B210" t="s">
        <v>497</v>
      </c>
      <c r="C210" t="s">
        <v>498</v>
      </c>
      <c r="D210" s="3">
        <v>43440</v>
      </c>
      <c r="E210" s="4">
        <v>16000</v>
      </c>
      <c r="F210"/>
      <c r="G210" s="4">
        <v>16000</v>
      </c>
      <c r="H210" s="23">
        <v>0.57999999999999996</v>
      </c>
      <c r="I210" s="30">
        <f t="shared" si="8"/>
        <v>27586.206896551725</v>
      </c>
      <c r="J210" t="s">
        <v>767</v>
      </c>
      <c r="K210" t="s">
        <v>499</v>
      </c>
      <c r="L210"/>
      <c r="M210" s="28"/>
      <c r="N210" s="51"/>
      <c r="O210"/>
      <c r="P210" s="51"/>
      <c r="Q210"/>
      <c r="R210"/>
      <c r="S210"/>
      <c r="T210"/>
      <c r="U210"/>
      <c r="V210" s="49"/>
      <c r="W210"/>
      <c r="X210"/>
      <c r="Y210"/>
      <c r="Z210"/>
      <c r="AA210"/>
      <c r="AB210"/>
      <c r="AC210"/>
      <c r="AD210"/>
      <c r="AE210"/>
    </row>
    <row r="211" spans="1:31" x14ac:dyDescent="0.25">
      <c r="B211" t="s">
        <v>217</v>
      </c>
      <c r="C211" t="s">
        <v>218</v>
      </c>
      <c r="D211" s="3">
        <v>42410</v>
      </c>
      <c r="E211" s="4">
        <v>32000</v>
      </c>
      <c r="F211" t="s">
        <v>12</v>
      </c>
      <c r="G211" s="4">
        <v>32000</v>
      </c>
      <c r="H211" s="5">
        <v>0.68899999999999995</v>
      </c>
      <c r="I211" s="30">
        <f t="shared" si="8"/>
        <v>46444.121915820033</v>
      </c>
      <c r="J211" t="s">
        <v>219</v>
      </c>
    </row>
    <row r="212" spans="1:31" x14ac:dyDescent="0.25">
      <c r="B212" t="s">
        <v>241</v>
      </c>
      <c r="C212" t="s">
        <v>240</v>
      </c>
      <c r="D212" s="3">
        <v>43279</v>
      </c>
      <c r="E212" s="4">
        <v>16500</v>
      </c>
      <c r="F212" t="s">
        <v>12</v>
      </c>
      <c r="G212" s="4">
        <v>16500</v>
      </c>
      <c r="H212" s="23">
        <v>0.84</v>
      </c>
      <c r="I212" s="30">
        <f t="shared" si="8"/>
        <v>19642.857142857145</v>
      </c>
      <c r="J212" t="s">
        <v>239</v>
      </c>
      <c r="L212" t="s">
        <v>434</v>
      </c>
    </row>
    <row r="213" spans="1:31" x14ac:dyDescent="0.25">
      <c r="A213" s="28"/>
      <c r="B213" t="s">
        <v>194</v>
      </c>
      <c r="C213" t="s">
        <v>195</v>
      </c>
      <c r="D213" s="3">
        <v>42682</v>
      </c>
      <c r="E213" s="4">
        <v>1000</v>
      </c>
      <c r="F213" t="s">
        <v>44</v>
      </c>
      <c r="G213" s="4">
        <v>1000</v>
      </c>
      <c r="H213" s="5">
        <v>0.93799999999999994</v>
      </c>
      <c r="I213" s="30">
        <f t="shared" si="8"/>
        <v>1066.0980810234541</v>
      </c>
      <c r="J213" t="s">
        <v>196</v>
      </c>
    </row>
    <row r="214" spans="1:31" s="20" customFormat="1" x14ac:dyDescent="0.25">
      <c r="A214"/>
      <c r="B214" t="s">
        <v>238</v>
      </c>
      <c r="C214" t="s">
        <v>237</v>
      </c>
      <c r="D214" s="3">
        <v>42969</v>
      </c>
      <c r="E214" s="4">
        <v>6500</v>
      </c>
      <c r="F214" t="s">
        <v>12</v>
      </c>
      <c r="G214" s="4">
        <v>6500</v>
      </c>
      <c r="H214" s="23">
        <v>1</v>
      </c>
      <c r="I214" s="30">
        <f t="shared" si="8"/>
        <v>6500</v>
      </c>
      <c r="J214" t="s">
        <v>236</v>
      </c>
      <c r="K214"/>
      <c r="L214"/>
      <c r="M214" s="28"/>
      <c r="N214" s="51"/>
      <c r="O214"/>
      <c r="P214" s="51"/>
      <c r="Q214"/>
      <c r="R214"/>
      <c r="S214"/>
      <c r="T214"/>
      <c r="U214"/>
      <c r="V214" s="49"/>
      <c r="W214"/>
      <c r="X214"/>
      <c r="Y214"/>
      <c r="Z214"/>
      <c r="AA214"/>
      <c r="AB214"/>
      <c r="AC214"/>
      <c r="AD214"/>
      <c r="AE214"/>
    </row>
    <row r="215" spans="1:31" s="20" customFormat="1" x14ac:dyDescent="0.25">
      <c r="A215"/>
      <c r="B215" t="s">
        <v>595</v>
      </c>
      <c r="C215" t="s">
        <v>596</v>
      </c>
      <c r="D215" s="3">
        <v>43973</v>
      </c>
      <c r="E215" s="4">
        <v>7900</v>
      </c>
      <c r="F215"/>
      <c r="G215" s="4">
        <v>7900</v>
      </c>
      <c r="H215" s="23">
        <v>1</v>
      </c>
      <c r="I215" s="30">
        <f t="shared" si="8"/>
        <v>7900</v>
      </c>
      <c r="J215" t="s">
        <v>769</v>
      </c>
      <c r="K215" t="s">
        <v>597</v>
      </c>
      <c r="L215"/>
      <c r="M215" s="28"/>
      <c r="N215" s="51"/>
      <c r="O215"/>
      <c r="P215" s="51"/>
      <c r="Q215"/>
      <c r="R215"/>
      <c r="S215"/>
      <c r="T215"/>
      <c r="U215"/>
      <c r="V215" s="49"/>
      <c r="W215"/>
      <c r="X215"/>
      <c r="Y215"/>
      <c r="Z215"/>
      <c r="AA215"/>
      <c r="AB215"/>
      <c r="AC215"/>
      <c r="AD215"/>
      <c r="AE215"/>
    </row>
    <row r="216" spans="1:31" s="20" customFormat="1" x14ac:dyDescent="0.25">
      <c r="A216"/>
      <c r="B216" t="s">
        <v>14</v>
      </c>
      <c r="C216" t="s">
        <v>15</v>
      </c>
      <c r="D216" s="3">
        <v>42501</v>
      </c>
      <c r="E216" s="4">
        <v>6400</v>
      </c>
      <c r="F216" t="s">
        <v>12</v>
      </c>
      <c r="G216" s="4">
        <v>6400</v>
      </c>
      <c r="H216" s="5">
        <v>1.07</v>
      </c>
      <c r="I216" s="30">
        <f t="shared" si="8"/>
        <v>5981.3084112149527</v>
      </c>
      <c r="J216" t="s">
        <v>16</v>
      </c>
      <c r="K216"/>
      <c r="L216"/>
      <c r="M216" s="28"/>
      <c r="N216" s="51"/>
      <c r="O216"/>
      <c r="P216" s="51"/>
      <c r="Q216"/>
      <c r="R216"/>
      <c r="S216"/>
      <c r="T216"/>
      <c r="U216"/>
      <c r="V216" s="49"/>
      <c r="W216"/>
      <c r="X216"/>
      <c r="Y216"/>
      <c r="Z216"/>
      <c r="AA216"/>
      <c r="AB216"/>
      <c r="AC216"/>
      <c r="AD216"/>
      <c r="AE216"/>
    </row>
    <row r="217" spans="1:31" x14ac:dyDescent="0.25">
      <c r="B217" t="s">
        <v>234</v>
      </c>
      <c r="C217" t="s">
        <v>233</v>
      </c>
      <c r="D217" s="3">
        <v>42811</v>
      </c>
      <c r="E217" s="4">
        <v>5000</v>
      </c>
      <c r="F217" t="s">
        <v>12</v>
      </c>
      <c r="G217" s="4">
        <v>5000</v>
      </c>
      <c r="H217" s="23">
        <v>1.07</v>
      </c>
      <c r="I217" s="30">
        <f t="shared" si="8"/>
        <v>4672.8971962616815</v>
      </c>
      <c r="J217" t="s">
        <v>232</v>
      </c>
      <c r="N217" s="56"/>
    </row>
    <row r="218" spans="1:31" x14ac:dyDescent="0.25">
      <c r="B218" t="s">
        <v>231</v>
      </c>
      <c r="C218" t="s">
        <v>230</v>
      </c>
      <c r="D218" s="3">
        <v>43235</v>
      </c>
      <c r="E218" s="4">
        <v>12500</v>
      </c>
      <c r="F218" t="s">
        <v>12</v>
      </c>
      <c r="G218" s="4">
        <v>12500</v>
      </c>
      <c r="H218" s="23">
        <v>1.1499999999999999</v>
      </c>
      <c r="I218" s="30">
        <f t="shared" si="8"/>
        <v>10869.565217391306</v>
      </c>
      <c r="J218" t="s">
        <v>229</v>
      </c>
    </row>
    <row r="219" spans="1:31" x14ac:dyDescent="0.25">
      <c r="B219" t="s">
        <v>17</v>
      </c>
      <c r="C219" t="s">
        <v>18</v>
      </c>
      <c r="D219" s="3">
        <v>42186</v>
      </c>
      <c r="E219" s="4">
        <v>30000</v>
      </c>
      <c r="F219" t="s">
        <v>12</v>
      </c>
      <c r="G219" s="4">
        <v>30000</v>
      </c>
      <c r="H219" s="5">
        <v>1.45</v>
      </c>
      <c r="I219" s="30">
        <f t="shared" si="8"/>
        <v>20689.655172413793</v>
      </c>
      <c r="J219" t="s">
        <v>19</v>
      </c>
      <c r="L219" t="s">
        <v>832</v>
      </c>
      <c r="O219"/>
      <c r="V219" s="49"/>
      <c r="AD219" s="17"/>
      <c r="AE219" s="17"/>
    </row>
    <row r="220" spans="1:31" x14ac:dyDescent="0.25">
      <c r="B220" t="s">
        <v>877</v>
      </c>
      <c r="C220" t="s">
        <v>878</v>
      </c>
      <c r="D220" s="3">
        <v>44594</v>
      </c>
      <c r="E220" s="4">
        <v>25000</v>
      </c>
      <c r="F220" t="s">
        <v>12</v>
      </c>
      <c r="G220" s="4">
        <v>25000</v>
      </c>
      <c r="H220" s="23">
        <v>1.82</v>
      </c>
      <c r="I220" s="30">
        <f>G220/V220</f>
        <v>13736.263736263736</v>
      </c>
      <c r="J220" t="s">
        <v>879</v>
      </c>
      <c r="M220"/>
      <c r="N220"/>
      <c r="O220"/>
      <c r="P220"/>
      <c r="S220" s="80">
        <v>0</v>
      </c>
      <c r="T220" s="23">
        <v>0</v>
      </c>
      <c r="U220" s="80">
        <v>0</v>
      </c>
      <c r="V220" s="81">
        <f>H220-U220</f>
        <v>1.82</v>
      </c>
      <c r="X220" t="s">
        <v>880</v>
      </c>
      <c r="Y220" t="s">
        <v>881</v>
      </c>
    </row>
    <row r="221" spans="1:31" x14ac:dyDescent="0.25">
      <c r="B221" s="44" t="s">
        <v>251</v>
      </c>
      <c r="C221" s="44" t="s">
        <v>250</v>
      </c>
      <c r="D221" s="45">
        <v>42936</v>
      </c>
      <c r="E221" s="46">
        <v>45000</v>
      </c>
      <c r="F221" s="44" t="s">
        <v>12</v>
      </c>
      <c r="G221" s="46">
        <v>45000</v>
      </c>
      <c r="H221" s="48">
        <v>1.87</v>
      </c>
      <c r="I221" s="85">
        <f t="shared" ref="I221:I236" si="9">G221/H221</f>
        <v>24064.171122994652</v>
      </c>
      <c r="J221" s="44" t="s">
        <v>249</v>
      </c>
      <c r="K221" s="44"/>
      <c r="L221" s="44" t="s">
        <v>434</v>
      </c>
    </row>
    <row r="222" spans="1:31" x14ac:dyDescent="0.25">
      <c r="B222" s="44" t="s">
        <v>251</v>
      </c>
      <c r="C222" s="44" t="s">
        <v>503</v>
      </c>
      <c r="D222" s="45">
        <v>43311</v>
      </c>
      <c r="E222" s="46">
        <v>52900</v>
      </c>
      <c r="F222" s="44"/>
      <c r="G222" s="46">
        <v>52900</v>
      </c>
      <c r="H222" s="47">
        <v>1.87</v>
      </c>
      <c r="I222" s="85">
        <f t="shared" si="9"/>
        <v>28288.770053475935</v>
      </c>
      <c r="J222" s="44" t="s">
        <v>771</v>
      </c>
      <c r="K222" s="44" t="s">
        <v>504</v>
      </c>
      <c r="L222" s="44" t="s">
        <v>434</v>
      </c>
      <c r="N222" s="39"/>
    </row>
    <row r="223" spans="1:31" ht="15" customHeight="1" x14ac:dyDescent="0.25">
      <c r="B223" t="s">
        <v>22</v>
      </c>
      <c r="C223" t="s">
        <v>23</v>
      </c>
      <c r="D223" s="3">
        <v>42215</v>
      </c>
      <c r="E223" s="4">
        <v>15000</v>
      </c>
      <c r="F223" t="s">
        <v>12</v>
      </c>
      <c r="G223" s="4">
        <v>15000</v>
      </c>
      <c r="H223" s="5">
        <v>2.96</v>
      </c>
      <c r="I223" s="30">
        <f t="shared" si="9"/>
        <v>5067.5675675675675</v>
      </c>
      <c r="J223" t="s">
        <v>24</v>
      </c>
      <c r="O223"/>
      <c r="V223" s="49"/>
    </row>
    <row r="224" spans="1:31" ht="15" customHeight="1" x14ac:dyDescent="0.25">
      <c r="B224" t="s">
        <v>25</v>
      </c>
      <c r="C224" t="s">
        <v>26</v>
      </c>
      <c r="D224" s="3">
        <v>42185</v>
      </c>
      <c r="E224" s="4">
        <v>15000</v>
      </c>
      <c r="F224" t="s">
        <v>12</v>
      </c>
      <c r="G224" s="4">
        <v>15000</v>
      </c>
      <c r="H224" s="5">
        <v>3</v>
      </c>
      <c r="I224" s="30">
        <f t="shared" si="9"/>
        <v>5000</v>
      </c>
      <c r="J224" t="s">
        <v>27</v>
      </c>
      <c r="N224" s="56"/>
    </row>
    <row r="225" spans="2:31" x14ac:dyDescent="0.25">
      <c r="B225" t="s">
        <v>467</v>
      </c>
      <c r="C225" t="s">
        <v>468</v>
      </c>
      <c r="D225" s="3">
        <v>43518</v>
      </c>
      <c r="E225" s="4">
        <v>8000</v>
      </c>
      <c r="G225" s="4">
        <v>8000</v>
      </c>
      <c r="H225" s="5">
        <v>3.04</v>
      </c>
      <c r="I225" s="30">
        <f t="shared" si="9"/>
        <v>2631.5789473684208</v>
      </c>
      <c r="J225" t="s">
        <v>774</v>
      </c>
      <c r="K225" t="s">
        <v>469</v>
      </c>
      <c r="N225" s="56"/>
    </row>
    <row r="226" spans="2:31" x14ac:dyDescent="0.25">
      <c r="B226" t="s">
        <v>28</v>
      </c>
      <c r="C226" t="s">
        <v>29</v>
      </c>
      <c r="D226" s="3">
        <v>42321</v>
      </c>
      <c r="E226" s="4">
        <v>15000</v>
      </c>
      <c r="F226" t="s">
        <v>12</v>
      </c>
      <c r="G226" s="4">
        <v>15000</v>
      </c>
      <c r="H226" s="5">
        <v>3.1</v>
      </c>
      <c r="I226" s="30">
        <f t="shared" si="9"/>
        <v>4838.7096774193551</v>
      </c>
      <c r="J226" t="s">
        <v>30</v>
      </c>
      <c r="N226" s="56"/>
    </row>
    <row r="227" spans="2:31" x14ac:dyDescent="0.25">
      <c r="B227" t="s">
        <v>31</v>
      </c>
      <c r="C227" t="s">
        <v>32</v>
      </c>
      <c r="D227" s="3">
        <v>42675</v>
      </c>
      <c r="E227" s="4">
        <v>14000</v>
      </c>
      <c r="F227" t="s">
        <v>12</v>
      </c>
      <c r="G227" s="4">
        <v>14000</v>
      </c>
      <c r="H227" s="5">
        <v>3.11</v>
      </c>
      <c r="I227" s="30">
        <f t="shared" si="9"/>
        <v>4501.6077170418012</v>
      </c>
      <c r="J227" t="s">
        <v>33</v>
      </c>
      <c r="N227" s="56"/>
      <c r="Q227" s="51"/>
      <c r="R227" s="29"/>
    </row>
    <row r="228" spans="2:31" x14ac:dyDescent="0.25">
      <c r="B228" t="s">
        <v>273</v>
      </c>
      <c r="C228" t="s">
        <v>272</v>
      </c>
      <c r="D228" s="3">
        <v>42912</v>
      </c>
      <c r="E228" s="4">
        <v>14500</v>
      </c>
      <c r="F228" t="s">
        <v>12</v>
      </c>
      <c r="G228" s="4">
        <v>14500</v>
      </c>
      <c r="H228" s="23">
        <v>3.47</v>
      </c>
      <c r="I228" s="30">
        <f t="shared" si="9"/>
        <v>4178.6743515850139</v>
      </c>
      <c r="J228" t="s">
        <v>271</v>
      </c>
      <c r="O228"/>
      <c r="V228" s="49"/>
    </row>
    <row r="229" spans="2:31" x14ac:dyDescent="0.25">
      <c r="B229" t="s">
        <v>270</v>
      </c>
      <c r="C229" t="s">
        <v>269</v>
      </c>
      <c r="D229" s="3">
        <v>42989</v>
      </c>
      <c r="E229" s="4">
        <v>11000</v>
      </c>
      <c r="F229" t="s">
        <v>12</v>
      </c>
      <c r="G229" s="4">
        <v>11000</v>
      </c>
      <c r="H229" s="23">
        <v>3.51</v>
      </c>
      <c r="I229" s="30">
        <f t="shared" si="9"/>
        <v>3133.9031339031339</v>
      </c>
      <c r="J229" t="s">
        <v>268</v>
      </c>
      <c r="N229" s="56"/>
    </row>
    <row r="230" spans="2:31" x14ac:dyDescent="0.25">
      <c r="B230" t="s">
        <v>267</v>
      </c>
      <c r="C230" t="s">
        <v>266</v>
      </c>
      <c r="D230" s="3">
        <v>43245</v>
      </c>
      <c r="E230" s="4">
        <v>11000</v>
      </c>
      <c r="F230" t="s">
        <v>12</v>
      </c>
      <c r="G230" s="4">
        <v>11000</v>
      </c>
      <c r="H230" s="23">
        <v>3.64</v>
      </c>
      <c r="I230" s="30">
        <f t="shared" si="9"/>
        <v>3021.9780219780218</v>
      </c>
      <c r="J230" t="s">
        <v>265</v>
      </c>
      <c r="N230" s="56"/>
      <c r="AD230" s="17"/>
      <c r="AE230" s="17"/>
    </row>
    <row r="231" spans="2:31" x14ac:dyDescent="0.25">
      <c r="B231" t="s">
        <v>639</v>
      </c>
      <c r="C231" t="s">
        <v>640</v>
      </c>
      <c r="D231" s="3">
        <v>44167</v>
      </c>
      <c r="E231" s="4">
        <v>85000</v>
      </c>
      <c r="G231" s="4">
        <v>85000</v>
      </c>
      <c r="H231" s="23">
        <v>3.79</v>
      </c>
      <c r="I231" s="30">
        <f t="shared" si="9"/>
        <v>22427.440633245384</v>
      </c>
      <c r="J231" t="s">
        <v>775</v>
      </c>
      <c r="K231" t="s">
        <v>641</v>
      </c>
      <c r="L231" t="s">
        <v>642</v>
      </c>
      <c r="O231"/>
      <c r="V231" s="49"/>
    </row>
    <row r="232" spans="2:31" x14ac:dyDescent="0.25">
      <c r="B232" t="s">
        <v>36</v>
      </c>
      <c r="C232" t="s">
        <v>37</v>
      </c>
      <c r="D232" s="3">
        <v>42114</v>
      </c>
      <c r="E232" s="4">
        <v>20000</v>
      </c>
      <c r="F232" t="s">
        <v>12</v>
      </c>
      <c r="G232" s="4">
        <v>20000</v>
      </c>
      <c r="H232" s="5">
        <v>4</v>
      </c>
      <c r="I232" s="30">
        <f t="shared" si="9"/>
        <v>5000</v>
      </c>
      <c r="J232" t="s">
        <v>38</v>
      </c>
      <c r="N232" s="56"/>
      <c r="Q232" s="51"/>
      <c r="R232" s="28"/>
    </row>
    <row r="233" spans="2:31" x14ac:dyDescent="0.25">
      <c r="B233" t="s">
        <v>42</v>
      </c>
      <c r="C233" t="s">
        <v>43</v>
      </c>
      <c r="D233" s="3">
        <v>42426</v>
      </c>
      <c r="E233" s="4">
        <v>22000</v>
      </c>
      <c r="F233" t="s">
        <v>44</v>
      </c>
      <c r="G233" s="4">
        <v>22000</v>
      </c>
      <c r="H233" s="5">
        <v>4</v>
      </c>
      <c r="I233" s="30">
        <f t="shared" si="9"/>
        <v>5500</v>
      </c>
      <c r="J233" t="s">
        <v>45</v>
      </c>
      <c r="O233"/>
      <c r="V233" s="49"/>
    </row>
    <row r="234" spans="2:31" x14ac:dyDescent="0.25">
      <c r="B234" t="s">
        <v>263</v>
      </c>
      <c r="C234" t="s">
        <v>262</v>
      </c>
      <c r="D234" s="3">
        <v>42912</v>
      </c>
      <c r="E234" s="4">
        <v>24000</v>
      </c>
      <c r="F234" t="s">
        <v>12</v>
      </c>
      <c r="G234" s="4">
        <v>24000</v>
      </c>
      <c r="H234" s="23">
        <v>4</v>
      </c>
      <c r="I234" s="30">
        <f t="shared" si="9"/>
        <v>6000</v>
      </c>
      <c r="J234" t="s">
        <v>261</v>
      </c>
      <c r="N234" s="56"/>
    </row>
    <row r="235" spans="2:31" x14ac:dyDescent="0.25">
      <c r="B235" t="s">
        <v>34</v>
      </c>
      <c r="C235" t="s">
        <v>35</v>
      </c>
      <c r="D235" s="3">
        <v>43270</v>
      </c>
      <c r="E235" s="4">
        <v>18000</v>
      </c>
      <c r="F235" t="s">
        <v>12</v>
      </c>
      <c r="G235" s="4">
        <v>18000</v>
      </c>
      <c r="H235" s="5">
        <v>4.03</v>
      </c>
      <c r="I235" s="30">
        <f t="shared" si="9"/>
        <v>4466.501240694789</v>
      </c>
      <c r="J235" t="s">
        <v>551</v>
      </c>
      <c r="N235" s="56"/>
      <c r="Q235" s="51"/>
      <c r="R235" s="28"/>
    </row>
    <row r="236" spans="2:31" x14ac:dyDescent="0.25">
      <c r="B236" t="s">
        <v>34</v>
      </c>
      <c r="C236" t="s">
        <v>565</v>
      </c>
      <c r="D236" s="3">
        <v>43270</v>
      </c>
      <c r="E236" s="4">
        <v>18000</v>
      </c>
      <c r="F236" t="s">
        <v>12</v>
      </c>
      <c r="G236" s="4">
        <v>18000</v>
      </c>
      <c r="H236" s="23">
        <v>4.03</v>
      </c>
      <c r="I236" s="30">
        <f t="shared" si="9"/>
        <v>4466.501240694789</v>
      </c>
      <c r="J236" t="s">
        <v>551</v>
      </c>
      <c r="N236" s="56"/>
    </row>
    <row r="237" spans="2:31" x14ac:dyDescent="0.25">
      <c r="B237" t="s">
        <v>912</v>
      </c>
      <c r="C237" t="s">
        <v>15</v>
      </c>
      <c r="D237" s="3">
        <v>44449</v>
      </c>
      <c r="E237" s="4">
        <v>53000</v>
      </c>
      <c r="F237" t="s">
        <v>12</v>
      </c>
      <c r="G237" s="4">
        <v>53000</v>
      </c>
      <c r="H237" s="23">
        <v>4.04</v>
      </c>
      <c r="I237" s="30">
        <f>G237/V237</f>
        <v>14201.500535905679</v>
      </c>
      <c r="J237" t="s">
        <v>913</v>
      </c>
      <c r="M237"/>
      <c r="N237"/>
      <c r="O237"/>
      <c r="P237"/>
      <c r="S237" s="80">
        <v>0.308</v>
      </c>
      <c r="T237" s="23">
        <v>0</v>
      </c>
      <c r="U237" s="80">
        <f>S237+T237</f>
        <v>0.308</v>
      </c>
      <c r="V237" s="81">
        <f>H237-U237</f>
        <v>3.7320000000000002</v>
      </c>
      <c r="W237" t="s">
        <v>914</v>
      </c>
      <c r="X237" t="s">
        <v>915</v>
      </c>
      <c r="Y237" t="s">
        <v>916</v>
      </c>
    </row>
    <row r="238" spans="2:31" x14ac:dyDescent="0.25">
      <c r="B238" t="s">
        <v>39</v>
      </c>
      <c r="C238" t="s">
        <v>40</v>
      </c>
      <c r="D238" s="3">
        <v>42247</v>
      </c>
      <c r="E238" s="4">
        <v>13500</v>
      </c>
      <c r="F238" t="s">
        <v>12</v>
      </c>
      <c r="G238" s="4">
        <v>13500</v>
      </c>
      <c r="H238" s="5">
        <v>4.0999999999999996</v>
      </c>
      <c r="I238" s="30">
        <f t="shared" ref="I238:I250" si="10">G238/H238</f>
        <v>3292.6829268292686</v>
      </c>
      <c r="J238" t="s">
        <v>41</v>
      </c>
      <c r="O238"/>
      <c r="V238" s="49"/>
    </row>
    <row r="239" spans="2:31" x14ac:dyDescent="0.25">
      <c r="B239" t="s">
        <v>46</v>
      </c>
      <c r="C239" t="s">
        <v>47</v>
      </c>
      <c r="D239" s="3">
        <v>42517</v>
      </c>
      <c r="E239" s="4">
        <v>21500</v>
      </c>
      <c r="F239" t="s">
        <v>12</v>
      </c>
      <c r="G239" s="4">
        <v>21500</v>
      </c>
      <c r="H239" s="5">
        <v>4.13</v>
      </c>
      <c r="I239" s="30">
        <f t="shared" si="10"/>
        <v>5205.8111380145283</v>
      </c>
      <c r="J239" t="s">
        <v>48</v>
      </c>
      <c r="O239"/>
      <c r="V239" s="49"/>
    </row>
    <row r="240" spans="2:31" x14ac:dyDescent="0.25">
      <c r="B240" t="s">
        <v>49</v>
      </c>
      <c r="C240" t="s">
        <v>50</v>
      </c>
      <c r="D240" s="3">
        <v>42695</v>
      </c>
      <c r="E240" s="4">
        <v>22000</v>
      </c>
      <c r="F240" t="s">
        <v>12</v>
      </c>
      <c r="G240" s="4">
        <v>22000</v>
      </c>
      <c r="H240" s="5">
        <v>4.16</v>
      </c>
      <c r="I240" s="30">
        <f t="shared" si="10"/>
        <v>5288.4615384615381</v>
      </c>
      <c r="J240" t="s">
        <v>51</v>
      </c>
      <c r="L240" t="s">
        <v>52</v>
      </c>
      <c r="O240"/>
      <c r="V240" s="49"/>
    </row>
    <row r="241" spans="1:31" x14ac:dyDescent="0.25">
      <c r="A241" s="28"/>
      <c r="B241" t="s">
        <v>260</v>
      </c>
      <c r="C241" t="s">
        <v>254</v>
      </c>
      <c r="D241" s="3">
        <v>42905</v>
      </c>
      <c r="E241" s="4">
        <v>12000</v>
      </c>
      <c r="F241" t="s">
        <v>12</v>
      </c>
      <c r="G241" s="4">
        <v>12000</v>
      </c>
      <c r="H241" s="23">
        <v>4.3499999999999996</v>
      </c>
      <c r="I241" s="30">
        <f t="shared" si="10"/>
        <v>2758.6206896551726</v>
      </c>
      <c r="J241" t="s">
        <v>259</v>
      </c>
      <c r="O241"/>
      <c r="V241" s="49"/>
    </row>
    <row r="242" spans="1:31" x14ac:dyDescent="0.25">
      <c r="B242" t="s">
        <v>525</v>
      </c>
      <c r="C242" t="s">
        <v>526</v>
      </c>
      <c r="D242" s="3">
        <v>43006</v>
      </c>
      <c r="E242" s="4">
        <v>15500</v>
      </c>
      <c r="G242" s="4">
        <v>15500</v>
      </c>
      <c r="H242" s="5">
        <v>4.38</v>
      </c>
      <c r="I242" s="30">
        <f t="shared" si="10"/>
        <v>3538.8127853881278</v>
      </c>
      <c r="J242" t="s">
        <v>527</v>
      </c>
      <c r="N242" s="56"/>
    </row>
    <row r="243" spans="1:31" x14ac:dyDescent="0.25">
      <c r="B243" t="s">
        <v>439</v>
      </c>
      <c r="C243" t="s">
        <v>440</v>
      </c>
      <c r="D243" s="3">
        <v>43329</v>
      </c>
      <c r="E243" s="4">
        <v>16500</v>
      </c>
      <c r="G243" s="4">
        <v>16500</v>
      </c>
      <c r="H243" s="23">
        <v>4.5199999999999996</v>
      </c>
      <c r="I243" s="30">
        <f t="shared" si="10"/>
        <v>3650.4424778761068</v>
      </c>
      <c r="J243" t="s">
        <v>777</v>
      </c>
      <c r="K243" t="s">
        <v>438</v>
      </c>
      <c r="L243" t="s">
        <v>539</v>
      </c>
      <c r="N243" s="56"/>
    </row>
    <row r="244" spans="1:31" x14ac:dyDescent="0.25">
      <c r="A244" s="28"/>
      <c r="B244" s="17" t="s">
        <v>287</v>
      </c>
      <c r="C244" s="17" t="s">
        <v>286</v>
      </c>
      <c r="D244" s="18">
        <v>42857</v>
      </c>
      <c r="E244" s="19">
        <v>16000</v>
      </c>
      <c r="F244" s="17" t="s">
        <v>12</v>
      </c>
      <c r="G244" s="19">
        <v>16000</v>
      </c>
      <c r="H244" s="27">
        <v>4.6900000000000004</v>
      </c>
      <c r="I244" s="66">
        <f t="shared" si="10"/>
        <v>3411.5138592750532</v>
      </c>
      <c r="J244" s="17" t="s">
        <v>285</v>
      </c>
      <c r="K244" s="17"/>
      <c r="L244" s="17"/>
      <c r="M244" s="60"/>
      <c r="N244" s="61"/>
      <c r="O244" s="17"/>
      <c r="P244" s="61"/>
      <c r="Q244" s="17"/>
      <c r="R244" s="17"/>
      <c r="S244" s="17"/>
      <c r="T244" s="17"/>
      <c r="U244" s="17"/>
      <c r="V244" s="53"/>
      <c r="W244" s="17"/>
      <c r="X244" s="17"/>
      <c r="Y244" s="17"/>
      <c r="Z244" s="17"/>
      <c r="AA244" s="17"/>
      <c r="AB244" s="17"/>
      <c r="AC244" s="17"/>
    </row>
    <row r="245" spans="1:31" x14ac:dyDescent="0.25">
      <c r="A245" s="17"/>
      <c r="B245" s="17" t="s">
        <v>284</v>
      </c>
      <c r="C245" s="17" t="s">
        <v>283</v>
      </c>
      <c r="D245" s="18">
        <v>42892</v>
      </c>
      <c r="E245" s="19">
        <v>16500</v>
      </c>
      <c r="F245" s="17" t="s">
        <v>12</v>
      </c>
      <c r="G245" s="19">
        <v>16500</v>
      </c>
      <c r="H245" s="27">
        <v>4.71</v>
      </c>
      <c r="I245" s="66">
        <f t="shared" si="10"/>
        <v>3503.184713375796</v>
      </c>
      <c r="J245" s="17" t="s">
        <v>282</v>
      </c>
      <c r="K245" s="17"/>
      <c r="L245" s="17"/>
      <c r="M245" s="60"/>
      <c r="N245" s="61"/>
      <c r="O245" s="17"/>
      <c r="P245" s="61"/>
      <c r="Q245" s="17"/>
      <c r="R245" s="17"/>
      <c r="S245" s="17"/>
      <c r="T245" s="17"/>
      <c r="U245" s="17"/>
      <c r="V245" s="53"/>
      <c r="W245" s="17"/>
      <c r="X245" s="17"/>
      <c r="Y245" s="17"/>
      <c r="Z245" s="17"/>
      <c r="AA245" s="17"/>
      <c r="AB245" s="17"/>
      <c r="AC245" s="17"/>
    </row>
    <row r="246" spans="1:31" s="17" customFormat="1" x14ac:dyDescent="0.25">
      <c r="A246"/>
      <c r="B246" t="s">
        <v>56</v>
      </c>
      <c r="C246" t="s">
        <v>57</v>
      </c>
      <c r="D246" s="3">
        <v>42017</v>
      </c>
      <c r="E246" s="4">
        <v>11000</v>
      </c>
      <c r="F246" t="s">
        <v>12</v>
      </c>
      <c r="G246" s="4">
        <v>11000</v>
      </c>
      <c r="H246" s="5">
        <v>5</v>
      </c>
      <c r="I246" s="30">
        <f t="shared" si="10"/>
        <v>2200</v>
      </c>
      <c r="J246" t="s">
        <v>58</v>
      </c>
      <c r="K246"/>
      <c r="L246"/>
      <c r="M246" s="60"/>
      <c r="N246" s="61"/>
      <c r="P246" s="61"/>
      <c r="V246" s="53"/>
      <c r="AD246"/>
      <c r="AE246"/>
    </row>
    <row r="247" spans="1:31" x14ac:dyDescent="0.25">
      <c r="B247" s="17" t="s">
        <v>292</v>
      </c>
      <c r="C247" s="17" t="s">
        <v>248</v>
      </c>
      <c r="D247" s="18">
        <v>42769</v>
      </c>
      <c r="E247" s="19">
        <v>10000</v>
      </c>
      <c r="F247" s="17" t="s">
        <v>12</v>
      </c>
      <c r="G247" s="19">
        <v>10000</v>
      </c>
      <c r="H247" s="27">
        <v>5</v>
      </c>
      <c r="I247" s="66">
        <f t="shared" si="10"/>
        <v>2000</v>
      </c>
      <c r="J247" s="17" t="s">
        <v>291</v>
      </c>
      <c r="K247" s="17"/>
      <c r="L247" s="17"/>
      <c r="M247" s="60"/>
      <c r="N247" s="61"/>
      <c r="O247" s="17"/>
      <c r="P247" s="61"/>
      <c r="Q247" s="17"/>
      <c r="R247" s="17"/>
      <c r="S247" s="17"/>
      <c r="T247" s="17"/>
      <c r="U247" s="17"/>
      <c r="V247" s="53"/>
      <c r="W247" s="17"/>
      <c r="X247" s="17"/>
      <c r="Y247" s="17"/>
      <c r="Z247" s="17"/>
      <c r="AA247" s="17"/>
      <c r="AB247" s="17"/>
      <c r="AC247" s="17"/>
    </row>
    <row r="248" spans="1:31" x14ac:dyDescent="0.25">
      <c r="A248" s="17"/>
      <c r="B248" s="17" t="s">
        <v>278</v>
      </c>
      <c r="C248" s="17" t="s">
        <v>277</v>
      </c>
      <c r="D248" s="18">
        <v>42923</v>
      </c>
      <c r="E248" s="19">
        <v>29500</v>
      </c>
      <c r="F248" s="17" t="s">
        <v>12</v>
      </c>
      <c r="G248" s="19">
        <v>29500</v>
      </c>
      <c r="H248" s="27">
        <v>5</v>
      </c>
      <c r="I248" s="66">
        <f t="shared" si="10"/>
        <v>5900</v>
      </c>
      <c r="J248" s="17" t="s">
        <v>276</v>
      </c>
      <c r="K248" s="17"/>
      <c r="L248" s="17"/>
      <c r="M248" s="60"/>
      <c r="N248" s="61"/>
      <c r="O248" s="17"/>
      <c r="P248" s="61"/>
      <c r="Q248" s="17"/>
      <c r="R248" s="17"/>
      <c r="S248" s="17"/>
      <c r="T248" s="17"/>
      <c r="U248" s="17"/>
      <c r="V248" s="53"/>
      <c r="W248" s="17"/>
      <c r="X248" s="17"/>
      <c r="Y248" s="17"/>
      <c r="Z248" s="17"/>
      <c r="AA248" s="17"/>
      <c r="AB248" s="17"/>
      <c r="AC248" s="17"/>
    </row>
    <row r="249" spans="1:31" x14ac:dyDescent="0.25">
      <c r="A249" s="17"/>
      <c r="B249" s="17" t="s">
        <v>290</v>
      </c>
      <c r="C249" s="17" t="s">
        <v>289</v>
      </c>
      <c r="D249" s="18">
        <v>42998</v>
      </c>
      <c r="E249" s="19">
        <v>12000</v>
      </c>
      <c r="F249" s="17" t="s">
        <v>12</v>
      </c>
      <c r="G249" s="19">
        <v>12000</v>
      </c>
      <c r="H249" s="27">
        <v>5</v>
      </c>
      <c r="I249" s="66">
        <f t="shared" si="10"/>
        <v>2400</v>
      </c>
      <c r="J249" s="17" t="s">
        <v>288</v>
      </c>
      <c r="K249" s="17"/>
      <c r="L249" s="17"/>
      <c r="N249" s="56"/>
    </row>
    <row r="250" spans="1:31" x14ac:dyDescent="0.25">
      <c r="A250" s="28"/>
      <c r="B250" t="s">
        <v>687</v>
      </c>
      <c r="C250" t="s">
        <v>688</v>
      </c>
      <c r="D250" s="3">
        <v>44145</v>
      </c>
      <c r="E250" s="4">
        <v>56000</v>
      </c>
      <c r="F250" t="s">
        <v>12</v>
      </c>
      <c r="G250" s="4">
        <v>56000</v>
      </c>
      <c r="H250" s="23">
        <v>5</v>
      </c>
      <c r="I250" s="66">
        <f t="shared" si="10"/>
        <v>11200</v>
      </c>
      <c r="J250" t="s">
        <v>689</v>
      </c>
      <c r="K250" t="s">
        <v>690</v>
      </c>
      <c r="L250" s="17"/>
      <c r="M250" s="60"/>
      <c r="N250" s="61"/>
      <c r="O250" s="17"/>
      <c r="P250" s="61"/>
      <c r="Q250" s="17"/>
      <c r="R250" s="17"/>
      <c r="S250" s="17"/>
      <c r="T250" s="17"/>
      <c r="U250" s="17"/>
      <c r="V250" s="53"/>
      <c r="W250" s="17"/>
      <c r="X250" s="17"/>
      <c r="Y250" s="17"/>
      <c r="Z250" s="17"/>
      <c r="AA250" s="17"/>
      <c r="AB250" s="17"/>
      <c r="AC250" s="17"/>
    </row>
    <row r="251" spans="1:31" x14ac:dyDescent="0.25">
      <c r="B251" t="s">
        <v>917</v>
      </c>
      <c r="C251" t="s">
        <v>918</v>
      </c>
      <c r="D251" s="3">
        <v>44356</v>
      </c>
      <c r="E251" s="4">
        <v>37000</v>
      </c>
      <c r="F251" t="s">
        <v>12</v>
      </c>
      <c r="G251" s="4">
        <v>37000</v>
      </c>
      <c r="H251" s="23">
        <v>5</v>
      </c>
      <c r="I251" s="30">
        <f>G251/V251</f>
        <v>8266.3092046470065</v>
      </c>
      <c r="J251" t="s">
        <v>919</v>
      </c>
      <c r="M251"/>
      <c r="N251"/>
      <c r="O251"/>
      <c r="P251"/>
      <c r="S251" s="80">
        <v>0.52400000000000002</v>
      </c>
      <c r="T251" s="23">
        <v>0</v>
      </c>
      <c r="U251" s="80">
        <f>S251+T251</f>
        <v>0.52400000000000002</v>
      </c>
      <c r="V251" s="81">
        <f>H251-U251</f>
        <v>4.476</v>
      </c>
      <c r="X251" t="s">
        <v>920</v>
      </c>
      <c r="Y251" t="s">
        <v>921</v>
      </c>
    </row>
    <row r="252" spans="1:31" x14ac:dyDescent="0.25">
      <c r="B252" t="s">
        <v>59</v>
      </c>
      <c r="C252" t="s">
        <v>60</v>
      </c>
      <c r="D252" s="3">
        <v>42594</v>
      </c>
      <c r="E252" s="4">
        <v>11000</v>
      </c>
      <c r="F252" t="s">
        <v>12</v>
      </c>
      <c r="G252" s="4">
        <v>11000</v>
      </c>
      <c r="H252" s="5">
        <v>5.2</v>
      </c>
      <c r="I252" s="30">
        <f>G252/H252</f>
        <v>2115.3846153846152</v>
      </c>
      <c r="J252" t="s">
        <v>61</v>
      </c>
      <c r="M252" s="60"/>
      <c r="N252" s="61"/>
      <c r="O252" s="17"/>
      <c r="P252" s="61"/>
      <c r="Q252" s="17"/>
      <c r="R252" s="17"/>
      <c r="S252" s="17"/>
      <c r="T252" s="17"/>
      <c r="U252" s="17"/>
      <c r="V252" s="53"/>
      <c r="W252" s="17"/>
      <c r="X252" s="17"/>
      <c r="Y252" s="17"/>
      <c r="Z252" s="17"/>
      <c r="AA252" s="17"/>
      <c r="AB252" s="17"/>
      <c r="AC252" s="17"/>
    </row>
    <row r="253" spans="1:31" x14ac:dyDescent="0.25">
      <c r="B253" t="s">
        <v>66</v>
      </c>
      <c r="C253" t="s">
        <v>23</v>
      </c>
      <c r="D253" s="3">
        <v>42461</v>
      </c>
      <c r="E253" s="4">
        <v>18500</v>
      </c>
      <c r="F253" t="s">
        <v>12</v>
      </c>
      <c r="G253" s="4">
        <v>18500</v>
      </c>
      <c r="H253" s="5">
        <v>5.24</v>
      </c>
      <c r="I253" s="30">
        <f>G253/H253</f>
        <v>3530.5343511450378</v>
      </c>
      <c r="J253" t="s">
        <v>67</v>
      </c>
      <c r="M253" s="60"/>
      <c r="N253" s="61"/>
      <c r="O253" s="17"/>
      <c r="P253" s="61"/>
      <c r="Q253" s="17"/>
      <c r="R253" s="17"/>
      <c r="S253" s="17"/>
      <c r="T253" s="17"/>
      <c r="U253" s="17"/>
      <c r="V253" s="53"/>
      <c r="W253" s="17"/>
      <c r="X253" s="17"/>
      <c r="Y253" s="17"/>
      <c r="Z253" s="17"/>
      <c r="AA253" s="17"/>
      <c r="AB253" s="17"/>
      <c r="AC253" s="17"/>
    </row>
    <row r="254" spans="1:31" x14ac:dyDescent="0.25">
      <c r="A254" s="17"/>
      <c r="B254" s="17" t="s">
        <v>295</v>
      </c>
      <c r="C254" s="17" t="s">
        <v>294</v>
      </c>
      <c r="D254" s="18">
        <v>43003</v>
      </c>
      <c r="E254" s="19">
        <v>25000</v>
      </c>
      <c r="F254" s="17" t="s">
        <v>12</v>
      </c>
      <c r="G254" s="19">
        <v>25000</v>
      </c>
      <c r="H254" s="27">
        <v>5.38</v>
      </c>
      <c r="I254" s="66">
        <f>G254/H254</f>
        <v>4646.8401486988851</v>
      </c>
      <c r="J254" s="17" t="s">
        <v>293</v>
      </c>
      <c r="K254" s="17"/>
      <c r="L254" s="17"/>
      <c r="N254" s="56"/>
    </row>
    <row r="255" spans="1:31" x14ac:dyDescent="0.25">
      <c r="A255" s="17"/>
      <c r="B255" t="s">
        <v>54</v>
      </c>
      <c r="D255" s="3">
        <v>42817</v>
      </c>
      <c r="E255" s="4">
        <v>17600</v>
      </c>
      <c r="F255" t="s">
        <v>12</v>
      </c>
      <c r="G255" s="4">
        <v>17600</v>
      </c>
      <c r="H255" s="5">
        <v>5.49</v>
      </c>
      <c r="I255" s="30">
        <f>G255/H255</f>
        <v>3205.8287795992715</v>
      </c>
      <c r="J255" t="s">
        <v>55</v>
      </c>
      <c r="M255" s="60"/>
      <c r="N255" s="61"/>
      <c r="O255" s="17"/>
      <c r="P255" s="61"/>
      <c r="Q255" s="17"/>
      <c r="R255" s="17"/>
      <c r="S255" s="17"/>
      <c r="T255" s="17"/>
      <c r="U255" s="17"/>
      <c r="V255" s="53"/>
      <c r="W255" s="17"/>
      <c r="X255" s="17"/>
      <c r="Y255" s="17"/>
      <c r="Z255" s="17"/>
      <c r="AA255" s="17"/>
      <c r="AB255" s="17"/>
      <c r="AC255" s="17"/>
    </row>
    <row r="256" spans="1:31" x14ac:dyDescent="0.25">
      <c r="B256" t="s">
        <v>62</v>
      </c>
      <c r="C256" t="s">
        <v>63</v>
      </c>
      <c r="D256" s="3">
        <v>42565</v>
      </c>
      <c r="E256" s="4">
        <v>18000</v>
      </c>
      <c r="F256" t="s">
        <v>12</v>
      </c>
      <c r="G256" s="4">
        <v>18000</v>
      </c>
      <c r="H256" s="5">
        <v>5.7</v>
      </c>
      <c r="I256" s="30">
        <f>G256/H256</f>
        <v>3157.894736842105</v>
      </c>
      <c r="J256" t="s">
        <v>64</v>
      </c>
      <c r="L256" t="s">
        <v>65</v>
      </c>
      <c r="M256" s="60"/>
      <c r="N256" s="61"/>
      <c r="O256" s="17"/>
      <c r="P256" s="61"/>
      <c r="Q256" s="17"/>
      <c r="R256" s="17"/>
      <c r="S256" s="17"/>
      <c r="T256" s="17"/>
      <c r="U256" s="17"/>
      <c r="V256" s="53"/>
      <c r="W256" s="17"/>
      <c r="X256" s="17"/>
      <c r="Y256" s="17"/>
      <c r="Z256" s="17"/>
      <c r="AA256" s="17"/>
      <c r="AB256" s="17"/>
      <c r="AC256" s="17"/>
    </row>
    <row r="257" spans="2:31" x14ac:dyDescent="0.25">
      <c r="B257" s="17" t="s">
        <v>298</v>
      </c>
      <c r="C257" s="17" t="s">
        <v>297</v>
      </c>
      <c r="D257" s="18">
        <v>43176</v>
      </c>
      <c r="E257" s="19">
        <v>9000</v>
      </c>
      <c r="F257" s="17" t="s">
        <v>12</v>
      </c>
      <c r="G257" s="19">
        <v>9000</v>
      </c>
      <c r="H257" s="27">
        <v>5.75</v>
      </c>
      <c r="I257" s="66">
        <f>SUM(G257/H257)</f>
        <v>1565.2173913043478</v>
      </c>
      <c r="J257" s="17" t="s">
        <v>296</v>
      </c>
      <c r="K257" s="17"/>
      <c r="L257" s="17"/>
      <c r="M257" s="60"/>
      <c r="N257" s="61"/>
      <c r="O257" s="17"/>
      <c r="P257" s="61"/>
      <c r="Q257" s="17"/>
      <c r="R257" s="17"/>
      <c r="S257" s="17"/>
      <c r="T257" s="17"/>
      <c r="U257" s="17"/>
      <c r="V257" s="53"/>
      <c r="W257" s="17"/>
      <c r="X257" s="17"/>
      <c r="Y257" s="17"/>
      <c r="Z257" s="17"/>
      <c r="AA257" s="17"/>
      <c r="AB257" s="17"/>
      <c r="AC257" s="17"/>
    </row>
    <row r="258" spans="2:31" x14ac:dyDescent="0.25">
      <c r="B258" t="s">
        <v>445</v>
      </c>
      <c r="C258" t="s">
        <v>446</v>
      </c>
      <c r="D258" s="3">
        <v>43217</v>
      </c>
      <c r="E258" s="4">
        <v>59000</v>
      </c>
      <c r="G258" s="4">
        <v>59000</v>
      </c>
      <c r="H258" s="5">
        <v>7.27</v>
      </c>
      <c r="I258" s="66">
        <f>SUM(G258/H258)</f>
        <v>8115.5433287482811</v>
      </c>
      <c r="L258" t="s">
        <v>533</v>
      </c>
      <c r="N258" s="56"/>
    </row>
    <row r="259" spans="2:31" x14ac:dyDescent="0.25">
      <c r="B259" t="s">
        <v>68</v>
      </c>
      <c r="C259" t="s">
        <v>69</v>
      </c>
      <c r="D259" s="3">
        <v>42026</v>
      </c>
      <c r="E259" s="4">
        <v>27000</v>
      </c>
      <c r="F259" t="s">
        <v>12</v>
      </c>
      <c r="G259" s="4">
        <v>27000</v>
      </c>
      <c r="H259" s="5">
        <v>7.51</v>
      </c>
      <c r="I259" s="30">
        <f t="shared" ref="I259:I266" si="11">G259/H259</f>
        <v>3595.2063914780292</v>
      </c>
      <c r="J259" t="s">
        <v>70</v>
      </c>
      <c r="N259" s="56"/>
    </row>
    <row r="260" spans="2:31" x14ac:dyDescent="0.25">
      <c r="B260" t="s">
        <v>258</v>
      </c>
      <c r="C260" t="s">
        <v>257</v>
      </c>
      <c r="D260" s="3">
        <v>42769</v>
      </c>
      <c r="E260" s="4">
        <v>32500</v>
      </c>
      <c r="F260" t="s">
        <v>12</v>
      </c>
      <c r="G260" s="4">
        <v>32500</v>
      </c>
      <c r="H260" s="23">
        <v>7.92</v>
      </c>
      <c r="I260" s="30">
        <f t="shared" si="11"/>
        <v>4103.5353535353534</v>
      </c>
      <c r="J260" t="s">
        <v>256</v>
      </c>
      <c r="L260" t="s">
        <v>255</v>
      </c>
      <c r="O260"/>
      <c r="V260" s="49"/>
    </row>
    <row r="261" spans="2:31" x14ac:dyDescent="0.25">
      <c r="B261" s="17" t="s">
        <v>258</v>
      </c>
      <c r="C261" s="17" t="s">
        <v>257</v>
      </c>
      <c r="D261" s="3">
        <v>42769</v>
      </c>
      <c r="E261" s="4">
        <v>32500</v>
      </c>
      <c r="F261" s="17" t="s">
        <v>12</v>
      </c>
      <c r="G261" s="4">
        <v>32500</v>
      </c>
      <c r="H261" s="5">
        <v>7.92</v>
      </c>
      <c r="I261" s="30">
        <f t="shared" si="11"/>
        <v>4103.5353535353534</v>
      </c>
      <c r="J261" s="17" t="s">
        <v>256</v>
      </c>
      <c r="N261" s="56"/>
    </row>
    <row r="262" spans="2:31" x14ac:dyDescent="0.25">
      <c r="B262" t="s">
        <v>554</v>
      </c>
      <c r="C262" t="s">
        <v>555</v>
      </c>
      <c r="D262" s="3">
        <v>43067</v>
      </c>
      <c r="E262" s="4">
        <v>30000</v>
      </c>
      <c r="F262" t="s">
        <v>556</v>
      </c>
      <c r="G262" s="4">
        <v>30000</v>
      </c>
      <c r="H262" s="23">
        <v>8.52</v>
      </c>
      <c r="I262" s="30">
        <f t="shared" si="11"/>
        <v>3521.1267605633807</v>
      </c>
      <c r="J262" t="s">
        <v>557</v>
      </c>
      <c r="O262"/>
      <c r="V262" s="49"/>
    </row>
    <row r="263" spans="2:31" x14ac:dyDescent="0.25">
      <c r="B263" t="s">
        <v>72</v>
      </c>
      <c r="C263" t="s">
        <v>23</v>
      </c>
      <c r="D263" s="3">
        <v>42278</v>
      </c>
      <c r="E263" s="4">
        <v>30000</v>
      </c>
      <c r="F263" t="s">
        <v>12</v>
      </c>
      <c r="G263" s="4">
        <v>30000</v>
      </c>
      <c r="H263" s="5">
        <v>8.7200000000000006</v>
      </c>
      <c r="I263" s="30">
        <f t="shared" si="11"/>
        <v>3440.3669724770639</v>
      </c>
      <c r="J263" t="s">
        <v>73</v>
      </c>
      <c r="N263" s="56"/>
    </row>
    <row r="264" spans="2:31" x14ac:dyDescent="0.25">
      <c r="B264" t="s">
        <v>94</v>
      </c>
      <c r="C264" t="s">
        <v>95</v>
      </c>
      <c r="D264" s="3">
        <v>42625</v>
      </c>
      <c r="E264" s="4">
        <v>17500</v>
      </c>
      <c r="F264" t="s">
        <v>12</v>
      </c>
      <c r="G264" s="4">
        <v>17500</v>
      </c>
      <c r="H264" s="5">
        <v>9.61</v>
      </c>
      <c r="I264" s="30">
        <f t="shared" si="11"/>
        <v>1821.0197710718003</v>
      </c>
      <c r="J264" t="s">
        <v>96</v>
      </c>
      <c r="AD264" s="17"/>
      <c r="AE264" s="17"/>
    </row>
    <row r="265" spans="2:31" x14ac:dyDescent="0.25">
      <c r="B265" t="s">
        <v>306</v>
      </c>
      <c r="C265" t="s">
        <v>254</v>
      </c>
      <c r="D265" s="3">
        <v>43229</v>
      </c>
      <c r="E265" s="4">
        <v>45000</v>
      </c>
      <c r="F265" t="s">
        <v>12</v>
      </c>
      <c r="G265" s="4">
        <v>45000</v>
      </c>
      <c r="H265" s="23">
        <v>9.61</v>
      </c>
      <c r="I265" s="30">
        <f t="shared" si="11"/>
        <v>4682.6222684703434</v>
      </c>
      <c r="J265" t="s">
        <v>305</v>
      </c>
      <c r="O265"/>
      <c r="V265" s="49"/>
      <c r="AD265" s="17"/>
      <c r="AE265" s="17"/>
    </row>
    <row r="266" spans="2:31" x14ac:dyDescent="0.25">
      <c r="B266" t="s">
        <v>347</v>
      </c>
      <c r="C266" t="s">
        <v>346</v>
      </c>
      <c r="D266" s="3">
        <v>42957</v>
      </c>
      <c r="E266" s="4">
        <v>25000</v>
      </c>
      <c r="F266" t="s">
        <v>12</v>
      </c>
      <c r="G266" s="4">
        <v>25000</v>
      </c>
      <c r="H266" s="23">
        <v>9.69</v>
      </c>
      <c r="I266" s="30">
        <f t="shared" si="11"/>
        <v>2579.979360165119</v>
      </c>
      <c r="J266" t="s">
        <v>345</v>
      </c>
      <c r="O266"/>
      <c r="V266" s="49"/>
      <c r="AD266" s="17"/>
      <c r="AE266" s="17"/>
    </row>
    <row r="267" spans="2:31" x14ac:dyDescent="0.25">
      <c r="B267" t="s">
        <v>111</v>
      </c>
      <c r="C267" t="s">
        <v>112</v>
      </c>
      <c r="D267" s="3">
        <v>42012</v>
      </c>
      <c r="E267" s="4">
        <v>50000</v>
      </c>
      <c r="F267" t="s">
        <v>12</v>
      </c>
      <c r="G267" s="4">
        <v>50000</v>
      </c>
      <c r="H267" s="5">
        <v>10</v>
      </c>
      <c r="I267" s="66">
        <f>SUM(G267/H267)</f>
        <v>5000</v>
      </c>
      <c r="J267" t="s">
        <v>113</v>
      </c>
      <c r="L267" t="s">
        <v>432</v>
      </c>
      <c r="AD267" s="17"/>
      <c r="AE267" s="17"/>
    </row>
    <row r="268" spans="2:31" x14ac:dyDescent="0.25">
      <c r="B268" t="s">
        <v>114</v>
      </c>
      <c r="C268" t="s">
        <v>69</v>
      </c>
      <c r="D268" s="3">
        <v>42151</v>
      </c>
      <c r="E268" s="4">
        <v>25500</v>
      </c>
      <c r="F268" t="s">
        <v>12</v>
      </c>
      <c r="G268" s="4">
        <v>25500</v>
      </c>
      <c r="H268" s="5">
        <v>10</v>
      </c>
      <c r="I268" s="30">
        <f t="shared" ref="I268:I281" si="12">G268/H268</f>
        <v>2550</v>
      </c>
      <c r="J268" t="s">
        <v>115</v>
      </c>
      <c r="AD268" s="17"/>
      <c r="AE268" s="17"/>
    </row>
    <row r="269" spans="2:31" x14ac:dyDescent="0.25">
      <c r="B269" t="s">
        <v>116</v>
      </c>
      <c r="C269" t="s">
        <v>69</v>
      </c>
      <c r="D269" s="3">
        <v>42151</v>
      </c>
      <c r="E269" s="4">
        <v>25500</v>
      </c>
      <c r="F269" t="s">
        <v>12</v>
      </c>
      <c r="G269" s="4">
        <v>25500</v>
      </c>
      <c r="H269" s="5">
        <v>10</v>
      </c>
      <c r="I269" s="30">
        <f t="shared" si="12"/>
        <v>2550</v>
      </c>
      <c r="J269" t="s">
        <v>117</v>
      </c>
      <c r="AD269" s="17"/>
      <c r="AE269" s="17"/>
    </row>
    <row r="270" spans="2:31" x14ac:dyDescent="0.25">
      <c r="B270" t="s">
        <v>108</v>
      </c>
      <c r="C270" t="s">
        <v>109</v>
      </c>
      <c r="D270" s="3">
        <v>42408</v>
      </c>
      <c r="E270" s="4">
        <v>26000</v>
      </c>
      <c r="F270" t="s">
        <v>12</v>
      </c>
      <c r="G270" s="4">
        <v>26000</v>
      </c>
      <c r="H270" s="5">
        <v>10</v>
      </c>
      <c r="I270" s="30">
        <f t="shared" si="12"/>
        <v>2600</v>
      </c>
      <c r="J270" t="s">
        <v>110</v>
      </c>
      <c r="AD270" s="17"/>
      <c r="AE270" s="17"/>
    </row>
    <row r="271" spans="2:31" x14ac:dyDescent="0.25">
      <c r="B271" t="s">
        <v>86</v>
      </c>
      <c r="C271" t="s">
        <v>87</v>
      </c>
      <c r="D271" s="3">
        <v>42461</v>
      </c>
      <c r="E271" s="4">
        <v>19900</v>
      </c>
      <c r="F271" t="s">
        <v>88</v>
      </c>
      <c r="G271" s="4">
        <v>19900</v>
      </c>
      <c r="H271" s="5">
        <v>10</v>
      </c>
      <c r="I271" s="30">
        <f t="shared" si="12"/>
        <v>1990</v>
      </c>
      <c r="J271" t="s">
        <v>89</v>
      </c>
    </row>
    <row r="272" spans="2:31" x14ac:dyDescent="0.25">
      <c r="B272" t="s">
        <v>350</v>
      </c>
      <c r="C272" t="s">
        <v>349</v>
      </c>
      <c r="D272" s="3">
        <v>42817</v>
      </c>
      <c r="E272" s="4">
        <v>23000</v>
      </c>
      <c r="F272" t="s">
        <v>12</v>
      </c>
      <c r="G272" s="4">
        <v>23000</v>
      </c>
      <c r="H272" s="23">
        <v>10</v>
      </c>
      <c r="I272" s="30">
        <f t="shared" si="12"/>
        <v>2300</v>
      </c>
      <c r="J272" t="s">
        <v>348</v>
      </c>
      <c r="O272"/>
      <c r="V272" s="49"/>
      <c r="AD272" s="17"/>
      <c r="AE272" s="17"/>
    </row>
    <row r="273" spans="1:31" x14ac:dyDescent="0.25">
      <c r="B273" t="s">
        <v>325</v>
      </c>
      <c r="C273" t="s">
        <v>248</v>
      </c>
      <c r="D273" s="3">
        <v>42885</v>
      </c>
      <c r="E273" s="4">
        <v>33000</v>
      </c>
      <c r="F273" t="s">
        <v>12</v>
      </c>
      <c r="G273" s="4">
        <v>33000</v>
      </c>
      <c r="H273" s="23">
        <v>10</v>
      </c>
      <c r="I273" s="30">
        <f t="shared" si="12"/>
        <v>3300</v>
      </c>
      <c r="J273" t="s">
        <v>324</v>
      </c>
      <c r="O273"/>
      <c r="V273" s="49"/>
      <c r="AD273" s="17"/>
      <c r="AE273" s="17"/>
    </row>
    <row r="274" spans="1:31" x14ac:dyDescent="0.25">
      <c r="B274" t="s">
        <v>315</v>
      </c>
      <c r="C274" t="s">
        <v>314</v>
      </c>
      <c r="D274" s="3">
        <v>42892</v>
      </c>
      <c r="E274" s="4">
        <v>26500</v>
      </c>
      <c r="F274" t="s">
        <v>12</v>
      </c>
      <c r="G274" s="4">
        <v>26500</v>
      </c>
      <c r="H274" s="23">
        <v>10</v>
      </c>
      <c r="I274" s="30">
        <f t="shared" si="12"/>
        <v>2650</v>
      </c>
      <c r="J274" t="s">
        <v>313</v>
      </c>
      <c r="O274"/>
      <c r="V274" s="49"/>
    </row>
    <row r="275" spans="1:31" x14ac:dyDescent="0.25">
      <c r="B275" t="s">
        <v>318</v>
      </c>
      <c r="C275" t="s">
        <v>317</v>
      </c>
      <c r="D275" s="3">
        <v>42972</v>
      </c>
      <c r="E275" s="4">
        <v>30000</v>
      </c>
      <c r="F275" t="s">
        <v>181</v>
      </c>
      <c r="G275" s="4">
        <v>30000</v>
      </c>
      <c r="H275" s="23">
        <v>10</v>
      </c>
      <c r="I275" s="30">
        <f t="shared" si="12"/>
        <v>3000</v>
      </c>
      <c r="J275" t="s">
        <v>316</v>
      </c>
      <c r="O275"/>
      <c r="V275" s="49"/>
    </row>
    <row r="276" spans="1:31" s="17" customFormat="1" x14ac:dyDescent="0.25">
      <c r="A276"/>
      <c r="B276" t="s">
        <v>312</v>
      </c>
      <c r="C276" t="s">
        <v>311</v>
      </c>
      <c r="D276" s="3">
        <v>43053</v>
      </c>
      <c r="E276" s="4">
        <v>21520</v>
      </c>
      <c r="F276" t="s">
        <v>12</v>
      </c>
      <c r="G276" s="4">
        <v>21520</v>
      </c>
      <c r="H276" s="23">
        <v>10</v>
      </c>
      <c r="I276" s="30">
        <f t="shared" si="12"/>
        <v>2152</v>
      </c>
      <c r="J276" t="s">
        <v>310</v>
      </c>
      <c r="K276"/>
      <c r="L276"/>
      <c r="M276" s="28"/>
      <c r="N276" s="51"/>
      <c r="O276"/>
      <c r="P276" s="51"/>
      <c r="Q276"/>
      <c r="R276"/>
      <c r="S276"/>
      <c r="T276"/>
      <c r="U276"/>
      <c r="V276" s="49"/>
      <c r="W276"/>
      <c r="X276"/>
      <c r="Y276"/>
      <c r="Z276"/>
      <c r="AA276"/>
      <c r="AB276"/>
      <c r="AC276"/>
      <c r="AD276"/>
      <c r="AE276"/>
    </row>
    <row r="277" spans="1:31" s="17" customFormat="1" x14ac:dyDescent="0.25">
      <c r="A277"/>
      <c r="B277" t="s">
        <v>566</v>
      </c>
      <c r="C277" t="s">
        <v>269</v>
      </c>
      <c r="D277" s="3">
        <v>43078</v>
      </c>
      <c r="E277" s="4">
        <v>32500</v>
      </c>
      <c r="F277" t="s">
        <v>12</v>
      </c>
      <c r="G277" s="4">
        <v>32500</v>
      </c>
      <c r="H277" s="23">
        <v>10</v>
      </c>
      <c r="I277" s="30">
        <f t="shared" si="12"/>
        <v>3250</v>
      </c>
      <c r="J277" t="s">
        <v>342</v>
      </c>
      <c r="K277"/>
      <c r="L277"/>
      <c r="M277" s="28"/>
      <c r="N277" s="51"/>
      <c r="O277"/>
      <c r="P277" s="51"/>
      <c r="Q277"/>
      <c r="R277"/>
      <c r="S277"/>
      <c r="T277"/>
      <c r="U277"/>
      <c r="V277" s="49"/>
      <c r="W277"/>
      <c r="X277"/>
      <c r="Y277"/>
      <c r="Z277"/>
      <c r="AA277"/>
      <c r="AB277"/>
      <c r="AC277"/>
      <c r="AD277"/>
      <c r="AE277"/>
    </row>
    <row r="278" spans="1:31" s="17" customFormat="1" x14ac:dyDescent="0.25">
      <c r="A278"/>
      <c r="B278" t="s">
        <v>341</v>
      </c>
      <c r="C278" t="s">
        <v>340</v>
      </c>
      <c r="D278" s="3">
        <v>43270</v>
      </c>
      <c r="E278" s="4">
        <v>47500</v>
      </c>
      <c r="F278" t="s">
        <v>12</v>
      </c>
      <c r="G278" s="4">
        <v>47500</v>
      </c>
      <c r="H278" s="23">
        <v>10</v>
      </c>
      <c r="I278" s="30">
        <f t="shared" si="12"/>
        <v>4750</v>
      </c>
      <c r="J278" t="s">
        <v>339</v>
      </c>
      <c r="K278"/>
      <c r="L278"/>
      <c r="M278" s="28"/>
      <c r="N278" s="51"/>
      <c r="O278"/>
      <c r="P278" s="51"/>
      <c r="Q278"/>
      <c r="R278"/>
      <c r="S278"/>
      <c r="T278"/>
      <c r="U278"/>
      <c r="V278" s="49"/>
      <c r="W278"/>
      <c r="X278"/>
      <c r="Y278"/>
      <c r="Z278"/>
      <c r="AA278"/>
      <c r="AB278"/>
      <c r="AC278"/>
      <c r="AD278"/>
      <c r="AE278"/>
    </row>
    <row r="279" spans="1:31" s="17" customFormat="1" x14ac:dyDescent="0.25">
      <c r="A279"/>
      <c r="B279" t="s">
        <v>442</v>
      </c>
      <c r="C279" t="s">
        <v>443</v>
      </c>
      <c r="D279" s="3">
        <v>43574</v>
      </c>
      <c r="E279" s="4">
        <v>25000</v>
      </c>
      <c r="F279"/>
      <c r="G279" s="4">
        <v>25000</v>
      </c>
      <c r="H279" s="23">
        <v>10</v>
      </c>
      <c r="I279" s="30">
        <f t="shared" si="12"/>
        <v>2500</v>
      </c>
      <c r="J279"/>
      <c r="K279" t="s">
        <v>438</v>
      </c>
      <c r="L279" t="s">
        <v>535</v>
      </c>
      <c r="M279" s="28"/>
      <c r="N279" s="51"/>
      <c r="O279"/>
      <c r="P279" s="51"/>
      <c r="Q279"/>
      <c r="R279"/>
      <c r="S279"/>
      <c r="T279"/>
      <c r="U279"/>
      <c r="V279" s="49"/>
      <c r="W279"/>
      <c r="X279"/>
      <c r="Y279"/>
      <c r="Z279"/>
      <c r="AA279"/>
      <c r="AB279"/>
      <c r="AC279"/>
      <c r="AD279"/>
      <c r="AE279"/>
    </row>
    <row r="280" spans="1:31" s="17" customFormat="1" x14ac:dyDescent="0.25">
      <c r="A280"/>
      <c r="B280" t="s">
        <v>331</v>
      </c>
      <c r="C280" t="s">
        <v>330</v>
      </c>
      <c r="D280" s="3">
        <v>42564</v>
      </c>
      <c r="E280" s="4">
        <v>37000</v>
      </c>
      <c r="F280" t="s">
        <v>12</v>
      </c>
      <c r="G280" s="4">
        <v>37000</v>
      </c>
      <c r="H280" s="23">
        <v>10.01</v>
      </c>
      <c r="I280" s="30">
        <f t="shared" si="12"/>
        <v>3696.3036963036966</v>
      </c>
      <c r="J280" t="s">
        <v>329</v>
      </c>
      <c r="K280"/>
      <c r="L280"/>
      <c r="M280" s="28"/>
      <c r="N280" s="51"/>
      <c r="O280"/>
      <c r="P280" s="51"/>
      <c r="Q280"/>
      <c r="R280"/>
      <c r="S280"/>
      <c r="T280"/>
      <c r="U280"/>
      <c r="V280" s="49"/>
      <c r="W280"/>
      <c r="X280"/>
      <c r="Y280"/>
      <c r="Z280"/>
      <c r="AA280"/>
      <c r="AB280"/>
      <c r="AC280"/>
    </row>
    <row r="281" spans="1:31" s="17" customFormat="1" x14ac:dyDescent="0.25">
      <c r="A281"/>
      <c r="B281" t="s">
        <v>304</v>
      </c>
      <c r="C281" t="s">
        <v>303</v>
      </c>
      <c r="D281" s="3">
        <v>43052</v>
      </c>
      <c r="E281" s="4">
        <v>30000</v>
      </c>
      <c r="F281" t="s">
        <v>12</v>
      </c>
      <c r="G281" s="4">
        <v>30000</v>
      </c>
      <c r="H281" s="23">
        <v>10.039999999999999</v>
      </c>
      <c r="I281" s="30">
        <f t="shared" si="12"/>
        <v>2988.0478087649403</v>
      </c>
      <c r="J281" t="s">
        <v>302</v>
      </c>
      <c r="K281"/>
      <c r="L281"/>
      <c r="M281" s="28"/>
      <c r="N281" s="51"/>
      <c r="O281"/>
      <c r="P281" s="51"/>
      <c r="Q281"/>
      <c r="R281"/>
      <c r="S281"/>
      <c r="T281"/>
      <c r="U281"/>
      <c r="V281" s="49"/>
      <c r="W281"/>
      <c r="X281"/>
      <c r="Y281"/>
      <c r="Z281"/>
      <c r="AA281"/>
      <c r="AB281"/>
      <c r="AC281"/>
    </row>
    <row r="282" spans="1:31" s="17" customFormat="1" x14ac:dyDescent="0.25">
      <c r="A282"/>
      <c r="B282" t="s">
        <v>958</v>
      </c>
      <c r="C282" t="s">
        <v>959</v>
      </c>
      <c r="D282" s="3">
        <v>44428</v>
      </c>
      <c r="E282" s="4">
        <v>146000</v>
      </c>
      <c r="F282" t="s">
        <v>12</v>
      </c>
      <c r="G282" s="4">
        <v>146000</v>
      </c>
      <c r="H282" s="23">
        <v>10.039999999999999</v>
      </c>
      <c r="I282" s="30">
        <f>G282/V282</f>
        <v>15376.513954713007</v>
      </c>
      <c r="J282" t="s">
        <v>960</v>
      </c>
      <c r="K282"/>
      <c r="L282"/>
      <c r="M282"/>
      <c r="N282"/>
      <c r="O282"/>
      <c r="P282"/>
      <c r="Q282"/>
      <c r="R282" t="s">
        <v>961</v>
      </c>
      <c r="S282" s="80">
        <v>0.54500000000000004</v>
      </c>
      <c r="T282" s="23">
        <v>0</v>
      </c>
      <c r="U282" s="80">
        <f>S282+T282</f>
        <v>0.54500000000000004</v>
      </c>
      <c r="V282" s="81">
        <f>H282-U282</f>
        <v>9.4949999999999992</v>
      </c>
      <c r="W282"/>
      <c r="X282" t="s">
        <v>962</v>
      </c>
      <c r="Y282" t="s">
        <v>963</v>
      </c>
      <c r="Z282"/>
      <c r="AA282"/>
      <c r="AB282"/>
      <c r="AC282"/>
      <c r="AD282"/>
      <c r="AE282"/>
    </row>
    <row r="283" spans="1:31" x14ac:dyDescent="0.25">
      <c r="B283" t="s">
        <v>328</v>
      </c>
      <c r="C283" t="s">
        <v>327</v>
      </c>
      <c r="D283" s="3">
        <v>42762</v>
      </c>
      <c r="E283" s="4">
        <v>29598</v>
      </c>
      <c r="F283" t="s">
        <v>12</v>
      </c>
      <c r="G283" s="4">
        <v>29598</v>
      </c>
      <c r="H283" s="23">
        <v>10.050000000000001</v>
      </c>
      <c r="I283" s="30">
        <f>G283/H283</f>
        <v>2945.0746268656712</v>
      </c>
      <c r="J283" t="s">
        <v>326</v>
      </c>
      <c r="O283"/>
      <c r="V283" s="49"/>
      <c r="AD283" s="17"/>
      <c r="AE283" s="17"/>
    </row>
    <row r="284" spans="1:31" s="17" customFormat="1" x14ac:dyDescent="0.25">
      <c r="A284"/>
      <c r="B284" t="s">
        <v>582</v>
      </c>
      <c r="C284" t="s">
        <v>697</v>
      </c>
      <c r="D284" s="3">
        <v>44074</v>
      </c>
      <c r="E284" s="4">
        <v>136500</v>
      </c>
      <c r="F284" t="s">
        <v>12</v>
      </c>
      <c r="G284" s="4">
        <v>136500</v>
      </c>
      <c r="H284" s="23">
        <v>10.06</v>
      </c>
      <c r="I284" s="30">
        <f>G284/H284</f>
        <v>13568.58846918489</v>
      </c>
      <c r="J284" t="s">
        <v>698</v>
      </c>
      <c r="K284" t="s">
        <v>699</v>
      </c>
      <c r="L284" t="s">
        <v>653</v>
      </c>
      <c r="M284" s="28"/>
      <c r="N284" s="56"/>
      <c r="O284" s="30"/>
      <c r="P284" s="51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1:31" s="17" customFormat="1" x14ac:dyDescent="0.25">
      <c r="A285"/>
      <c r="B285" t="s">
        <v>320</v>
      </c>
      <c r="C285" t="s">
        <v>250</v>
      </c>
      <c r="D285" s="3">
        <v>42499</v>
      </c>
      <c r="E285" s="4">
        <v>135000</v>
      </c>
      <c r="F285" t="s">
        <v>12</v>
      </c>
      <c r="G285" s="4">
        <v>135000</v>
      </c>
      <c r="H285" s="23">
        <v>10.11</v>
      </c>
      <c r="I285" s="30">
        <f>G285/H285</f>
        <v>13353.115727002969</v>
      </c>
      <c r="J285" t="s">
        <v>319</v>
      </c>
      <c r="K285"/>
      <c r="L285" t="s">
        <v>434</v>
      </c>
      <c r="M285" s="28"/>
      <c r="N285" s="51"/>
      <c r="O285"/>
      <c r="P285" s="51"/>
      <c r="Q285"/>
      <c r="R285"/>
      <c r="S285"/>
      <c r="T285"/>
      <c r="U285"/>
      <c r="V285" s="49"/>
      <c r="W285"/>
      <c r="X285"/>
      <c r="Y285"/>
      <c r="Z285"/>
      <c r="AA285"/>
      <c r="AB285"/>
      <c r="AC285"/>
    </row>
    <row r="286" spans="1:31" x14ac:dyDescent="0.25">
      <c r="B286" t="s">
        <v>354</v>
      </c>
      <c r="C286" t="s">
        <v>353</v>
      </c>
      <c r="D286" s="3">
        <v>43006</v>
      </c>
      <c r="E286" s="4">
        <v>170000</v>
      </c>
      <c r="F286" t="s">
        <v>12</v>
      </c>
      <c r="G286" s="4">
        <v>170000</v>
      </c>
      <c r="H286" s="23">
        <v>10.11</v>
      </c>
      <c r="I286" s="66">
        <f>SUM(G286/H286)</f>
        <v>16815.034619188922</v>
      </c>
      <c r="J286" t="s">
        <v>352</v>
      </c>
      <c r="L286" t="s">
        <v>432</v>
      </c>
      <c r="O286"/>
      <c r="V286" s="49"/>
    </row>
    <row r="287" spans="1:31" x14ac:dyDescent="0.25">
      <c r="B287" t="s">
        <v>334</v>
      </c>
      <c r="C287" t="s">
        <v>333</v>
      </c>
      <c r="D287" s="3">
        <v>43203</v>
      </c>
      <c r="E287" s="4">
        <v>35000</v>
      </c>
      <c r="F287" t="s">
        <v>12</v>
      </c>
      <c r="G287" s="4">
        <v>35000</v>
      </c>
      <c r="H287" s="23">
        <v>10.11</v>
      </c>
      <c r="I287" s="30">
        <f t="shared" ref="I287:I318" si="13">G287/H287</f>
        <v>3461.9188921859545</v>
      </c>
      <c r="J287" t="s">
        <v>332</v>
      </c>
      <c r="K287" t="s">
        <v>438</v>
      </c>
      <c r="L287" t="s">
        <v>534</v>
      </c>
      <c r="O287"/>
      <c r="V287" s="49"/>
    </row>
    <row r="288" spans="1:31" x14ac:dyDescent="0.25">
      <c r="B288" t="s">
        <v>487</v>
      </c>
      <c r="C288" t="s">
        <v>488</v>
      </c>
      <c r="D288" s="3">
        <v>43385</v>
      </c>
      <c r="E288" s="4">
        <v>33462</v>
      </c>
      <c r="G288" s="4">
        <v>33462</v>
      </c>
      <c r="H288" s="5">
        <v>10.14</v>
      </c>
      <c r="I288" s="30">
        <f t="shared" si="13"/>
        <v>3300</v>
      </c>
      <c r="J288" t="s">
        <v>788</v>
      </c>
      <c r="K288" t="s">
        <v>489</v>
      </c>
      <c r="L288" t="s">
        <v>601</v>
      </c>
    </row>
    <row r="289" spans="1:31" x14ac:dyDescent="0.25">
      <c r="B289" t="s">
        <v>344</v>
      </c>
      <c r="C289" t="s">
        <v>337</v>
      </c>
      <c r="D289" s="3">
        <v>43112</v>
      </c>
      <c r="E289" s="4">
        <v>40900</v>
      </c>
      <c r="F289" t="s">
        <v>88</v>
      </c>
      <c r="G289" s="4">
        <v>40900</v>
      </c>
      <c r="H289" s="23">
        <v>10.220000000000001</v>
      </c>
      <c r="I289" s="30">
        <f t="shared" si="13"/>
        <v>4001.9569471624263</v>
      </c>
      <c r="J289" t="s">
        <v>343</v>
      </c>
      <c r="O289"/>
      <c r="V289" s="49"/>
    </row>
    <row r="290" spans="1:31" x14ac:dyDescent="0.25">
      <c r="B290" s="17" t="s">
        <v>281</v>
      </c>
      <c r="C290" s="17" t="s">
        <v>93</v>
      </c>
      <c r="D290" s="18">
        <v>43090</v>
      </c>
      <c r="E290" s="19">
        <v>38000</v>
      </c>
      <c r="F290" s="17" t="s">
        <v>88</v>
      </c>
      <c r="G290" s="19">
        <v>38000</v>
      </c>
      <c r="H290" s="27">
        <v>10.3</v>
      </c>
      <c r="I290" s="66">
        <f t="shared" si="13"/>
        <v>3689.3203883495144</v>
      </c>
      <c r="J290" s="17" t="s">
        <v>280</v>
      </c>
      <c r="K290" s="17"/>
      <c r="L290" s="17" t="s">
        <v>279</v>
      </c>
      <c r="M290" s="60"/>
      <c r="N290" s="61"/>
      <c r="O290" s="17"/>
      <c r="P290" s="61"/>
      <c r="Q290" s="17"/>
      <c r="R290" s="17"/>
      <c r="S290" s="17"/>
      <c r="T290" s="17"/>
      <c r="U290" s="17"/>
      <c r="V290" s="53"/>
      <c r="W290" s="17"/>
      <c r="X290" s="17"/>
      <c r="Y290" s="17"/>
      <c r="Z290" s="17"/>
      <c r="AA290" s="17"/>
      <c r="AB290" s="17"/>
      <c r="AC290" s="17"/>
    </row>
    <row r="291" spans="1:31" s="17" customFormat="1" x14ac:dyDescent="0.25">
      <c r="A291"/>
      <c r="B291" t="s">
        <v>100</v>
      </c>
      <c r="C291" t="s">
        <v>53</v>
      </c>
      <c r="D291" s="3">
        <v>42621</v>
      </c>
      <c r="E291" s="4">
        <v>32000</v>
      </c>
      <c r="F291" t="s">
        <v>12</v>
      </c>
      <c r="G291" s="4">
        <v>32000</v>
      </c>
      <c r="H291" s="5">
        <v>10.37</v>
      </c>
      <c r="I291" s="30">
        <f t="shared" si="13"/>
        <v>3085.8244937319191</v>
      </c>
      <c r="J291" t="s">
        <v>101</v>
      </c>
      <c r="K291"/>
      <c r="L291"/>
      <c r="M291" s="28"/>
      <c r="N291" s="51"/>
      <c r="O291" s="30"/>
      <c r="P291" s="5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 s="17" customFormat="1" x14ac:dyDescent="0.25">
      <c r="A292"/>
      <c r="B292" t="s">
        <v>83</v>
      </c>
      <c r="C292" t="s">
        <v>84</v>
      </c>
      <c r="D292" s="3">
        <v>42145</v>
      </c>
      <c r="E292" s="4">
        <v>32500</v>
      </c>
      <c r="F292" t="s">
        <v>12</v>
      </c>
      <c r="G292" s="4">
        <v>32500</v>
      </c>
      <c r="H292" s="5">
        <v>10.614000000000001</v>
      </c>
      <c r="I292" s="30">
        <f t="shared" si="13"/>
        <v>3061.9935933672505</v>
      </c>
      <c r="J292" t="s">
        <v>85</v>
      </c>
      <c r="K292"/>
      <c r="L292"/>
      <c r="M292" s="28"/>
      <c r="N292" s="51"/>
      <c r="O292" s="30"/>
      <c r="P292" s="51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 s="17" customFormat="1" x14ac:dyDescent="0.25">
      <c r="B293" t="s">
        <v>323</v>
      </c>
      <c r="C293" t="s">
        <v>266</v>
      </c>
      <c r="D293" s="3">
        <v>43238</v>
      </c>
      <c r="E293" s="4">
        <v>38000</v>
      </c>
      <c r="F293" t="s">
        <v>12</v>
      </c>
      <c r="G293" s="4">
        <v>38000</v>
      </c>
      <c r="H293" s="23">
        <v>11.51</v>
      </c>
      <c r="I293" s="30">
        <f t="shared" si="13"/>
        <v>3301.4769765421374</v>
      </c>
      <c r="J293" t="s">
        <v>322</v>
      </c>
      <c r="K293"/>
      <c r="L293" t="s">
        <v>321</v>
      </c>
      <c r="M293" s="28"/>
      <c r="N293" s="51"/>
      <c r="O293"/>
      <c r="P293" s="51"/>
      <c r="Q293"/>
      <c r="R293"/>
      <c r="S293"/>
      <c r="T293"/>
      <c r="U293"/>
      <c r="V293" s="49"/>
      <c r="W293"/>
      <c r="X293"/>
      <c r="Y293"/>
      <c r="Z293"/>
      <c r="AA293"/>
      <c r="AB293"/>
      <c r="AC293"/>
      <c r="AD293"/>
      <c r="AE293"/>
    </row>
    <row r="294" spans="1:31" s="17" customFormat="1" x14ac:dyDescent="0.25">
      <c r="A294"/>
      <c r="B294" t="s">
        <v>90</v>
      </c>
      <c r="C294" t="s">
        <v>91</v>
      </c>
      <c r="D294" s="3">
        <v>42181</v>
      </c>
      <c r="E294" s="4">
        <v>25000</v>
      </c>
      <c r="F294" t="s">
        <v>12</v>
      </c>
      <c r="G294" s="4">
        <v>25000</v>
      </c>
      <c r="H294" s="5">
        <v>11.54</v>
      </c>
      <c r="I294" s="30">
        <f t="shared" si="13"/>
        <v>2166.3778162911613</v>
      </c>
      <c r="J294" t="s">
        <v>92</v>
      </c>
      <c r="K294"/>
      <c r="L294"/>
      <c r="M294" s="28"/>
      <c r="N294" s="51"/>
      <c r="O294" s="30"/>
      <c r="P294" s="51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1:31" s="17" customFormat="1" x14ac:dyDescent="0.25">
      <c r="A295"/>
      <c r="B295" t="s">
        <v>78</v>
      </c>
      <c r="C295" t="s">
        <v>21</v>
      </c>
      <c r="D295" s="3">
        <v>42508</v>
      </c>
      <c r="E295" s="4">
        <v>35900</v>
      </c>
      <c r="F295" t="s">
        <v>12</v>
      </c>
      <c r="G295" s="4">
        <v>35900</v>
      </c>
      <c r="H295" s="5">
        <v>11.58</v>
      </c>
      <c r="I295" s="30">
        <f t="shared" si="13"/>
        <v>3100.1727115716753</v>
      </c>
      <c r="J295" t="s">
        <v>79</v>
      </c>
      <c r="K295"/>
      <c r="L295"/>
      <c r="M295" s="28"/>
      <c r="N295" s="51"/>
      <c r="O295" s="30"/>
      <c r="P295" s="51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1:31" x14ac:dyDescent="0.25">
      <c r="B296" t="s">
        <v>97</v>
      </c>
      <c r="C296" t="s">
        <v>98</v>
      </c>
      <c r="D296" s="3">
        <v>42640</v>
      </c>
      <c r="E296" s="4">
        <v>26000</v>
      </c>
      <c r="F296" t="s">
        <v>12</v>
      </c>
      <c r="G296" s="4">
        <v>26000</v>
      </c>
      <c r="H296" s="5">
        <v>11.64</v>
      </c>
      <c r="I296" s="30">
        <f t="shared" si="13"/>
        <v>2233.6769759450171</v>
      </c>
      <c r="J296" t="s">
        <v>99</v>
      </c>
    </row>
    <row r="297" spans="1:31" x14ac:dyDescent="0.25">
      <c r="B297" t="s">
        <v>105</v>
      </c>
      <c r="C297" t="s">
        <v>106</v>
      </c>
      <c r="D297" s="3">
        <v>42461</v>
      </c>
      <c r="E297" s="4">
        <v>29000</v>
      </c>
      <c r="F297" t="s">
        <v>12</v>
      </c>
      <c r="G297" s="4">
        <v>29000</v>
      </c>
      <c r="H297" s="5">
        <v>12</v>
      </c>
      <c r="I297" s="30">
        <f t="shared" si="13"/>
        <v>2416.6666666666665</v>
      </c>
      <c r="J297" t="s">
        <v>107</v>
      </c>
    </row>
    <row r="298" spans="1:31" x14ac:dyDescent="0.25">
      <c r="A298" s="28"/>
      <c r="B298" t="s">
        <v>500</v>
      </c>
      <c r="C298" t="s">
        <v>501</v>
      </c>
      <c r="D298" s="3">
        <v>43431</v>
      </c>
      <c r="E298" s="4">
        <v>24900</v>
      </c>
      <c r="G298" s="4">
        <v>24900</v>
      </c>
      <c r="H298" s="23">
        <v>12</v>
      </c>
      <c r="I298" s="30">
        <f t="shared" si="13"/>
        <v>2075</v>
      </c>
      <c r="J298" t="s">
        <v>783</v>
      </c>
      <c r="K298" t="s">
        <v>502</v>
      </c>
      <c r="L298" t="s">
        <v>536</v>
      </c>
      <c r="O298"/>
      <c r="V298" s="49"/>
    </row>
    <row r="299" spans="1:31" x14ac:dyDescent="0.25">
      <c r="B299" t="s">
        <v>102</v>
      </c>
      <c r="C299" t="s">
        <v>103</v>
      </c>
      <c r="D299" s="3">
        <v>42016</v>
      </c>
      <c r="E299" s="4">
        <v>24000</v>
      </c>
      <c r="F299" t="s">
        <v>12</v>
      </c>
      <c r="G299" s="4">
        <v>24000</v>
      </c>
      <c r="H299" s="5">
        <v>12.5</v>
      </c>
      <c r="I299" s="30">
        <f t="shared" si="13"/>
        <v>1920</v>
      </c>
      <c r="J299" t="s">
        <v>104</v>
      </c>
    </row>
    <row r="300" spans="1:31" x14ac:dyDescent="0.25">
      <c r="B300" t="s">
        <v>75</v>
      </c>
      <c r="C300" t="s">
        <v>76</v>
      </c>
      <c r="D300" s="3">
        <v>42422</v>
      </c>
      <c r="E300" s="4">
        <v>32000</v>
      </c>
      <c r="F300" t="s">
        <v>12</v>
      </c>
      <c r="G300" s="4">
        <v>32000</v>
      </c>
      <c r="H300" s="5">
        <v>12.5</v>
      </c>
      <c r="I300" s="30">
        <f t="shared" si="13"/>
        <v>2560</v>
      </c>
      <c r="J300" t="s">
        <v>77</v>
      </c>
    </row>
    <row r="301" spans="1:31" x14ac:dyDescent="0.25">
      <c r="B301" t="s">
        <v>75</v>
      </c>
      <c r="C301" t="s">
        <v>76</v>
      </c>
      <c r="D301" s="3">
        <v>42422</v>
      </c>
      <c r="E301" s="4">
        <v>32000</v>
      </c>
      <c r="F301" t="s">
        <v>12</v>
      </c>
      <c r="G301" s="4">
        <v>32000</v>
      </c>
      <c r="H301" s="5">
        <v>12.5</v>
      </c>
      <c r="I301" s="30">
        <f t="shared" si="13"/>
        <v>2560</v>
      </c>
      <c r="J301" t="s">
        <v>77</v>
      </c>
    </row>
    <row r="302" spans="1:31" x14ac:dyDescent="0.25">
      <c r="B302" t="s">
        <v>541</v>
      </c>
      <c r="C302" t="s">
        <v>543</v>
      </c>
      <c r="D302" s="3">
        <v>43364</v>
      </c>
      <c r="E302" s="4">
        <v>40000</v>
      </c>
      <c r="G302" s="4">
        <v>40000</v>
      </c>
      <c r="H302" s="23">
        <v>12.5</v>
      </c>
      <c r="I302" s="30">
        <f t="shared" si="13"/>
        <v>3200</v>
      </c>
      <c r="J302" t="s">
        <v>544</v>
      </c>
      <c r="L302" t="s">
        <v>542</v>
      </c>
      <c r="O302"/>
      <c r="V302" s="49"/>
    </row>
    <row r="303" spans="1:31" x14ac:dyDescent="0.25">
      <c r="B303" t="s">
        <v>444</v>
      </c>
      <c r="C303" t="s">
        <v>567</v>
      </c>
      <c r="D303" s="3">
        <v>43362</v>
      </c>
      <c r="E303" s="4">
        <v>30000</v>
      </c>
      <c r="F303" t="s">
        <v>12</v>
      </c>
      <c r="G303" s="4">
        <v>30000</v>
      </c>
      <c r="H303" s="23">
        <v>12.51</v>
      </c>
      <c r="I303" s="30">
        <f t="shared" si="13"/>
        <v>2398.0815347721823</v>
      </c>
      <c r="J303" t="s">
        <v>568</v>
      </c>
      <c r="O303"/>
      <c r="V303" s="49"/>
    </row>
    <row r="304" spans="1:31" x14ac:dyDescent="0.25">
      <c r="B304" t="s">
        <v>458</v>
      </c>
      <c r="C304" t="s">
        <v>459</v>
      </c>
      <c r="D304" s="3">
        <v>43399</v>
      </c>
      <c r="E304" s="4">
        <v>35000</v>
      </c>
      <c r="G304" s="4">
        <v>35000</v>
      </c>
      <c r="H304" s="5">
        <v>12.57</v>
      </c>
      <c r="I304" s="30">
        <f t="shared" si="13"/>
        <v>2784.4073190135241</v>
      </c>
      <c r="J304" t="s">
        <v>792</v>
      </c>
      <c r="K304" t="s">
        <v>438</v>
      </c>
      <c r="L304" t="s">
        <v>537</v>
      </c>
      <c r="N304" s="56"/>
    </row>
    <row r="305" spans="1:31" x14ac:dyDescent="0.25">
      <c r="B305" t="s">
        <v>602</v>
      </c>
      <c r="C305" t="s">
        <v>603</v>
      </c>
      <c r="D305" s="3">
        <v>44007</v>
      </c>
      <c r="E305" s="4">
        <v>35000</v>
      </c>
      <c r="G305" s="4">
        <v>35000</v>
      </c>
      <c r="H305" s="23">
        <v>12.99</v>
      </c>
      <c r="I305" s="30">
        <f t="shared" si="13"/>
        <v>2694.3802925327172</v>
      </c>
      <c r="J305" t="s">
        <v>782</v>
      </c>
      <c r="K305" t="s">
        <v>604</v>
      </c>
      <c r="L305" t="s">
        <v>604</v>
      </c>
      <c r="O305"/>
      <c r="V305" s="49"/>
    </row>
    <row r="306" spans="1:31" x14ac:dyDescent="0.25">
      <c r="B306" t="s">
        <v>118</v>
      </c>
      <c r="C306" t="s">
        <v>119</v>
      </c>
      <c r="D306" s="3">
        <v>42433</v>
      </c>
      <c r="E306" s="4">
        <v>40000</v>
      </c>
      <c r="F306" t="s">
        <v>12</v>
      </c>
      <c r="G306" s="4">
        <v>40000</v>
      </c>
      <c r="H306" s="5">
        <v>13.34</v>
      </c>
      <c r="I306" s="30">
        <f t="shared" si="13"/>
        <v>2998.5007496251874</v>
      </c>
      <c r="J306" t="s">
        <v>120</v>
      </c>
      <c r="O306"/>
      <c r="V306" s="49"/>
    </row>
    <row r="307" spans="1:31" x14ac:dyDescent="0.25">
      <c r="B307" t="s">
        <v>366</v>
      </c>
      <c r="C307" t="s">
        <v>365</v>
      </c>
      <c r="D307" s="3">
        <v>42621</v>
      </c>
      <c r="E307" s="4">
        <v>50000</v>
      </c>
      <c r="F307" t="s">
        <v>12</v>
      </c>
      <c r="G307" s="4">
        <v>50000</v>
      </c>
      <c r="H307" s="23">
        <v>13.67</v>
      </c>
      <c r="I307" s="30">
        <f t="shared" si="13"/>
        <v>3657.6444769568398</v>
      </c>
      <c r="J307" t="s">
        <v>364</v>
      </c>
      <c r="O307"/>
      <c r="V307" s="49"/>
    </row>
    <row r="308" spans="1:31" x14ac:dyDescent="0.25">
      <c r="A308" s="20"/>
      <c r="B308" s="67" t="s">
        <v>441</v>
      </c>
      <c r="C308" s="67" t="s">
        <v>184</v>
      </c>
      <c r="D308" s="68">
        <v>43539</v>
      </c>
      <c r="E308" s="69">
        <v>23750</v>
      </c>
      <c r="F308" s="67"/>
      <c r="G308" s="69">
        <v>23750</v>
      </c>
      <c r="H308" s="70">
        <v>15</v>
      </c>
      <c r="I308" s="86">
        <f t="shared" si="13"/>
        <v>1583.3333333333333</v>
      </c>
      <c r="J308" s="67" t="s">
        <v>799</v>
      </c>
      <c r="K308" s="67"/>
      <c r="L308" s="67" t="s">
        <v>798</v>
      </c>
      <c r="M308" s="62"/>
      <c r="N308" s="63"/>
      <c r="O308" s="32"/>
      <c r="P308" s="63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31" x14ac:dyDescent="0.25">
      <c r="B309" s="44" t="s">
        <v>460</v>
      </c>
      <c r="C309" s="44" t="s">
        <v>461</v>
      </c>
      <c r="D309" s="45">
        <v>43399</v>
      </c>
      <c r="E309" s="46">
        <v>44000</v>
      </c>
      <c r="F309" s="44"/>
      <c r="G309" s="46">
        <v>44000</v>
      </c>
      <c r="H309" s="48">
        <v>15</v>
      </c>
      <c r="I309" s="85">
        <f t="shared" si="13"/>
        <v>2933.3333333333335</v>
      </c>
      <c r="J309" s="44" t="s">
        <v>794</v>
      </c>
      <c r="K309" s="44" t="s">
        <v>462</v>
      </c>
      <c r="L309" s="44" t="s">
        <v>438</v>
      </c>
      <c r="O309"/>
      <c r="V309" s="49"/>
    </row>
    <row r="310" spans="1:31" x14ac:dyDescent="0.25">
      <c r="B310" s="44" t="s">
        <v>801</v>
      </c>
      <c r="C310" s="44" t="s">
        <v>437</v>
      </c>
      <c r="D310" s="45">
        <v>43456</v>
      </c>
      <c r="E310" s="46">
        <v>42500</v>
      </c>
      <c r="F310" s="44"/>
      <c r="G310" s="46">
        <v>42500</v>
      </c>
      <c r="H310" s="48">
        <v>16.059999999999999</v>
      </c>
      <c r="I310" s="85">
        <f t="shared" si="13"/>
        <v>2646.3262764632632</v>
      </c>
      <c r="J310" s="44" t="s">
        <v>800</v>
      </c>
      <c r="K310" s="44"/>
      <c r="L310" s="44" t="s">
        <v>438</v>
      </c>
      <c r="N310" s="56"/>
    </row>
    <row r="311" spans="1:31" x14ac:dyDescent="0.25">
      <c r="A311" s="28"/>
      <c r="B311" t="s">
        <v>363</v>
      </c>
      <c r="C311" t="s">
        <v>103</v>
      </c>
      <c r="D311" s="3">
        <v>43154</v>
      </c>
      <c r="E311" s="4">
        <v>30000</v>
      </c>
      <c r="F311" t="s">
        <v>12</v>
      </c>
      <c r="G311" s="4">
        <v>30000</v>
      </c>
      <c r="H311" s="23">
        <v>16.12</v>
      </c>
      <c r="I311" s="30">
        <f t="shared" si="13"/>
        <v>1861.0421836228286</v>
      </c>
      <c r="J311" t="s">
        <v>362</v>
      </c>
      <c r="O311"/>
      <c r="V311" s="49"/>
    </row>
    <row r="312" spans="1:31" x14ac:dyDescent="0.25">
      <c r="B312" t="s">
        <v>361</v>
      </c>
      <c r="C312" t="s">
        <v>360</v>
      </c>
      <c r="D312" s="3">
        <v>43284</v>
      </c>
      <c r="E312" s="4">
        <v>42000</v>
      </c>
      <c r="F312" t="s">
        <v>12</v>
      </c>
      <c r="G312" s="4">
        <v>42000</v>
      </c>
      <c r="H312" s="23">
        <v>16.559999999999999</v>
      </c>
      <c r="I312" s="30">
        <f t="shared" si="13"/>
        <v>2536.231884057971</v>
      </c>
      <c r="J312" t="s">
        <v>359</v>
      </c>
      <c r="N312" s="56"/>
      <c r="O312"/>
      <c r="V312" s="49"/>
    </row>
    <row r="313" spans="1:31" x14ac:dyDescent="0.25">
      <c r="B313" t="s">
        <v>121</v>
      </c>
      <c r="C313" t="s">
        <v>122</v>
      </c>
      <c r="D313" s="3">
        <v>42082</v>
      </c>
      <c r="E313" s="4">
        <v>45000</v>
      </c>
      <c r="F313" t="s">
        <v>88</v>
      </c>
      <c r="G313" s="4">
        <v>45000</v>
      </c>
      <c r="H313" s="5">
        <v>16.87</v>
      </c>
      <c r="I313" s="30">
        <f t="shared" si="13"/>
        <v>2667.4570243034973</v>
      </c>
      <c r="J313" t="s">
        <v>123</v>
      </c>
      <c r="O313"/>
      <c r="V313" s="49"/>
      <c r="AD313" s="17"/>
      <c r="AE313" s="17"/>
    </row>
    <row r="314" spans="1:31" x14ac:dyDescent="0.25">
      <c r="B314" t="s">
        <v>124</v>
      </c>
      <c r="C314" t="s">
        <v>125</v>
      </c>
      <c r="D314" s="3">
        <v>42188</v>
      </c>
      <c r="E314" s="4">
        <v>52000</v>
      </c>
      <c r="F314" t="s">
        <v>12</v>
      </c>
      <c r="G314" s="4">
        <v>52000</v>
      </c>
      <c r="H314" s="5">
        <v>17.489999999999998</v>
      </c>
      <c r="I314" s="30">
        <f t="shared" si="13"/>
        <v>2973.1275014293883</v>
      </c>
      <c r="J314" t="s">
        <v>126</v>
      </c>
      <c r="L314" t="s">
        <v>127</v>
      </c>
      <c r="O314"/>
      <c r="V314" s="49"/>
    </row>
    <row r="315" spans="1:31" x14ac:dyDescent="0.25">
      <c r="A315" s="17"/>
      <c r="B315" s="17" t="s">
        <v>548</v>
      </c>
      <c r="C315" s="17" t="s">
        <v>549</v>
      </c>
      <c r="D315" s="18">
        <v>43451</v>
      </c>
      <c r="E315" s="19">
        <v>40000</v>
      </c>
      <c r="F315" s="17" t="s">
        <v>12</v>
      </c>
      <c r="G315" s="19">
        <v>40000</v>
      </c>
      <c r="H315" s="27">
        <v>18.5</v>
      </c>
      <c r="I315" s="66">
        <f t="shared" si="13"/>
        <v>2162.1621621621621</v>
      </c>
      <c r="J315" s="17" t="s">
        <v>550</v>
      </c>
      <c r="K315" s="17"/>
      <c r="L315" s="17"/>
      <c r="O315"/>
      <c r="V315" s="49"/>
    </row>
    <row r="316" spans="1:31" x14ac:dyDescent="0.25">
      <c r="B316" t="s">
        <v>358</v>
      </c>
      <c r="C316" t="s">
        <v>357</v>
      </c>
      <c r="D316" s="3">
        <v>43154</v>
      </c>
      <c r="E316" s="4">
        <v>30000</v>
      </c>
      <c r="F316" t="s">
        <v>12</v>
      </c>
      <c r="G316" s="4">
        <v>30000</v>
      </c>
      <c r="H316" s="23">
        <v>18.72</v>
      </c>
      <c r="I316" s="30">
        <f t="shared" si="13"/>
        <v>1602.5641025641028</v>
      </c>
      <c r="J316" t="s">
        <v>356</v>
      </c>
      <c r="O316"/>
      <c r="V316" s="49"/>
    </row>
    <row r="317" spans="1:31" x14ac:dyDescent="0.25">
      <c r="A317" s="17"/>
      <c r="B317" s="17" t="s">
        <v>552</v>
      </c>
      <c r="C317" s="17" t="s">
        <v>506</v>
      </c>
      <c r="D317" s="18">
        <v>43529</v>
      </c>
      <c r="E317" s="19">
        <v>75000</v>
      </c>
      <c r="F317" s="17" t="s">
        <v>12</v>
      </c>
      <c r="G317" s="19">
        <v>75000</v>
      </c>
      <c r="H317" s="27">
        <v>19.8</v>
      </c>
      <c r="I317" s="66">
        <f t="shared" si="13"/>
        <v>3787.8787878787875</v>
      </c>
      <c r="J317" s="17" t="s">
        <v>553</v>
      </c>
      <c r="K317" s="17"/>
      <c r="L317" s="17" t="s">
        <v>569</v>
      </c>
      <c r="O317"/>
      <c r="V317" s="49"/>
    </row>
    <row r="318" spans="1:31" x14ac:dyDescent="0.25">
      <c r="B318" s="17" t="s">
        <v>309</v>
      </c>
      <c r="C318" s="17" t="s">
        <v>264</v>
      </c>
      <c r="D318" s="18">
        <v>42692</v>
      </c>
      <c r="E318" s="19">
        <v>65000</v>
      </c>
      <c r="F318" s="17" t="s">
        <v>12</v>
      </c>
      <c r="G318" s="19">
        <v>65000</v>
      </c>
      <c r="H318" s="27">
        <v>19.88</v>
      </c>
      <c r="I318" s="30">
        <f t="shared" si="13"/>
        <v>3269.6177062374245</v>
      </c>
      <c r="J318" s="17" t="s">
        <v>308</v>
      </c>
      <c r="K318" s="17"/>
      <c r="L318" s="17" t="s">
        <v>307</v>
      </c>
      <c r="M318" s="60"/>
      <c r="N318" s="61"/>
      <c r="O318" s="17"/>
      <c r="P318" s="61"/>
      <c r="Q318" s="17"/>
      <c r="R318" s="17"/>
      <c r="S318" s="17"/>
      <c r="T318" s="17"/>
      <c r="U318" s="17"/>
      <c r="V318" s="53"/>
      <c r="W318" s="17"/>
      <c r="X318" s="17"/>
      <c r="Y318" s="17"/>
      <c r="Z318" s="17"/>
      <c r="AA318" s="17"/>
      <c r="AB318" s="17"/>
      <c r="AC318" s="17"/>
    </row>
    <row r="319" spans="1:31" x14ac:dyDescent="0.25">
      <c r="A319" s="17"/>
      <c r="B319" s="17" t="s">
        <v>449</v>
      </c>
      <c r="C319" s="17" t="s">
        <v>450</v>
      </c>
      <c r="D319" s="18">
        <v>43605</v>
      </c>
      <c r="E319" s="19">
        <v>102000</v>
      </c>
      <c r="F319" s="17"/>
      <c r="G319" s="19">
        <v>102000</v>
      </c>
      <c r="H319" s="27">
        <v>20</v>
      </c>
      <c r="I319" s="66">
        <f>SUM(G319/H319)</f>
        <v>5100</v>
      </c>
      <c r="J319" s="17" t="s">
        <v>831</v>
      </c>
      <c r="K319" s="17" t="s">
        <v>438</v>
      </c>
      <c r="L319" s="17" t="s">
        <v>532</v>
      </c>
      <c r="M319" s="60"/>
      <c r="N319" s="61"/>
      <c r="O319" s="17"/>
      <c r="P319" s="61"/>
      <c r="Q319" s="17"/>
      <c r="R319" s="17"/>
      <c r="S319" s="17"/>
      <c r="T319" s="17"/>
      <c r="U319" s="17"/>
      <c r="V319" s="53"/>
      <c r="W319" s="17"/>
      <c r="X319" s="17"/>
      <c r="Y319" s="17"/>
      <c r="Z319" s="17"/>
      <c r="AA319" s="17"/>
      <c r="AB319" s="17"/>
      <c r="AC319" s="17"/>
    </row>
    <row r="320" spans="1:31" x14ac:dyDescent="0.25">
      <c r="B320" t="s">
        <v>130</v>
      </c>
      <c r="C320" t="s">
        <v>131</v>
      </c>
      <c r="D320" s="3">
        <v>42048</v>
      </c>
      <c r="E320" s="4">
        <v>57000</v>
      </c>
      <c r="F320" t="s">
        <v>12</v>
      </c>
      <c r="G320" s="4">
        <v>57000</v>
      </c>
      <c r="H320" s="5">
        <v>20</v>
      </c>
      <c r="I320" s="30">
        <f t="shared" ref="I320:I351" si="14">G320/H320</f>
        <v>2850</v>
      </c>
      <c r="J320" t="s">
        <v>132</v>
      </c>
    </row>
    <row r="321" spans="1:31" x14ac:dyDescent="0.25">
      <c r="B321" t="s">
        <v>134</v>
      </c>
      <c r="C321" t="s">
        <v>135</v>
      </c>
      <c r="D321" s="3">
        <v>42058</v>
      </c>
      <c r="E321" s="4">
        <v>58900</v>
      </c>
      <c r="F321" t="s">
        <v>12</v>
      </c>
      <c r="G321" s="4">
        <v>58900</v>
      </c>
      <c r="H321" s="5">
        <v>20</v>
      </c>
      <c r="I321" s="30">
        <f t="shared" si="14"/>
        <v>2945</v>
      </c>
      <c r="J321" t="s">
        <v>136</v>
      </c>
    </row>
    <row r="322" spans="1:31" s="17" customFormat="1" x14ac:dyDescent="0.25">
      <c r="B322" t="s">
        <v>128</v>
      </c>
      <c r="C322" t="s">
        <v>74</v>
      </c>
      <c r="D322" s="3">
        <v>42580</v>
      </c>
      <c r="E322" s="4">
        <v>56500</v>
      </c>
      <c r="F322" t="s">
        <v>12</v>
      </c>
      <c r="G322" s="4">
        <v>56500</v>
      </c>
      <c r="H322" s="5">
        <v>20</v>
      </c>
      <c r="I322" s="30">
        <f t="shared" si="14"/>
        <v>2825</v>
      </c>
      <c r="J322" t="s">
        <v>129</v>
      </c>
      <c r="K322"/>
      <c r="L322"/>
      <c r="M322" s="60"/>
      <c r="N322" s="61"/>
      <c r="P322" s="61"/>
      <c r="V322" s="53"/>
      <c r="AD322"/>
      <c r="AE322"/>
    </row>
    <row r="323" spans="1:31" x14ac:dyDescent="0.25">
      <c r="A323" s="28"/>
      <c r="B323" t="s">
        <v>376</v>
      </c>
      <c r="C323" t="s">
        <v>375</v>
      </c>
      <c r="D323" s="3">
        <v>42860</v>
      </c>
      <c r="E323" s="4">
        <v>55500</v>
      </c>
      <c r="F323" t="s">
        <v>12</v>
      </c>
      <c r="G323" s="4">
        <v>55500</v>
      </c>
      <c r="H323" s="23">
        <v>20</v>
      </c>
      <c r="I323" s="66">
        <f t="shared" si="14"/>
        <v>2775</v>
      </c>
      <c r="J323" t="s">
        <v>374</v>
      </c>
      <c r="M323" s="60"/>
      <c r="N323" s="61"/>
      <c r="O323" s="17"/>
      <c r="P323" s="61"/>
      <c r="Q323" s="17"/>
      <c r="R323" s="17"/>
      <c r="S323" s="17"/>
      <c r="T323" s="17"/>
      <c r="U323" s="17"/>
      <c r="V323" s="53"/>
      <c r="W323" s="17"/>
      <c r="X323" s="17"/>
      <c r="Y323" s="17"/>
      <c r="Z323" s="17"/>
      <c r="AA323" s="17"/>
      <c r="AB323" s="17"/>
      <c r="AC323" s="17"/>
    </row>
    <row r="324" spans="1:31" x14ac:dyDescent="0.25">
      <c r="B324" t="s">
        <v>558</v>
      </c>
      <c r="C324" t="s">
        <v>559</v>
      </c>
      <c r="D324" s="3">
        <v>43048</v>
      </c>
      <c r="E324" s="4">
        <v>44000</v>
      </c>
      <c r="F324" t="s">
        <v>12</v>
      </c>
      <c r="G324" s="4">
        <v>44000</v>
      </c>
      <c r="H324" s="5">
        <v>20</v>
      </c>
      <c r="I324" s="30">
        <f t="shared" si="14"/>
        <v>2200</v>
      </c>
      <c r="J324" t="s">
        <v>560</v>
      </c>
      <c r="O324"/>
      <c r="V324" s="49"/>
      <c r="AD324" s="17"/>
      <c r="AE324" s="17"/>
    </row>
    <row r="325" spans="1:31" x14ac:dyDescent="0.25">
      <c r="B325" t="s">
        <v>369</v>
      </c>
      <c r="C325" t="s">
        <v>368</v>
      </c>
      <c r="D325" s="3">
        <v>43067</v>
      </c>
      <c r="E325" s="4">
        <v>57000</v>
      </c>
      <c r="F325" t="s">
        <v>12</v>
      </c>
      <c r="G325" s="4">
        <v>57000</v>
      </c>
      <c r="H325" s="23">
        <v>20</v>
      </c>
      <c r="I325" s="66">
        <f t="shared" si="14"/>
        <v>2850</v>
      </c>
      <c r="J325" t="s">
        <v>367</v>
      </c>
      <c r="O325"/>
      <c r="V325" s="49"/>
      <c r="AD325" s="17"/>
      <c r="AE325" s="17"/>
    </row>
    <row r="326" spans="1:31" x14ac:dyDescent="0.25">
      <c r="B326" s="17" t="s">
        <v>463</v>
      </c>
      <c r="C326" s="17" t="s">
        <v>465</v>
      </c>
      <c r="D326" s="18">
        <v>43448</v>
      </c>
      <c r="E326" s="19">
        <v>57500</v>
      </c>
      <c r="F326" s="17"/>
      <c r="G326" s="19">
        <v>57500</v>
      </c>
      <c r="H326" s="27">
        <v>20</v>
      </c>
      <c r="I326" s="66">
        <f t="shared" si="14"/>
        <v>2875</v>
      </c>
      <c r="J326" s="17" t="s">
        <v>803</v>
      </c>
      <c r="K326" s="17" t="s">
        <v>466</v>
      </c>
      <c r="L326" s="17" t="s">
        <v>464</v>
      </c>
    </row>
    <row r="327" spans="1:31" x14ac:dyDescent="0.25">
      <c r="B327" s="17" t="s">
        <v>453</v>
      </c>
      <c r="C327" s="17" t="s">
        <v>454</v>
      </c>
      <c r="D327" s="18">
        <v>43398</v>
      </c>
      <c r="E327" s="19">
        <v>67500</v>
      </c>
      <c r="F327" s="17"/>
      <c r="G327" s="19">
        <v>67500</v>
      </c>
      <c r="H327" s="27">
        <v>20</v>
      </c>
      <c r="I327" s="66">
        <f t="shared" si="14"/>
        <v>3375</v>
      </c>
      <c r="J327" s="17" t="s">
        <v>804</v>
      </c>
      <c r="K327" s="17" t="s">
        <v>438</v>
      </c>
      <c r="L327" s="17" t="s">
        <v>534</v>
      </c>
    </row>
    <row r="328" spans="1:31" x14ac:dyDescent="0.25">
      <c r="A328" s="17"/>
      <c r="B328" t="s">
        <v>373</v>
      </c>
      <c r="C328" t="s">
        <v>372</v>
      </c>
      <c r="D328" s="3">
        <v>43185</v>
      </c>
      <c r="E328" s="4">
        <v>69000</v>
      </c>
      <c r="F328" t="s">
        <v>12</v>
      </c>
      <c r="G328" s="4">
        <v>69000</v>
      </c>
      <c r="H328" s="23">
        <v>20</v>
      </c>
      <c r="I328" s="66">
        <f t="shared" si="14"/>
        <v>3450</v>
      </c>
      <c r="J328" t="s">
        <v>371</v>
      </c>
      <c r="O328"/>
      <c r="V328" s="49"/>
      <c r="AD328" s="17"/>
      <c r="AE328" s="17"/>
    </row>
    <row r="329" spans="1:31" x14ac:dyDescent="0.25">
      <c r="B329" t="s">
        <v>447</v>
      </c>
      <c r="C329" t="s">
        <v>448</v>
      </c>
      <c r="D329" s="3">
        <v>43297</v>
      </c>
      <c r="E329" s="4">
        <v>56000</v>
      </c>
      <c r="G329" s="4">
        <v>56000</v>
      </c>
      <c r="H329" s="5">
        <v>20</v>
      </c>
      <c r="I329" s="66">
        <f t="shared" si="14"/>
        <v>2800</v>
      </c>
      <c r="J329" t="s">
        <v>805</v>
      </c>
      <c r="K329" t="s">
        <v>438</v>
      </c>
      <c r="L329" t="s">
        <v>534</v>
      </c>
      <c r="O329"/>
      <c r="V329" s="49"/>
    </row>
    <row r="330" spans="1:31" x14ac:dyDescent="0.25">
      <c r="B330" t="s">
        <v>137</v>
      </c>
      <c r="C330" t="s">
        <v>138</v>
      </c>
      <c r="D330" s="3">
        <v>42685</v>
      </c>
      <c r="E330" s="4">
        <v>58000</v>
      </c>
      <c r="F330" t="s">
        <v>12</v>
      </c>
      <c r="G330" s="4">
        <v>58000</v>
      </c>
      <c r="H330" s="5">
        <v>20.059999999999999</v>
      </c>
      <c r="I330" s="30">
        <f t="shared" si="14"/>
        <v>2891.3260219341978</v>
      </c>
      <c r="J330" t="s">
        <v>139</v>
      </c>
      <c r="M330" s="60"/>
      <c r="N330" s="61"/>
      <c r="O330" s="17"/>
      <c r="P330" s="61"/>
      <c r="Q330" s="17"/>
      <c r="R330" s="17"/>
      <c r="S330" s="17"/>
      <c r="T330" s="17"/>
      <c r="U330" s="17"/>
      <c r="V330" s="53"/>
      <c r="W330" s="17"/>
      <c r="X330" s="17"/>
      <c r="Y330" s="17"/>
      <c r="Z330" s="17"/>
      <c r="AA330" s="17"/>
      <c r="AB330" s="17"/>
      <c r="AC330" s="17"/>
    </row>
    <row r="331" spans="1:31" x14ac:dyDescent="0.25">
      <c r="B331" s="17" t="s">
        <v>80</v>
      </c>
      <c r="C331" s="17" t="s">
        <v>57</v>
      </c>
      <c r="D331" s="18">
        <v>42222</v>
      </c>
      <c r="E331" s="19">
        <v>50000</v>
      </c>
      <c r="F331" s="17" t="s">
        <v>12</v>
      </c>
      <c r="G331" s="19">
        <v>50000</v>
      </c>
      <c r="H331" s="40">
        <v>20.12</v>
      </c>
      <c r="I331" s="30">
        <f t="shared" si="14"/>
        <v>2485.089463220676</v>
      </c>
      <c r="J331" s="17" t="s">
        <v>81</v>
      </c>
      <c r="K331" s="17"/>
      <c r="L331" s="17" t="s">
        <v>82</v>
      </c>
    </row>
    <row r="332" spans="1:31" x14ac:dyDescent="0.25">
      <c r="A332" s="17"/>
      <c r="B332" s="17" t="s">
        <v>140</v>
      </c>
      <c r="C332" s="17" t="s">
        <v>351</v>
      </c>
      <c r="D332" s="18">
        <v>42471</v>
      </c>
      <c r="E332" s="19">
        <v>52000</v>
      </c>
      <c r="F332" s="17" t="s">
        <v>12</v>
      </c>
      <c r="G332" s="19">
        <v>52000</v>
      </c>
      <c r="H332" s="27">
        <v>20.14</v>
      </c>
      <c r="I332" s="66">
        <f t="shared" si="14"/>
        <v>2581.9265143992056</v>
      </c>
      <c r="J332" s="17" t="s">
        <v>141</v>
      </c>
      <c r="K332" s="17"/>
      <c r="L332" s="17" t="s">
        <v>142</v>
      </c>
      <c r="M332" s="60"/>
      <c r="N332" s="61"/>
      <c r="O332" s="66"/>
      <c r="P332" s="61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1:31" s="17" customFormat="1" x14ac:dyDescent="0.25">
      <c r="B333" t="s">
        <v>140</v>
      </c>
      <c r="C333" t="s">
        <v>57</v>
      </c>
      <c r="D333" s="3">
        <v>42471</v>
      </c>
      <c r="E333" s="4">
        <v>52000</v>
      </c>
      <c r="F333" t="s">
        <v>12</v>
      </c>
      <c r="G333" s="4">
        <v>52000</v>
      </c>
      <c r="H333" s="5">
        <v>20.14</v>
      </c>
      <c r="I333" s="30">
        <f t="shared" si="14"/>
        <v>2581.9265143992056</v>
      </c>
      <c r="J333" t="s">
        <v>141</v>
      </c>
      <c r="K333"/>
      <c r="L333" t="s">
        <v>142</v>
      </c>
      <c r="M333" s="60"/>
      <c r="N333" s="61"/>
      <c r="P333" s="61"/>
      <c r="V333" s="53"/>
      <c r="AD333"/>
      <c r="AE333"/>
    </row>
    <row r="334" spans="1:31" s="17" customFormat="1" x14ac:dyDescent="0.25">
      <c r="A334"/>
      <c r="B334" t="s">
        <v>143</v>
      </c>
      <c r="C334" t="s">
        <v>144</v>
      </c>
      <c r="D334" s="3">
        <v>42479</v>
      </c>
      <c r="E334" s="4">
        <v>45000</v>
      </c>
      <c r="F334" t="s">
        <v>12</v>
      </c>
      <c r="G334" s="4">
        <v>45000</v>
      </c>
      <c r="H334" s="5">
        <v>21.75</v>
      </c>
      <c r="I334" s="30">
        <f t="shared" si="14"/>
        <v>2068.9655172413795</v>
      </c>
      <c r="J334" t="s">
        <v>145</v>
      </c>
      <c r="K334"/>
      <c r="L334" t="s">
        <v>146</v>
      </c>
      <c r="M334" s="60"/>
      <c r="N334" s="61"/>
      <c r="P334" s="61"/>
      <c r="V334" s="53"/>
      <c r="AD334"/>
      <c r="AE334"/>
    </row>
    <row r="335" spans="1:31" x14ac:dyDescent="0.25">
      <c r="B335" s="17" t="s">
        <v>143</v>
      </c>
      <c r="C335" s="17" t="s">
        <v>355</v>
      </c>
      <c r="D335" s="18">
        <v>42479</v>
      </c>
      <c r="E335" s="19">
        <v>45000</v>
      </c>
      <c r="F335" s="17" t="s">
        <v>12</v>
      </c>
      <c r="G335" s="19">
        <v>45000</v>
      </c>
      <c r="H335" s="27">
        <v>21.75</v>
      </c>
      <c r="I335" s="66">
        <f t="shared" si="14"/>
        <v>2068.9655172413795</v>
      </c>
      <c r="J335" s="17" t="s">
        <v>145</v>
      </c>
      <c r="K335" s="17"/>
      <c r="L335" s="17" t="s">
        <v>146</v>
      </c>
      <c r="M335" s="60"/>
      <c r="N335" s="61"/>
      <c r="O335" s="17"/>
      <c r="P335" s="61"/>
      <c r="Q335" s="17"/>
      <c r="R335" s="17"/>
      <c r="S335" s="17"/>
      <c r="T335" s="17"/>
      <c r="U335" s="17"/>
      <c r="V335" s="53"/>
      <c r="W335" s="17"/>
      <c r="X335" s="17"/>
      <c r="Y335" s="17"/>
      <c r="Z335" s="17"/>
      <c r="AA335" s="17"/>
      <c r="AB335" s="17"/>
      <c r="AC335" s="17"/>
    </row>
    <row r="336" spans="1:31" x14ac:dyDescent="0.25">
      <c r="B336" t="s">
        <v>378</v>
      </c>
      <c r="C336" t="s">
        <v>254</v>
      </c>
      <c r="D336" s="3">
        <v>43053</v>
      </c>
      <c r="E336" s="4">
        <v>63000</v>
      </c>
      <c r="F336" t="s">
        <v>12</v>
      </c>
      <c r="G336" s="4">
        <v>63000</v>
      </c>
      <c r="H336" s="23">
        <v>22.22</v>
      </c>
      <c r="I336" s="66">
        <f t="shared" si="14"/>
        <v>2835.2835283528352</v>
      </c>
      <c r="J336" t="s">
        <v>377</v>
      </c>
    </row>
    <row r="337" spans="1:31" s="17" customFormat="1" x14ac:dyDescent="0.25">
      <c r="A337"/>
      <c r="B337" s="17" t="s">
        <v>338</v>
      </c>
      <c r="C337" s="17" t="s">
        <v>337</v>
      </c>
      <c r="D337" s="18">
        <v>43113</v>
      </c>
      <c r="E337" s="19">
        <v>57000</v>
      </c>
      <c r="F337" s="17" t="s">
        <v>12</v>
      </c>
      <c r="G337" s="19">
        <v>57000</v>
      </c>
      <c r="H337" s="27">
        <v>22.77</v>
      </c>
      <c r="I337" s="66">
        <f t="shared" si="14"/>
        <v>2503.293807641634</v>
      </c>
      <c r="J337" s="17" t="s">
        <v>336</v>
      </c>
      <c r="L337" s="17" t="s">
        <v>335</v>
      </c>
      <c r="M337" s="28"/>
      <c r="N337" s="51"/>
      <c r="O337"/>
      <c r="P337" s="51"/>
      <c r="Q337"/>
      <c r="R337"/>
      <c r="S337"/>
      <c r="T337"/>
      <c r="U337"/>
      <c r="V337" s="49"/>
      <c r="W337"/>
      <c r="X337"/>
      <c r="Y337"/>
      <c r="Z337"/>
      <c r="AA337"/>
      <c r="AB337"/>
      <c r="AC337"/>
      <c r="AD337"/>
      <c r="AE337"/>
    </row>
    <row r="338" spans="1:31" x14ac:dyDescent="0.25">
      <c r="A338" s="28"/>
      <c r="B338" s="17" t="s">
        <v>384</v>
      </c>
      <c r="C338" s="17" t="s">
        <v>383</v>
      </c>
      <c r="D338" s="18">
        <v>43005</v>
      </c>
      <c r="E338" s="19">
        <v>56000</v>
      </c>
      <c r="F338" s="17" t="s">
        <v>12</v>
      </c>
      <c r="G338" s="19">
        <v>56000</v>
      </c>
      <c r="H338" s="27">
        <v>24.04</v>
      </c>
      <c r="I338" s="66">
        <f t="shared" si="14"/>
        <v>2329.4509151414309</v>
      </c>
      <c r="J338" s="17" t="s">
        <v>382</v>
      </c>
      <c r="K338" s="17"/>
      <c r="L338" s="17"/>
      <c r="M338" s="60"/>
      <c r="N338" s="61"/>
      <c r="O338" s="17"/>
      <c r="P338" s="61"/>
      <c r="Q338" s="17"/>
      <c r="R338" s="17"/>
      <c r="S338" s="17"/>
      <c r="T338" s="17"/>
      <c r="U338" s="17"/>
      <c r="V338" s="53"/>
      <c r="W338" s="17"/>
      <c r="X338" s="17"/>
      <c r="Y338" s="17"/>
      <c r="Z338" s="17"/>
      <c r="AA338" s="17"/>
      <c r="AB338" s="17"/>
      <c r="AC338" s="17"/>
    </row>
    <row r="339" spans="1:31" x14ac:dyDescent="0.25">
      <c r="A339" s="17"/>
      <c r="B339" t="s">
        <v>147</v>
      </c>
      <c r="C339" t="s">
        <v>125</v>
      </c>
      <c r="D339" s="3">
        <v>42251</v>
      </c>
      <c r="E339" s="4">
        <v>55000</v>
      </c>
      <c r="F339" t="s">
        <v>12</v>
      </c>
      <c r="G339" s="4">
        <v>55000</v>
      </c>
      <c r="H339" s="5">
        <v>24.28</v>
      </c>
      <c r="I339" s="30">
        <f t="shared" si="14"/>
        <v>2265.2388797364083</v>
      </c>
      <c r="J339" t="s">
        <v>148</v>
      </c>
      <c r="M339" s="60"/>
      <c r="N339" s="61"/>
      <c r="O339" s="17"/>
      <c r="P339" s="61"/>
      <c r="Q339" s="17"/>
      <c r="R339" s="17"/>
      <c r="S339" s="17"/>
      <c r="T339" s="17"/>
      <c r="U339" s="17"/>
      <c r="V339" s="53"/>
      <c r="W339" s="17"/>
      <c r="X339" s="17"/>
      <c r="Y339" s="17"/>
      <c r="Z339" s="17"/>
      <c r="AA339" s="17"/>
      <c r="AB339" s="17"/>
      <c r="AC339" s="17"/>
    </row>
    <row r="340" spans="1:31" x14ac:dyDescent="0.25">
      <c r="A340" s="17"/>
      <c r="B340" s="17" t="s">
        <v>381</v>
      </c>
      <c r="C340" s="17" t="s">
        <v>380</v>
      </c>
      <c r="D340" s="18">
        <v>42724</v>
      </c>
      <c r="E340" s="19">
        <v>52000</v>
      </c>
      <c r="F340" s="17" t="s">
        <v>12</v>
      </c>
      <c r="G340" s="19">
        <v>52000</v>
      </c>
      <c r="H340" s="27">
        <v>25</v>
      </c>
      <c r="I340" s="66">
        <f t="shared" si="14"/>
        <v>2080</v>
      </c>
      <c r="J340" s="17" t="s">
        <v>379</v>
      </c>
      <c r="K340" s="17"/>
      <c r="L340" s="17"/>
      <c r="M340" s="60"/>
      <c r="N340" s="61"/>
      <c r="O340" s="17"/>
      <c r="P340" s="61"/>
      <c r="Q340" s="17"/>
      <c r="R340" s="17"/>
      <c r="S340" s="17"/>
      <c r="T340" s="17"/>
      <c r="U340" s="17"/>
      <c r="V340" s="53"/>
      <c r="W340" s="17"/>
      <c r="X340" s="17"/>
      <c r="Y340" s="17"/>
      <c r="Z340" s="17"/>
      <c r="AA340" s="17"/>
      <c r="AB340" s="17"/>
      <c r="AC340" s="17"/>
    </row>
    <row r="341" spans="1:31" x14ac:dyDescent="0.25">
      <c r="B341" t="s">
        <v>149</v>
      </c>
      <c r="C341" t="s">
        <v>150</v>
      </c>
      <c r="D341" s="3">
        <v>42074</v>
      </c>
      <c r="E341" s="4">
        <v>55000</v>
      </c>
      <c r="F341" t="s">
        <v>12</v>
      </c>
      <c r="G341" s="4">
        <v>55000</v>
      </c>
      <c r="H341" s="5">
        <v>26.29</v>
      </c>
      <c r="I341" s="30">
        <f t="shared" si="14"/>
        <v>2092.050209205021</v>
      </c>
      <c r="J341" t="s">
        <v>151</v>
      </c>
      <c r="M341" s="60"/>
      <c r="N341" s="61"/>
      <c r="O341" s="17"/>
      <c r="P341" s="61"/>
      <c r="Q341" s="17"/>
      <c r="R341" s="17"/>
      <c r="S341" s="17"/>
      <c r="T341" s="17"/>
      <c r="U341" s="17"/>
      <c r="V341" s="53"/>
      <c r="W341" s="17"/>
      <c r="X341" s="17"/>
      <c r="Y341" s="17"/>
      <c r="Z341" s="17"/>
      <c r="AA341" s="17"/>
      <c r="AB341" s="17"/>
      <c r="AC341" s="17"/>
    </row>
    <row r="342" spans="1:31" x14ac:dyDescent="0.25">
      <c r="A342" s="17"/>
      <c r="B342" t="s">
        <v>152</v>
      </c>
      <c r="C342" t="s">
        <v>153</v>
      </c>
      <c r="D342" s="3">
        <v>42034</v>
      </c>
      <c r="E342" s="4">
        <v>69000</v>
      </c>
      <c r="F342" t="s">
        <v>12</v>
      </c>
      <c r="G342" s="4">
        <v>69000</v>
      </c>
      <c r="H342" s="5">
        <v>27.56</v>
      </c>
      <c r="I342" s="30">
        <f t="shared" si="14"/>
        <v>2503.6284470246737</v>
      </c>
      <c r="J342" t="s">
        <v>154</v>
      </c>
      <c r="N342" s="56"/>
    </row>
    <row r="343" spans="1:31" x14ac:dyDescent="0.25">
      <c r="B343" t="s">
        <v>731</v>
      </c>
      <c r="C343" t="s">
        <v>732</v>
      </c>
      <c r="D343" s="3">
        <v>44074</v>
      </c>
      <c r="E343" s="4">
        <v>17000</v>
      </c>
      <c r="F343" t="s">
        <v>88</v>
      </c>
      <c r="G343" s="4">
        <v>17000</v>
      </c>
      <c r="H343" s="23">
        <v>30</v>
      </c>
      <c r="I343" s="30">
        <f t="shared" si="14"/>
        <v>566.66666666666663</v>
      </c>
      <c r="J343" t="s">
        <v>733</v>
      </c>
      <c r="K343" t="s">
        <v>734</v>
      </c>
      <c r="O343"/>
      <c r="V343" s="49"/>
    </row>
    <row r="344" spans="1:31" x14ac:dyDescent="0.25">
      <c r="B344" t="s">
        <v>395</v>
      </c>
      <c r="C344" t="s">
        <v>264</v>
      </c>
      <c r="D344" s="3">
        <v>42923</v>
      </c>
      <c r="E344" s="4">
        <v>102500</v>
      </c>
      <c r="F344" t="s">
        <v>12</v>
      </c>
      <c r="G344" s="4">
        <v>102500</v>
      </c>
      <c r="H344" s="23">
        <v>30.38</v>
      </c>
      <c r="I344" s="30">
        <f t="shared" si="14"/>
        <v>3373.9302172481898</v>
      </c>
      <c r="J344" t="s">
        <v>394</v>
      </c>
      <c r="N344" s="56"/>
      <c r="O344"/>
      <c r="V344" s="49"/>
      <c r="AD344" s="17"/>
      <c r="AE344" s="17"/>
    </row>
    <row r="345" spans="1:31" x14ac:dyDescent="0.25">
      <c r="B345" t="s">
        <v>155</v>
      </c>
      <c r="C345" t="s">
        <v>156</v>
      </c>
      <c r="D345" s="3">
        <v>42408</v>
      </c>
      <c r="E345" s="4">
        <v>75000</v>
      </c>
      <c r="F345" t="s">
        <v>88</v>
      </c>
      <c r="G345" s="4">
        <v>75000</v>
      </c>
      <c r="H345" s="5">
        <v>30.753</v>
      </c>
      <c r="I345" s="30">
        <f t="shared" si="14"/>
        <v>2438.7864598575748</v>
      </c>
      <c r="J345" t="s">
        <v>157</v>
      </c>
      <c r="N345" s="56"/>
    </row>
    <row r="346" spans="1:31" x14ac:dyDescent="0.25">
      <c r="A346" s="17"/>
      <c r="B346" t="s">
        <v>158</v>
      </c>
      <c r="C346" t="s">
        <v>32</v>
      </c>
      <c r="D346" s="3">
        <v>42102</v>
      </c>
      <c r="E346" s="4">
        <v>89000</v>
      </c>
      <c r="F346" t="s">
        <v>12</v>
      </c>
      <c r="G346" s="4">
        <v>89000</v>
      </c>
      <c r="H346" s="5">
        <v>31.94</v>
      </c>
      <c r="I346" s="30">
        <f t="shared" si="14"/>
        <v>2786.4746399499058</v>
      </c>
      <c r="J346" t="s">
        <v>159</v>
      </c>
      <c r="N346" s="56"/>
    </row>
    <row r="347" spans="1:31" x14ac:dyDescent="0.25">
      <c r="B347" t="s">
        <v>160</v>
      </c>
      <c r="C347" t="s">
        <v>161</v>
      </c>
      <c r="D347" s="3">
        <v>42647</v>
      </c>
      <c r="E347" s="4">
        <v>104000</v>
      </c>
      <c r="F347" t="s">
        <v>12</v>
      </c>
      <c r="G347" s="4">
        <v>104000</v>
      </c>
      <c r="H347" s="5">
        <v>35.049999999999997</v>
      </c>
      <c r="I347" s="30">
        <f t="shared" si="14"/>
        <v>2967.1897289586309</v>
      </c>
      <c r="J347" t="s">
        <v>162</v>
      </c>
      <c r="L347" t="s">
        <v>163</v>
      </c>
      <c r="O347"/>
      <c r="V347" s="49"/>
    </row>
    <row r="348" spans="1:31" x14ac:dyDescent="0.25">
      <c r="B348" t="s">
        <v>393</v>
      </c>
      <c r="C348" t="s">
        <v>392</v>
      </c>
      <c r="D348" s="3">
        <v>42697</v>
      </c>
      <c r="E348" s="4">
        <v>75900</v>
      </c>
      <c r="F348" t="s">
        <v>12</v>
      </c>
      <c r="G348" s="4">
        <v>75900</v>
      </c>
      <c r="H348" s="23">
        <v>35.32</v>
      </c>
      <c r="I348" s="30">
        <f t="shared" si="14"/>
        <v>2148.9241223103058</v>
      </c>
      <c r="J348" t="s">
        <v>391</v>
      </c>
      <c r="O348"/>
      <c r="V348" s="49"/>
    </row>
    <row r="349" spans="1:31" x14ac:dyDescent="0.25">
      <c r="A349" s="28"/>
      <c r="B349" s="17" t="s">
        <v>388</v>
      </c>
      <c r="C349" s="17" t="s">
        <v>387</v>
      </c>
      <c r="D349" s="18">
        <v>42776</v>
      </c>
      <c r="E349" s="19">
        <v>95000</v>
      </c>
      <c r="F349" s="17" t="s">
        <v>12</v>
      </c>
      <c r="G349" s="19">
        <v>95000</v>
      </c>
      <c r="H349" s="27">
        <v>36.01</v>
      </c>
      <c r="I349" s="30">
        <f t="shared" si="14"/>
        <v>2638.1560677589559</v>
      </c>
      <c r="J349" s="17" t="s">
        <v>386</v>
      </c>
      <c r="K349" s="17"/>
      <c r="L349" s="17" t="s">
        <v>385</v>
      </c>
      <c r="O349"/>
      <c r="V349" s="49"/>
    </row>
    <row r="350" spans="1:31" x14ac:dyDescent="0.25">
      <c r="A350" s="17"/>
      <c r="B350" t="s">
        <v>164</v>
      </c>
      <c r="C350" t="s">
        <v>165</v>
      </c>
      <c r="D350" s="3">
        <v>42563</v>
      </c>
      <c r="E350" s="4">
        <v>112500</v>
      </c>
      <c r="F350" t="s">
        <v>12</v>
      </c>
      <c r="G350" s="4">
        <v>112500</v>
      </c>
      <c r="H350" s="5">
        <v>39</v>
      </c>
      <c r="I350" s="30">
        <f t="shared" si="14"/>
        <v>2884.6153846153848</v>
      </c>
      <c r="J350" t="s">
        <v>166</v>
      </c>
      <c r="M350" s="60"/>
      <c r="N350" s="61"/>
      <c r="O350" s="17"/>
      <c r="P350" s="61"/>
      <c r="Q350" s="17"/>
      <c r="R350" s="17"/>
      <c r="S350" s="17"/>
      <c r="T350" s="17"/>
      <c r="U350" s="17"/>
      <c r="V350" s="53"/>
      <c r="W350" s="17"/>
      <c r="X350" s="17"/>
      <c r="Y350" s="17"/>
      <c r="Z350" s="17"/>
      <c r="AA350" s="17"/>
      <c r="AB350" s="17"/>
      <c r="AC350" s="17"/>
    </row>
    <row r="351" spans="1:31" x14ac:dyDescent="0.25">
      <c r="A351" s="20"/>
      <c r="B351" s="20" t="s">
        <v>505</v>
      </c>
      <c r="C351" s="20" t="s">
        <v>506</v>
      </c>
      <c r="D351" s="21">
        <v>43224</v>
      </c>
      <c r="E351" s="22">
        <v>119500</v>
      </c>
      <c r="F351" s="20"/>
      <c r="G351" s="22">
        <v>119500</v>
      </c>
      <c r="H351" s="43">
        <v>39.07</v>
      </c>
      <c r="I351" s="32">
        <f t="shared" si="14"/>
        <v>3058.6127463527005</v>
      </c>
      <c r="J351" s="20"/>
      <c r="K351" s="20" t="s">
        <v>511</v>
      </c>
      <c r="L351" s="20" t="s">
        <v>534</v>
      </c>
      <c r="M351" s="62"/>
      <c r="N351" s="63"/>
      <c r="O351" s="32"/>
      <c r="P351" s="63"/>
      <c r="Q351" s="63"/>
      <c r="R351" s="42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17"/>
      <c r="AE351" s="17"/>
    </row>
    <row r="352" spans="1:31" x14ac:dyDescent="0.25">
      <c r="A352" s="17"/>
      <c r="B352" s="17" t="s">
        <v>410</v>
      </c>
      <c r="C352" s="17" t="s">
        <v>409</v>
      </c>
      <c r="D352" s="18">
        <v>42790</v>
      </c>
      <c r="E352" s="19">
        <v>129000</v>
      </c>
      <c r="F352" s="17" t="s">
        <v>12</v>
      </c>
      <c r="G352" s="19">
        <v>129000</v>
      </c>
      <c r="H352" s="27">
        <v>39.78</v>
      </c>
      <c r="I352" s="66">
        <f t="shared" ref="I352:I383" si="15">G352/H352</f>
        <v>3242.8355957767722</v>
      </c>
      <c r="J352" s="17" t="s">
        <v>408</v>
      </c>
      <c r="K352" s="17"/>
      <c r="L352" s="17"/>
      <c r="M352" s="60"/>
      <c r="N352" s="61"/>
      <c r="O352" s="17"/>
      <c r="P352" s="61"/>
      <c r="Q352" s="17"/>
      <c r="R352" s="17"/>
      <c r="S352" s="17"/>
      <c r="T352" s="17"/>
      <c r="U352" s="17"/>
      <c r="V352" s="53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x14ac:dyDescent="0.25">
      <c r="A353" s="28"/>
      <c r="B353" s="17" t="s">
        <v>405</v>
      </c>
      <c r="C353" s="17" t="s">
        <v>404</v>
      </c>
      <c r="D353" s="18">
        <v>42856</v>
      </c>
      <c r="E353" s="19">
        <v>170000</v>
      </c>
      <c r="F353" s="17" t="s">
        <v>12</v>
      </c>
      <c r="G353" s="19">
        <v>170000</v>
      </c>
      <c r="H353" s="27">
        <v>39.9</v>
      </c>
      <c r="I353" s="66">
        <f t="shared" si="15"/>
        <v>4260.6516290726822</v>
      </c>
      <c r="J353" s="17" t="s">
        <v>403</v>
      </c>
      <c r="K353" s="17"/>
      <c r="L353" s="17" t="s">
        <v>534</v>
      </c>
      <c r="M353" s="60"/>
      <c r="N353" s="61"/>
      <c r="O353" s="17"/>
      <c r="P353" s="61"/>
      <c r="Q353" s="17"/>
      <c r="R353" s="17"/>
      <c r="S353" s="17"/>
      <c r="T353" s="17"/>
      <c r="U353" s="17"/>
      <c r="V353" s="53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x14ac:dyDescent="0.25">
      <c r="B354" t="s">
        <v>170</v>
      </c>
      <c r="C354" t="s">
        <v>171</v>
      </c>
      <c r="D354" s="3">
        <v>42104</v>
      </c>
      <c r="E354" s="4">
        <v>110000</v>
      </c>
      <c r="F354" t="s">
        <v>88</v>
      </c>
      <c r="G354" s="4">
        <v>110000</v>
      </c>
      <c r="H354" s="5">
        <v>40</v>
      </c>
      <c r="I354" s="30">
        <f t="shared" si="15"/>
        <v>2750</v>
      </c>
      <c r="J354" t="s">
        <v>172</v>
      </c>
      <c r="M354" s="60"/>
      <c r="N354" s="61"/>
      <c r="O354" s="17"/>
      <c r="P354" s="61"/>
      <c r="Q354" s="17"/>
      <c r="R354" s="17"/>
      <c r="S354" s="17"/>
      <c r="T354" s="17"/>
      <c r="U354" s="17"/>
      <c r="V354" s="53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x14ac:dyDescent="0.25">
      <c r="B355" t="s">
        <v>167</v>
      </c>
      <c r="C355" t="s">
        <v>168</v>
      </c>
      <c r="D355" s="3">
        <v>42269</v>
      </c>
      <c r="E355" s="4">
        <v>100000</v>
      </c>
      <c r="F355" t="s">
        <v>12</v>
      </c>
      <c r="G355" s="4">
        <v>100000</v>
      </c>
      <c r="H355" s="5">
        <v>40</v>
      </c>
      <c r="I355" s="30">
        <f t="shared" si="15"/>
        <v>2500</v>
      </c>
      <c r="J355" t="s">
        <v>169</v>
      </c>
      <c r="M355" s="60"/>
      <c r="N355" s="61"/>
      <c r="O355" s="17"/>
      <c r="P355" s="61"/>
      <c r="Q355" s="17"/>
      <c r="R355" s="17"/>
      <c r="S355" s="17"/>
      <c r="T355" s="17"/>
      <c r="U355" s="17"/>
      <c r="V355" s="53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x14ac:dyDescent="0.25">
      <c r="B356" s="17" t="s">
        <v>399</v>
      </c>
      <c r="C356" s="17" t="s">
        <v>383</v>
      </c>
      <c r="D356" s="18">
        <v>42524</v>
      </c>
      <c r="E356" s="19">
        <v>50500</v>
      </c>
      <c r="F356" s="17" t="s">
        <v>181</v>
      </c>
      <c r="G356" s="19">
        <v>50500</v>
      </c>
      <c r="H356" s="27">
        <v>40</v>
      </c>
      <c r="I356" s="66">
        <f t="shared" si="15"/>
        <v>1262.5</v>
      </c>
      <c r="J356" s="17" t="s">
        <v>398</v>
      </c>
      <c r="K356" s="17"/>
      <c r="L356" s="17"/>
      <c r="M356" s="60"/>
      <c r="N356" s="61"/>
      <c r="O356" s="17"/>
      <c r="P356" s="61"/>
      <c r="Q356" s="17"/>
      <c r="R356" s="17"/>
      <c r="S356" s="17"/>
      <c r="T356" s="17"/>
      <c r="U356" s="17"/>
      <c r="V356" s="53"/>
      <c r="W356" s="17"/>
      <c r="X356" s="17"/>
      <c r="Y356" s="17"/>
      <c r="Z356" s="17"/>
      <c r="AA356" s="17"/>
      <c r="AB356" s="17"/>
      <c r="AC356" s="17"/>
    </row>
    <row r="357" spans="1:31" x14ac:dyDescent="0.25">
      <c r="B357" s="17" t="s">
        <v>407</v>
      </c>
      <c r="C357" s="17" t="s">
        <v>404</v>
      </c>
      <c r="D357" s="18">
        <v>42741</v>
      </c>
      <c r="E357" s="19">
        <v>80501</v>
      </c>
      <c r="F357" s="17" t="s">
        <v>12</v>
      </c>
      <c r="G357" s="19">
        <v>80501</v>
      </c>
      <c r="H357" s="27">
        <v>40</v>
      </c>
      <c r="I357" s="66">
        <f t="shared" si="15"/>
        <v>2012.5250000000001</v>
      </c>
      <c r="J357" s="17" t="s">
        <v>406</v>
      </c>
      <c r="K357" s="17"/>
      <c r="L357" s="17"/>
      <c r="M357" s="60"/>
      <c r="N357" s="61"/>
      <c r="O357" s="17"/>
      <c r="P357" s="61"/>
      <c r="Q357" s="17"/>
      <c r="R357" s="17"/>
      <c r="S357" s="17"/>
      <c r="T357" s="17"/>
      <c r="U357" s="17"/>
      <c r="V357" s="53"/>
      <c r="W357" s="17"/>
      <c r="X357" s="17"/>
      <c r="Y357" s="17"/>
      <c r="Z357" s="17"/>
      <c r="AA357" s="17"/>
      <c r="AB357" s="17"/>
      <c r="AC357" s="17"/>
    </row>
    <row r="358" spans="1:31" x14ac:dyDescent="0.25">
      <c r="A358" s="17"/>
      <c r="B358" s="17" t="s">
        <v>402</v>
      </c>
      <c r="C358" s="17" t="s">
        <v>401</v>
      </c>
      <c r="D358" s="18">
        <v>42937</v>
      </c>
      <c r="E358" s="19">
        <v>80000</v>
      </c>
      <c r="F358" s="17" t="s">
        <v>12</v>
      </c>
      <c r="G358" s="19">
        <v>80000</v>
      </c>
      <c r="H358" s="27">
        <v>40</v>
      </c>
      <c r="I358" s="66">
        <f t="shared" si="15"/>
        <v>2000</v>
      </c>
      <c r="J358" s="17" t="s">
        <v>400</v>
      </c>
      <c r="K358" s="17"/>
      <c r="L358" s="17" t="s">
        <v>534</v>
      </c>
      <c r="M358" s="60"/>
      <c r="N358" s="61"/>
      <c r="O358" s="17"/>
      <c r="P358" s="61"/>
      <c r="Q358" s="17"/>
      <c r="R358" s="17"/>
      <c r="S358" s="17"/>
      <c r="T358" s="17"/>
      <c r="U358" s="17"/>
      <c r="V358" s="53"/>
      <c r="W358" s="17"/>
      <c r="X358" s="17"/>
      <c r="Y358" s="17"/>
      <c r="Z358" s="17"/>
      <c r="AA358" s="17"/>
      <c r="AB358" s="17"/>
      <c r="AC358" s="17"/>
    </row>
    <row r="359" spans="1:31" s="17" customFormat="1" x14ac:dyDescent="0.25">
      <c r="B359" s="17" t="s">
        <v>413</v>
      </c>
      <c r="C359" s="17" t="s">
        <v>412</v>
      </c>
      <c r="D359" s="18">
        <v>43048</v>
      </c>
      <c r="E359" s="19">
        <v>92500</v>
      </c>
      <c r="F359" s="17" t="s">
        <v>12</v>
      </c>
      <c r="G359" s="19">
        <v>92500</v>
      </c>
      <c r="H359" s="27">
        <v>40</v>
      </c>
      <c r="I359" s="66">
        <f t="shared" si="15"/>
        <v>2312.5</v>
      </c>
      <c r="J359" s="17" t="s">
        <v>411</v>
      </c>
      <c r="L359" s="17" t="s">
        <v>534</v>
      </c>
      <c r="M359" s="60"/>
      <c r="N359" s="61"/>
      <c r="P359" s="61"/>
      <c r="Q359" s="51"/>
      <c r="R359" s="52"/>
      <c r="V359" s="53"/>
      <c r="AD359"/>
      <c r="AE359"/>
    </row>
    <row r="360" spans="1:31" s="17" customFormat="1" x14ac:dyDescent="0.25">
      <c r="C360" s="17" t="s">
        <v>397</v>
      </c>
      <c r="D360" s="18">
        <v>43217</v>
      </c>
      <c r="E360" s="19">
        <v>124000</v>
      </c>
      <c r="F360" s="17" t="s">
        <v>12</v>
      </c>
      <c r="G360" s="19">
        <v>124000</v>
      </c>
      <c r="H360" s="27">
        <v>40</v>
      </c>
      <c r="I360" s="66">
        <f t="shared" si="15"/>
        <v>3100</v>
      </c>
      <c r="J360" s="17" t="s">
        <v>396</v>
      </c>
      <c r="L360" s="17" t="s">
        <v>564</v>
      </c>
      <c r="M360" s="28"/>
      <c r="N360" s="56"/>
      <c r="O360" s="30"/>
      <c r="P360" s="51"/>
      <c r="Q360" s="51"/>
      <c r="R360" s="29"/>
      <c r="S360"/>
      <c r="T360"/>
      <c r="U360"/>
      <c r="V360"/>
      <c r="W360"/>
      <c r="X360"/>
      <c r="Y360"/>
      <c r="Z360"/>
      <c r="AA360"/>
      <c r="AB360"/>
      <c r="AC360"/>
    </row>
    <row r="361" spans="1:31" s="17" customFormat="1" x14ac:dyDescent="0.25">
      <c r="B361" s="17" t="s">
        <v>561</v>
      </c>
      <c r="C361" s="17" t="s">
        <v>562</v>
      </c>
      <c r="D361" s="18">
        <v>43049</v>
      </c>
      <c r="E361" s="19">
        <v>85000</v>
      </c>
      <c r="F361" s="17" t="s">
        <v>12</v>
      </c>
      <c r="G361" s="19">
        <v>85000</v>
      </c>
      <c r="H361" s="27">
        <v>41</v>
      </c>
      <c r="I361" s="66">
        <f t="shared" si="15"/>
        <v>2073.1707317073169</v>
      </c>
      <c r="J361" s="17" t="s">
        <v>563</v>
      </c>
      <c r="L361" s="17" t="s">
        <v>534</v>
      </c>
      <c r="M361" s="60"/>
      <c r="N361" s="61"/>
      <c r="P361" s="61"/>
      <c r="V361" s="53"/>
      <c r="AD361"/>
      <c r="AE361"/>
    </row>
    <row r="362" spans="1:31" s="17" customFormat="1" x14ac:dyDescent="0.25">
      <c r="A362" s="20"/>
      <c r="B362" s="20" t="s">
        <v>512</v>
      </c>
      <c r="C362" s="20" t="s">
        <v>174</v>
      </c>
      <c r="D362" s="21">
        <v>43487</v>
      </c>
      <c r="E362" s="22">
        <v>179900</v>
      </c>
      <c r="F362" s="20"/>
      <c r="G362" s="22">
        <v>179900</v>
      </c>
      <c r="H362" s="43">
        <v>43.28</v>
      </c>
      <c r="I362" s="32">
        <f t="shared" si="15"/>
        <v>4156.6543438077633</v>
      </c>
      <c r="J362" s="20" t="s">
        <v>821</v>
      </c>
      <c r="K362" s="20" t="s">
        <v>513</v>
      </c>
      <c r="L362" s="20" t="s">
        <v>532</v>
      </c>
      <c r="M362" s="62"/>
      <c r="N362" s="63"/>
      <c r="O362" s="32"/>
      <c r="P362" s="63"/>
      <c r="Q362" s="63"/>
      <c r="R362" s="42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/>
      <c r="AE362"/>
    </row>
    <row r="363" spans="1:31" s="17" customFormat="1" x14ac:dyDescent="0.25">
      <c r="A363" s="28"/>
      <c r="B363" t="s">
        <v>739</v>
      </c>
      <c r="C363" t="s">
        <v>740</v>
      </c>
      <c r="D363" s="3">
        <v>44007</v>
      </c>
      <c r="E363" s="4">
        <v>167500</v>
      </c>
      <c r="F363" t="s">
        <v>12</v>
      </c>
      <c r="G363" s="4">
        <v>167500</v>
      </c>
      <c r="H363" s="23">
        <v>47.05</v>
      </c>
      <c r="I363" s="30">
        <f t="shared" si="15"/>
        <v>3560.0425079702445</v>
      </c>
      <c r="J363" t="s">
        <v>741</v>
      </c>
      <c r="K363" t="s">
        <v>742</v>
      </c>
      <c r="L363"/>
      <c r="M363" s="28"/>
      <c r="N363" s="51"/>
      <c r="O363"/>
      <c r="P363" s="51"/>
      <c r="Q363"/>
      <c r="R363"/>
      <c r="S363"/>
      <c r="T363"/>
      <c r="U363"/>
      <c r="V363" s="49"/>
      <c r="W363"/>
      <c r="X363"/>
      <c r="Y363"/>
      <c r="Z363"/>
      <c r="AA363"/>
      <c r="AB363"/>
      <c r="AC363"/>
      <c r="AD363"/>
      <c r="AE363"/>
    </row>
    <row r="364" spans="1:31" x14ac:dyDescent="0.25">
      <c r="A364" s="17"/>
      <c r="B364" t="s">
        <v>173</v>
      </c>
      <c r="C364" t="s">
        <v>174</v>
      </c>
      <c r="D364" s="3">
        <v>42391</v>
      </c>
      <c r="E364" s="4">
        <v>150000</v>
      </c>
      <c r="F364" t="s">
        <v>88</v>
      </c>
      <c r="G364" s="4">
        <v>150000</v>
      </c>
      <c r="H364" s="5">
        <v>49.1</v>
      </c>
      <c r="I364" s="30">
        <f t="shared" si="15"/>
        <v>3054.9898167006108</v>
      </c>
      <c r="J364" t="s">
        <v>175</v>
      </c>
      <c r="N364" s="56"/>
      <c r="P364" s="75"/>
    </row>
    <row r="365" spans="1:31" x14ac:dyDescent="0.25">
      <c r="A365" s="28"/>
      <c r="B365" s="88" t="s">
        <v>618</v>
      </c>
      <c r="C365" t="s">
        <v>619</v>
      </c>
      <c r="D365" s="3">
        <v>44259</v>
      </c>
      <c r="E365" s="4">
        <v>155000</v>
      </c>
      <c r="G365" s="4">
        <v>155000</v>
      </c>
      <c r="H365" s="23">
        <v>51.94</v>
      </c>
      <c r="I365" s="30">
        <f t="shared" si="15"/>
        <v>2984.2125529457066</v>
      </c>
      <c r="J365" t="s">
        <v>743</v>
      </c>
      <c r="K365" t="s">
        <v>744</v>
      </c>
      <c r="O365"/>
      <c r="V365" s="49"/>
    </row>
    <row r="366" spans="1:31" x14ac:dyDescent="0.25">
      <c r="A366" s="62"/>
      <c r="B366" s="20" t="s">
        <v>576</v>
      </c>
      <c r="C366" s="20" t="s">
        <v>577</v>
      </c>
      <c r="D366" s="21">
        <v>44063</v>
      </c>
      <c r="E366" s="22">
        <v>300000</v>
      </c>
      <c r="F366" s="20"/>
      <c r="G366" s="22">
        <v>300000</v>
      </c>
      <c r="H366" s="43">
        <v>54</v>
      </c>
      <c r="I366" s="32">
        <f t="shared" si="15"/>
        <v>5555.5555555555557</v>
      </c>
      <c r="J366" s="20"/>
      <c r="K366" s="20"/>
      <c r="L366" s="20"/>
      <c r="M366" s="62"/>
      <c r="N366" s="63"/>
      <c r="O366" s="20"/>
      <c r="P366" s="63"/>
      <c r="Q366" s="20"/>
      <c r="R366" s="20"/>
      <c r="S366" s="20"/>
      <c r="T366" s="20"/>
      <c r="U366" s="20"/>
      <c r="V366" s="50"/>
      <c r="W366" s="20"/>
      <c r="X366" s="20"/>
      <c r="Y366" s="20"/>
      <c r="Z366" s="20"/>
      <c r="AA366" s="20"/>
      <c r="AB366" s="20"/>
      <c r="AC366" s="20"/>
    </row>
    <row r="367" spans="1:31" x14ac:dyDescent="0.25">
      <c r="B367" t="s">
        <v>419</v>
      </c>
      <c r="C367" t="s">
        <v>418</v>
      </c>
      <c r="D367" s="3">
        <v>42954</v>
      </c>
      <c r="E367" s="4">
        <v>152500</v>
      </c>
      <c r="F367" t="s">
        <v>12</v>
      </c>
      <c r="G367" s="4">
        <v>152500</v>
      </c>
      <c r="H367" s="23">
        <v>54.93</v>
      </c>
      <c r="I367" s="30">
        <f t="shared" si="15"/>
        <v>2776.2606954305479</v>
      </c>
      <c r="J367" t="s">
        <v>417</v>
      </c>
      <c r="O367"/>
      <c r="V367" s="49"/>
    </row>
    <row r="368" spans="1:31" x14ac:dyDescent="0.25">
      <c r="B368" t="s">
        <v>176</v>
      </c>
      <c r="C368" t="s">
        <v>177</v>
      </c>
      <c r="D368" s="3">
        <v>42576</v>
      </c>
      <c r="E368" s="4">
        <v>174900</v>
      </c>
      <c r="F368" t="s">
        <v>12</v>
      </c>
      <c r="G368" s="4">
        <v>174900</v>
      </c>
      <c r="H368" s="5">
        <v>57.07</v>
      </c>
      <c r="I368" s="30">
        <f t="shared" si="15"/>
        <v>3064.6574382337481</v>
      </c>
      <c r="J368" t="s">
        <v>178</v>
      </c>
      <c r="N368" s="56"/>
      <c r="P368" s="75"/>
    </row>
    <row r="369" spans="1:31" x14ac:dyDescent="0.25">
      <c r="A369" s="28"/>
      <c r="B369" t="s">
        <v>176</v>
      </c>
      <c r="C369" t="s">
        <v>654</v>
      </c>
      <c r="D369" s="3">
        <v>44196</v>
      </c>
      <c r="E369" s="4">
        <v>180000</v>
      </c>
      <c r="G369" s="4">
        <v>180000</v>
      </c>
      <c r="H369" s="23">
        <v>57.07</v>
      </c>
      <c r="I369" s="30">
        <f t="shared" si="15"/>
        <v>3154.0213772560014</v>
      </c>
      <c r="J369" t="s">
        <v>745</v>
      </c>
      <c r="K369" t="s">
        <v>655</v>
      </c>
      <c r="O369"/>
      <c r="V369" s="49"/>
    </row>
    <row r="370" spans="1:31" x14ac:dyDescent="0.25">
      <c r="A370" s="28"/>
      <c r="B370" t="s">
        <v>746</v>
      </c>
      <c r="C370" t="s">
        <v>747</v>
      </c>
      <c r="D370" s="3">
        <v>43951</v>
      </c>
      <c r="E370" s="4">
        <v>120000</v>
      </c>
      <c r="F370" t="s">
        <v>12</v>
      </c>
      <c r="G370" s="4">
        <v>120000</v>
      </c>
      <c r="H370" s="23">
        <v>58.42</v>
      </c>
      <c r="I370" s="30">
        <f t="shared" si="15"/>
        <v>2054.0910647038686</v>
      </c>
      <c r="J370" t="s">
        <v>748</v>
      </c>
      <c r="K370" t="s">
        <v>749</v>
      </c>
      <c r="O370"/>
      <c r="V370" s="49"/>
    </row>
    <row r="371" spans="1:31" x14ac:dyDescent="0.25">
      <c r="A371" s="28"/>
      <c r="B371" t="s">
        <v>416</v>
      </c>
      <c r="C371" t="s">
        <v>415</v>
      </c>
      <c r="D371" s="3">
        <v>42873</v>
      </c>
      <c r="E371" s="4">
        <v>170000</v>
      </c>
      <c r="F371" t="s">
        <v>12</v>
      </c>
      <c r="G371" s="4">
        <v>170000</v>
      </c>
      <c r="H371" s="23">
        <v>60</v>
      </c>
      <c r="I371" s="30">
        <f t="shared" si="15"/>
        <v>2833.3333333333335</v>
      </c>
      <c r="J371" t="s">
        <v>414</v>
      </c>
      <c r="O371"/>
      <c r="V371" s="49"/>
    </row>
    <row r="372" spans="1:31" x14ac:dyDescent="0.25">
      <c r="B372" t="s">
        <v>824</v>
      </c>
      <c r="C372" t="s">
        <v>517</v>
      </c>
      <c r="D372" s="3">
        <v>43671</v>
      </c>
      <c r="E372" s="4">
        <v>192237</v>
      </c>
      <c r="G372" s="4">
        <v>192237</v>
      </c>
      <c r="H372" s="5">
        <v>60</v>
      </c>
      <c r="I372" s="30">
        <f t="shared" si="15"/>
        <v>3203.95</v>
      </c>
      <c r="J372" t="s">
        <v>823</v>
      </c>
      <c r="L372" t="s">
        <v>825</v>
      </c>
      <c r="N372" s="56"/>
      <c r="P372" s="75"/>
    </row>
    <row r="373" spans="1:31" x14ac:dyDescent="0.25">
      <c r="A373" s="28"/>
      <c r="B373" t="s">
        <v>578</v>
      </c>
      <c r="C373" t="s">
        <v>579</v>
      </c>
      <c r="D373" s="3">
        <v>43998</v>
      </c>
      <c r="E373" s="4">
        <v>160000</v>
      </c>
      <c r="G373" s="4">
        <v>160000</v>
      </c>
      <c r="H373" s="23">
        <v>60</v>
      </c>
      <c r="I373" s="30">
        <f t="shared" si="15"/>
        <v>2666.6666666666665</v>
      </c>
      <c r="J373" t="s">
        <v>822</v>
      </c>
      <c r="K373" t="s">
        <v>580</v>
      </c>
      <c r="O373"/>
      <c r="V373" s="49"/>
    </row>
    <row r="374" spans="1:31" x14ac:dyDescent="0.25">
      <c r="A374" s="28"/>
      <c r="B374" t="s">
        <v>620</v>
      </c>
      <c r="C374" t="s">
        <v>621</v>
      </c>
      <c r="D374" s="3">
        <v>44249</v>
      </c>
      <c r="E374" s="4">
        <v>235000</v>
      </c>
      <c r="G374" s="4">
        <v>235000</v>
      </c>
      <c r="H374" s="23">
        <v>73.86</v>
      </c>
      <c r="I374" s="30">
        <f t="shared" si="15"/>
        <v>3181.6950988356352</v>
      </c>
      <c r="J374" t="s">
        <v>827</v>
      </c>
      <c r="K374" t="s">
        <v>622</v>
      </c>
      <c r="L374" t="s">
        <v>438</v>
      </c>
      <c r="O374"/>
      <c r="V374" s="49"/>
    </row>
    <row r="375" spans="1:31" x14ac:dyDescent="0.25">
      <c r="A375" s="28"/>
      <c r="B375" t="s">
        <v>750</v>
      </c>
      <c r="C375" t="s">
        <v>751</v>
      </c>
      <c r="D375" s="3">
        <v>44154</v>
      </c>
      <c r="E375" s="4">
        <v>267500</v>
      </c>
      <c r="F375" t="s">
        <v>12</v>
      </c>
      <c r="G375" s="4">
        <v>267500</v>
      </c>
      <c r="H375" s="23">
        <v>77.5</v>
      </c>
      <c r="I375" s="30">
        <f t="shared" si="15"/>
        <v>3451.6129032258063</v>
      </c>
      <c r="J375" t="s">
        <v>752</v>
      </c>
      <c r="K375" t="s">
        <v>753</v>
      </c>
      <c r="O375"/>
      <c r="V375" s="49"/>
      <c r="AD375" s="20"/>
      <c r="AE375" s="20"/>
    </row>
    <row r="376" spans="1:31" x14ac:dyDescent="0.25">
      <c r="A376" s="28"/>
      <c r="B376" t="s">
        <v>829</v>
      </c>
      <c r="C376" t="s">
        <v>637</v>
      </c>
      <c r="D376" s="3">
        <v>44089</v>
      </c>
      <c r="E376" s="4">
        <v>115000</v>
      </c>
      <c r="G376" s="4">
        <v>115000</v>
      </c>
      <c r="H376" s="23">
        <v>78</v>
      </c>
      <c r="I376" s="30">
        <f t="shared" si="15"/>
        <v>1474.3589743589744</v>
      </c>
      <c r="J376" t="s">
        <v>828</v>
      </c>
      <c r="K376" t="s">
        <v>438</v>
      </c>
      <c r="L376" t="s">
        <v>638</v>
      </c>
      <c r="O376"/>
      <c r="V376" s="49"/>
    </row>
    <row r="377" spans="1:31" x14ac:dyDescent="0.25">
      <c r="B377" t="s">
        <v>186</v>
      </c>
      <c r="C377" t="s">
        <v>187</v>
      </c>
      <c r="D377" s="3">
        <v>42216</v>
      </c>
      <c r="E377" s="4">
        <v>212180</v>
      </c>
      <c r="F377" t="s">
        <v>12</v>
      </c>
      <c r="G377" s="4">
        <v>212180</v>
      </c>
      <c r="H377" s="5">
        <v>80</v>
      </c>
      <c r="I377" s="30">
        <f t="shared" si="15"/>
        <v>2652.25</v>
      </c>
      <c r="J377" t="s">
        <v>188</v>
      </c>
      <c r="N377" s="56"/>
      <c r="P377" s="75"/>
    </row>
    <row r="378" spans="1:31" x14ac:dyDescent="0.25">
      <c r="B378" t="s">
        <v>179</v>
      </c>
      <c r="C378" t="s">
        <v>180</v>
      </c>
      <c r="D378" s="3">
        <v>42556</v>
      </c>
      <c r="E378" s="4">
        <v>85000</v>
      </c>
      <c r="F378" t="s">
        <v>181</v>
      </c>
      <c r="G378" s="4">
        <v>85000</v>
      </c>
      <c r="H378" s="5">
        <v>80</v>
      </c>
      <c r="I378" s="30">
        <f t="shared" si="15"/>
        <v>1062.5</v>
      </c>
      <c r="J378" t="s">
        <v>182</v>
      </c>
      <c r="N378" s="56"/>
      <c r="P378" s="75"/>
    </row>
    <row r="379" spans="1:31" x14ac:dyDescent="0.25">
      <c r="B379" t="s">
        <v>183</v>
      </c>
      <c r="C379" t="s">
        <v>184</v>
      </c>
      <c r="D379" s="3">
        <v>42704</v>
      </c>
      <c r="E379" s="4">
        <v>340000</v>
      </c>
      <c r="F379" t="s">
        <v>12</v>
      </c>
      <c r="G379" s="4">
        <v>340000</v>
      </c>
      <c r="H379" s="5">
        <v>80</v>
      </c>
      <c r="I379" s="30">
        <f t="shared" si="15"/>
        <v>4250</v>
      </c>
      <c r="J379" t="s">
        <v>185</v>
      </c>
      <c r="N379" s="56"/>
      <c r="P379" s="75"/>
    </row>
    <row r="380" spans="1:31" x14ac:dyDescent="0.25">
      <c r="A380" s="28"/>
      <c r="B380" t="s">
        <v>425</v>
      </c>
      <c r="C380" t="s">
        <v>424</v>
      </c>
      <c r="D380" s="3">
        <v>42894</v>
      </c>
      <c r="E380" s="4">
        <v>199900</v>
      </c>
      <c r="F380" t="s">
        <v>88</v>
      </c>
      <c r="G380" s="4">
        <v>199900</v>
      </c>
      <c r="H380" s="23">
        <v>80</v>
      </c>
      <c r="I380" s="30">
        <f t="shared" si="15"/>
        <v>2498.75</v>
      </c>
      <c r="J380" t="s">
        <v>423</v>
      </c>
      <c r="O380"/>
      <c r="V380" s="49"/>
    </row>
    <row r="381" spans="1:31" x14ac:dyDescent="0.25">
      <c r="A381" s="20"/>
      <c r="B381" s="20" t="s">
        <v>480</v>
      </c>
      <c r="C381" s="20" t="s">
        <v>481</v>
      </c>
      <c r="D381" s="21">
        <v>43283</v>
      </c>
      <c r="E381" s="22">
        <v>171000</v>
      </c>
      <c r="F381" s="20"/>
      <c r="G381" s="22">
        <v>171000</v>
      </c>
      <c r="H381" s="64">
        <v>80</v>
      </c>
      <c r="I381" s="32">
        <f t="shared" si="15"/>
        <v>2137.5</v>
      </c>
      <c r="J381" s="22">
        <v>1403752</v>
      </c>
      <c r="K381" s="20" t="s">
        <v>482</v>
      </c>
      <c r="L381" s="20" t="s">
        <v>532</v>
      </c>
      <c r="M381" s="62"/>
      <c r="N381" s="63"/>
      <c r="O381" s="20"/>
      <c r="P381" s="63"/>
      <c r="Q381" s="20"/>
      <c r="R381" s="20"/>
      <c r="S381" s="20"/>
      <c r="T381" s="20"/>
      <c r="U381" s="20"/>
      <c r="V381" s="50"/>
      <c r="W381" s="20"/>
      <c r="X381" s="20"/>
      <c r="Y381" s="20"/>
      <c r="Z381" s="20"/>
      <c r="AA381" s="20"/>
      <c r="AB381" s="20"/>
      <c r="AC381" s="20"/>
    </row>
    <row r="382" spans="1:31" x14ac:dyDescent="0.25">
      <c r="B382" t="s">
        <v>518</v>
      </c>
      <c r="C382" t="s">
        <v>519</v>
      </c>
      <c r="D382" s="3">
        <v>43595</v>
      </c>
      <c r="E382" s="4">
        <v>575000</v>
      </c>
      <c r="G382" s="4">
        <v>575000</v>
      </c>
      <c r="H382" s="5">
        <v>80</v>
      </c>
      <c r="I382" s="30">
        <f t="shared" si="15"/>
        <v>7187.5</v>
      </c>
      <c r="L382" t="s">
        <v>520</v>
      </c>
      <c r="P382" s="75"/>
    </row>
    <row r="383" spans="1:31" x14ac:dyDescent="0.25">
      <c r="B383" t="s">
        <v>422</v>
      </c>
      <c r="C383" t="s">
        <v>421</v>
      </c>
      <c r="D383" s="3">
        <v>43301</v>
      </c>
      <c r="E383" s="4">
        <v>265000</v>
      </c>
      <c r="F383" t="s">
        <v>12</v>
      </c>
      <c r="G383" s="4">
        <v>265000</v>
      </c>
      <c r="H383" s="23">
        <v>80</v>
      </c>
      <c r="I383" s="30">
        <f t="shared" si="15"/>
        <v>3312.5</v>
      </c>
      <c r="J383" t="s">
        <v>420</v>
      </c>
      <c r="N383" s="56"/>
      <c r="P383" s="75"/>
    </row>
    <row r="384" spans="1:31" x14ac:dyDescent="0.25">
      <c r="A384" s="28"/>
      <c r="B384" t="s">
        <v>620</v>
      </c>
      <c r="C384" t="s">
        <v>621</v>
      </c>
      <c r="D384" s="3">
        <v>43864</v>
      </c>
      <c r="E384" s="4">
        <v>200000</v>
      </c>
      <c r="G384" s="4">
        <v>200000</v>
      </c>
      <c r="H384" s="23">
        <v>80</v>
      </c>
      <c r="I384" s="30">
        <f t="shared" ref="I384:I390" si="16">G384/H384</f>
        <v>2500</v>
      </c>
      <c r="J384" t="s">
        <v>826</v>
      </c>
      <c r="L384" t="s">
        <v>539</v>
      </c>
      <c r="O384"/>
      <c r="V384" s="49"/>
    </row>
    <row r="385" spans="1:31" s="17" customFormat="1" x14ac:dyDescent="0.25">
      <c r="A385" s="28"/>
      <c r="B385" t="s">
        <v>754</v>
      </c>
      <c r="C385" t="s">
        <v>755</v>
      </c>
      <c r="D385" s="3">
        <v>44099</v>
      </c>
      <c r="E385" s="4">
        <v>250000</v>
      </c>
      <c r="F385" t="s">
        <v>12</v>
      </c>
      <c r="G385" s="4">
        <v>250000</v>
      </c>
      <c r="H385" s="23">
        <v>80</v>
      </c>
      <c r="I385" s="30">
        <f t="shared" si="16"/>
        <v>3125</v>
      </c>
      <c r="J385" t="s">
        <v>756</v>
      </c>
      <c r="K385" t="s">
        <v>757</v>
      </c>
      <c r="L385" t="s">
        <v>758</v>
      </c>
      <c r="M385" s="28"/>
      <c r="N385" s="51"/>
      <c r="O385"/>
      <c r="P385" s="51"/>
      <c r="Q385"/>
      <c r="R385"/>
      <c r="S385"/>
      <c r="T385"/>
      <c r="U385"/>
      <c r="V385" s="49"/>
      <c r="W385"/>
      <c r="X385"/>
      <c r="Y385"/>
      <c r="Z385"/>
      <c r="AA385"/>
      <c r="AB385"/>
      <c r="AC385"/>
      <c r="AD385"/>
      <c r="AE385"/>
    </row>
    <row r="386" spans="1:31" s="17" customFormat="1" x14ac:dyDescent="0.25">
      <c r="A386"/>
      <c r="B386" t="s">
        <v>189</v>
      </c>
      <c r="C386" t="s">
        <v>190</v>
      </c>
      <c r="D386" s="3">
        <v>42535</v>
      </c>
      <c r="E386" s="4">
        <v>220000</v>
      </c>
      <c r="F386" t="s">
        <v>12</v>
      </c>
      <c r="G386" s="4">
        <v>220000</v>
      </c>
      <c r="H386" s="5">
        <v>100</v>
      </c>
      <c r="I386" s="30">
        <f t="shared" si="16"/>
        <v>2200</v>
      </c>
      <c r="J386" t="s">
        <v>191</v>
      </c>
      <c r="K386"/>
      <c r="L386"/>
      <c r="M386" s="28"/>
      <c r="N386" s="56"/>
      <c r="O386" s="30"/>
      <c r="P386" s="75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1:31" x14ac:dyDescent="0.25">
      <c r="A387" s="28"/>
      <c r="B387" t="s">
        <v>431</v>
      </c>
      <c r="C387" t="s">
        <v>277</v>
      </c>
      <c r="D387" s="3">
        <v>43080</v>
      </c>
      <c r="E387" s="4">
        <v>189900</v>
      </c>
      <c r="F387" t="s">
        <v>12</v>
      </c>
      <c r="G387" s="4">
        <v>189900</v>
      </c>
      <c r="H387" s="23">
        <v>103.01</v>
      </c>
      <c r="I387" s="30">
        <f t="shared" si="16"/>
        <v>1843.510338802058</v>
      </c>
      <c r="J387" t="s">
        <v>430</v>
      </c>
      <c r="O387"/>
      <c r="V387" s="49"/>
    </row>
    <row r="388" spans="1:31" x14ac:dyDescent="0.25">
      <c r="B388" t="s">
        <v>192</v>
      </c>
      <c r="C388" t="s">
        <v>193</v>
      </c>
      <c r="D388" s="3">
        <v>42747</v>
      </c>
      <c r="E388" s="4">
        <v>300000</v>
      </c>
      <c r="G388" s="4">
        <v>300000</v>
      </c>
      <c r="H388" s="5">
        <v>106.51</v>
      </c>
      <c r="I388" s="30">
        <f t="shared" si="16"/>
        <v>2816.6369354990138</v>
      </c>
      <c r="N388" s="56"/>
      <c r="P388" s="75"/>
    </row>
    <row r="389" spans="1:31" x14ac:dyDescent="0.25">
      <c r="B389" t="s">
        <v>451</v>
      </c>
      <c r="C389" t="s">
        <v>452</v>
      </c>
      <c r="D389" s="3">
        <v>43329</v>
      </c>
      <c r="E389" s="4">
        <v>325000</v>
      </c>
      <c r="G389" s="4">
        <v>325000</v>
      </c>
      <c r="H389" s="5">
        <v>112.51</v>
      </c>
      <c r="I389" s="30">
        <f t="shared" si="16"/>
        <v>2888.6321215891921</v>
      </c>
      <c r="J389" t="s">
        <v>830</v>
      </c>
      <c r="K389" t="s">
        <v>438</v>
      </c>
      <c r="N389" s="56"/>
      <c r="P389" s="75"/>
    </row>
    <row r="390" spans="1:31" x14ac:dyDescent="0.25">
      <c r="A390" s="28"/>
      <c r="B390" t="s">
        <v>429</v>
      </c>
      <c r="C390" t="s">
        <v>428</v>
      </c>
      <c r="D390" s="3">
        <v>42741</v>
      </c>
      <c r="E390" s="4">
        <v>250000</v>
      </c>
      <c r="F390" t="s">
        <v>12</v>
      </c>
      <c r="G390" s="4">
        <v>250000</v>
      </c>
      <c r="H390" s="23">
        <v>114.9</v>
      </c>
      <c r="I390" s="30">
        <f t="shared" si="16"/>
        <v>2175.805047867711</v>
      </c>
      <c r="J390" t="s">
        <v>427</v>
      </c>
      <c r="L390" t="s">
        <v>426</v>
      </c>
      <c r="O390"/>
      <c r="V390" s="49"/>
    </row>
    <row r="391" spans="1:31" x14ac:dyDescent="0.25">
      <c r="A391" s="28"/>
      <c r="G391" s="4">
        <f>SUM(G389:G390)</f>
        <v>575000</v>
      </c>
      <c r="H391" s="5">
        <f>SUM(H389:H390)</f>
        <v>227.41000000000003</v>
      </c>
      <c r="I391" s="30">
        <f>SUM(G391/H391)</f>
        <v>2528.4728024273336</v>
      </c>
      <c r="M391" s="28">
        <v>100</v>
      </c>
      <c r="N391" s="56">
        <f>SUM(I391*M391)</f>
        <v>252847.28024273337</v>
      </c>
      <c r="P391" s="75"/>
    </row>
    <row r="392" spans="1:31" x14ac:dyDescent="0.25">
      <c r="G392" s="4">
        <f>SUM(G384:G391)</f>
        <v>2309900</v>
      </c>
      <c r="H392" s="4">
        <f>SUM(H384:H391)</f>
        <v>924.33999999999992</v>
      </c>
      <c r="I392" s="30">
        <f>SUM(G392/H392)</f>
        <v>2498.9722396520765</v>
      </c>
      <c r="M392" s="28">
        <v>80</v>
      </c>
      <c r="N392" s="56">
        <f>SUM(I392*M392)</f>
        <v>199917.77917216613</v>
      </c>
      <c r="P392" s="75"/>
    </row>
    <row r="393" spans="1:31" x14ac:dyDescent="0.25">
      <c r="G393" s="4">
        <f>SUM(G153:G392)</f>
        <v>21205398</v>
      </c>
      <c r="H393" s="5">
        <f>SUM(H153:H392)</f>
        <v>6618.0160000000014</v>
      </c>
      <c r="I393" s="30">
        <f>SUM(G393/H393)</f>
        <v>3204.1926160347748</v>
      </c>
      <c r="M393" s="28">
        <v>50</v>
      </c>
      <c r="N393" s="61">
        <f>SUM(I393*M393)</f>
        <v>160209.63080173873</v>
      </c>
      <c r="P393" s="75"/>
    </row>
    <row r="394" spans="1:31" x14ac:dyDescent="0.25">
      <c r="B394" t="s">
        <v>836</v>
      </c>
      <c r="C394" t="s">
        <v>837</v>
      </c>
      <c r="D394" s="3">
        <v>43721</v>
      </c>
      <c r="E394" s="4">
        <v>13000</v>
      </c>
      <c r="G394" s="4">
        <v>13000</v>
      </c>
      <c r="H394" s="5">
        <v>1.1499999999999999</v>
      </c>
      <c r="I394" s="30">
        <f>G394/H394</f>
        <v>11304.347826086958</v>
      </c>
      <c r="J394" t="s">
        <v>838</v>
      </c>
    </row>
    <row r="400" spans="1:31" x14ac:dyDescent="0.25">
      <c r="A400" s="6"/>
      <c r="B400" s="6"/>
      <c r="C400" s="6"/>
      <c r="D400" s="7"/>
      <c r="E400" s="8"/>
      <c r="F400" s="6"/>
      <c r="G400" s="8"/>
      <c r="H400" s="9"/>
      <c r="I400" s="79"/>
      <c r="J400" s="6"/>
      <c r="K400" s="6"/>
      <c r="L400" s="6"/>
      <c r="M400" s="54"/>
      <c r="N400" s="55"/>
    </row>
    <row r="407" spans="1:31" x14ac:dyDescent="0.25">
      <c r="B407" s="6"/>
      <c r="C407" s="6"/>
      <c r="D407" s="7"/>
      <c r="E407" s="8"/>
      <c r="F407" s="6"/>
      <c r="G407" s="8"/>
      <c r="H407" s="9"/>
      <c r="I407" s="79"/>
      <c r="J407" s="6"/>
      <c r="K407" s="6"/>
      <c r="L407" s="6"/>
    </row>
    <row r="409" spans="1:31" ht="15.75" thickBot="1" x14ac:dyDescent="0.3">
      <c r="A409" s="13"/>
      <c r="B409" s="13"/>
      <c r="C409" s="13"/>
      <c r="D409" s="14"/>
      <c r="E409" s="15"/>
      <c r="F409" s="13"/>
      <c r="G409" s="15"/>
      <c r="H409" s="16"/>
      <c r="I409" s="31"/>
      <c r="J409" s="13"/>
      <c r="K409" s="13"/>
      <c r="L409" s="13"/>
      <c r="M409" s="58"/>
      <c r="N409" s="59"/>
    </row>
    <row r="410" spans="1:31" x14ac:dyDescent="0.25">
      <c r="A410" s="28"/>
    </row>
    <row r="411" spans="1:31" ht="36" x14ac:dyDescent="0.55000000000000004">
      <c r="A411" s="28"/>
      <c r="B411" s="72"/>
      <c r="C411" s="72"/>
      <c r="D411" s="72"/>
      <c r="E411" s="72"/>
    </row>
    <row r="412" spans="1:31" ht="36" x14ac:dyDescent="0.55000000000000004">
      <c r="A412" s="28"/>
      <c r="B412" s="72"/>
      <c r="C412" s="72"/>
      <c r="D412" s="72"/>
      <c r="E412" s="72"/>
    </row>
    <row r="416" spans="1:31" s="20" customFormat="1" x14ac:dyDescent="0.25">
      <c r="A416"/>
      <c r="B416"/>
      <c r="C416"/>
      <c r="D416" s="3"/>
      <c r="E416" s="4"/>
      <c r="F416"/>
      <c r="G416" s="4"/>
      <c r="H416" s="5"/>
      <c r="I416" s="30"/>
      <c r="J416"/>
      <c r="K416"/>
      <c r="L416"/>
      <c r="M416" s="28"/>
      <c r="N416" s="51"/>
      <c r="O416" s="30"/>
      <c r="P416" s="51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1:31" x14ac:dyDescent="0.25">
      <c r="B417" s="6"/>
      <c r="C417" s="6"/>
      <c r="D417" s="7"/>
      <c r="E417" s="8"/>
      <c r="F417" s="6"/>
      <c r="G417" s="8"/>
      <c r="H417" s="9"/>
      <c r="I417" s="79"/>
      <c r="J417" s="6"/>
      <c r="K417" s="6"/>
      <c r="L417" s="6"/>
    </row>
    <row r="419" spans="1:31" ht="15.75" thickBot="1" x14ac:dyDescent="0.3">
      <c r="A419" s="13"/>
      <c r="B419" s="13"/>
      <c r="C419" s="13"/>
      <c r="D419" s="14"/>
      <c r="E419" s="15"/>
      <c r="F419" s="13"/>
      <c r="G419" s="15"/>
      <c r="H419" s="16"/>
      <c r="I419" s="31"/>
      <c r="J419" s="13"/>
      <c r="K419" s="13"/>
      <c r="L419" s="13"/>
      <c r="M419" s="58"/>
      <c r="N419" s="59"/>
    </row>
    <row r="421" spans="1:31" x14ac:dyDescent="0.25">
      <c r="B421" s="6"/>
      <c r="C421" s="6"/>
      <c r="D421" s="7"/>
      <c r="E421" s="8"/>
      <c r="F421" s="6"/>
      <c r="G421" s="8"/>
      <c r="H421" s="9"/>
      <c r="I421" s="79"/>
      <c r="J421" s="6"/>
      <c r="K421" s="6"/>
      <c r="L421" s="6"/>
    </row>
    <row r="423" spans="1:31" ht="15.75" thickBot="1" x14ac:dyDescent="0.3">
      <c r="A423" s="13"/>
      <c r="B423" s="13"/>
      <c r="C423" s="13"/>
      <c r="D423" s="14"/>
      <c r="E423" s="15"/>
      <c r="F423" s="13"/>
      <c r="G423" s="15"/>
      <c r="H423" s="16"/>
      <c r="I423" s="31"/>
      <c r="J423" s="13"/>
      <c r="K423" s="13"/>
      <c r="L423" s="13"/>
      <c r="M423" s="58"/>
      <c r="N423" s="59"/>
      <c r="O423" s="31"/>
    </row>
    <row r="424" spans="1:31" ht="31.5" x14ac:dyDescent="0.5">
      <c r="B424" s="71"/>
      <c r="C424" s="71"/>
    </row>
    <row r="425" spans="1:31" ht="31.5" x14ac:dyDescent="0.5">
      <c r="B425" s="71"/>
      <c r="C425" s="71"/>
    </row>
    <row r="426" spans="1:31" x14ac:dyDescent="0.25">
      <c r="B426" t="s">
        <v>208</v>
      </c>
      <c r="C426" t="s">
        <v>209</v>
      </c>
      <c r="D426" s="3">
        <v>42669</v>
      </c>
      <c r="E426" s="4">
        <v>18000</v>
      </c>
      <c r="F426" t="s">
        <v>12</v>
      </c>
      <c r="G426" s="4">
        <v>18000</v>
      </c>
      <c r="H426" s="65"/>
      <c r="I426" s="30" t="e">
        <f>G426/H426</f>
        <v>#DIV/0!</v>
      </c>
      <c r="J426" t="s">
        <v>210</v>
      </c>
      <c r="L426" t="s">
        <v>524</v>
      </c>
      <c r="AD426" s="17"/>
      <c r="AE426" s="17"/>
    </row>
    <row r="427" spans="1:31" x14ac:dyDescent="0.25">
      <c r="AD427" s="17"/>
      <c r="AE427" s="17"/>
    </row>
    <row r="428" spans="1:31" x14ac:dyDescent="0.25">
      <c r="O428"/>
      <c r="V428" s="49"/>
    </row>
    <row r="430" spans="1:31" x14ac:dyDescent="0.25">
      <c r="A430" s="28">
        <v>50</v>
      </c>
      <c r="N430" s="56"/>
      <c r="P430" s="75"/>
    </row>
    <row r="432" spans="1:31" x14ac:dyDescent="0.25">
      <c r="A432" s="28">
        <v>80</v>
      </c>
      <c r="N432" s="56"/>
      <c r="P432" s="75"/>
    </row>
    <row r="433" spans="1:31" x14ac:dyDescent="0.25">
      <c r="A433" s="28">
        <v>100</v>
      </c>
      <c r="N433" s="56"/>
      <c r="P433" s="75"/>
    </row>
    <row r="434" spans="1:31" x14ac:dyDescent="0.25">
      <c r="A434" s="28"/>
    </row>
    <row r="435" spans="1:31" x14ac:dyDescent="0.25">
      <c r="A435" s="28"/>
    </row>
    <row r="438" spans="1:31" s="17" customFormat="1" x14ac:dyDescent="0.25">
      <c r="A438"/>
      <c r="B438"/>
      <c r="C438"/>
      <c r="D438" s="3"/>
      <c r="E438" s="4"/>
      <c r="F438"/>
      <c r="G438" s="4"/>
      <c r="H438" s="5"/>
      <c r="I438" s="30"/>
      <c r="J438"/>
      <c r="K438"/>
      <c r="L438"/>
      <c r="M438" s="28"/>
      <c r="N438" s="51"/>
      <c r="O438" s="30"/>
      <c r="P438" s="51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1:31" s="17" customFormat="1" x14ac:dyDescent="0.25">
      <c r="A439"/>
      <c r="B439"/>
      <c r="C439"/>
      <c r="D439" s="3"/>
      <c r="E439" s="4"/>
      <c r="F439"/>
      <c r="G439" s="4"/>
      <c r="H439" s="5"/>
      <c r="I439" s="30"/>
      <c r="J439"/>
      <c r="K439"/>
      <c r="L439"/>
      <c r="M439" s="28"/>
      <c r="N439" s="51"/>
      <c r="O439" s="30"/>
      <c r="P439" s="51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</sheetData>
  <sortState xmlns:xlrd2="http://schemas.microsoft.com/office/spreadsheetml/2017/richdata2" ref="A39:AE46">
    <sortCondition ref="I39:I46"/>
  </sortState>
  <mergeCells count="2">
    <mergeCell ref="B1:L1"/>
    <mergeCell ref="B170:L170"/>
  </mergeCells>
  <conditionalFormatting sqref="B5:L5 J8:J9 B12:L14 I31 B45:L48 I52 B82:L86 B100:C100 J100 B102:L102 B105:L113 B127:H133 J127:L133 I127:I135 B136:L136 B138:L143 B148:L158 B165:L168 B202:L205 C206:L206 B206:B207 F207:L208 B209:L209 C210:L222 B210:B223 D223:L224 B225:L225 B227:L227 B239:L334 B336:L353 B355:L356 B358:L373 J374 L374 B397:K397 B398:L399 B402:L409 B411:L425 B430:L430 B432:L433 B435:L439 I4 B375:L396 B6:C11 I6:I11 B19:L29 B32:L37 B67:L80 I87:I95 I145:I147 B53:L55 B115:L125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B15:K16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B17:K1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Daily</dc:creator>
  <cp:lastModifiedBy>Assessing</cp:lastModifiedBy>
  <cp:lastPrinted>2025-01-13T19:19:42Z</cp:lastPrinted>
  <dcterms:created xsi:type="dcterms:W3CDTF">2019-01-24T15:01:52Z</dcterms:created>
  <dcterms:modified xsi:type="dcterms:W3CDTF">2025-01-13T22:09:04Z</dcterms:modified>
</cp:coreProperties>
</file>