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ing\Desktop\2025 data\"/>
    </mc:Choice>
  </mc:AlternateContent>
  <xr:revisionPtr revIDLastSave="0" documentId="13_ncr:1_{97E9F56C-A360-4D81-8BB3-701498516BE3}" xr6:coauthVersionLast="47" xr6:coauthVersionMax="47" xr10:uidLastSave="{00000000-0000-0000-0000-000000000000}"/>
  <bookViews>
    <workbookView xWindow="-120" yWindow="-120" windowWidth="24240" windowHeight="13140" xr2:uid="{AA824E65-8DA1-4245-93CB-6CA208C17379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H16" i="2"/>
  <c r="G16" i="2"/>
  <c r="D16" i="2"/>
  <c r="M16" i="2"/>
  <c r="I13" i="2"/>
  <c r="L13" i="2"/>
  <c r="N13" i="2" s="1"/>
  <c r="I35" i="2"/>
  <c r="L35" i="2"/>
  <c r="N35" i="2" s="1"/>
  <c r="I33" i="2"/>
  <c r="L33" i="2"/>
  <c r="P33" i="2" s="1"/>
  <c r="I8" i="2"/>
  <c r="L8" i="2"/>
  <c r="P8" i="2" s="1"/>
  <c r="I31" i="2"/>
  <c r="L31" i="2"/>
  <c r="N31" i="2" s="1"/>
  <c r="I34" i="2"/>
  <c r="L34" i="2"/>
  <c r="N34" i="2" s="1"/>
  <c r="I11" i="2"/>
  <c r="L11" i="2"/>
  <c r="N11" i="2" s="1"/>
  <c r="I12" i="2"/>
  <c r="L12" i="2"/>
  <c r="P12" i="2" s="1"/>
  <c r="I36" i="2"/>
  <c r="L36" i="2"/>
  <c r="N36" i="2" s="1"/>
  <c r="I4" i="2"/>
  <c r="L4" i="2"/>
  <c r="N4" i="2" s="1"/>
  <c r="I10" i="2"/>
  <c r="L10" i="2"/>
  <c r="N10" i="2" s="1"/>
  <c r="I7" i="2"/>
  <c r="L7" i="2"/>
  <c r="P7" i="2" s="1"/>
  <c r="I32" i="2"/>
  <c r="L32" i="2"/>
  <c r="N32" i="2" s="1"/>
  <c r="I14" i="2"/>
  <c r="L14" i="2"/>
  <c r="N14" i="2" s="1"/>
  <c r="I5" i="2"/>
  <c r="L5" i="2"/>
  <c r="N5" i="2" s="1"/>
  <c r="I6" i="2"/>
  <c r="L6" i="2"/>
  <c r="P6" i="2" s="1"/>
  <c r="I9" i="2"/>
  <c r="L9" i="2"/>
  <c r="N9" i="2" s="1"/>
  <c r="L16" i="2" l="1"/>
  <c r="P5" i="2"/>
  <c r="N12" i="2"/>
  <c r="P4" i="2"/>
  <c r="N33" i="2"/>
  <c r="N7" i="2"/>
  <c r="P11" i="2"/>
  <c r="P35" i="2"/>
  <c r="N8" i="2"/>
  <c r="P14" i="2"/>
  <c r="P10" i="2"/>
  <c r="N6" i="2"/>
  <c r="P34" i="2"/>
  <c r="P32" i="2"/>
  <c r="P31" i="2"/>
  <c r="P9" i="2"/>
  <c r="P36" i="2"/>
  <c r="P13" i="2"/>
  <c r="N18" i="2" l="1"/>
  <c r="P16" i="2"/>
  <c r="R11" i="2"/>
  <c r="R5" i="2"/>
  <c r="R9" i="2"/>
  <c r="R34" i="2"/>
  <c r="R8" i="2"/>
  <c r="R7" i="2"/>
  <c r="R13" i="2"/>
  <c r="R36" i="2"/>
  <c r="R33" i="2"/>
  <c r="R12" i="2"/>
  <c r="R6" i="2"/>
  <c r="R31" i="2"/>
  <c r="R32" i="2"/>
  <c r="R4" i="2"/>
  <c r="I17" i="2"/>
  <c r="N17" i="2"/>
  <c r="R10" i="2" l="1"/>
  <c r="R35" i="2"/>
  <c r="Q17" i="2"/>
  <c r="R14" i="2"/>
  <c r="Q18" i="2" l="1"/>
  <c r="S18" i="2" s="1"/>
  <c r="I18" i="2"/>
</calcChain>
</file>

<file path=xl/sharedStrings.xml><?xml version="1.0" encoding="utf-8"?>
<sst xmlns="http://schemas.openxmlformats.org/spreadsheetml/2006/main" count="202" uniqueCount="93">
  <si>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</si>
  <si>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</si>
  <si>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</si>
  <si>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</si>
  <si>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</si>
  <si>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</si>
  <si>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</si>
  <si>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</si>
  <si>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</si>
  <si>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</si>
  <si>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</si>
  <si>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</si>
  <si>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</si>
  <si>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</si>
  <si>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</si>
  <si>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</si>
  <si>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</si>
  <si>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</si>
  <si>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</si>
  <si>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</si>
  <si>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</si>
  <si>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</si>
  <si>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</si>
  <si>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</si>
  <si>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</si>
  <si>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</si>
  <si>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</si>
  <si>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</si>
  <si>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</si>
  <si>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</si>
  <si>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</si>
  <si>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</si>
  <si>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</si>
  <si>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</si>
  <si>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</si>
  <si>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</si>
  <si>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</si>
  <si>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</si>
  <si>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</si>
  <si>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010-001-000-1100-00</t>
  </si>
  <si>
    <t>3402 N SHERIDAN</t>
  </si>
  <si>
    <t>WD</t>
  </si>
  <si>
    <t>03-ARM'S LENGTH</t>
  </si>
  <si>
    <t>TWP</t>
  </si>
  <si>
    <t>2 STORY HSE</t>
  </si>
  <si>
    <t>No</t>
  </si>
  <si>
    <t xml:space="preserve">  /  /    </t>
  </si>
  <si>
    <t>AG COMM RES</t>
  </si>
  <si>
    <t>010-004-000-2000-01</t>
  </si>
  <si>
    <t>4734 DUTCHER</t>
  </si>
  <si>
    <t>010-007-000-0600-04</t>
  </si>
  <si>
    <t>2673 N VASSAR</t>
  </si>
  <si>
    <t>1 1/2-1 3/4 STO</t>
  </si>
  <si>
    <t>010-007-000-0600-03</t>
  </si>
  <si>
    <t>010-008-000-0150-00</t>
  </si>
  <si>
    <t>2997 THOMAS RD</t>
  </si>
  <si>
    <t>1 STORY</t>
  </si>
  <si>
    <t>010-016-000-1515-00</t>
  </si>
  <si>
    <t>2420 N THOMAS</t>
  </si>
  <si>
    <t>QC</t>
  </si>
  <si>
    <t>010-016-000-1800-00</t>
  </si>
  <si>
    <t>2472 N THOMAS</t>
  </si>
  <si>
    <t>010-017-000-2100-00</t>
  </si>
  <si>
    <t>5298 SHREEVES</t>
  </si>
  <si>
    <t>010-019-000-1100-02</t>
  </si>
  <si>
    <t>1550 N VASSAR</t>
  </si>
  <si>
    <t>010-020-000-1200-03</t>
  </si>
  <si>
    <t>1645 N HINSON</t>
  </si>
  <si>
    <t>010-020-000-1700-00</t>
  </si>
  <si>
    <t>5128 W DECKERVILLE RD</t>
  </si>
  <si>
    <t>010-028-000-0600-02</t>
  </si>
  <si>
    <t>86 N HINSON</t>
  </si>
  <si>
    <t>010-032-000-1000-00</t>
  </si>
  <si>
    <t>189 S KIRK RD</t>
  </si>
  <si>
    <t>010-035-000-1100-01</t>
  </si>
  <si>
    <t>520 DUNHAM RD</t>
  </si>
  <si>
    <t>010-035-000-1100-02</t>
  </si>
  <si>
    <t>010-035-000-1800-00</t>
  </si>
  <si>
    <t>3502 VAN GEISEN</t>
  </si>
  <si>
    <t>010-036-000-0400-10</t>
  </si>
  <si>
    <t>3087 COUNTRY</t>
  </si>
  <si>
    <t>010-036-000-0400-16</t>
  </si>
  <si>
    <t>3094 COUNTRY LANE</t>
  </si>
  <si>
    <t>MLC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</si>
  <si>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</si>
  <si>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</si>
  <si>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</si>
  <si>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</si>
  <si>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</si>
  <si>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</si>
  <si>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</si>
  <si>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</si>
  <si>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FG TWP RESI AGRI ECF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</si>
</sst>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1" xfId="0" quotePrefix="1" applyBorder="1"/>
    <xf numFmtId="0" fontId="0" fillId="0" borderId="0" xfId="0" applyBorder="1"/>
    <xf numFmtId="0" fontId="0" fillId="0" borderId="0" xfId="0" quotePrefix="1" applyBorder="1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14" fontId="0" fillId="0" borderId="0" xfId="0" applyNumberFormat="1"/>
    <xf numFmtId="14" fontId="0" fillId="0" borderId="0" xfId="0" applyNumberFormat="1" applyBorder="1"/>
    <xf numFmtId="14" fontId="0" fillId="0" borderId="1" xfId="0" applyNumberFormat="1" applyBorder="1"/>
    <xf numFmtId="3" fontId="0" fillId="0" borderId="0" xfId="0" applyNumberFormat="1"/>
    <xf numFmtId="3" fontId="0" fillId="0" borderId="0" xfId="0" applyNumberFormat="1" applyBorder="1"/>
    <xf numFmtId="3" fontId="0" fillId="0" borderId="1" xfId="0" applyNumberFormat="1" applyBorder="1"/>
    <xf numFmtId="164" fontId="0" fillId="2" borderId="0" xfId="0" applyNumberForma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BC90-0C93-4FDB-9337-711664D3C46A}">
  <sheetPr>
    <pageSetUpPr fitToPage="1"/>
  </sheetPr>
  <dimension ref="A1:AM36"/>
  <sheetViews>
    <sheetView tabSelected="1" workbookViewId="0">
      <selection activeCell="O18" sqref="A1:O18"/>
    </sheetView>
  </sheetViews>
  <sheetFormatPr defaultRowHeight="15" x14ac:dyDescent="0.25"/>
  <cols>
    <col min="1" max="1" width="19.140625" bestFit="1" customWidth="1"/>
    <col min="2" max="2" width="22.28515625" bestFit="1" customWidth="1"/>
    <col min="3" max="3" width="10.7109375" style="9" bestFit="1" customWidth="1"/>
    <col min="4" max="4" width="12.5703125" style="12" bestFit="1" customWidth="1"/>
    <col min="7" max="7" width="9.140625" style="12"/>
    <col min="8" max="8" width="14.7109375" style="12" bestFit="1" customWidth="1"/>
    <col min="9" max="13" width="9.140625" style="12"/>
    <col min="14" max="14" width="9.140625" style="6"/>
  </cols>
  <sheetData>
    <row r="1" spans="1:39" ht="18.75" x14ac:dyDescent="0.3">
      <c r="A1" s="16" t="s">
        <v>92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39" x14ac:dyDescent="0.25">
      <c r="A2" t="s">
        <v>0</v>
      </c>
      <c r="B2" t="s">
        <v>1</v>
      </c>
      <c r="C2" s="9" t="s">
        <v>2</v>
      </c>
      <c r="D2" s="12" t="s">
        <v>3</v>
      </c>
      <c r="E2" t="s">
        <v>4</v>
      </c>
      <c r="F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6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</row>
    <row r="4" spans="1:39" x14ac:dyDescent="0.25">
      <c r="A4" t="s">
        <v>68</v>
      </c>
      <c r="B4" t="s">
        <v>69</v>
      </c>
      <c r="C4" s="9">
        <v>44958</v>
      </c>
      <c r="D4" s="12">
        <v>290000</v>
      </c>
      <c r="E4" t="s">
        <v>41</v>
      </c>
      <c r="F4" t="s">
        <v>42</v>
      </c>
      <c r="G4" s="12">
        <v>290000</v>
      </c>
      <c r="H4" s="12">
        <v>164000</v>
      </c>
      <c r="I4" s="12">
        <f>H4/G4*100</f>
        <v>56.551724137931039</v>
      </c>
      <c r="J4" s="12">
        <v>421765</v>
      </c>
      <c r="K4" s="12">
        <v>18186</v>
      </c>
      <c r="L4" s="12">
        <f>G4-K4</f>
        <v>271814</v>
      </c>
      <c r="M4" s="12">
        <v>552847.93664383562</v>
      </c>
      <c r="N4" s="6">
        <f>L4/M4</f>
        <v>0.49166141715223999</v>
      </c>
      <c r="O4">
        <v>3128</v>
      </c>
      <c r="P4">
        <f>L4/O4</f>
        <v>86.897058823529406</v>
      </c>
      <c r="Q4" s="1" t="s">
        <v>43</v>
      </c>
      <c r="R4">
        <f>ABS(N14-N4)*100</f>
        <v>76.996427972969485</v>
      </c>
      <c r="S4" t="s">
        <v>44</v>
      </c>
      <c r="U4">
        <v>18186</v>
      </c>
      <c r="V4" t="s">
        <v>45</v>
      </c>
      <c r="W4" t="s">
        <v>46</v>
      </c>
      <c r="Y4" t="s">
        <v>47</v>
      </c>
      <c r="Z4">
        <v>401</v>
      </c>
      <c r="AA4">
        <v>82</v>
      </c>
    </row>
    <row r="5" spans="1:39" x14ac:dyDescent="0.25">
      <c r="A5" t="s">
        <v>79</v>
      </c>
      <c r="B5" t="s">
        <v>80</v>
      </c>
      <c r="C5" s="9">
        <v>44888</v>
      </c>
      <c r="D5" s="12">
        <v>212000</v>
      </c>
      <c r="E5" t="s">
        <v>41</v>
      </c>
      <c r="F5" t="s">
        <v>42</v>
      </c>
      <c r="G5" s="12">
        <v>212000</v>
      </c>
      <c r="H5" s="12">
        <v>116100</v>
      </c>
      <c r="I5" s="12">
        <f>H5/G5*100</f>
        <v>54.764150943396231</v>
      </c>
      <c r="J5" s="12">
        <v>296280</v>
      </c>
      <c r="K5" s="12">
        <v>20733</v>
      </c>
      <c r="L5" s="12">
        <f>G5-K5</f>
        <v>191267</v>
      </c>
      <c r="M5" s="12">
        <v>377461.65625</v>
      </c>
      <c r="N5" s="6">
        <f>L5/M5</f>
        <v>0.50671901856256429</v>
      </c>
      <c r="O5">
        <v>3654</v>
      </c>
      <c r="P5">
        <f>L5/O5</f>
        <v>52.344553913519434</v>
      </c>
      <c r="Q5" s="1" t="s">
        <v>43</v>
      </c>
      <c r="R5">
        <f>ABS(N10-N5)*100</f>
        <v>38.410129807186344</v>
      </c>
      <c r="S5" t="s">
        <v>44</v>
      </c>
      <c r="U5">
        <v>20733</v>
      </c>
      <c r="V5" t="s">
        <v>45</v>
      </c>
      <c r="W5" t="s">
        <v>46</v>
      </c>
      <c r="Y5" t="s">
        <v>47</v>
      </c>
      <c r="Z5">
        <v>401</v>
      </c>
      <c r="AA5">
        <v>92</v>
      </c>
    </row>
    <row r="6" spans="1:39" x14ac:dyDescent="0.25">
      <c r="A6" t="s">
        <v>81</v>
      </c>
      <c r="B6" t="s">
        <v>82</v>
      </c>
      <c r="C6" s="9">
        <v>44813</v>
      </c>
      <c r="D6" s="12">
        <v>110000</v>
      </c>
      <c r="E6" t="s">
        <v>41</v>
      </c>
      <c r="F6" t="s">
        <v>42</v>
      </c>
      <c r="G6" s="12">
        <v>110000</v>
      </c>
      <c r="H6" s="12">
        <v>51300</v>
      </c>
      <c r="I6" s="12">
        <f>H6/G6*100</f>
        <v>46.63636363636364</v>
      </c>
      <c r="J6" s="12">
        <v>129176</v>
      </c>
      <c r="K6" s="12">
        <v>20518</v>
      </c>
      <c r="L6" s="12">
        <f>G6-K6</f>
        <v>89482</v>
      </c>
      <c r="M6" s="12">
        <v>148846.578125</v>
      </c>
      <c r="N6" s="6">
        <f>L6/M6</f>
        <v>0.60116934582704229</v>
      </c>
      <c r="O6">
        <v>1413</v>
      </c>
      <c r="P6">
        <f>L6/O6</f>
        <v>63.327671620665249</v>
      </c>
      <c r="Q6" s="1" t="s">
        <v>43</v>
      </c>
      <c r="R6">
        <f>ABS(N10-N6)*100</f>
        <v>28.965097080738545</v>
      </c>
      <c r="S6" t="s">
        <v>56</v>
      </c>
      <c r="U6">
        <v>20518</v>
      </c>
      <c r="V6" t="s">
        <v>45</v>
      </c>
      <c r="W6" t="s">
        <v>46</v>
      </c>
      <c r="Y6" t="s">
        <v>47</v>
      </c>
      <c r="Z6">
        <v>401</v>
      </c>
      <c r="AA6">
        <v>77</v>
      </c>
    </row>
    <row r="7" spans="1:39" x14ac:dyDescent="0.25">
      <c r="A7" t="s">
        <v>72</v>
      </c>
      <c r="B7" t="s">
        <v>73</v>
      </c>
      <c r="C7" s="9">
        <v>44825</v>
      </c>
      <c r="D7" s="12">
        <v>108000</v>
      </c>
      <c r="E7" t="s">
        <v>41</v>
      </c>
      <c r="F7" t="s">
        <v>42</v>
      </c>
      <c r="G7" s="12">
        <v>108000</v>
      </c>
      <c r="H7" s="12">
        <v>44600</v>
      </c>
      <c r="I7" s="12">
        <f>H7/G7*100</f>
        <v>41.296296296296298</v>
      </c>
      <c r="J7" s="12">
        <v>113593</v>
      </c>
      <c r="K7" s="12">
        <v>9931</v>
      </c>
      <c r="L7" s="12">
        <f>G7-K7</f>
        <v>98069</v>
      </c>
      <c r="M7" s="12">
        <v>142002.734375</v>
      </c>
      <c r="N7" s="6">
        <f>L7/M7</f>
        <v>0.69061346199869611</v>
      </c>
      <c r="O7">
        <v>1128</v>
      </c>
      <c r="P7">
        <f>L7/O7</f>
        <v>86.940602836879435</v>
      </c>
      <c r="Q7" s="1" t="s">
        <v>43</v>
      </c>
      <c r="R7">
        <f>ABS(N34-N7)*100</f>
        <v>69.457081544998658</v>
      </c>
      <c r="S7" t="s">
        <v>56</v>
      </c>
      <c r="U7">
        <v>9931</v>
      </c>
      <c r="V7" t="s">
        <v>45</v>
      </c>
      <c r="W7" t="s">
        <v>46</v>
      </c>
      <c r="Y7" t="s">
        <v>47</v>
      </c>
      <c r="Z7">
        <v>401</v>
      </c>
      <c r="AA7">
        <v>72</v>
      </c>
    </row>
    <row r="8" spans="1:39" x14ac:dyDescent="0.25">
      <c r="A8" t="s">
        <v>54</v>
      </c>
      <c r="B8" t="s">
        <v>55</v>
      </c>
      <c r="C8" s="9">
        <v>44749</v>
      </c>
      <c r="D8" s="12">
        <v>185000</v>
      </c>
      <c r="E8" t="s">
        <v>41</v>
      </c>
      <c r="F8" t="s">
        <v>42</v>
      </c>
      <c r="G8" s="12">
        <v>185000</v>
      </c>
      <c r="H8" s="12">
        <v>63100</v>
      </c>
      <c r="I8" s="12">
        <f>H8/G8*100</f>
        <v>34.108108108108112</v>
      </c>
      <c r="J8" s="12">
        <v>178101</v>
      </c>
      <c r="K8" s="12">
        <v>19146</v>
      </c>
      <c r="L8" s="12">
        <f>G8-K8</f>
        <v>165854</v>
      </c>
      <c r="M8" s="12">
        <v>217746.578125</v>
      </c>
      <c r="N8" s="6">
        <f>L8/M8</f>
        <v>0.76168361141725749</v>
      </c>
      <c r="O8">
        <v>1342</v>
      </c>
      <c r="P8">
        <f>L8/O8</f>
        <v>123.58718330849479</v>
      </c>
      <c r="Q8" s="1" t="s">
        <v>43</v>
      </c>
      <c r="R8">
        <f>ABS(N22-N8)*100</f>
        <v>76.168361141725754</v>
      </c>
      <c r="S8" t="s">
        <v>56</v>
      </c>
      <c r="U8">
        <v>19146</v>
      </c>
      <c r="V8" t="s">
        <v>45</v>
      </c>
      <c r="W8" t="s">
        <v>46</v>
      </c>
      <c r="Y8" t="s">
        <v>47</v>
      </c>
      <c r="Z8">
        <v>401</v>
      </c>
      <c r="AA8">
        <v>82</v>
      </c>
    </row>
    <row r="9" spans="1:39" x14ac:dyDescent="0.25">
      <c r="A9" s="4" t="s">
        <v>81</v>
      </c>
      <c r="B9" s="4" t="s">
        <v>82</v>
      </c>
      <c r="C9" s="10">
        <v>44813</v>
      </c>
      <c r="D9" s="13">
        <v>150000</v>
      </c>
      <c r="E9" s="4" t="s">
        <v>83</v>
      </c>
      <c r="F9" s="4" t="s">
        <v>42</v>
      </c>
      <c r="G9" s="13">
        <v>150000</v>
      </c>
      <c r="H9" s="13">
        <v>51300</v>
      </c>
      <c r="I9" s="13">
        <f>H9/G9*100</f>
        <v>34.200000000000003</v>
      </c>
      <c r="J9" s="13">
        <v>129176</v>
      </c>
      <c r="K9" s="13">
        <v>20518</v>
      </c>
      <c r="L9" s="13">
        <f>G9-K9</f>
        <v>129482</v>
      </c>
      <c r="M9" s="13">
        <v>148846.578125</v>
      </c>
      <c r="N9" s="7">
        <f>L9/M9</f>
        <v>0.86990242994543143</v>
      </c>
      <c r="O9" s="4">
        <v>1413</v>
      </c>
      <c r="P9" s="4">
        <f>L9/O9</f>
        <v>91.636234961075729</v>
      </c>
      <c r="Q9" s="5" t="s">
        <v>43</v>
      </c>
      <c r="R9" s="4">
        <f>ABS(N12-N9)*100</f>
        <v>18.401083563021636</v>
      </c>
      <c r="S9" s="4" t="s">
        <v>56</v>
      </c>
      <c r="T9" s="4"/>
      <c r="U9" s="4">
        <v>20518</v>
      </c>
      <c r="V9" s="4" t="s">
        <v>45</v>
      </c>
      <c r="W9" s="4" t="s">
        <v>46</v>
      </c>
      <c r="X9" s="4"/>
      <c r="Y9" s="4" t="s">
        <v>47</v>
      </c>
      <c r="Z9" s="4">
        <v>401</v>
      </c>
      <c r="AA9" s="4">
        <v>77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x14ac:dyDescent="0.25">
      <c r="A10" t="s">
        <v>70</v>
      </c>
      <c r="B10" t="s">
        <v>71</v>
      </c>
      <c r="C10" s="9">
        <v>44820</v>
      </c>
      <c r="D10" s="12">
        <v>140000</v>
      </c>
      <c r="E10" t="s">
        <v>41</v>
      </c>
      <c r="F10" t="s">
        <v>42</v>
      </c>
      <c r="G10" s="12">
        <v>140000</v>
      </c>
      <c r="H10" s="12">
        <v>46200</v>
      </c>
      <c r="I10" s="12">
        <f>H10/G10*100</f>
        <v>33</v>
      </c>
      <c r="J10" s="12">
        <v>117414</v>
      </c>
      <c r="K10" s="12">
        <v>14891</v>
      </c>
      <c r="L10" s="12">
        <f>G10-K10</f>
        <v>125109</v>
      </c>
      <c r="M10" s="12">
        <v>140442.4637200342</v>
      </c>
      <c r="N10" s="6">
        <f>L10/M10</f>
        <v>0.89082031663442773</v>
      </c>
      <c r="O10">
        <v>1400</v>
      </c>
      <c r="P10">
        <f>L10/O10</f>
        <v>89.363571428571433</v>
      </c>
      <c r="Q10" s="1" t="s">
        <v>43</v>
      </c>
      <c r="R10">
        <f>ABS(N17-N10)*100</f>
        <v>17.42392602919648</v>
      </c>
      <c r="S10" t="s">
        <v>52</v>
      </c>
      <c r="U10">
        <v>14891</v>
      </c>
      <c r="V10" t="s">
        <v>45</v>
      </c>
      <c r="W10" t="s">
        <v>46</v>
      </c>
      <c r="Y10" t="s">
        <v>47</v>
      </c>
      <c r="Z10">
        <v>401</v>
      </c>
      <c r="AA10">
        <v>72</v>
      </c>
    </row>
    <row r="11" spans="1:39" x14ac:dyDescent="0.25">
      <c r="A11" t="s">
        <v>62</v>
      </c>
      <c r="B11" t="s">
        <v>63</v>
      </c>
      <c r="C11" s="9">
        <v>45279</v>
      </c>
      <c r="D11" s="12">
        <v>149900</v>
      </c>
      <c r="E11" t="s">
        <v>41</v>
      </c>
      <c r="F11" t="s">
        <v>42</v>
      </c>
      <c r="G11" s="12">
        <v>149900</v>
      </c>
      <c r="H11" s="12">
        <v>59700</v>
      </c>
      <c r="I11" s="12">
        <f>H11/G11*100</f>
        <v>39.826551034022685</v>
      </c>
      <c r="J11" s="12">
        <v>123169</v>
      </c>
      <c r="K11" s="12">
        <v>13821</v>
      </c>
      <c r="L11" s="12">
        <f>G11-K11</f>
        <v>136079</v>
      </c>
      <c r="M11" s="12">
        <v>151661.5740507975</v>
      </c>
      <c r="N11" s="6">
        <f>L11/M11</f>
        <v>0.8972543035483842</v>
      </c>
      <c r="O11">
        <v>1440</v>
      </c>
      <c r="P11">
        <f>L11/O11</f>
        <v>94.499305555555551</v>
      </c>
      <c r="Q11" s="1" t="s">
        <v>43</v>
      </c>
      <c r="R11">
        <f>ABS(N22-N11)*100</f>
        <v>89.725430354838423</v>
      </c>
      <c r="S11" t="s">
        <v>56</v>
      </c>
      <c r="U11">
        <v>13821</v>
      </c>
      <c r="V11" t="s">
        <v>45</v>
      </c>
      <c r="W11" t="s">
        <v>46</v>
      </c>
      <c r="Y11" t="s">
        <v>47</v>
      </c>
      <c r="Z11">
        <v>401</v>
      </c>
      <c r="AA11">
        <v>67</v>
      </c>
    </row>
    <row r="12" spans="1:39" x14ac:dyDescent="0.25">
      <c r="A12" t="s">
        <v>64</v>
      </c>
      <c r="B12" t="s">
        <v>65</v>
      </c>
      <c r="C12" s="9">
        <v>44817</v>
      </c>
      <c r="D12" s="12">
        <v>155000</v>
      </c>
      <c r="E12" t="s">
        <v>41</v>
      </c>
      <c r="F12" t="s">
        <v>42</v>
      </c>
      <c r="G12" s="12">
        <v>155000</v>
      </c>
      <c r="H12" s="12">
        <v>44000</v>
      </c>
      <c r="I12" s="12">
        <f>H12/G12*100</f>
        <v>28.387096774193548</v>
      </c>
      <c r="J12" s="12">
        <v>112720</v>
      </c>
      <c r="K12" s="12">
        <v>17434</v>
      </c>
      <c r="L12" s="12">
        <f>G12-K12</f>
        <v>137566</v>
      </c>
      <c r="M12" s="12">
        <v>130528.7678724315</v>
      </c>
      <c r="N12" s="6">
        <f>L12/M12</f>
        <v>1.0539132655756478</v>
      </c>
      <c r="O12">
        <v>1674</v>
      </c>
      <c r="P12">
        <f>L12/O12</f>
        <v>82.178016726403825</v>
      </c>
      <c r="Q12" s="1" t="s">
        <v>43</v>
      </c>
      <c r="R12">
        <f>ABS(N22-N12)*100</f>
        <v>105.39132655756478</v>
      </c>
      <c r="S12" t="s">
        <v>44</v>
      </c>
      <c r="U12">
        <v>17434</v>
      </c>
      <c r="V12" t="s">
        <v>45</v>
      </c>
      <c r="W12" t="s">
        <v>46</v>
      </c>
      <c r="Y12" t="s">
        <v>47</v>
      </c>
      <c r="Z12">
        <v>401</v>
      </c>
      <c r="AA12">
        <v>51</v>
      </c>
    </row>
    <row r="13" spans="1:39" x14ac:dyDescent="0.25">
      <c r="A13" t="s">
        <v>39</v>
      </c>
      <c r="B13" t="s">
        <v>40</v>
      </c>
      <c r="C13" s="9">
        <v>45343</v>
      </c>
      <c r="D13" s="12">
        <v>129000</v>
      </c>
      <c r="E13" t="s">
        <v>41</v>
      </c>
      <c r="F13" t="s">
        <v>42</v>
      </c>
      <c r="G13" s="12">
        <v>129000</v>
      </c>
      <c r="H13" s="12">
        <v>40800</v>
      </c>
      <c r="I13" s="12">
        <f>H13/G13*100</f>
        <v>31.627906976744185</v>
      </c>
      <c r="J13" s="12">
        <v>84764</v>
      </c>
      <c r="K13" s="12">
        <v>17986</v>
      </c>
      <c r="L13" s="12">
        <f>G13-K13</f>
        <v>111014</v>
      </c>
      <c r="M13" s="12">
        <v>92618.5859375</v>
      </c>
      <c r="N13" s="6">
        <f>L13/M13</f>
        <v>1.1986147151384219</v>
      </c>
      <c r="O13">
        <v>1170</v>
      </c>
      <c r="P13">
        <f>L13/O13</f>
        <v>94.883760683760684</v>
      </c>
      <c r="Q13" s="1" t="s">
        <v>43</v>
      </c>
      <c r="R13">
        <f>ABS(N30-N13)*100</f>
        <v>119.86147151384219</v>
      </c>
      <c r="S13" t="s">
        <v>44</v>
      </c>
      <c r="U13">
        <v>17986</v>
      </c>
      <c r="V13" t="s">
        <v>45</v>
      </c>
      <c r="W13" t="s">
        <v>46</v>
      </c>
      <c r="Y13" t="s">
        <v>47</v>
      </c>
      <c r="Z13">
        <v>401</v>
      </c>
      <c r="AA13">
        <v>54</v>
      </c>
    </row>
    <row r="14" spans="1:39" x14ac:dyDescent="0.25">
      <c r="A14" t="s">
        <v>77</v>
      </c>
      <c r="B14" t="s">
        <v>78</v>
      </c>
      <c r="C14" s="9">
        <v>44725</v>
      </c>
      <c r="D14" s="12">
        <v>125900</v>
      </c>
      <c r="E14" t="s">
        <v>41</v>
      </c>
      <c r="F14" t="s">
        <v>42</v>
      </c>
      <c r="G14" s="12">
        <v>125900</v>
      </c>
      <c r="H14" s="12">
        <v>29900</v>
      </c>
      <c r="I14" s="12">
        <f>H14/G14*100</f>
        <v>23.74900714853058</v>
      </c>
      <c r="J14" s="12">
        <v>75925</v>
      </c>
      <c r="K14" s="12">
        <v>7302</v>
      </c>
      <c r="L14" s="12">
        <f>G14-K14</f>
        <v>118598</v>
      </c>
      <c r="M14" s="12">
        <v>94004.109375</v>
      </c>
      <c r="N14" s="6">
        <f>L14/M14</f>
        <v>1.2616256968819348</v>
      </c>
      <c r="O14">
        <v>1050</v>
      </c>
      <c r="P14">
        <f>L14/O14</f>
        <v>112.95047619047619</v>
      </c>
      <c r="Q14" s="1" t="s">
        <v>43</v>
      </c>
      <c r="R14">
        <f>ABS(N18-N14)*100</f>
        <v>42.308228027447605</v>
      </c>
      <c r="S14" t="s">
        <v>52</v>
      </c>
      <c r="U14">
        <v>7302</v>
      </c>
      <c r="V14" t="s">
        <v>45</v>
      </c>
      <c r="W14" t="s">
        <v>46</v>
      </c>
      <c r="Y14" t="s">
        <v>47</v>
      </c>
      <c r="Z14">
        <v>401</v>
      </c>
      <c r="AA14">
        <v>59</v>
      </c>
    </row>
    <row r="15" spans="1:39" s="2" customFormat="1" x14ac:dyDescent="0.25">
      <c r="C15" s="11"/>
      <c r="D15" s="14"/>
      <c r="G15" s="14"/>
      <c r="H15" s="14"/>
      <c r="I15" s="14"/>
      <c r="J15" s="14"/>
      <c r="K15" s="14"/>
      <c r="L15" s="14"/>
      <c r="M15" s="14"/>
      <c r="N15" s="8"/>
    </row>
    <row r="16" spans="1:39" x14ac:dyDescent="0.25">
      <c r="C16" s="9" t="s">
        <v>84</v>
      </c>
      <c r="D16" s="12">
        <f>+SUM(D3:D15)</f>
        <v>1754800</v>
      </c>
      <c r="G16" s="12">
        <f>+SUM(G3:G15)</f>
        <v>1754800</v>
      </c>
      <c r="H16" s="12">
        <f>+SUM(H3:H15)</f>
        <v>711000</v>
      </c>
      <c r="J16" s="12">
        <f>+SUM(J3:J15)</f>
        <v>1782083</v>
      </c>
      <c r="L16" s="12">
        <f>+SUM(L3:L15)</f>
        <v>1574334</v>
      </c>
      <c r="M16" s="12">
        <f>+SUM(M3:M15)</f>
        <v>2197007.5625995984</v>
      </c>
      <c r="P16">
        <f>AVERAGE(P3:P15)</f>
        <v>88.964403277175606</v>
      </c>
    </row>
    <row r="17" spans="1:27" x14ac:dyDescent="0.25">
      <c r="H17" s="12" t="s">
        <v>85</v>
      </c>
      <c r="I17" s="12">
        <f>H16/G16*100</f>
        <v>40.517437884659216</v>
      </c>
      <c r="M17" s="12" t="s">
        <v>86</v>
      </c>
      <c r="N17" s="6">
        <f>L16/M16</f>
        <v>0.71658105634246294</v>
      </c>
      <c r="P17" t="s">
        <v>87</v>
      </c>
      <c r="Q17">
        <f>STDEV(N3:N32)</f>
        <v>0.72028291518066578</v>
      </c>
    </row>
    <row r="18" spans="1:27" x14ac:dyDescent="0.25">
      <c r="H18" s="12" t="s">
        <v>88</v>
      </c>
      <c r="I18" s="12">
        <f ca="1">STDEV(I3:I32)</f>
        <v>18.002093892954861</v>
      </c>
      <c r="M18" s="12" t="s">
        <v>89</v>
      </c>
      <c r="N18" s="15">
        <f>AVERAGE(N3:N15)</f>
        <v>0.83854341660745879</v>
      </c>
      <c r="P18" t="s">
        <v>90</v>
      </c>
      <c r="Q18">
        <f>AVERAGE(R3:R32)</f>
        <v>93.090201560928321</v>
      </c>
      <c r="R18" t="s">
        <v>91</v>
      </c>
      <c r="S18">
        <f>+(Q18/N18)</f>
        <v>111.01417018757176</v>
      </c>
    </row>
    <row r="31" spans="1:27" x14ac:dyDescent="0.25">
      <c r="A31" t="s">
        <v>57</v>
      </c>
      <c r="B31" t="s">
        <v>58</v>
      </c>
      <c r="C31" s="9">
        <v>44944</v>
      </c>
      <c r="D31" s="12">
        <v>500</v>
      </c>
      <c r="E31" t="s">
        <v>59</v>
      </c>
      <c r="F31" t="s">
        <v>42</v>
      </c>
      <c r="G31" s="12">
        <v>500</v>
      </c>
      <c r="H31" s="12">
        <v>12900</v>
      </c>
      <c r="I31" s="12">
        <f>H31/G31*100</f>
        <v>2580</v>
      </c>
      <c r="J31" s="12">
        <v>34455</v>
      </c>
      <c r="K31" s="12">
        <v>7464</v>
      </c>
      <c r="L31" s="12">
        <f>G31-K31</f>
        <v>-6964</v>
      </c>
      <c r="M31" s="12">
        <v>36973.97265625</v>
      </c>
      <c r="N31" s="6">
        <f>L31/M31</f>
        <v>-0.18834870855628277</v>
      </c>
      <c r="O31">
        <v>576</v>
      </c>
      <c r="P31">
        <f>L31/O31</f>
        <v>-12.090277777777779</v>
      </c>
      <c r="Q31" s="1" t="s">
        <v>43</v>
      </c>
      <c r="R31">
        <f>ABS(N33-N31)*100</f>
        <v>206.21700202314705</v>
      </c>
      <c r="S31" t="s">
        <v>56</v>
      </c>
      <c r="U31">
        <v>7464</v>
      </c>
      <c r="V31" t="s">
        <v>45</v>
      </c>
      <c r="W31" t="s">
        <v>46</v>
      </c>
      <c r="Y31" t="s">
        <v>47</v>
      </c>
      <c r="Z31">
        <v>401</v>
      </c>
      <c r="AA31">
        <v>45</v>
      </c>
    </row>
    <row r="32" spans="1:27" s="2" customFormat="1" x14ac:dyDescent="0.25">
      <c r="A32" s="2" t="s">
        <v>74</v>
      </c>
      <c r="B32" s="2" t="s">
        <v>75</v>
      </c>
      <c r="C32" s="11">
        <v>44972</v>
      </c>
      <c r="D32" s="14">
        <v>342500</v>
      </c>
      <c r="E32" s="2" t="s">
        <v>41</v>
      </c>
      <c r="F32" s="2" t="s">
        <v>42</v>
      </c>
      <c r="G32" s="14">
        <v>342500</v>
      </c>
      <c r="H32" s="14">
        <v>104600</v>
      </c>
      <c r="I32" s="14">
        <f>H32/G32*100</f>
        <v>30.540145985401463</v>
      </c>
      <c r="J32" s="14">
        <v>100513</v>
      </c>
      <c r="K32" s="14">
        <v>29239</v>
      </c>
      <c r="L32" s="14">
        <f>G32-K32</f>
        <v>313261</v>
      </c>
      <c r="M32" s="14">
        <v>97635.616545376703</v>
      </c>
      <c r="N32" s="8">
        <f>L32/M32</f>
        <v>3.2084705467539112</v>
      </c>
      <c r="O32" s="2">
        <v>1416</v>
      </c>
      <c r="P32" s="2">
        <f>L32/O32</f>
        <v>221.22951977401129</v>
      </c>
      <c r="Q32" s="3" t="s">
        <v>43</v>
      </c>
      <c r="R32" s="2">
        <f>ABS(N22-N32)*100</f>
        <v>320.84705467539112</v>
      </c>
      <c r="S32" s="2" t="s">
        <v>56</v>
      </c>
      <c r="U32" s="2">
        <v>29239</v>
      </c>
      <c r="V32" s="2" t="s">
        <v>45</v>
      </c>
      <c r="W32" s="2" t="s">
        <v>46</v>
      </c>
      <c r="X32" s="2" t="s">
        <v>76</v>
      </c>
      <c r="Y32" s="2" t="s">
        <v>47</v>
      </c>
      <c r="Z32" s="2">
        <v>401</v>
      </c>
      <c r="AA32" s="2">
        <v>47</v>
      </c>
    </row>
    <row r="33" spans="1:27" x14ac:dyDescent="0.25">
      <c r="A33" t="s">
        <v>50</v>
      </c>
      <c r="B33" t="s">
        <v>51</v>
      </c>
      <c r="C33" s="9">
        <v>45289</v>
      </c>
      <c r="D33" s="12">
        <v>500000</v>
      </c>
      <c r="E33" t="s">
        <v>41</v>
      </c>
      <c r="F33" t="s">
        <v>42</v>
      </c>
      <c r="G33" s="12">
        <v>500000</v>
      </c>
      <c r="H33" s="12">
        <v>0</v>
      </c>
      <c r="I33" s="12">
        <f>H33/G33*100</f>
        <v>0</v>
      </c>
      <c r="J33" s="12">
        <v>232611</v>
      </c>
      <c r="K33" s="12">
        <v>65380</v>
      </c>
      <c r="L33" s="12">
        <f>G33-K33</f>
        <v>434620</v>
      </c>
      <c r="M33" s="12">
        <v>231943.140625</v>
      </c>
      <c r="N33" s="6">
        <f>L33/M33</f>
        <v>1.8738213116751876</v>
      </c>
      <c r="O33">
        <v>1291</v>
      </c>
      <c r="P33">
        <f>L33/O33</f>
        <v>336.65375677769174</v>
      </c>
      <c r="Q33" s="1" t="s">
        <v>43</v>
      </c>
      <c r="R33" t="e">
        <f>ABS(#REF!-N33)*100</f>
        <v>#REF!</v>
      </c>
      <c r="S33" t="s">
        <v>52</v>
      </c>
      <c r="U33">
        <v>65380</v>
      </c>
      <c r="V33" t="s">
        <v>45</v>
      </c>
      <c r="W33" t="s">
        <v>46</v>
      </c>
      <c r="X33" t="s">
        <v>53</v>
      </c>
      <c r="Y33" t="s">
        <v>47</v>
      </c>
      <c r="Z33">
        <v>401</v>
      </c>
      <c r="AA33">
        <v>75</v>
      </c>
    </row>
    <row r="34" spans="1:27" x14ac:dyDescent="0.25">
      <c r="A34" t="s">
        <v>60</v>
      </c>
      <c r="B34" t="s">
        <v>61</v>
      </c>
      <c r="C34" s="9">
        <v>45177</v>
      </c>
      <c r="D34" s="12">
        <v>147000</v>
      </c>
      <c r="E34" t="s">
        <v>41</v>
      </c>
      <c r="F34" t="s">
        <v>42</v>
      </c>
      <c r="G34" s="12">
        <v>147000</v>
      </c>
      <c r="H34" s="12">
        <v>39400</v>
      </c>
      <c r="I34" s="12">
        <f>H34/G34*100</f>
        <v>26.802721088435373</v>
      </c>
      <c r="J34" s="12">
        <v>83203</v>
      </c>
      <c r="K34" s="12">
        <v>12121</v>
      </c>
      <c r="L34" s="12">
        <f>G34-K34</f>
        <v>134879</v>
      </c>
      <c r="M34" s="12">
        <v>97372.603916952052</v>
      </c>
      <c r="N34" s="6">
        <f>L34/M34</f>
        <v>1.3851842774486827</v>
      </c>
      <c r="O34">
        <v>960</v>
      </c>
      <c r="P34">
        <f>L34/O34</f>
        <v>140.49895833333332</v>
      </c>
      <c r="Q34" s="1" t="s">
        <v>43</v>
      </c>
      <c r="R34">
        <f>ABS(N27-N34)*100</f>
        <v>138.51842774486826</v>
      </c>
      <c r="S34" t="s">
        <v>56</v>
      </c>
      <c r="U34">
        <v>12121</v>
      </c>
      <c r="V34" t="s">
        <v>45</v>
      </c>
      <c r="W34" t="s">
        <v>46</v>
      </c>
      <c r="Y34" t="s">
        <v>47</v>
      </c>
      <c r="Z34">
        <v>401</v>
      </c>
      <c r="AA34">
        <v>48</v>
      </c>
    </row>
    <row r="35" spans="1:27" x14ac:dyDescent="0.25">
      <c r="A35" t="s">
        <v>48</v>
      </c>
      <c r="B35" t="s">
        <v>49</v>
      </c>
      <c r="C35" s="9">
        <v>44855</v>
      </c>
      <c r="D35" s="12">
        <v>57500</v>
      </c>
      <c r="E35" t="s">
        <v>41</v>
      </c>
      <c r="F35" t="s">
        <v>42</v>
      </c>
      <c r="G35" s="12">
        <v>57500</v>
      </c>
      <c r="H35" s="12">
        <v>36300</v>
      </c>
      <c r="I35" s="12">
        <f>H35/G35*100</f>
        <v>63.130434782608688</v>
      </c>
      <c r="J35" s="12">
        <v>77537</v>
      </c>
      <c r="K35" s="12">
        <v>20302</v>
      </c>
      <c r="L35" s="12">
        <f>G35-K35</f>
        <v>37198</v>
      </c>
      <c r="M35" s="12">
        <v>162138.81020000001</v>
      </c>
      <c r="N35" s="6">
        <f>L35/M35</f>
        <v>0.22942070411221013</v>
      </c>
      <c r="O35">
        <v>8072</v>
      </c>
      <c r="P35">
        <f>L35/O35</f>
        <v>4.6082755203171457</v>
      </c>
      <c r="Q35" s="1" t="s">
        <v>43</v>
      </c>
      <c r="R35">
        <f>ABS(N18-N35)*100</f>
        <v>60.912271249524863</v>
      </c>
      <c r="U35">
        <v>20302</v>
      </c>
      <c r="V35" t="s">
        <v>45</v>
      </c>
      <c r="W35" t="s">
        <v>46</v>
      </c>
      <c r="Y35" t="s">
        <v>47</v>
      </c>
      <c r="Z35">
        <v>401</v>
      </c>
      <c r="AA35">
        <v>0</v>
      </c>
    </row>
    <row r="36" spans="1:27" x14ac:dyDescent="0.25">
      <c r="A36" t="s">
        <v>66</v>
      </c>
      <c r="B36" t="s">
        <v>67</v>
      </c>
      <c r="C36" s="9">
        <v>44838</v>
      </c>
      <c r="D36" s="12">
        <v>80000</v>
      </c>
      <c r="E36" t="s">
        <v>41</v>
      </c>
      <c r="F36" t="s">
        <v>42</v>
      </c>
      <c r="G36" s="12">
        <v>80000</v>
      </c>
      <c r="H36" s="12">
        <v>61500</v>
      </c>
      <c r="I36" s="12">
        <f>H36/G36*100</f>
        <v>76.875</v>
      </c>
      <c r="J36" s="12">
        <v>157166</v>
      </c>
      <c r="K36" s="12">
        <v>16431</v>
      </c>
      <c r="L36" s="12">
        <f>G36-K36</f>
        <v>63569</v>
      </c>
      <c r="M36" s="12">
        <v>192787.67230308219</v>
      </c>
      <c r="N36" s="6">
        <f>L36/M36</f>
        <v>0.32973581370941057</v>
      </c>
      <c r="O36">
        <v>2354</v>
      </c>
      <c r="P36">
        <f>L36/O36</f>
        <v>27.004672897196262</v>
      </c>
      <c r="Q36" s="1" t="s">
        <v>43</v>
      </c>
      <c r="R36">
        <f>ABS(N14-N36)*100</f>
        <v>93.188988317252424</v>
      </c>
      <c r="S36" t="s">
        <v>44</v>
      </c>
      <c r="U36">
        <v>16431</v>
      </c>
      <c r="V36" t="s">
        <v>45</v>
      </c>
      <c r="W36" t="s">
        <v>46</v>
      </c>
      <c r="Y36" t="s">
        <v>47</v>
      </c>
      <c r="Z36">
        <v>401</v>
      </c>
      <c r="AA36">
        <v>67</v>
      </c>
    </row>
  </sheetData>
  <sortState xmlns:xlrd2="http://schemas.microsoft.com/office/spreadsheetml/2017/richdata2" ref="A3:AM15">
    <sortCondition ref="N3:N15"/>
  </sortState>
  <mergeCells count="1">
    <mergeCell ref="A1:N1"/>
  </mergeCells>
  <pageMargins left="0.7" right="0.7" top="0.75" bottom="0.75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E6B7-4B28-47D6-B8F9-8F8F464F050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Assessing</dc:creator>
  <cp:lastModifiedBy>Assessing</cp:lastModifiedBy>
  <cp:lastPrinted>2025-01-14T16:35:55Z</cp:lastPrinted>
  <dcterms:created xsi:type="dcterms:W3CDTF">2025-01-14T15:27:53Z</dcterms:created>
  <dcterms:modified xsi:type="dcterms:W3CDTF">2025-01-14T16:36:33Z</dcterms:modified>
</cp:coreProperties>
</file>