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offreycooper/Documents/MMBA/"/>
    </mc:Choice>
  </mc:AlternateContent>
  <xr:revisionPtr revIDLastSave="0" documentId="8_{2D1CC7D1-B955-6345-A2B3-3EA25E8B7CA1}" xr6:coauthVersionLast="47" xr6:coauthVersionMax="47" xr10:uidLastSave="{00000000-0000-0000-0000-000000000000}"/>
  <bookViews>
    <workbookView xWindow="-38400" yWindow="1300" windowWidth="31500" windowHeight="20140" activeTab="4" xr2:uid="{00000000-000D-0000-FFFF-FFFF00000000}"/>
  </bookViews>
  <sheets>
    <sheet name="Infield" sheetId="3" r:id="rId1"/>
    <sheet name="Outfield" sheetId="4" r:id="rId2"/>
    <sheet name="Errors" sheetId="6" r:id="rId3"/>
    <sheet name="Power" sheetId="7" r:id="rId4"/>
    <sheet name="Stadiums" sheetId="10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" i="10" l="1"/>
  <c r="S20" i="10"/>
  <c r="R20" i="10"/>
  <c r="Q20" i="10"/>
  <c r="P20" i="10"/>
  <c r="O20" i="10"/>
  <c r="N20" i="10"/>
  <c r="T14" i="10"/>
  <c r="T22" i="10"/>
  <c r="T32" i="10"/>
  <c r="T7" i="10"/>
  <c r="T4" i="10"/>
  <c r="T5" i="10"/>
  <c r="T6" i="10"/>
  <c r="T8" i="10"/>
  <c r="T9" i="10"/>
  <c r="T10" i="10"/>
  <c r="T11" i="10"/>
  <c r="T12" i="10"/>
  <c r="T13" i="10"/>
  <c r="T15" i="10"/>
  <c r="T16" i="10"/>
  <c r="T17" i="10"/>
  <c r="T18" i="10"/>
  <c r="T19" i="10"/>
  <c r="T21" i="10"/>
  <c r="T23" i="10"/>
  <c r="T24" i="10"/>
  <c r="T25" i="10"/>
  <c r="T26" i="10"/>
  <c r="T27" i="10"/>
  <c r="T28" i="10"/>
  <c r="T29" i="10"/>
  <c r="T30" i="10"/>
  <c r="T31" i="10"/>
  <c r="T33" i="10"/>
  <c r="T35" i="10"/>
  <c r="S14" i="10"/>
  <c r="S22" i="10"/>
  <c r="S32" i="10"/>
  <c r="S7" i="10"/>
  <c r="S4" i="10"/>
  <c r="S5" i="10"/>
  <c r="S6" i="10"/>
  <c r="S8" i="10"/>
  <c r="S9" i="10"/>
  <c r="S10" i="10"/>
  <c r="S11" i="10"/>
  <c r="S12" i="10"/>
  <c r="S13" i="10"/>
  <c r="S15" i="10"/>
  <c r="S16" i="10"/>
  <c r="S17" i="10"/>
  <c r="S18" i="10"/>
  <c r="S19" i="10"/>
  <c r="S21" i="10"/>
  <c r="S23" i="10"/>
  <c r="S24" i="10"/>
  <c r="S25" i="10"/>
  <c r="S26" i="10"/>
  <c r="S27" i="10"/>
  <c r="S28" i="10"/>
  <c r="S29" i="10"/>
  <c r="S30" i="10"/>
  <c r="S31" i="10"/>
  <c r="S33" i="10"/>
  <c r="S35" i="10"/>
  <c r="R14" i="10"/>
  <c r="R22" i="10"/>
  <c r="R32" i="10"/>
  <c r="R7" i="10"/>
  <c r="R4" i="10"/>
  <c r="R5" i="10"/>
  <c r="R6" i="10"/>
  <c r="R8" i="10"/>
  <c r="R9" i="10"/>
  <c r="R10" i="10"/>
  <c r="R11" i="10"/>
  <c r="R12" i="10"/>
  <c r="R13" i="10"/>
  <c r="R15" i="10"/>
  <c r="R16" i="10"/>
  <c r="R17" i="10"/>
  <c r="R18" i="10"/>
  <c r="R19" i="10"/>
  <c r="R21" i="10"/>
  <c r="R23" i="10"/>
  <c r="R24" i="10"/>
  <c r="R25" i="10"/>
  <c r="R26" i="10"/>
  <c r="R27" i="10"/>
  <c r="R28" i="10"/>
  <c r="R29" i="10"/>
  <c r="R30" i="10"/>
  <c r="R31" i="10"/>
  <c r="R33" i="10"/>
  <c r="R35" i="10"/>
  <c r="Q14" i="10"/>
  <c r="Q22" i="10"/>
  <c r="Q32" i="10"/>
  <c r="Q7" i="10"/>
  <c r="Q4" i="10"/>
  <c r="Q5" i="10"/>
  <c r="Q6" i="10"/>
  <c r="Q8" i="10"/>
  <c r="Q9" i="10"/>
  <c r="Q10" i="10"/>
  <c r="Q11" i="10"/>
  <c r="Q12" i="10"/>
  <c r="Q13" i="10"/>
  <c r="Q15" i="10"/>
  <c r="Q16" i="10"/>
  <c r="Q17" i="10"/>
  <c r="Q18" i="10"/>
  <c r="Q19" i="10"/>
  <c r="Q21" i="10"/>
  <c r="Q23" i="10"/>
  <c r="Q24" i="10"/>
  <c r="Q25" i="10"/>
  <c r="Q26" i="10"/>
  <c r="Q27" i="10"/>
  <c r="Q28" i="10"/>
  <c r="Q29" i="10"/>
  <c r="Q30" i="10"/>
  <c r="Q31" i="10"/>
  <c r="Q33" i="10"/>
  <c r="Q35" i="10"/>
  <c r="P14" i="10"/>
  <c r="P22" i="10"/>
  <c r="P32" i="10"/>
  <c r="P7" i="10"/>
  <c r="P4" i="10"/>
  <c r="P5" i="10"/>
  <c r="P6" i="10"/>
  <c r="P8" i="10"/>
  <c r="P9" i="10"/>
  <c r="P10" i="10"/>
  <c r="P11" i="10"/>
  <c r="P12" i="10"/>
  <c r="P13" i="10"/>
  <c r="P15" i="10"/>
  <c r="P16" i="10"/>
  <c r="P17" i="10"/>
  <c r="P18" i="10"/>
  <c r="P19" i="10"/>
  <c r="P21" i="10"/>
  <c r="P23" i="10"/>
  <c r="P24" i="10"/>
  <c r="P25" i="10"/>
  <c r="P26" i="10"/>
  <c r="P27" i="10"/>
  <c r="P28" i="10"/>
  <c r="P29" i="10"/>
  <c r="P30" i="10"/>
  <c r="P31" i="10"/>
  <c r="P33" i="10"/>
  <c r="P35" i="10"/>
  <c r="O14" i="10"/>
  <c r="O22" i="10"/>
  <c r="O32" i="10"/>
  <c r="O7" i="10"/>
  <c r="O4" i="10"/>
  <c r="O5" i="10"/>
  <c r="O6" i="10"/>
  <c r="O8" i="10"/>
  <c r="O9" i="10"/>
  <c r="O10" i="10"/>
  <c r="O11" i="10"/>
  <c r="O12" i="10"/>
  <c r="O13" i="10"/>
  <c r="O15" i="10"/>
  <c r="O16" i="10"/>
  <c r="O17" i="10"/>
  <c r="O18" i="10"/>
  <c r="O19" i="10"/>
  <c r="O21" i="10"/>
  <c r="O23" i="10"/>
  <c r="O24" i="10"/>
  <c r="O25" i="10"/>
  <c r="O26" i="10"/>
  <c r="O27" i="10"/>
  <c r="O28" i="10"/>
  <c r="O29" i="10"/>
  <c r="O30" i="10"/>
  <c r="O31" i="10"/>
  <c r="O33" i="10"/>
  <c r="O35" i="10"/>
  <c r="N14" i="10"/>
  <c r="N22" i="10"/>
  <c r="N32" i="10"/>
  <c r="N7" i="10"/>
  <c r="N4" i="10"/>
  <c r="N5" i="10"/>
  <c r="N6" i="10"/>
  <c r="N8" i="10"/>
  <c r="N9" i="10"/>
  <c r="N10" i="10"/>
  <c r="N11" i="10"/>
  <c r="N12" i="10"/>
  <c r="N13" i="10"/>
  <c r="N15" i="10"/>
  <c r="N16" i="10"/>
  <c r="N17" i="10"/>
  <c r="N18" i="10"/>
  <c r="N19" i="10"/>
  <c r="N21" i="10"/>
  <c r="N23" i="10"/>
  <c r="N24" i="10"/>
  <c r="N25" i="10"/>
  <c r="N26" i="10"/>
  <c r="N27" i="10"/>
  <c r="N28" i="10"/>
  <c r="N29" i="10"/>
  <c r="N30" i="10"/>
  <c r="N31" i="10"/>
  <c r="N33" i="10"/>
  <c r="N35" i="10"/>
  <c r="L35" i="10"/>
  <c r="K35" i="10"/>
  <c r="J35" i="10"/>
  <c r="I35" i="10"/>
  <c r="H35" i="10"/>
  <c r="G35" i="10"/>
  <c r="F35" i="10"/>
  <c r="D35" i="10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R52" i="4"/>
  <c r="R45" i="4"/>
  <c r="R38" i="4"/>
  <c r="R31" i="4"/>
  <c r="R24" i="4"/>
  <c r="S24" i="4"/>
  <c r="R17" i="4"/>
  <c r="S17" i="4"/>
  <c r="R10" i="4"/>
  <c r="S52" i="4"/>
  <c r="P52" i="4"/>
  <c r="U52" i="4"/>
  <c r="V52" i="4"/>
  <c r="S45" i="4"/>
  <c r="P45" i="4"/>
  <c r="U45" i="4"/>
  <c r="V45" i="4"/>
  <c r="S38" i="4"/>
  <c r="P38" i="4"/>
  <c r="Q38" i="4"/>
  <c r="S31" i="4"/>
  <c r="P31" i="4"/>
  <c r="U31" i="4"/>
  <c r="V31" i="4"/>
  <c r="P24" i="4"/>
  <c r="P17" i="4"/>
  <c r="P10" i="4"/>
  <c r="U10" i="4"/>
  <c r="V10" i="4"/>
  <c r="S10" i="4"/>
  <c r="Q10" i="4"/>
  <c r="P3" i="4"/>
  <c r="R3" i="4"/>
  <c r="U3" i="4"/>
  <c r="V3" i="4"/>
  <c r="S3" i="4"/>
  <c r="Q3" i="4"/>
  <c r="G57" i="4"/>
  <c r="F57" i="4"/>
  <c r="E57" i="4"/>
  <c r="D57" i="4"/>
  <c r="G56" i="4"/>
  <c r="F56" i="4"/>
  <c r="E56" i="4"/>
  <c r="D56" i="4"/>
  <c r="G55" i="4"/>
  <c r="F55" i="4"/>
  <c r="E55" i="4"/>
  <c r="D55" i="4"/>
  <c r="G54" i="4"/>
  <c r="F54" i="4"/>
  <c r="E54" i="4"/>
  <c r="D54" i="4"/>
  <c r="G53" i="4"/>
  <c r="F53" i="4"/>
  <c r="E53" i="4"/>
  <c r="D53" i="4"/>
  <c r="G45" i="4"/>
  <c r="F45" i="4"/>
  <c r="E45" i="4"/>
  <c r="D45" i="4"/>
  <c r="R64" i="4"/>
  <c r="S64" i="4"/>
  <c r="P64" i="4"/>
  <c r="R63" i="4"/>
  <c r="S63" i="4"/>
  <c r="P63" i="4"/>
  <c r="Q63" i="4"/>
  <c r="R62" i="4"/>
  <c r="S62" i="4"/>
  <c r="P62" i="4"/>
  <c r="R61" i="4"/>
  <c r="S61" i="4"/>
  <c r="P61" i="4"/>
  <c r="R60" i="4"/>
  <c r="S60" i="4"/>
  <c r="P60" i="4"/>
  <c r="S57" i="4"/>
  <c r="Q57" i="4"/>
  <c r="S56" i="4"/>
  <c r="Q56" i="4"/>
  <c r="S55" i="4"/>
  <c r="Q55" i="4"/>
  <c r="S54" i="4"/>
  <c r="Q54" i="4"/>
  <c r="S53" i="4"/>
  <c r="Q53" i="4"/>
  <c r="S50" i="4"/>
  <c r="Q50" i="4"/>
  <c r="S49" i="4"/>
  <c r="Q49" i="4"/>
  <c r="S48" i="4"/>
  <c r="Q48" i="4"/>
  <c r="S47" i="4"/>
  <c r="Q47" i="4"/>
  <c r="S46" i="4"/>
  <c r="Q46" i="4"/>
  <c r="S43" i="4"/>
  <c r="Q43" i="4"/>
  <c r="S42" i="4"/>
  <c r="Q42" i="4"/>
  <c r="S41" i="4"/>
  <c r="Q41" i="4"/>
  <c r="S40" i="4"/>
  <c r="Q40" i="4"/>
  <c r="S39" i="4"/>
  <c r="Q39" i="4"/>
  <c r="G38" i="4"/>
  <c r="F38" i="4"/>
  <c r="E38" i="4"/>
  <c r="D38" i="4"/>
  <c r="S36" i="4"/>
  <c r="Q36" i="4"/>
  <c r="S35" i="4"/>
  <c r="Q35" i="4"/>
  <c r="S34" i="4"/>
  <c r="Q34" i="4"/>
  <c r="S33" i="4"/>
  <c r="Q33" i="4"/>
  <c r="S32" i="4"/>
  <c r="Q32" i="4"/>
  <c r="G31" i="4"/>
  <c r="F31" i="4"/>
  <c r="E31" i="4"/>
  <c r="D31" i="4"/>
  <c r="S29" i="4"/>
  <c r="Q29" i="4"/>
  <c r="S28" i="4"/>
  <c r="Q28" i="4"/>
  <c r="S27" i="4"/>
  <c r="Q27" i="4"/>
  <c r="S26" i="4"/>
  <c r="Q26" i="4"/>
  <c r="S25" i="4"/>
  <c r="Q25" i="4"/>
  <c r="G24" i="4"/>
  <c r="F24" i="4"/>
  <c r="E24" i="4"/>
  <c r="D24" i="4"/>
  <c r="S22" i="4"/>
  <c r="Q22" i="4"/>
  <c r="S21" i="4"/>
  <c r="Q21" i="4"/>
  <c r="S20" i="4"/>
  <c r="Q20" i="4"/>
  <c r="S19" i="4"/>
  <c r="Q19" i="4"/>
  <c r="S18" i="4"/>
  <c r="Q18" i="4"/>
  <c r="G17" i="4"/>
  <c r="F17" i="4"/>
  <c r="E17" i="4"/>
  <c r="D17" i="4"/>
  <c r="S15" i="4"/>
  <c r="Q15" i="4"/>
  <c r="S14" i="4"/>
  <c r="Q14" i="4"/>
  <c r="S13" i="4"/>
  <c r="Q13" i="4"/>
  <c r="S12" i="4"/>
  <c r="Q12" i="4"/>
  <c r="S11" i="4"/>
  <c r="Q11" i="4"/>
  <c r="G10" i="4"/>
  <c r="F10" i="4"/>
  <c r="E10" i="4"/>
  <c r="D10" i="4"/>
  <c r="S8" i="4"/>
  <c r="Q8" i="4"/>
  <c r="S7" i="4"/>
  <c r="Q7" i="4"/>
  <c r="S6" i="4"/>
  <c r="Q6" i="4"/>
  <c r="S5" i="4"/>
  <c r="Q5" i="4"/>
  <c r="S4" i="4"/>
  <c r="Q4" i="4"/>
  <c r="G3" i="4"/>
  <c r="F3" i="4"/>
  <c r="E3" i="4"/>
  <c r="D3" i="4"/>
  <c r="S58" i="3"/>
  <c r="S57" i="3"/>
  <c r="S56" i="3"/>
  <c r="S55" i="3"/>
  <c r="S54" i="3"/>
  <c r="S53" i="3"/>
  <c r="S51" i="3"/>
  <c r="S50" i="3"/>
  <c r="S49" i="3"/>
  <c r="S48" i="3"/>
  <c r="S47" i="3"/>
  <c r="S46" i="3"/>
  <c r="R45" i="3"/>
  <c r="S45" i="3"/>
  <c r="S44" i="3"/>
  <c r="S43" i="3"/>
  <c r="S42" i="3"/>
  <c r="S41" i="3"/>
  <c r="S40" i="3"/>
  <c r="S39" i="3"/>
  <c r="S37" i="3"/>
  <c r="S36" i="3"/>
  <c r="S35" i="3"/>
  <c r="S34" i="3"/>
  <c r="S33" i="3"/>
  <c r="S32" i="3"/>
  <c r="R31" i="3"/>
  <c r="S31" i="3"/>
  <c r="S30" i="3"/>
  <c r="S29" i="3"/>
  <c r="S28" i="3"/>
  <c r="S27" i="3"/>
  <c r="S26" i="3"/>
  <c r="S25" i="3"/>
  <c r="S23" i="3"/>
  <c r="S22" i="3"/>
  <c r="S21" i="3"/>
  <c r="S20" i="3"/>
  <c r="S19" i="3"/>
  <c r="S18" i="3"/>
  <c r="S16" i="3"/>
  <c r="S15" i="3"/>
  <c r="S14" i="3"/>
  <c r="S13" i="3"/>
  <c r="S12" i="3"/>
  <c r="S11" i="3"/>
  <c r="S9" i="3"/>
  <c r="S8" i="3"/>
  <c r="S7" i="3"/>
  <c r="S6" i="3"/>
  <c r="S5" i="3"/>
  <c r="S4" i="3"/>
  <c r="Q58" i="3"/>
  <c r="Q57" i="3"/>
  <c r="Q56" i="3"/>
  <c r="Q55" i="3"/>
  <c r="Q54" i="3"/>
  <c r="Q53" i="3"/>
  <c r="Q51" i="3"/>
  <c r="Q50" i="3"/>
  <c r="Q49" i="3"/>
  <c r="Q48" i="3"/>
  <c r="Q47" i="3"/>
  <c r="Q46" i="3"/>
  <c r="Q44" i="3"/>
  <c r="Q43" i="3"/>
  <c r="Q42" i="3"/>
  <c r="Q41" i="3"/>
  <c r="Q40" i="3"/>
  <c r="Q39" i="3"/>
  <c r="Q37" i="3"/>
  <c r="Q36" i="3"/>
  <c r="Q35" i="3"/>
  <c r="Q34" i="3"/>
  <c r="Q33" i="3"/>
  <c r="Q32" i="3"/>
  <c r="Q30" i="3"/>
  <c r="Q29" i="3"/>
  <c r="Q28" i="3"/>
  <c r="Q27" i="3"/>
  <c r="Q26" i="3"/>
  <c r="Q25" i="3"/>
  <c r="Q23" i="3"/>
  <c r="Q22" i="3"/>
  <c r="Q21" i="3"/>
  <c r="Q20" i="3"/>
  <c r="Q19" i="3"/>
  <c r="Q18" i="3"/>
  <c r="Q16" i="3"/>
  <c r="Q15" i="3"/>
  <c r="Q14" i="3"/>
  <c r="Q13" i="3"/>
  <c r="Q12" i="3"/>
  <c r="Q11" i="3"/>
  <c r="Q9" i="3"/>
  <c r="Q8" i="3"/>
  <c r="Q7" i="3"/>
  <c r="Q6" i="3"/>
  <c r="Q5" i="3"/>
  <c r="Q4" i="3"/>
  <c r="E48" i="3"/>
  <c r="F48" i="3"/>
  <c r="I48" i="3"/>
  <c r="G51" i="3"/>
  <c r="F51" i="3"/>
  <c r="M51" i="3"/>
  <c r="E51" i="3"/>
  <c r="I51" i="3"/>
  <c r="G50" i="3"/>
  <c r="F50" i="3"/>
  <c r="E50" i="3"/>
  <c r="I50" i="3"/>
  <c r="G49" i="3"/>
  <c r="F49" i="3"/>
  <c r="E49" i="3"/>
  <c r="I49" i="3"/>
  <c r="G48" i="3"/>
  <c r="M48" i="3"/>
  <c r="G47" i="3"/>
  <c r="F47" i="3"/>
  <c r="M47" i="3"/>
  <c r="E47" i="3"/>
  <c r="I47" i="3"/>
  <c r="G46" i="3"/>
  <c r="F46" i="3"/>
  <c r="E46" i="3"/>
  <c r="D51" i="3"/>
  <c r="L51" i="3"/>
  <c r="D50" i="3"/>
  <c r="D49" i="3"/>
  <c r="L49" i="3"/>
  <c r="D48" i="3"/>
  <c r="L48" i="3"/>
  <c r="D47" i="3"/>
  <c r="L47" i="3"/>
  <c r="D46" i="3"/>
  <c r="R65" i="3"/>
  <c r="S65" i="3"/>
  <c r="P65" i="3"/>
  <c r="U65" i="3"/>
  <c r="V65" i="3"/>
  <c r="R64" i="3"/>
  <c r="S64" i="3"/>
  <c r="P64" i="3"/>
  <c r="Q64" i="3"/>
  <c r="R63" i="3"/>
  <c r="S63" i="3"/>
  <c r="P63" i="3"/>
  <c r="Q63" i="3"/>
  <c r="R62" i="3"/>
  <c r="S62" i="3"/>
  <c r="P62" i="3"/>
  <c r="Q62" i="3"/>
  <c r="R61" i="3"/>
  <c r="S61" i="3"/>
  <c r="P61" i="3"/>
  <c r="Q61" i="3"/>
  <c r="R60" i="3"/>
  <c r="P60" i="3"/>
  <c r="Q60" i="3"/>
  <c r="R38" i="3"/>
  <c r="S38" i="3"/>
  <c r="R52" i="3"/>
  <c r="S52" i="3"/>
  <c r="R24" i="3"/>
  <c r="S24" i="3"/>
  <c r="R17" i="3"/>
  <c r="S17" i="3"/>
  <c r="R10" i="3"/>
  <c r="S10" i="3"/>
  <c r="P10" i="3"/>
  <c r="Q10" i="3"/>
  <c r="P3" i="3"/>
  <c r="Q3" i="3"/>
  <c r="R3" i="3"/>
  <c r="S3" i="3"/>
  <c r="P52" i="3"/>
  <c r="Q52" i="3"/>
  <c r="P45" i="3"/>
  <c r="Q45" i="3"/>
  <c r="P38" i="3"/>
  <c r="Q38" i="3"/>
  <c r="P31" i="3"/>
  <c r="Q31" i="3"/>
  <c r="P24" i="3"/>
  <c r="Q24" i="3"/>
  <c r="P17" i="3"/>
  <c r="Q17" i="3"/>
  <c r="G38" i="3"/>
  <c r="F38" i="3"/>
  <c r="D38" i="3"/>
  <c r="E38" i="3"/>
  <c r="L38" i="3"/>
  <c r="G31" i="3"/>
  <c r="F31" i="3"/>
  <c r="M31" i="3"/>
  <c r="D31" i="3"/>
  <c r="J31" i="3"/>
  <c r="E31" i="3"/>
  <c r="I31" i="3"/>
  <c r="G24" i="3"/>
  <c r="F24" i="3"/>
  <c r="D24" i="3"/>
  <c r="E24" i="3"/>
  <c r="G17" i="3"/>
  <c r="F17" i="3"/>
  <c r="D17" i="3"/>
  <c r="E17" i="3"/>
  <c r="G10" i="3"/>
  <c r="F10" i="3"/>
  <c r="D10" i="3"/>
  <c r="E10" i="3"/>
  <c r="G3" i="3"/>
  <c r="F3" i="3"/>
  <c r="M3" i="3"/>
  <c r="D3" i="3"/>
  <c r="J3" i="3"/>
  <c r="E3" i="3"/>
  <c r="C3" i="3"/>
  <c r="I57" i="4"/>
  <c r="L24" i="4"/>
  <c r="I45" i="4"/>
  <c r="U17" i="4"/>
  <c r="V17" i="4"/>
  <c r="U24" i="4"/>
  <c r="V24" i="4"/>
  <c r="U38" i="4"/>
  <c r="V38" i="4"/>
  <c r="Q24" i="4"/>
  <c r="Q52" i="4"/>
  <c r="Q45" i="4"/>
  <c r="Q31" i="4"/>
  <c r="Q17" i="4"/>
  <c r="C45" i="4"/>
  <c r="L45" i="4"/>
  <c r="J57" i="4"/>
  <c r="M57" i="4"/>
  <c r="D52" i="4"/>
  <c r="M45" i="4"/>
  <c r="L31" i="4"/>
  <c r="M55" i="4"/>
  <c r="J45" i="4"/>
  <c r="U60" i="4"/>
  <c r="V60" i="4"/>
  <c r="M31" i="4"/>
  <c r="M38" i="4"/>
  <c r="L53" i="4"/>
  <c r="U61" i="4"/>
  <c r="M53" i="4"/>
  <c r="U62" i="4"/>
  <c r="V62" i="4"/>
  <c r="M54" i="4"/>
  <c r="I17" i="4"/>
  <c r="I31" i="4"/>
  <c r="I55" i="4"/>
  <c r="E52" i="4"/>
  <c r="L10" i="4"/>
  <c r="I56" i="4"/>
  <c r="L17" i="4"/>
  <c r="L54" i="4"/>
  <c r="U64" i="4"/>
  <c r="V64" i="4"/>
  <c r="I54" i="4"/>
  <c r="P59" i="4"/>
  <c r="Q59" i="4"/>
  <c r="J17" i="4"/>
  <c r="I24" i="4"/>
  <c r="G52" i="4"/>
  <c r="L38" i="4"/>
  <c r="C3" i="4"/>
  <c r="L55" i="4"/>
  <c r="R59" i="4"/>
  <c r="S59" i="4"/>
  <c r="Q60" i="4"/>
  <c r="M24" i="4"/>
  <c r="L3" i="4"/>
  <c r="C31" i="4"/>
  <c r="I53" i="4"/>
  <c r="J55" i="4"/>
  <c r="Q61" i="4"/>
  <c r="I3" i="4"/>
  <c r="L57" i="4"/>
  <c r="M3" i="4"/>
  <c r="C10" i="4"/>
  <c r="M10" i="4"/>
  <c r="J54" i="4"/>
  <c r="C38" i="4"/>
  <c r="L56" i="4"/>
  <c r="M56" i="4"/>
  <c r="V61" i="4"/>
  <c r="M17" i="4"/>
  <c r="I10" i="4"/>
  <c r="I38" i="4"/>
  <c r="U63" i="4"/>
  <c r="V63" i="4"/>
  <c r="J10" i="4"/>
  <c r="J38" i="4"/>
  <c r="C24" i="4"/>
  <c r="Q64" i="4"/>
  <c r="J3" i="4"/>
  <c r="J31" i="4"/>
  <c r="C17" i="4"/>
  <c r="Q62" i="4"/>
  <c r="J24" i="4"/>
  <c r="J56" i="4"/>
  <c r="F52" i="4"/>
  <c r="J53" i="4"/>
  <c r="M50" i="3"/>
  <c r="L50" i="3"/>
  <c r="U60" i="3"/>
  <c r="V60" i="3"/>
  <c r="J51" i="3"/>
  <c r="M10" i="3"/>
  <c r="J17" i="3"/>
  <c r="M49" i="3"/>
  <c r="J24" i="3"/>
  <c r="J47" i="3"/>
  <c r="M24" i="3"/>
  <c r="D45" i="3"/>
  <c r="J48" i="3"/>
  <c r="J49" i="3"/>
  <c r="J50" i="3"/>
  <c r="R59" i="3"/>
  <c r="S59" i="3"/>
  <c r="E45" i="3"/>
  <c r="L46" i="3"/>
  <c r="L45" i="3"/>
  <c r="F45" i="3"/>
  <c r="M46" i="3"/>
  <c r="G45" i="3"/>
  <c r="I46" i="3"/>
  <c r="I45" i="3"/>
  <c r="Q65" i="3"/>
  <c r="P59" i="3"/>
  <c r="J46" i="3"/>
  <c r="L10" i="3"/>
  <c r="J10" i="3"/>
  <c r="J38" i="3"/>
  <c r="U31" i="3"/>
  <c r="V31" i="3"/>
  <c r="C24" i="3"/>
  <c r="M38" i="3"/>
  <c r="S60" i="3"/>
  <c r="I10" i="3"/>
  <c r="I17" i="3"/>
  <c r="U61" i="3"/>
  <c r="V61" i="3"/>
  <c r="U62" i="3"/>
  <c r="V62" i="3"/>
  <c r="L3" i="3"/>
  <c r="U63" i="3"/>
  <c r="V63" i="3"/>
  <c r="U64" i="3"/>
  <c r="V64" i="3"/>
  <c r="L17" i="3"/>
  <c r="M17" i="3"/>
  <c r="L24" i="3"/>
  <c r="I24" i="3"/>
  <c r="L31" i="3"/>
  <c r="I38" i="3"/>
  <c r="U38" i="3"/>
  <c r="V38" i="3"/>
  <c r="U10" i="3"/>
  <c r="V10" i="3"/>
  <c r="U17" i="3"/>
  <c r="V17" i="3"/>
  <c r="I3" i="3"/>
  <c r="U52" i="3"/>
  <c r="V52" i="3"/>
  <c r="U45" i="3"/>
  <c r="V45" i="3"/>
  <c r="U24" i="3"/>
  <c r="V24" i="3"/>
  <c r="U3" i="3"/>
  <c r="V3" i="3"/>
  <c r="C31" i="3"/>
  <c r="C10" i="3"/>
  <c r="C38" i="3"/>
  <c r="C17" i="3"/>
  <c r="M52" i="4"/>
  <c r="I52" i="4"/>
  <c r="C52" i="4"/>
  <c r="B3" i="4"/>
  <c r="J52" i="4"/>
  <c r="L52" i="4"/>
  <c r="U59" i="4"/>
  <c r="V59" i="4"/>
  <c r="M45" i="3"/>
  <c r="U59" i="3"/>
  <c r="J45" i="3"/>
  <c r="V59" i="3"/>
  <c r="Q59" i="3"/>
  <c r="C45" i="3"/>
  <c r="B17" i="4"/>
  <c r="B24" i="4"/>
  <c r="B38" i="4"/>
  <c r="B10" i="4"/>
  <c r="B52" i="4"/>
  <c r="B45" i="4"/>
  <c r="B31" i="4"/>
  <c r="B45" i="3"/>
  <c r="B24" i="3"/>
  <c r="B31" i="3"/>
  <c r="B10" i="3"/>
  <c r="B38" i="3"/>
  <c r="B17" i="3"/>
  <c r="B3" i="3"/>
</calcChain>
</file>

<file path=xl/sharedStrings.xml><?xml version="1.0" encoding="utf-8"?>
<sst xmlns="http://schemas.openxmlformats.org/spreadsheetml/2006/main" count="389" uniqueCount="174">
  <si>
    <t>D</t>
  </si>
  <si>
    <t>C</t>
  </si>
  <si>
    <t>C+</t>
  </si>
  <si>
    <t>F</t>
  </si>
  <si>
    <t>A</t>
  </si>
  <si>
    <t>B</t>
  </si>
  <si>
    <t>B+</t>
  </si>
  <si>
    <t>A+</t>
  </si>
  <si>
    <t>1B</t>
  </si>
  <si>
    <t>2B</t>
  </si>
  <si>
    <t>3B</t>
  </si>
  <si>
    <t>SS</t>
  </si>
  <si>
    <t>LS</t>
  </si>
  <si>
    <t>LP</t>
  </si>
  <si>
    <t>RS</t>
  </si>
  <si>
    <t>RP</t>
  </si>
  <si>
    <t>TOTAL</t>
  </si>
  <si>
    <t>Total Chances</t>
  </si>
  <si>
    <t>Total Chance %</t>
  </si>
  <si>
    <t>Chances vs Spray</t>
  </si>
  <si>
    <t>Chances vs Pull</t>
  </si>
  <si>
    <t>Chances vs Left</t>
  </si>
  <si>
    <t>Chances vs Right</t>
  </si>
  <si>
    <t>Pitcher</t>
  </si>
  <si>
    <t>Turf Hit %</t>
  </si>
  <si>
    <t>Turf Hits</t>
  </si>
  <si>
    <t>Grass Hit %</t>
  </si>
  <si>
    <t>Grass Hits</t>
  </si>
  <si>
    <t>Total Hits</t>
  </si>
  <si>
    <t>Total Hit %</t>
  </si>
  <si>
    <t>Range Chances by Infield Position</t>
  </si>
  <si>
    <t>Infield Range Hits Allowed</t>
  </si>
  <si>
    <t>Catcher</t>
  </si>
  <si>
    <t>Roller</t>
  </si>
  <si>
    <t>Smash</t>
  </si>
  <si>
    <t>Liner</t>
  </si>
  <si>
    <t>Chopper</t>
  </si>
  <si>
    <t>Deep</t>
  </si>
  <si>
    <t>Down Line</t>
  </si>
  <si>
    <t>Range Chances by Outfield Position</t>
  </si>
  <si>
    <t>Outfield Range Hits Allowed</t>
  </si>
  <si>
    <t>LF</t>
  </si>
  <si>
    <t>CF</t>
  </si>
  <si>
    <t>Flare</t>
  </si>
  <si>
    <t>Gapper</t>
  </si>
  <si>
    <t>Over Head</t>
  </si>
  <si>
    <t>Sinker</t>
  </si>
  <si>
    <t>RF</t>
  </si>
  <si>
    <t>1st Base</t>
  </si>
  <si>
    <t>2nd Base</t>
  </si>
  <si>
    <t>3rd Base</t>
  </si>
  <si>
    <t>Left Field</t>
  </si>
  <si>
    <t>Shortstop</t>
  </si>
  <si>
    <t>Center Field</t>
  </si>
  <si>
    <t>Right Field</t>
  </si>
  <si>
    <t>Errors Committed by Error Rating</t>
  </si>
  <si>
    <t>Average</t>
  </si>
  <si>
    <t>Distance Likelihood Based on Power</t>
  </si>
  <si>
    <t>Atlanta Braves</t>
  </si>
  <si>
    <t>Baltimore Orioles</t>
  </si>
  <si>
    <t>Boston Red Sox</t>
  </si>
  <si>
    <t>Chicago Cubs</t>
  </si>
  <si>
    <t>Chicago White Sox</t>
  </si>
  <si>
    <t>Detroit Tigers</t>
  </si>
  <si>
    <t>Los Angeles Angels</t>
  </si>
  <si>
    <t>Los Angeles Dodgers</t>
  </si>
  <si>
    <t>Milwaukee Brewers</t>
  </si>
  <si>
    <t>New York Yankees</t>
  </si>
  <si>
    <t>Philadelphia Phillies</t>
  </si>
  <si>
    <t>Pittsburgh Pirates</t>
  </si>
  <si>
    <t>Seattle Mariners</t>
  </si>
  <si>
    <t>San Francisco Giants</t>
  </si>
  <si>
    <t>St. Louis Cardinals</t>
  </si>
  <si>
    <t>Texas Rangers</t>
  </si>
  <si>
    <t>Toronto Blue Jays</t>
  </si>
  <si>
    <t>Washington Nationals</t>
  </si>
  <si>
    <t>0-9 MPH</t>
  </si>
  <si>
    <t>Right-to-Left</t>
  </si>
  <si>
    <t>Left-to-Right</t>
  </si>
  <si>
    <t>Out</t>
  </si>
  <si>
    <t>In</t>
  </si>
  <si>
    <t>10-19 MPH</t>
  </si>
  <si>
    <t>+10 LF Line</t>
  </si>
  <si>
    <t>+10 LF</t>
  </si>
  <si>
    <t>+10 LCF</t>
  </si>
  <si>
    <t>+10 RF Line</t>
  </si>
  <si>
    <t>+10 RF</t>
  </si>
  <si>
    <t>+10 RCF</t>
  </si>
  <si>
    <t>+10</t>
  </si>
  <si>
    <t>-10</t>
  </si>
  <si>
    <t>-10 RF Line</t>
  </si>
  <si>
    <t>-10 RF</t>
  </si>
  <si>
    <t>-10 RCF</t>
  </si>
  <si>
    <t>-10 LF Line</t>
  </si>
  <si>
    <t>-10 LF</t>
  </si>
  <si>
    <t>-10 LCF</t>
  </si>
  <si>
    <t>+20</t>
  </si>
  <si>
    <t>-20</t>
  </si>
  <si>
    <t>20-29 MPH</t>
  </si>
  <si>
    <t>+20 LF Line</t>
  </si>
  <si>
    <t>+20 LF</t>
  </si>
  <si>
    <t>+20 LCF</t>
  </si>
  <si>
    <t>+20 RF Line</t>
  </si>
  <si>
    <t>+20 RF</t>
  </si>
  <si>
    <t>+20 RCF</t>
  </si>
  <si>
    <t>-20 RF Line</t>
  </si>
  <si>
    <t>-20 RF</t>
  </si>
  <si>
    <t>-20 RCF</t>
  </si>
  <si>
    <t>-20 LF Line</t>
  </si>
  <si>
    <t>-20 LF</t>
  </si>
  <si>
    <t>-20 LCF</t>
  </si>
  <si>
    <t>Speed</t>
  </si>
  <si>
    <t>Wind Speed &amp; Temperature Distance Impact</t>
  </si>
  <si>
    <t>Temperature</t>
  </si>
  <si>
    <t>70s</t>
  </si>
  <si>
    <t>60s</t>
  </si>
  <si>
    <t>50s</t>
  </si>
  <si>
    <t>40s&lt;</t>
  </si>
  <si>
    <t>80s&gt;</t>
  </si>
  <si>
    <t>Distance</t>
  </si>
  <si>
    <t>+5</t>
  </si>
  <si>
    <t>0</t>
  </si>
  <si>
    <t>-5</t>
  </si>
  <si>
    <t>TEAM</t>
  </si>
  <si>
    <t>STADIUM</t>
  </si>
  <si>
    <t>Arizona Diamondbacks</t>
  </si>
  <si>
    <t>Chase Field</t>
  </si>
  <si>
    <t>Truist Park</t>
  </si>
  <si>
    <t>Oriole Park at Camden Yards</t>
  </si>
  <si>
    <t>Fenway Park</t>
  </si>
  <si>
    <t>Wrigley Field</t>
  </si>
  <si>
    <t>Guaranteed Rate Field</t>
  </si>
  <si>
    <t>Cincinnati Reds</t>
  </si>
  <si>
    <t>Great American Ball Park</t>
  </si>
  <si>
    <t>Cleveland Guardians</t>
  </si>
  <si>
    <t>Progressive Field</t>
  </si>
  <si>
    <t>Colorado Rockies</t>
  </si>
  <si>
    <t>Coors Field</t>
  </si>
  <si>
    <t>Comerica Park</t>
  </si>
  <si>
    <t>Houston Astros</t>
  </si>
  <si>
    <t>Minute Maid Park</t>
  </si>
  <si>
    <t>Kansas City Royals</t>
  </si>
  <si>
    <t>Kauffman Stadium</t>
  </si>
  <si>
    <t>Angel Stadium</t>
  </si>
  <si>
    <t>Dodger Stadium</t>
  </si>
  <si>
    <t>Miami Marlins</t>
  </si>
  <si>
    <t>LoanDepot Park</t>
  </si>
  <si>
    <t>American Family Field</t>
  </si>
  <si>
    <t>New York Mets</t>
  </si>
  <si>
    <t>Citi Field</t>
  </si>
  <si>
    <t>Yankee Stadium</t>
  </si>
  <si>
    <t>Oakland Athletics</t>
  </si>
  <si>
    <t>RingCentral Coliseum</t>
  </si>
  <si>
    <t>Citizens Bank Park</t>
  </si>
  <si>
    <t>PNC Park</t>
  </si>
  <si>
    <t>San Diego Padres</t>
  </si>
  <si>
    <t>Petco Park</t>
  </si>
  <si>
    <t>Oracle Park</t>
  </si>
  <si>
    <t>T-Mobile Park</t>
  </si>
  <si>
    <t>Busch Stadium</t>
  </si>
  <si>
    <t>Tampa Bay Rays</t>
  </si>
  <si>
    <t>Tropicana Field</t>
  </si>
  <si>
    <t>Globe Life Field</t>
  </si>
  <si>
    <t>Rogers Centre</t>
  </si>
  <si>
    <t>Nationals Park</t>
  </si>
  <si>
    <t>Carry</t>
  </si>
  <si>
    <t>LF Line</t>
  </si>
  <si>
    <t>LCF</t>
  </si>
  <si>
    <t>RCF</t>
  </si>
  <si>
    <t>RF Line</t>
  </si>
  <si>
    <t>Carry-Adjusted HRs</t>
  </si>
  <si>
    <t>AVERAGE</t>
  </si>
  <si>
    <t>Minnesota Twins</t>
  </si>
  <si>
    <t>Target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</si>
</sst>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_(* #,##0.00_);_(* \(#,##0.00\);_(* \-??_);_(@_)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C8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166" fontId="20" fillId="0" borderId="0" applyFill="0" applyBorder="0" applyAlignment="0" applyProtection="0"/>
    <xf numFmtId="166" fontId="20" fillId="0" borderId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top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right" vertical="top" wrapText="1"/>
    </xf>
    <xf numFmtId="0" fontId="19" fillId="0" borderId="14" xfId="0" applyFont="1" applyBorder="1" applyAlignment="1">
      <alignment horizontal="right"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11" xfId="0" applyFont="1" applyBorder="1" applyAlignment="1">
      <alignment vertical="top" wrapText="1"/>
    </xf>
    <xf numFmtId="165" fontId="19" fillId="0" borderId="12" xfId="39" applyNumberFormat="1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165" fontId="19" fillId="0" borderId="11" xfId="39" applyNumberFormat="1" applyFont="1" applyBorder="1" applyAlignment="1">
      <alignment vertical="top" wrapText="1"/>
    </xf>
    <xf numFmtId="165" fontId="19" fillId="0" borderId="13" xfId="39" applyNumberFormat="1" applyFont="1" applyBorder="1" applyAlignment="1">
      <alignment vertical="top" wrapText="1"/>
    </xf>
    <xf numFmtId="0" fontId="19" fillId="0" borderId="12" xfId="0" applyFont="1" applyBorder="1" applyAlignment="1">
      <alignment horizontal="right" vertical="top" wrapText="1"/>
    </xf>
    <xf numFmtId="165" fontId="19" fillId="0" borderId="12" xfId="39" applyNumberFormat="1" applyFont="1" applyBorder="1" applyAlignment="1">
      <alignment horizontal="right" vertical="top" wrapText="1"/>
    </xf>
    <xf numFmtId="165" fontId="19" fillId="0" borderId="13" xfId="39" applyNumberFormat="1" applyFont="1" applyBorder="1" applyAlignment="1">
      <alignment horizontal="right" vertical="top" wrapText="1"/>
    </xf>
    <xf numFmtId="0" fontId="19" fillId="0" borderId="0" xfId="0" applyFont="1" applyAlignment="1">
      <alignment vertical="top" wrapText="1"/>
    </xf>
    <xf numFmtId="0" fontId="19" fillId="0" borderId="11" xfId="0" applyFont="1" applyBorder="1" applyAlignment="1">
      <alignment horizontal="right" vertical="top" wrapText="1"/>
    </xf>
    <xf numFmtId="0" fontId="18" fillId="0" borderId="14" xfId="0" applyFont="1" applyBorder="1" applyAlignment="1">
      <alignment vertical="top" wrapText="1"/>
    </xf>
    <xf numFmtId="0" fontId="18" fillId="0" borderId="0" xfId="0" applyFont="1" applyAlignment="1">
      <alignment horizontal="right" vertical="top" wrapText="1"/>
    </xf>
    <xf numFmtId="165" fontId="18" fillId="0" borderId="0" xfId="39" applyNumberFormat="1" applyFont="1" applyAlignment="1">
      <alignment vertical="top" wrapText="1"/>
    </xf>
    <xf numFmtId="0" fontId="0" fillId="0" borderId="0" xfId="0" applyAlignment="1">
      <alignment vertical="center" wrapText="1"/>
    </xf>
    <xf numFmtId="0" fontId="18" fillId="33" borderId="14" xfId="0" applyFont="1" applyFill="1" applyBorder="1" applyAlignment="1">
      <alignment vertical="top" wrapText="1"/>
    </xf>
    <xf numFmtId="0" fontId="18" fillId="33" borderId="0" xfId="0" applyFont="1" applyFill="1" applyAlignment="1">
      <alignment vertical="top" wrapText="1"/>
    </xf>
    <xf numFmtId="0" fontId="18" fillId="33" borderId="0" xfId="0" applyFont="1" applyFill="1" applyAlignment="1">
      <alignment horizontal="right" vertical="top" wrapText="1"/>
    </xf>
    <xf numFmtId="0" fontId="18" fillId="34" borderId="0" xfId="0" applyFont="1" applyFill="1" applyAlignment="1">
      <alignment horizontal="right" vertical="top" wrapText="1"/>
    </xf>
    <xf numFmtId="0" fontId="18" fillId="34" borderId="14" xfId="0" applyFont="1" applyFill="1" applyBorder="1" applyAlignment="1">
      <alignment vertical="top" wrapText="1"/>
    </xf>
    <xf numFmtId="0" fontId="18" fillId="34" borderId="0" xfId="0" applyFont="1" applyFill="1" applyAlignment="1">
      <alignment vertical="top" wrapText="1"/>
    </xf>
    <xf numFmtId="0" fontId="18" fillId="39" borderId="0" xfId="0" applyFont="1" applyFill="1" applyAlignment="1">
      <alignment horizontal="right" vertical="top" wrapText="1"/>
    </xf>
    <xf numFmtId="0" fontId="18" fillId="37" borderId="0" xfId="0" applyFont="1" applyFill="1" applyAlignment="1">
      <alignment horizontal="right" vertical="top" wrapText="1"/>
    </xf>
    <xf numFmtId="0" fontId="18" fillId="37" borderId="14" xfId="0" applyFont="1" applyFill="1" applyBorder="1" applyAlignment="1">
      <alignment vertical="top" wrapText="1"/>
    </xf>
    <xf numFmtId="0" fontId="18" fillId="37" borderId="0" xfId="0" applyFont="1" applyFill="1" applyAlignment="1">
      <alignment vertical="top" wrapText="1"/>
    </xf>
    <xf numFmtId="0" fontId="18" fillId="39" borderId="14" xfId="0" applyFont="1" applyFill="1" applyBorder="1" applyAlignment="1">
      <alignment vertical="top" wrapText="1"/>
    </xf>
    <xf numFmtId="0" fontId="18" fillId="39" borderId="0" xfId="0" applyFont="1" applyFill="1" applyAlignment="1">
      <alignment vertical="top" wrapText="1"/>
    </xf>
    <xf numFmtId="0" fontId="18" fillId="40" borderId="0" xfId="0" applyFont="1" applyFill="1" applyAlignment="1">
      <alignment horizontal="right" vertical="top" wrapText="1"/>
    </xf>
    <xf numFmtId="0" fontId="18" fillId="40" borderId="14" xfId="0" applyFont="1" applyFill="1" applyBorder="1" applyAlignment="1">
      <alignment vertical="top" wrapText="1"/>
    </xf>
    <xf numFmtId="0" fontId="18" fillId="40" borderId="0" xfId="0" applyFont="1" applyFill="1" applyAlignment="1">
      <alignment vertical="top" wrapText="1"/>
    </xf>
    <xf numFmtId="0" fontId="18" fillId="38" borderId="0" xfId="0" applyFont="1" applyFill="1" applyAlignment="1">
      <alignment horizontal="right" vertical="top" wrapText="1"/>
    </xf>
    <xf numFmtId="0" fontId="18" fillId="38" borderId="14" xfId="0" applyFont="1" applyFill="1" applyBorder="1" applyAlignment="1">
      <alignment vertical="top" wrapText="1"/>
    </xf>
    <xf numFmtId="0" fontId="18" fillId="38" borderId="0" xfId="0" applyFont="1" applyFill="1" applyAlignment="1">
      <alignment vertical="top" wrapText="1"/>
    </xf>
    <xf numFmtId="165" fontId="18" fillId="33" borderId="0" xfId="39" applyNumberFormat="1" applyFont="1" applyFill="1" applyAlignment="1">
      <alignment horizontal="right" vertical="top" wrapText="1"/>
    </xf>
    <xf numFmtId="165" fontId="18" fillId="34" borderId="0" xfId="39" applyNumberFormat="1" applyFont="1" applyFill="1" applyAlignment="1">
      <alignment horizontal="right" vertical="top" wrapText="1"/>
    </xf>
    <xf numFmtId="165" fontId="18" fillId="37" borderId="0" xfId="39" applyNumberFormat="1" applyFont="1" applyFill="1" applyAlignment="1">
      <alignment horizontal="right" vertical="top" wrapText="1"/>
    </xf>
    <xf numFmtId="165" fontId="18" fillId="39" borderId="0" xfId="39" applyNumberFormat="1" applyFont="1" applyFill="1" applyAlignment="1">
      <alignment horizontal="right" vertical="top" wrapText="1"/>
    </xf>
    <xf numFmtId="165" fontId="18" fillId="40" borderId="0" xfId="39" applyNumberFormat="1" applyFont="1" applyFill="1" applyAlignment="1">
      <alignment horizontal="right" vertical="top" wrapText="1"/>
    </xf>
    <xf numFmtId="165" fontId="18" fillId="38" borderId="0" xfId="39" applyNumberFormat="1" applyFont="1" applyFill="1" applyAlignment="1">
      <alignment horizontal="right" vertical="top" wrapText="1"/>
    </xf>
    <xf numFmtId="0" fontId="18" fillId="33" borderId="15" xfId="0" applyFont="1" applyFill="1" applyBorder="1" applyAlignment="1">
      <alignment vertical="top" wrapText="1"/>
    </xf>
    <xf numFmtId="0" fontId="18" fillId="34" borderId="15" xfId="0" applyFont="1" applyFill="1" applyBorder="1" applyAlignment="1">
      <alignment vertical="top" wrapText="1"/>
    </xf>
    <xf numFmtId="0" fontId="18" fillId="37" borderId="15" xfId="0" applyFont="1" applyFill="1" applyBorder="1" applyAlignment="1">
      <alignment vertical="top" wrapText="1"/>
    </xf>
    <xf numFmtId="0" fontId="18" fillId="39" borderId="15" xfId="0" applyFont="1" applyFill="1" applyBorder="1" applyAlignment="1">
      <alignment vertical="top" wrapText="1"/>
    </xf>
    <xf numFmtId="0" fontId="18" fillId="40" borderId="15" xfId="0" applyFont="1" applyFill="1" applyBorder="1" applyAlignment="1">
      <alignment vertical="top" wrapText="1"/>
    </xf>
    <xf numFmtId="0" fontId="18" fillId="38" borderId="15" xfId="0" applyFont="1" applyFill="1" applyBorder="1" applyAlignment="1">
      <alignment vertical="top" wrapText="1"/>
    </xf>
    <xf numFmtId="165" fontId="18" fillId="33" borderId="0" xfId="39" applyNumberFormat="1" applyFont="1" applyFill="1" applyAlignment="1">
      <alignment vertical="top" wrapText="1"/>
    </xf>
    <xf numFmtId="165" fontId="18" fillId="34" borderId="0" xfId="39" applyNumberFormat="1" applyFont="1" applyFill="1" applyAlignment="1">
      <alignment vertical="top" wrapText="1"/>
    </xf>
    <xf numFmtId="165" fontId="18" fillId="37" borderId="0" xfId="39" applyNumberFormat="1" applyFont="1" applyFill="1" applyAlignment="1">
      <alignment vertical="top" wrapText="1"/>
    </xf>
    <xf numFmtId="165" fontId="18" fillId="39" borderId="0" xfId="39" applyNumberFormat="1" applyFont="1" applyFill="1" applyAlignment="1">
      <alignment vertical="top" wrapText="1"/>
    </xf>
    <xf numFmtId="165" fontId="18" fillId="40" borderId="0" xfId="39" applyNumberFormat="1" applyFont="1" applyFill="1" applyAlignment="1">
      <alignment vertical="top" wrapText="1"/>
    </xf>
    <xf numFmtId="165" fontId="18" fillId="38" borderId="0" xfId="39" applyNumberFormat="1" applyFont="1" applyFill="1" applyAlignment="1">
      <alignment vertical="top" wrapText="1"/>
    </xf>
    <xf numFmtId="0" fontId="0" fillId="0" borderId="0" xfId="0" applyAlignment="1">
      <alignment horizontal="right" vertical="center" wrapText="1"/>
    </xf>
    <xf numFmtId="0" fontId="18" fillId="0" borderId="16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18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8" fillId="0" borderId="19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164" fontId="19" fillId="0" borderId="11" xfId="0" applyNumberFormat="1" applyFont="1" applyBorder="1" applyAlignment="1">
      <alignment vertical="top" wrapText="1"/>
    </xf>
    <xf numFmtId="164" fontId="19" fillId="0" borderId="12" xfId="0" applyNumberFormat="1" applyFont="1" applyBorder="1" applyAlignment="1">
      <alignment vertical="top" wrapText="1"/>
    </xf>
    <xf numFmtId="164" fontId="19" fillId="0" borderId="13" xfId="0" applyNumberFormat="1" applyFont="1" applyBorder="1" applyAlignment="1">
      <alignment vertical="top" wrapText="1"/>
    </xf>
    <xf numFmtId="9" fontId="18" fillId="0" borderId="16" xfId="39" applyFont="1" applyBorder="1" applyAlignment="1">
      <alignment vertical="top" wrapText="1"/>
    </xf>
    <xf numFmtId="9" fontId="18" fillId="0" borderId="0" xfId="39" applyFont="1" applyAlignment="1">
      <alignment vertical="top" wrapText="1"/>
    </xf>
    <xf numFmtId="9" fontId="18" fillId="0" borderId="17" xfId="39" applyFont="1" applyBorder="1" applyAlignment="1">
      <alignment vertical="top" wrapText="1"/>
    </xf>
    <xf numFmtId="9" fontId="18" fillId="0" borderId="14" xfId="39" applyFont="1" applyBorder="1" applyAlignment="1">
      <alignment vertical="top" wrapText="1"/>
    </xf>
    <xf numFmtId="9" fontId="18" fillId="0" borderId="15" xfId="39" applyFont="1" applyBorder="1" applyAlignment="1">
      <alignment vertical="top" wrapText="1"/>
    </xf>
    <xf numFmtId="9" fontId="18" fillId="0" borderId="18" xfId="39" applyFont="1" applyBorder="1" applyAlignment="1">
      <alignment vertical="top" wrapText="1"/>
    </xf>
    <xf numFmtId="9" fontId="18" fillId="0" borderId="1" xfId="39" applyFont="1" applyBorder="1" applyAlignment="1">
      <alignment vertical="top" wrapText="1"/>
    </xf>
    <xf numFmtId="9" fontId="18" fillId="0" borderId="19" xfId="39" applyFont="1" applyBorder="1" applyAlignment="1">
      <alignment vertical="top" wrapText="1"/>
    </xf>
    <xf numFmtId="9" fontId="19" fillId="0" borderId="11" xfId="39" applyFont="1" applyBorder="1" applyAlignment="1">
      <alignment vertical="top" wrapText="1"/>
    </xf>
    <xf numFmtId="9" fontId="19" fillId="0" borderId="12" xfId="39" applyFont="1" applyBorder="1" applyAlignment="1">
      <alignment vertical="top" wrapText="1"/>
    </xf>
    <xf numFmtId="9" fontId="19" fillId="0" borderId="13" xfId="39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8" fillId="0" borderId="0" xfId="0" quotePrefix="1" applyFont="1" applyAlignment="1">
      <alignment horizontal="center" vertical="top" wrapText="1"/>
    </xf>
    <xf numFmtId="0" fontId="19" fillId="37" borderId="1" xfId="0" applyFont="1" applyFill="1" applyBorder="1" applyAlignment="1">
      <alignment vertical="top" wrapText="1"/>
    </xf>
    <xf numFmtId="0" fontId="21" fillId="36" borderId="0" xfId="0" applyFont="1" applyFill="1" applyAlignment="1">
      <alignment horizontal="left" vertical="top"/>
    </xf>
    <xf numFmtId="0" fontId="22" fillId="41" borderId="0" xfId="0" applyFont="1" applyFill="1" applyAlignment="1">
      <alignment horizontal="left" vertical="top"/>
    </xf>
    <xf numFmtId="0" fontId="5" fillId="35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5" fillId="3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164" fontId="16" fillId="0" borderId="20" xfId="0" applyNumberFormat="1" applyFont="1" applyBorder="1" applyAlignment="1">
      <alignment horizontal="center" vertical="top"/>
    </xf>
    <xf numFmtId="164" fontId="16" fillId="0" borderId="11" xfId="0" applyNumberFormat="1" applyFont="1" applyBorder="1" applyAlignment="1">
      <alignment horizontal="center" vertical="top"/>
    </xf>
    <xf numFmtId="164" fontId="16" fillId="0" borderId="12" xfId="0" applyNumberFormat="1" applyFont="1" applyBorder="1" applyAlignment="1">
      <alignment horizontal="center" vertical="top"/>
    </xf>
    <xf numFmtId="164" fontId="16" fillId="0" borderId="13" xfId="0" applyNumberFormat="1" applyFont="1" applyBorder="1" applyAlignment="1">
      <alignment horizontal="center" vertical="top"/>
    </xf>
    <xf numFmtId="0" fontId="16" fillId="0" borderId="20" xfId="0" applyFont="1" applyBorder="1" applyAlignment="1">
      <alignment vertical="top"/>
    </xf>
    <xf numFmtId="0" fontId="5" fillId="35" borderId="11" xfId="0" applyFont="1" applyFill="1" applyBorder="1" applyAlignment="1">
      <alignment horizontal="center" vertical="center" wrapText="1"/>
    </xf>
    <xf numFmtId="0" fontId="5" fillId="35" borderId="12" xfId="0" applyFont="1" applyFill="1" applyBorder="1" applyAlignment="1">
      <alignment horizontal="center" vertical="center" wrapText="1"/>
    </xf>
    <xf numFmtId="0" fontId="5" fillId="35" borderId="13" xfId="0" applyFont="1" applyFill="1" applyBorder="1" applyAlignment="1">
      <alignment horizontal="center" vertical="center" wrapText="1"/>
    </xf>
    <xf numFmtId="0" fontId="5" fillId="35" borderId="0" xfId="0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quotePrefix="1" applyFont="1" applyAlignment="1">
      <alignment horizontal="center" vertical="center" wrapText="1"/>
    </xf>
    <xf numFmtId="0" fontId="16" fillId="36" borderId="0" xfId="0" applyFont="1" applyFill="1" applyAlignment="1">
      <alignment horizontal="center" vertical="top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 2" xfId="43" xr:uid="{5E47D128-4C22-A44D-9097-68F08D41EE6E}"/>
    <cellStyle name="Comma 3" xfId="44" xr:uid="{254028B3-AB0A-224D-BFA9-308AAA1F4A6B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E2FF49"/>
      <color rgb="FFEE393C"/>
      <color rgb="FFFFA9AB"/>
      <color rgb="FF00A400"/>
      <color rgb="FFFFFC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74FA-50AC-784E-B9E2-2F840BE8AE8F}">
  <dimension ref="A1:Y6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5" sqref="L35"/>
    </sheetView>
  </sheetViews>
  <sheetFormatPr baseColWidth="10" defaultRowHeight="15" x14ac:dyDescent="0.2"/>
  <cols>
    <col min="1" max="1" width="10.83203125" style="2"/>
    <col min="2" max="2" width="9.6640625" style="2" customWidth="1"/>
    <col min="3" max="3" width="10.6640625" style="2" customWidth="1"/>
    <col min="4" max="7" width="4.6640625" style="2" customWidth="1"/>
    <col min="8" max="8" width="2.6640625" style="2" customWidth="1"/>
    <col min="9" max="10" width="7.83203125" style="2" customWidth="1"/>
    <col min="11" max="11" width="2.83203125" style="2" customWidth="1"/>
    <col min="12" max="13" width="7.6640625" style="2" customWidth="1"/>
    <col min="14" max="14" width="3" style="2" customWidth="1"/>
    <col min="15" max="15" width="10.83203125" style="16"/>
    <col min="16" max="19" width="5.83203125" style="19" customWidth="1"/>
    <col min="20" max="20" width="3.1640625" style="2" customWidth="1"/>
    <col min="21" max="22" width="5.83203125" style="19" customWidth="1"/>
    <col min="23" max="23" width="3.5" style="2" customWidth="1"/>
    <col min="24" max="24" width="7.5" style="2" customWidth="1"/>
    <col min="25" max="25" width="7.5" style="19" customWidth="1"/>
    <col min="26" max="16384" width="10.83203125" style="2"/>
  </cols>
  <sheetData>
    <row r="1" spans="1:25" s="21" customFormat="1" ht="27" customHeight="1" x14ac:dyDescent="0.2">
      <c r="A1" s="101" t="s">
        <v>30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  <c r="O1" s="101" t="s">
        <v>31</v>
      </c>
      <c r="P1" s="102"/>
      <c r="Q1" s="102"/>
      <c r="R1" s="102"/>
      <c r="S1" s="102"/>
      <c r="T1" s="102"/>
      <c r="U1" s="102"/>
      <c r="V1" s="103"/>
      <c r="Y1" s="58"/>
    </row>
    <row r="2" spans="1:25" ht="32" x14ac:dyDescent="0.2">
      <c r="B2" s="3" t="s">
        <v>18</v>
      </c>
      <c r="C2" s="3" t="s">
        <v>17</v>
      </c>
      <c r="D2" s="4" t="s">
        <v>13</v>
      </c>
      <c r="E2" s="3" t="s">
        <v>12</v>
      </c>
      <c r="F2" s="4" t="s">
        <v>14</v>
      </c>
      <c r="G2" s="3" t="s">
        <v>15</v>
      </c>
      <c r="I2" s="3" t="s">
        <v>19</v>
      </c>
      <c r="J2" s="3" t="s">
        <v>20</v>
      </c>
      <c r="L2" s="3" t="s">
        <v>21</v>
      </c>
      <c r="M2" s="3" t="s">
        <v>22</v>
      </c>
      <c r="O2" s="5"/>
      <c r="P2" s="6" t="s">
        <v>25</v>
      </c>
      <c r="Q2" s="6" t="s">
        <v>24</v>
      </c>
      <c r="R2" s="6" t="s">
        <v>27</v>
      </c>
      <c r="S2" s="6" t="s">
        <v>26</v>
      </c>
      <c r="U2" s="6" t="s">
        <v>28</v>
      </c>
      <c r="V2" s="6" t="s">
        <v>29</v>
      </c>
      <c r="X2" s="19"/>
    </row>
    <row r="3" spans="1:25" ht="16" x14ac:dyDescent="0.2">
      <c r="A3" s="7" t="s">
        <v>23</v>
      </c>
      <c r="B3" s="8">
        <f>C3/$C$45</f>
        <v>9.3333333333333338E-2</v>
      </c>
      <c r="C3" s="9">
        <f>SUM(E3:G3)</f>
        <v>28</v>
      </c>
      <c r="D3" s="7">
        <f>SUM(D4:D9)</f>
        <v>8</v>
      </c>
      <c r="E3" s="9">
        <f>SUM(E4:E9)</f>
        <v>10</v>
      </c>
      <c r="F3" s="7">
        <f t="shared" ref="F3:G3" si="0">SUM(F4:F9)</f>
        <v>10</v>
      </c>
      <c r="G3" s="10">
        <f t="shared" si="0"/>
        <v>8</v>
      </c>
      <c r="I3" s="11">
        <f>(E3+F3)/200</f>
        <v>0.1</v>
      </c>
      <c r="J3" s="12">
        <f>(D3+G3)/200</f>
        <v>0.08</v>
      </c>
      <c r="L3" s="11">
        <f>(D3+E3)/200</f>
        <v>0.09</v>
      </c>
      <c r="M3" s="12">
        <f>(F3+G3)/200</f>
        <v>0.09</v>
      </c>
      <c r="O3" s="7" t="s">
        <v>7</v>
      </c>
      <c r="P3" s="13">
        <f>SUM(P4:P9)</f>
        <v>24</v>
      </c>
      <c r="Q3" s="14">
        <f>P3/600</f>
        <v>0.04</v>
      </c>
      <c r="R3" s="13">
        <f>SUM(R4:R9)</f>
        <v>9</v>
      </c>
      <c r="S3" s="15">
        <f>R3/600</f>
        <v>1.4999999999999999E-2</v>
      </c>
      <c r="T3" s="16"/>
      <c r="U3" s="17">
        <f>P3+R3</f>
        <v>33</v>
      </c>
      <c r="V3" s="15">
        <f>U3/1200</f>
        <v>2.75E-2</v>
      </c>
    </row>
    <row r="4" spans="1:25" ht="16" x14ac:dyDescent="0.2">
      <c r="C4" s="2" t="s">
        <v>33</v>
      </c>
      <c r="D4" s="22">
        <v>2</v>
      </c>
      <c r="E4" s="23">
        <v>2</v>
      </c>
      <c r="F4" s="22">
        <v>2</v>
      </c>
      <c r="G4" s="23">
        <v>2</v>
      </c>
      <c r="O4" s="2" t="s">
        <v>33</v>
      </c>
      <c r="P4" s="24">
        <v>0</v>
      </c>
      <c r="Q4" s="40">
        <f>P4/100</f>
        <v>0</v>
      </c>
      <c r="R4" s="24">
        <v>5</v>
      </c>
      <c r="S4" s="40">
        <f>R4/100</f>
        <v>0.05</v>
      </c>
    </row>
    <row r="5" spans="1:25" ht="16" x14ac:dyDescent="0.2">
      <c r="C5" s="2" t="s">
        <v>34</v>
      </c>
      <c r="D5" s="26">
        <v>3</v>
      </c>
      <c r="E5" s="27">
        <v>4</v>
      </c>
      <c r="F5" s="26">
        <v>4</v>
      </c>
      <c r="G5" s="27">
        <v>3</v>
      </c>
      <c r="O5" s="2" t="s">
        <v>34</v>
      </c>
      <c r="P5" s="25">
        <v>5</v>
      </c>
      <c r="Q5" s="41">
        <f t="shared" ref="Q5:S9" si="1">P5/100</f>
        <v>0.05</v>
      </c>
      <c r="R5" s="25">
        <v>0</v>
      </c>
      <c r="S5" s="41">
        <f t="shared" si="1"/>
        <v>0</v>
      </c>
    </row>
    <row r="6" spans="1:25" ht="16" x14ac:dyDescent="0.2">
      <c r="C6" s="2" t="s">
        <v>35</v>
      </c>
      <c r="D6" s="30">
        <v>1</v>
      </c>
      <c r="E6" s="31">
        <v>2</v>
      </c>
      <c r="F6" s="30">
        <v>2</v>
      </c>
      <c r="G6" s="31">
        <v>1</v>
      </c>
      <c r="O6" s="2" t="s">
        <v>35</v>
      </c>
      <c r="P6" s="29">
        <v>4</v>
      </c>
      <c r="Q6" s="42">
        <f t="shared" si="1"/>
        <v>0.04</v>
      </c>
      <c r="R6" s="29">
        <v>4</v>
      </c>
      <c r="S6" s="42">
        <f t="shared" si="1"/>
        <v>0.04</v>
      </c>
    </row>
    <row r="7" spans="1:25" ht="16" x14ac:dyDescent="0.2">
      <c r="C7" s="2" t="s">
        <v>36</v>
      </c>
      <c r="D7" s="32">
        <v>2</v>
      </c>
      <c r="E7" s="33">
        <v>2</v>
      </c>
      <c r="F7" s="32">
        <v>2</v>
      </c>
      <c r="G7" s="33">
        <v>2</v>
      </c>
      <c r="O7" s="2" t="s">
        <v>36</v>
      </c>
      <c r="P7" s="28">
        <v>5</v>
      </c>
      <c r="Q7" s="43">
        <f t="shared" si="1"/>
        <v>0.05</v>
      </c>
      <c r="R7" s="28">
        <v>0</v>
      </c>
      <c r="S7" s="43">
        <f t="shared" si="1"/>
        <v>0</v>
      </c>
    </row>
    <row r="8" spans="1:25" ht="16" x14ac:dyDescent="0.2">
      <c r="D8" s="18"/>
      <c r="F8" s="18"/>
      <c r="O8" s="2" t="s">
        <v>37</v>
      </c>
      <c r="P8" s="34">
        <v>5</v>
      </c>
      <c r="Q8" s="44">
        <f t="shared" si="1"/>
        <v>0.05</v>
      </c>
      <c r="R8" s="34">
        <v>0</v>
      </c>
      <c r="S8" s="44">
        <f t="shared" si="1"/>
        <v>0</v>
      </c>
    </row>
    <row r="9" spans="1:25" ht="16" x14ac:dyDescent="0.2">
      <c r="B9" s="20"/>
      <c r="D9" s="18"/>
      <c r="F9" s="18"/>
      <c r="O9" s="2" t="s">
        <v>38</v>
      </c>
      <c r="P9" s="37">
        <v>5</v>
      </c>
      <c r="Q9" s="45">
        <f t="shared" si="1"/>
        <v>0.05</v>
      </c>
      <c r="R9" s="37">
        <v>0</v>
      </c>
      <c r="S9" s="45">
        <f t="shared" si="1"/>
        <v>0</v>
      </c>
    </row>
    <row r="10" spans="1:25" ht="16" x14ac:dyDescent="0.2">
      <c r="A10" s="7" t="s">
        <v>32</v>
      </c>
      <c r="B10" s="8">
        <f>C10/$C$45</f>
        <v>0.02</v>
      </c>
      <c r="C10" s="9">
        <f>SUM(E10:G10)</f>
        <v>6</v>
      </c>
      <c r="D10" s="7">
        <f t="shared" ref="D10" si="2">SUM(D11:D16)</f>
        <v>2</v>
      </c>
      <c r="E10" s="9">
        <f>SUM(E11:E16)</f>
        <v>2</v>
      </c>
      <c r="F10" s="7">
        <f t="shared" ref="F10" si="3">SUM(F11:F16)</f>
        <v>2</v>
      </c>
      <c r="G10" s="10">
        <f t="shared" ref="G10" si="4">SUM(G11:G16)</f>
        <v>2</v>
      </c>
      <c r="I10" s="11">
        <f>(E10+F10)/200</f>
        <v>0.02</v>
      </c>
      <c r="J10" s="12">
        <f>(D10+G10)/200</f>
        <v>0.02</v>
      </c>
      <c r="L10" s="11">
        <f>(D10+E10)/200</f>
        <v>0.02</v>
      </c>
      <c r="M10" s="12">
        <f>(F10+G10)/200</f>
        <v>0.02</v>
      </c>
      <c r="O10" s="7" t="s">
        <v>4</v>
      </c>
      <c r="P10" s="13">
        <f t="shared" ref="P10" si="5">SUM(P11:P16)</f>
        <v>86</v>
      </c>
      <c r="Q10" s="14">
        <f>P10/600</f>
        <v>0.14333333333333334</v>
      </c>
      <c r="R10" s="13">
        <f>SUM(R11:R16)</f>
        <v>47</v>
      </c>
      <c r="S10" s="15">
        <f>R10/600</f>
        <v>7.8333333333333338E-2</v>
      </c>
      <c r="T10" s="16"/>
      <c r="U10" s="17">
        <f>P10+R10</f>
        <v>133</v>
      </c>
      <c r="V10" s="15">
        <f>U10/1200</f>
        <v>0.11083333333333334</v>
      </c>
    </row>
    <row r="11" spans="1:25" ht="16" x14ac:dyDescent="0.2">
      <c r="B11" s="20"/>
      <c r="C11" s="2" t="s">
        <v>33</v>
      </c>
      <c r="D11" s="22">
        <v>2</v>
      </c>
      <c r="E11" s="23">
        <v>2</v>
      </c>
      <c r="F11" s="22">
        <v>2</v>
      </c>
      <c r="G11" s="23">
        <v>2</v>
      </c>
      <c r="O11" s="2" t="s">
        <v>33</v>
      </c>
      <c r="P11" s="24">
        <v>4</v>
      </c>
      <c r="Q11" s="40">
        <f>P11/100</f>
        <v>0.04</v>
      </c>
      <c r="R11" s="24">
        <v>17</v>
      </c>
      <c r="S11" s="40">
        <f>R11/100</f>
        <v>0.17</v>
      </c>
    </row>
    <row r="12" spans="1:25" ht="16" x14ac:dyDescent="0.2">
      <c r="B12" s="20"/>
      <c r="D12" s="18"/>
      <c r="F12" s="18"/>
      <c r="O12" s="2" t="s">
        <v>34</v>
      </c>
      <c r="P12" s="25">
        <v>17</v>
      </c>
      <c r="Q12" s="41">
        <f t="shared" ref="Q12:S16" si="6">P12/100</f>
        <v>0.17</v>
      </c>
      <c r="R12" s="25">
        <v>4</v>
      </c>
      <c r="S12" s="41">
        <f t="shared" si="6"/>
        <v>0.04</v>
      </c>
    </row>
    <row r="13" spans="1:25" ht="16" x14ac:dyDescent="0.2">
      <c r="B13" s="20"/>
      <c r="D13" s="18"/>
      <c r="F13" s="18"/>
      <c r="O13" s="2" t="s">
        <v>35</v>
      </c>
      <c r="P13" s="29">
        <v>14</v>
      </c>
      <c r="Q13" s="42">
        <f t="shared" si="6"/>
        <v>0.14000000000000001</v>
      </c>
      <c r="R13" s="29">
        <v>14</v>
      </c>
      <c r="S13" s="42">
        <f t="shared" si="6"/>
        <v>0.14000000000000001</v>
      </c>
    </row>
    <row r="14" spans="1:25" ht="16" x14ac:dyDescent="0.2">
      <c r="B14" s="20"/>
      <c r="D14" s="18"/>
      <c r="F14" s="18"/>
      <c r="O14" s="2" t="s">
        <v>36</v>
      </c>
      <c r="P14" s="28">
        <v>17</v>
      </c>
      <c r="Q14" s="43">
        <f t="shared" si="6"/>
        <v>0.17</v>
      </c>
      <c r="R14" s="28">
        <v>4</v>
      </c>
      <c r="S14" s="43">
        <f t="shared" si="6"/>
        <v>0.04</v>
      </c>
    </row>
    <row r="15" spans="1:25" ht="16" x14ac:dyDescent="0.2">
      <c r="B15" s="20"/>
      <c r="D15" s="18"/>
      <c r="F15" s="18"/>
      <c r="O15" s="2" t="s">
        <v>37</v>
      </c>
      <c r="P15" s="34">
        <v>17</v>
      </c>
      <c r="Q15" s="44">
        <f t="shared" si="6"/>
        <v>0.17</v>
      </c>
      <c r="R15" s="34">
        <v>4</v>
      </c>
      <c r="S15" s="44">
        <f t="shared" si="6"/>
        <v>0.04</v>
      </c>
    </row>
    <row r="16" spans="1:25" ht="16" x14ac:dyDescent="0.2">
      <c r="B16" s="20"/>
      <c r="D16" s="18"/>
      <c r="F16" s="18"/>
      <c r="O16" s="2" t="s">
        <v>38</v>
      </c>
      <c r="P16" s="37">
        <v>17</v>
      </c>
      <c r="Q16" s="45">
        <f t="shared" si="6"/>
        <v>0.17</v>
      </c>
      <c r="R16" s="37">
        <v>4</v>
      </c>
      <c r="S16" s="45">
        <f t="shared" si="6"/>
        <v>0.04</v>
      </c>
    </row>
    <row r="17" spans="1:22" ht="16" x14ac:dyDescent="0.2">
      <c r="A17" s="7" t="s">
        <v>8</v>
      </c>
      <c r="B17" s="8">
        <f>C17/$C$45</f>
        <v>0.11</v>
      </c>
      <c r="C17" s="9">
        <f>SUM(E17:G17)</f>
        <v>33</v>
      </c>
      <c r="D17" s="7">
        <f t="shared" ref="D17" si="7">SUM(D18:D23)</f>
        <v>41</v>
      </c>
      <c r="E17" s="9">
        <f>SUM(E18:E23)</f>
        <v>19</v>
      </c>
      <c r="F17" s="7">
        <f t="shared" ref="F17" si="8">SUM(F18:F23)</f>
        <v>10</v>
      </c>
      <c r="G17" s="10">
        <f t="shared" ref="G17" si="9">SUM(G18:G23)</f>
        <v>4</v>
      </c>
      <c r="I17" s="11">
        <f>(E17+F17)/200</f>
        <v>0.14499999999999999</v>
      </c>
      <c r="J17" s="12">
        <f>(D17+G17)/200</f>
        <v>0.22500000000000001</v>
      </c>
      <c r="L17" s="11">
        <f>(D17+E17)/200</f>
        <v>0.3</v>
      </c>
      <c r="M17" s="12">
        <f>(F17+G17)/200</f>
        <v>7.0000000000000007E-2</v>
      </c>
      <c r="O17" s="7" t="s">
        <v>6</v>
      </c>
      <c r="P17" s="13">
        <f t="shared" ref="P17" si="10">SUM(P18:P23)</f>
        <v>154</v>
      </c>
      <c r="Q17" s="14">
        <f>P17/600</f>
        <v>0.25666666666666665</v>
      </c>
      <c r="R17" s="13">
        <f>SUM(R18:R23)</f>
        <v>109</v>
      </c>
      <c r="S17" s="15">
        <f>R17/600</f>
        <v>0.18166666666666667</v>
      </c>
      <c r="T17" s="16"/>
      <c r="U17" s="17">
        <f>P17+R17</f>
        <v>263</v>
      </c>
      <c r="V17" s="15">
        <f>U17/1200</f>
        <v>0.21916666666666668</v>
      </c>
    </row>
    <row r="18" spans="1:22" ht="16" x14ac:dyDescent="0.2">
      <c r="B18" s="20"/>
      <c r="C18" s="2" t="s">
        <v>33</v>
      </c>
      <c r="D18" s="22">
        <v>5</v>
      </c>
      <c r="E18" s="23">
        <v>3</v>
      </c>
      <c r="F18" s="22">
        <v>2</v>
      </c>
      <c r="G18" s="23">
        <v>1</v>
      </c>
      <c r="O18" s="2" t="s">
        <v>33</v>
      </c>
      <c r="P18" s="24">
        <v>14</v>
      </c>
      <c r="Q18" s="40">
        <f>P18/100</f>
        <v>0.14000000000000001</v>
      </c>
      <c r="R18" s="24">
        <v>29</v>
      </c>
      <c r="S18" s="40">
        <f>R18/100</f>
        <v>0.28999999999999998</v>
      </c>
    </row>
    <row r="19" spans="1:22" ht="16" x14ac:dyDescent="0.2">
      <c r="B19" s="20"/>
      <c r="C19" s="2" t="s">
        <v>35</v>
      </c>
      <c r="D19" s="30">
        <v>8</v>
      </c>
      <c r="E19" s="31">
        <v>4</v>
      </c>
      <c r="F19" s="30">
        <v>1</v>
      </c>
      <c r="G19" s="31">
        <v>0</v>
      </c>
      <c r="O19" s="2" t="s">
        <v>34</v>
      </c>
      <c r="P19" s="25">
        <v>29</v>
      </c>
      <c r="Q19" s="41">
        <f t="shared" ref="Q19:S23" si="11">P19/100</f>
        <v>0.28999999999999998</v>
      </c>
      <c r="R19" s="25">
        <v>14</v>
      </c>
      <c r="S19" s="41">
        <f t="shared" si="11"/>
        <v>0.14000000000000001</v>
      </c>
    </row>
    <row r="20" spans="1:22" ht="16" x14ac:dyDescent="0.2">
      <c r="B20" s="20"/>
      <c r="C20" s="2" t="s">
        <v>36</v>
      </c>
      <c r="D20" s="32">
        <v>6</v>
      </c>
      <c r="E20" s="33">
        <v>3</v>
      </c>
      <c r="F20" s="32">
        <v>2</v>
      </c>
      <c r="G20" s="33">
        <v>1</v>
      </c>
      <c r="O20" s="2" t="s">
        <v>35</v>
      </c>
      <c r="P20" s="29">
        <v>24</v>
      </c>
      <c r="Q20" s="42">
        <f t="shared" si="11"/>
        <v>0.24</v>
      </c>
      <c r="R20" s="29">
        <v>24</v>
      </c>
      <c r="S20" s="42">
        <f t="shared" si="11"/>
        <v>0.24</v>
      </c>
    </row>
    <row r="21" spans="1:22" ht="16" x14ac:dyDescent="0.2">
      <c r="B21" s="20"/>
      <c r="C21" s="2" t="s">
        <v>37</v>
      </c>
      <c r="D21" s="35">
        <v>7</v>
      </c>
      <c r="E21" s="36">
        <v>3</v>
      </c>
      <c r="F21" s="35">
        <v>2</v>
      </c>
      <c r="G21" s="36">
        <v>1</v>
      </c>
      <c r="O21" s="2" t="s">
        <v>36</v>
      </c>
      <c r="P21" s="28">
        <v>29</v>
      </c>
      <c r="Q21" s="43">
        <f t="shared" si="11"/>
        <v>0.28999999999999998</v>
      </c>
      <c r="R21" s="28">
        <v>14</v>
      </c>
      <c r="S21" s="43">
        <f t="shared" si="11"/>
        <v>0.14000000000000001</v>
      </c>
    </row>
    <row r="22" spans="1:22" ht="16" x14ac:dyDescent="0.2">
      <c r="B22" s="20"/>
      <c r="C22" s="2" t="s">
        <v>38</v>
      </c>
      <c r="D22" s="38">
        <v>15</v>
      </c>
      <c r="E22" s="39">
        <v>6</v>
      </c>
      <c r="F22" s="38">
        <v>3</v>
      </c>
      <c r="G22" s="39">
        <v>1</v>
      </c>
      <c r="O22" s="2" t="s">
        <v>37</v>
      </c>
      <c r="P22" s="34">
        <v>29</v>
      </c>
      <c r="Q22" s="44">
        <f t="shared" si="11"/>
        <v>0.28999999999999998</v>
      </c>
      <c r="R22" s="34">
        <v>14</v>
      </c>
      <c r="S22" s="44">
        <f t="shared" si="11"/>
        <v>0.14000000000000001</v>
      </c>
    </row>
    <row r="23" spans="1:22" ht="16" x14ac:dyDescent="0.2">
      <c r="B23" s="20"/>
      <c r="D23" s="18"/>
      <c r="F23" s="18"/>
      <c r="O23" s="2" t="s">
        <v>38</v>
      </c>
      <c r="P23" s="37">
        <v>29</v>
      </c>
      <c r="Q23" s="45">
        <f t="shared" si="11"/>
        <v>0.28999999999999998</v>
      </c>
      <c r="R23" s="37">
        <v>14</v>
      </c>
      <c r="S23" s="45">
        <f t="shared" si="11"/>
        <v>0.14000000000000001</v>
      </c>
    </row>
    <row r="24" spans="1:22" ht="16" x14ac:dyDescent="0.2">
      <c r="A24" s="7" t="s">
        <v>9</v>
      </c>
      <c r="B24" s="8">
        <f>C24/$C$45</f>
        <v>0.24</v>
      </c>
      <c r="C24" s="9">
        <f>SUM(E24:G24)</f>
        <v>72</v>
      </c>
      <c r="D24" s="7">
        <f t="shared" ref="D24" si="12">SUM(D25:D30)</f>
        <v>32</v>
      </c>
      <c r="E24" s="9">
        <f>SUM(E25:E30)</f>
        <v>34</v>
      </c>
      <c r="F24" s="7">
        <f t="shared" ref="F24" si="13">SUM(F25:F30)</f>
        <v>25</v>
      </c>
      <c r="G24" s="10">
        <f t="shared" ref="G24" si="14">SUM(G25:G30)</f>
        <v>13</v>
      </c>
      <c r="I24" s="11">
        <f>(E24+F24)/200</f>
        <v>0.29499999999999998</v>
      </c>
      <c r="J24" s="12">
        <f>(D24+G24)/200</f>
        <v>0.22500000000000001</v>
      </c>
      <c r="L24" s="11">
        <f>(D24+E24)/200</f>
        <v>0.33</v>
      </c>
      <c r="M24" s="12">
        <f>(F24+G24)/200</f>
        <v>0.19</v>
      </c>
      <c r="O24" s="7" t="s">
        <v>5</v>
      </c>
      <c r="P24" s="13">
        <f t="shared" ref="P24" si="15">SUM(P25:P30)</f>
        <v>223</v>
      </c>
      <c r="Q24" s="14">
        <f>P24/600</f>
        <v>0.37166666666666665</v>
      </c>
      <c r="R24" s="13">
        <f>SUM(R25:R30)</f>
        <v>171</v>
      </c>
      <c r="S24" s="15">
        <f>R24/600</f>
        <v>0.28499999999999998</v>
      </c>
      <c r="T24" s="16"/>
      <c r="U24" s="17">
        <f>P24+R24</f>
        <v>394</v>
      </c>
      <c r="V24" s="15">
        <f>U24/1200</f>
        <v>0.32833333333333331</v>
      </c>
    </row>
    <row r="25" spans="1:22" ht="16" x14ac:dyDescent="0.2">
      <c r="B25" s="20"/>
      <c r="C25" s="2" t="s">
        <v>33</v>
      </c>
      <c r="D25" s="22">
        <v>5</v>
      </c>
      <c r="E25" s="23">
        <v>5</v>
      </c>
      <c r="F25" s="22">
        <v>3</v>
      </c>
      <c r="G25" s="23">
        <v>2</v>
      </c>
      <c r="O25" s="2" t="s">
        <v>33</v>
      </c>
      <c r="P25" s="24">
        <v>24</v>
      </c>
      <c r="Q25" s="40">
        <f>P25/100</f>
        <v>0.24</v>
      </c>
      <c r="R25" s="24">
        <v>41</v>
      </c>
      <c r="S25" s="40">
        <f>R25/100</f>
        <v>0.41</v>
      </c>
    </row>
    <row r="26" spans="1:22" ht="16" x14ac:dyDescent="0.2">
      <c r="B26" s="20"/>
      <c r="C26" s="2" t="s">
        <v>34</v>
      </c>
      <c r="D26" s="26">
        <v>9</v>
      </c>
      <c r="E26" s="27">
        <v>7</v>
      </c>
      <c r="F26" s="26">
        <v>6</v>
      </c>
      <c r="G26" s="27">
        <v>5</v>
      </c>
      <c r="O26" s="2" t="s">
        <v>34</v>
      </c>
      <c r="P26" s="25">
        <v>41</v>
      </c>
      <c r="Q26" s="41">
        <f t="shared" ref="Q26:S30" si="16">P26/100</f>
        <v>0.41</v>
      </c>
      <c r="R26" s="25">
        <v>24</v>
      </c>
      <c r="S26" s="41">
        <f t="shared" si="16"/>
        <v>0.24</v>
      </c>
    </row>
    <row r="27" spans="1:22" ht="16" x14ac:dyDescent="0.2">
      <c r="B27" s="20"/>
      <c r="C27" s="2" t="s">
        <v>35</v>
      </c>
      <c r="D27" s="30">
        <v>5</v>
      </c>
      <c r="E27" s="31">
        <v>5</v>
      </c>
      <c r="F27" s="30">
        <v>4</v>
      </c>
      <c r="G27" s="31">
        <v>2</v>
      </c>
      <c r="O27" s="2" t="s">
        <v>35</v>
      </c>
      <c r="P27" s="29">
        <v>35</v>
      </c>
      <c r="Q27" s="42">
        <f t="shared" si="16"/>
        <v>0.35</v>
      </c>
      <c r="R27" s="29">
        <v>34</v>
      </c>
      <c r="S27" s="42">
        <f t="shared" si="16"/>
        <v>0.34</v>
      </c>
    </row>
    <row r="28" spans="1:22" ht="16" x14ac:dyDescent="0.2">
      <c r="B28" s="20"/>
      <c r="C28" s="2" t="s">
        <v>36</v>
      </c>
      <c r="D28" s="32">
        <v>6</v>
      </c>
      <c r="E28" s="33">
        <v>6</v>
      </c>
      <c r="F28" s="32">
        <v>4</v>
      </c>
      <c r="G28" s="33">
        <v>2</v>
      </c>
      <c r="O28" s="2" t="s">
        <v>36</v>
      </c>
      <c r="P28" s="28">
        <v>41</v>
      </c>
      <c r="Q28" s="43">
        <f t="shared" si="16"/>
        <v>0.41</v>
      </c>
      <c r="R28" s="28">
        <v>24</v>
      </c>
      <c r="S28" s="43">
        <f t="shared" si="16"/>
        <v>0.24</v>
      </c>
    </row>
    <row r="29" spans="1:22" ht="16" x14ac:dyDescent="0.2">
      <c r="B29" s="20"/>
      <c r="C29" s="2" t="s">
        <v>37</v>
      </c>
      <c r="D29" s="35">
        <v>7</v>
      </c>
      <c r="E29" s="36">
        <v>11</v>
      </c>
      <c r="F29" s="35">
        <v>8</v>
      </c>
      <c r="G29" s="36">
        <v>2</v>
      </c>
      <c r="O29" s="2" t="s">
        <v>37</v>
      </c>
      <c r="P29" s="34">
        <v>41</v>
      </c>
      <c r="Q29" s="44">
        <f t="shared" si="16"/>
        <v>0.41</v>
      </c>
      <c r="R29" s="34">
        <v>24</v>
      </c>
      <c r="S29" s="44">
        <f t="shared" si="16"/>
        <v>0.24</v>
      </c>
    </row>
    <row r="30" spans="1:22" ht="16" x14ac:dyDescent="0.2">
      <c r="B30" s="20"/>
      <c r="D30" s="18"/>
      <c r="F30" s="18"/>
      <c r="O30" s="2" t="s">
        <v>38</v>
      </c>
      <c r="P30" s="37">
        <v>41</v>
      </c>
      <c r="Q30" s="45">
        <f t="shared" si="16"/>
        <v>0.41</v>
      </c>
      <c r="R30" s="37">
        <v>24</v>
      </c>
      <c r="S30" s="45">
        <f t="shared" si="16"/>
        <v>0.24</v>
      </c>
    </row>
    <row r="31" spans="1:22" ht="16" x14ac:dyDescent="0.2">
      <c r="A31" s="7" t="s">
        <v>10</v>
      </c>
      <c r="B31" s="8">
        <f>C31/$C$45</f>
        <v>0.23333333333333334</v>
      </c>
      <c r="C31" s="9">
        <f>SUM(E31:G31)</f>
        <v>70</v>
      </c>
      <c r="D31" s="7">
        <f t="shared" ref="D31" si="17">SUM(D32:D37)</f>
        <v>4</v>
      </c>
      <c r="E31" s="9">
        <f>SUM(E32:E37)</f>
        <v>10</v>
      </c>
      <c r="F31" s="7">
        <f t="shared" ref="F31" si="18">SUM(F32:F37)</f>
        <v>19</v>
      </c>
      <c r="G31" s="10">
        <f t="shared" ref="G31" si="19">SUM(G32:G37)</f>
        <v>41</v>
      </c>
      <c r="I31" s="11">
        <f>(E31+F31)/200</f>
        <v>0.14499999999999999</v>
      </c>
      <c r="J31" s="12">
        <f>(D31+G31)/200</f>
        <v>0.22500000000000001</v>
      </c>
      <c r="L31" s="11">
        <f>(D31+E31)/200</f>
        <v>7.0000000000000007E-2</v>
      </c>
      <c r="M31" s="12">
        <f>(F31+G31)/200</f>
        <v>0.3</v>
      </c>
      <c r="O31" s="7" t="s">
        <v>2</v>
      </c>
      <c r="P31" s="13">
        <f t="shared" ref="P31" si="20">SUM(P32:P37)</f>
        <v>290</v>
      </c>
      <c r="Q31" s="14">
        <f>P31/600</f>
        <v>0.48333333333333334</v>
      </c>
      <c r="R31" s="13">
        <f>SUM(R32:R37)</f>
        <v>233</v>
      </c>
      <c r="S31" s="15">
        <f>R31/600</f>
        <v>0.38833333333333331</v>
      </c>
      <c r="T31" s="16"/>
      <c r="U31" s="17">
        <f>P31+R31</f>
        <v>523</v>
      </c>
      <c r="V31" s="15">
        <f>U31/1200</f>
        <v>0.43583333333333335</v>
      </c>
    </row>
    <row r="32" spans="1:22" ht="16" x14ac:dyDescent="0.2">
      <c r="B32" s="20"/>
      <c r="C32" s="2" t="s">
        <v>33</v>
      </c>
      <c r="D32" s="22">
        <v>1</v>
      </c>
      <c r="E32" s="23">
        <v>2</v>
      </c>
      <c r="F32" s="22">
        <v>3</v>
      </c>
      <c r="G32" s="23">
        <v>5</v>
      </c>
      <c r="O32" s="2" t="s">
        <v>33</v>
      </c>
      <c r="P32" s="24">
        <v>34</v>
      </c>
      <c r="Q32" s="40">
        <f>P32/100</f>
        <v>0.34</v>
      </c>
      <c r="R32" s="24">
        <v>53</v>
      </c>
      <c r="S32" s="40">
        <f>R32/100</f>
        <v>0.53</v>
      </c>
    </row>
    <row r="33" spans="1:22" ht="16" x14ac:dyDescent="0.2">
      <c r="B33" s="20"/>
      <c r="C33" s="2" t="s">
        <v>35</v>
      </c>
      <c r="D33" s="30">
        <v>0</v>
      </c>
      <c r="E33" s="31">
        <v>1</v>
      </c>
      <c r="F33" s="30">
        <v>4</v>
      </c>
      <c r="G33" s="31">
        <v>8</v>
      </c>
      <c r="O33" s="2" t="s">
        <v>34</v>
      </c>
      <c r="P33" s="25">
        <v>53</v>
      </c>
      <c r="Q33" s="41">
        <f t="shared" ref="Q33:S37" si="21">P33/100</f>
        <v>0.53</v>
      </c>
      <c r="R33" s="25">
        <v>34</v>
      </c>
      <c r="S33" s="41">
        <f t="shared" si="21"/>
        <v>0.34</v>
      </c>
    </row>
    <row r="34" spans="1:22" ht="16" x14ac:dyDescent="0.2">
      <c r="B34" s="20"/>
      <c r="C34" s="2" t="s">
        <v>36</v>
      </c>
      <c r="D34" s="32">
        <v>1</v>
      </c>
      <c r="E34" s="33">
        <v>2</v>
      </c>
      <c r="F34" s="32">
        <v>3</v>
      </c>
      <c r="G34" s="33">
        <v>6</v>
      </c>
      <c r="O34" s="2" t="s">
        <v>35</v>
      </c>
      <c r="P34" s="29">
        <v>44</v>
      </c>
      <c r="Q34" s="42">
        <f t="shared" si="21"/>
        <v>0.44</v>
      </c>
      <c r="R34" s="29">
        <v>44</v>
      </c>
      <c r="S34" s="42">
        <f t="shared" si="21"/>
        <v>0.44</v>
      </c>
    </row>
    <row r="35" spans="1:22" ht="16" x14ac:dyDescent="0.2">
      <c r="B35" s="20"/>
      <c r="C35" s="2" t="s">
        <v>37</v>
      </c>
      <c r="D35" s="35">
        <v>1</v>
      </c>
      <c r="E35" s="36">
        <v>2</v>
      </c>
      <c r="F35" s="35">
        <v>3</v>
      </c>
      <c r="G35" s="36">
        <v>7</v>
      </c>
      <c r="O35" s="2" t="s">
        <v>36</v>
      </c>
      <c r="P35" s="28">
        <v>53</v>
      </c>
      <c r="Q35" s="43">
        <f t="shared" si="21"/>
        <v>0.53</v>
      </c>
      <c r="R35" s="28">
        <v>34</v>
      </c>
      <c r="S35" s="43">
        <f t="shared" si="21"/>
        <v>0.34</v>
      </c>
    </row>
    <row r="36" spans="1:22" ht="16" x14ac:dyDescent="0.2">
      <c r="B36" s="20"/>
      <c r="C36" s="2" t="s">
        <v>38</v>
      </c>
      <c r="D36" s="38">
        <v>1</v>
      </c>
      <c r="E36" s="39">
        <v>3</v>
      </c>
      <c r="F36" s="38">
        <v>6</v>
      </c>
      <c r="G36" s="39">
        <v>15</v>
      </c>
      <c r="O36" s="2" t="s">
        <v>37</v>
      </c>
      <c r="P36" s="34">
        <v>53</v>
      </c>
      <c r="Q36" s="44">
        <f t="shared" si="21"/>
        <v>0.53</v>
      </c>
      <c r="R36" s="34">
        <v>34</v>
      </c>
      <c r="S36" s="44">
        <f t="shared" si="21"/>
        <v>0.34</v>
      </c>
    </row>
    <row r="37" spans="1:22" ht="16" x14ac:dyDescent="0.2">
      <c r="B37" s="20"/>
      <c r="D37" s="18"/>
      <c r="F37" s="18"/>
      <c r="O37" s="2" t="s">
        <v>38</v>
      </c>
      <c r="P37" s="37">
        <v>53</v>
      </c>
      <c r="Q37" s="45">
        <f t="shared" si="21"/>
        <v>0.53</v>
      </c>
      <c r="R37" s="37">
        <v>34</v>
      </c>
      <c r="S37" s="45">
        <f t="shared" si="21"/>
        <v>0.34</v>
      </c>
    </row>
    <row r="38" spans="1:22" ht="16" x14ac:dyDescent="0.2">
      <c r="A38" s="7" t="s">
        <v>11</v>
      </c>
      <c r="B38" s="8">
        <f>C38/$C$45</f>
        <v>0.30333333333333334</v>
      </c>
      <c r="C38" s="9">
        <f>SUM(E38:G38)</f>
        <v>91</v>
      </c>
      <c r="D38" s="7">
        <f t="shared" ref="D38" si="22">SUM(D39:D44)</f>
        <v>13</v>
      </c>
      <c r="E38" s="9">
        <f>SUM(E39:E44)</f>
        <v>25</v>
      </c>
      <c r="F38" s="7">
        <f t="shared" ref="F38" si="23">SUM(F39:F44)</f>
        <v>34</v>
      </c>
      <c r="G38" s="10">
        <f t="shared" ref="G38" si="24">SUM(G39:G44)</f>
        <v>32</v>
      </c>
      <c r="I38" s="11">
        <f>(E38+F38)/200</f>
        <v>0.29499999999999998</v>
      </c>
      <c r="J38" s="12">
        <f>(D38+G38)/200</f>
        <v>0.22500000000000001</v>
      </c>
      <c r="L38" s="11">
        <f>(D38+E38)/200</f>
        <v>0.19</v>
      </c>
      <c r="M38" s="12">
        <f>(F38+G38)/200</f>
        <v>0.33</v>
      </c>
      <c r="O38" s="7" t="s">
        <v>1</v>
      </c>
      <c r="P38" s="13">
        <f t="shared" ref="P38" si="25">SUM(P39:P44)</f>
        <v>368</v>
      </c>
      <c r="Q38" s="14">
        <f>P38/600</f>
        <v>0.61333333333333329</v>
      </c>
      <c r="R38" s="13">
        <f>SUM(R39:R44)</f>
        <v>320</v>
      </c>
      <c r="S38" s="15">
        <f>R38/600</f>
        <v>0.53333333333333333</v>
      </c>
      <c r="T38" s="16"/>
      <c r="U38" s="17">
        <f>P38+R38</f>
        <v>688</v>
      </c>
      <c r="V38" s="15">
        <f>U38/1200</f>
        <v>0.57333333333333336</v>
      </c>
    </row>
    <row r="39" spans="1:22" ht="16" x14ac:dyDescent="0.2">
      <c r="B39" s="20"/>
      <c r="C39" s="2" t="s">
        <v>33</v>
      </c>
      <c r="D39" s="22">
        <v>2</v>
      </c>
      <c r="E39" s="23">
        <v>3</v>
      </c>
      <c r="F39" s="22">
        <v>5</v>
      </c>
      <c r="G39" s="23">
        <v>5</v>
      </c>
      <c r="O39" s="2" t="s">
        <v>33</v>
      </c>
      <c r="P39" s="24">
        <v>49</v>
      </c>
      <c r="Q39" s="40">
        <f>P39/100</f>
        <v>0.49</v>
      </c>
      <c r="R39" s="24">
        <v>65</v>
      </c>
      <c r="S39" s="40">
        <f>R39/100</f>
        <v>0.65</v>
      </c>
    </row>
    <row r="40" spans="1:22" ht="16" x14ac:dyDescent="0.2">
      <c r="B40" s="20"/>
      <c r="C40" s="2" t="s">
        <v>34</v>
      </c>
      <c r="D40" s="26">
        <v>5</v>
      </c>
      <c r="E40" s="27">
        <v>6</v>
      </c>
      <c r="F40" s="26">
        <v>7</v>
      </c>
      <c r="G40" s="27">
        <v>9</v>
      </c>
      <c r="O40" s="2" t="s">
        <v>34</v>
      </c>
      <c r="P40" s="25">
        <v>65</v>
      </c>
      <c r="Q40" s="41">
        <f t="shared" ref="Q40:S44" si="26">P40/100</f>
        <v>0.65</v>
      </c>
      <c r="R40" s="25">
        <v>49</v>
      </c>
      <c r="S40" s="41">
        <f t="shared" si="26"/>
        <v>0.49</v>
      </c>
    </row>
    <row r="41" spans="1:22" ht="16" x14ac:dyDescent="0.2">
      <c r="B41" s="20"/>
      <c r="C41" s="2" t="s">
        <v>35</v>
      </c>
      <c r="D41" s="30">
        <v>2</v>
      </c>
      <c r="E41" s="31">
        <v>4</v>
      </c>
      <c r="F41" s="30">
        <v>5</v>
      </c>
      <c r="G41" s="31">
        <v>5</v>
      </c>
      <c r="O41" s="2" t="s">
        <v>35</v>
      </c>
      <c r="P41" s="29">
        <v>59</v>
      </c>
      <c r="Q41" s="42">
        <f t="shared" si="26"/>
        <v>0.59</v>
      </c>
      <c r="R41" s="29">
        <v>59</v>
      </c>
      <c r="S41" s="42">
        <f t="shared" si="26"/>
        <v>0.59</v>
      </c>
    </row>
    <row r="42" spans="1:22" ht="16" x14ac:dyDescent="0.2">
      <c r="B42" s="20"/>
      <c r="C42" s="2" t="s">
        <v>36</v>
      </c>
      <c r="D42" s="32">
        <v>2</v>
      </c>
      <c r="E42" s="33">
        <v>4</v>
      </c>
      <c r="F42" s="32">
        <v>6</v>
      </c>
      <c r="G42" s="33">
        <v>6</v>
      </c>
      <c r="O42" s="2" t="s">
        <v>36</v>
      </c>
      <c r="P42" s="28">
        <v>65</v>
      </c>
      <c r="Q42" s="43">
        <f t="shared" si="26"/>
        <v>0.65</v>
      </c>
      <c r="R42" s="28">
        <v>49</v>
      </c>
      <c r="S42" s="43">
        <f t="shared" si="26"/>
        <v>0.49</v>
      </c>
    </row>
    <row r="43" spans="1:22" ht="16" x14ac:dyDescent="0.2">
      <c r="B43" s="20"/>
      <c r="C43" s="2" t="s">
        <v>37</v>
      </c>
      <c r="D43" s="35">
        <v>2</v>
      </c>
      <c r="E43" s="36">
        <v>8</v>
      </c>
      <c r="F43" s="35">
        <v>11</v>
      </c>
      <c r="G43" s="36">
        <v>7</v>
      </c>
      <c r="O43" s="2" t="s">
        <v>37</v>
      </c>
      <c r="P43" s="34">
        <v>65</v>
      </c>
      <c r="Q43" s="44">
        <f t="shared" si="26"/>
        <v>0.65</v>
      </c>
      <c r="R43" s="34">
        <v>49</v>
      </c>
      <c r="S43" s="44">
        <f t="shared" si="26"/>
        <v>0.49</v>
      </c>
    </row>
    <row r="44" spans="1:22" ht="16" x14ac:dyDescent="0.2">
      <c r="B44" s="20"/>
      <c r="D44" s="18"/>
      <c r="F44" s="18"/>
      <c r="O44" s="2" t="s">
        <v>38</v>
      </c>
      <c r="P44" s="37">
        <v>65</v>
      </c>
      <c r="Q44" s="45">
        <f t="shared" si="26"/>
        <v>0.65</v>
      </c>
      <c r="R44" s="37">
        <v>49</v>
      </c>
      <c r="S44" s="45">
        <f t="shared" si="26"/>
        <v>0.49</v>
      </c>
    </row>
    <row r="45" spans="1:22" ht="16" x14ac:dyDescent="0.2">
      <c r="A45" s="7" t="s">
        <v>16</v>
      </c>
      <c r="B45" s="8">
        <f>C45/$C$45</f>
        <v>1</v>
      </c>
      <c r="C45" s="9">
        <f>SUM(E45:G45)</f>
        <v>300</v>
      </c>
      <c r="D45" s="7">
        <f>SUM(D46:D51)</f>
        <v>100</v>
      </c>
      <c r="E45" s="10">
        <f t="shared" ref="E45:G45" si="27">SUM(E46:E51)</f>
        <v>100</v>
      </c>
      <c r="F45" s="9">
        <f t="shared" si="27"/>
        <v>100</v>
      </c>
      <c r="G45" s="10">
        <f t="shared" si="27"/>
        <v>100</v>
      </c>
      <c r="I45" s="11">
        <f>SUM(I46:I51)</f>
        <v>1</v>
      </c>
      <c r="J45" s="12">
        <f>SUM(J46:J51)</f>
        <v>1</v>
      </c>
      <c r="L45" s="11">
        <f>SUM(L46:L51)</f>
        <v>1</v>
      </c>
      <c r="M45" s="12">
        <f>SUM(M46:M51)</f>
        <v>1</v>
      </c>
      <c r="O45" s="7" t="s">
        <v>0</v>
      </c>
      <c r="P45" s="13">
        <f t="shared" ref="P45" si="28">SUM(P46:P51)</f>
        <v>471</v>
      </c>
      <c r="Q45" s="14">
        <f>P45/600</f>
        <v>0.78500000000000003</v>
      </c>
      <c r="R45" s="13">
        <f>SUM(R46:R51)</f>
        <v>432</v>
      </c>
      <c r="S45" s="15">
        <f>R45/600</f>
        <v>0.72</v>
      </c>
      <c r="T45" s="16"/>
      <c r="U45" s="17">
        <f>P45+R45</f>
        <v>903</v>
      </c>
      <c r="V45" s="15">
        <f>U45/1200</f>
        <v>0.75249999999999995</v>
      </c>
    </row>
    <row r="46" spans="1:22" ht="16" x14ac:dyDescent="0.2">
      <c r="C46" s="2" t="s">
        <v>33</v>
      </c>
      <c r="D46" s="23">
        <f>D4+D11+D18+D25+D32+D39</f>
        <v>17</v>
      </c>
      <c r="E46" s="46">
        <f t="shared" ref="E46:G46" si="29">E4+E11+E18+E25+E32+E39</f>
        <v>17</v>
      </c>
      <c r="F46" s="23">
        <f t="shared" si="29"/>
        <v>17</v>
      </c>
      <c r="G46" s="23">
        <f t="shared" si="29"/>
        <v>17</v>
      </c>
      <c r="I46" s="52">
        <f>(E46+F46)/200</f>
        <v>0.17</v>
      </c>
      <c r="J46" s="52">
        <f>(D46+G46)/200</f>
        <v>0.17</v>
      </c>
      <c r="L46" s="52">
        <f>(D46+E46)/200</f>
        <v>0.17</v>
      </c>
      <c r="M46" s="52">
        <f>(F46+G46)/200</f>
        <v>0.17</v>
      </c>
      <c r="O46" s="2" t="s">
        <v>33</v>
      </c>
      <c r="P46" s="24">
        <v>69</v>
      </c>
      <c r="Q46" s="40">
        <f>P46/100</f>
        <v>0.69</v>
      </c>
      <c r="R46" s="24">
        <v>82</v>
      </c>
      <c r="S46" s="40">
        <f>R46/100</f>
        <v>0.82</v>
      </c>
    </row>
    <row r="47" spans="1:22" ht="16" x14ac:dyDescent="0.2">
      <c r="C47" s="2" t="s">
        <v>34</v>
      </c>
      <c r="D47" s="27">
        <f>D5+D26+D40</f>
        <v>17</v>
      </c>
      <c r="E47" s="47">
        <f t="shared" ref="E47:G47" si="30">E5+E26+E40</f>
        <v>17</v>
      </c>
      <c r="F47" s="27">
        <f t="shared" si="30"/>
        <v>17</v>
      </c>
      <c r="G47" s="27">
        <f t="shared" si="30"/>
        <v>17</v>
      </c>
      <c r="I47" s="53">
        <f t="shared" ref="I47:I51" si="31">(E47+F47)/200</f>
        <v>0.17</v>
      </c>
      <c r="J47" s="53">
        <f t="shared" ref="J47:J51" si="32">(D47+G47)/200</f>
        <v>0.17</v>
      </c>
      <c r="L47" s="53">
        <f t="shared" ref="L47:L51" si="33">(D47+E47)/200</f>
        <v>0.17</v>
      </c>
      <c r="M47" s="53">
        <f t="shared" ref="M47:M51" si="34">(F47+G47)/200</f>
        <v>0.17</v>
      </c>
      <c r="O47" s="2" t="s">
        <v>34</v>
      </c>
      <c r="P47" s="25">
        <v>82</v>
      </c>
      <c r="Q47" s="41">
        <f t="shared" ref="Q47:S51" si="35">P47/100</f>
        <v>0.82</v>
      </c>
      <c r="R47" s="25">
        <v>69</v>
      </c>
      <c r="S47" s="41">
        <f t="shared" si="35"/>
        <v>0.69</v>
      </c>
    </row>
    <row r="48" spans="1:22" ht="16" x14ac:dyDescent="0.2">
      <c r="C48" s="2" t="s">
        <v>35</v>
      </c>
      <c r="D48" s="31">
        <f>D6+D19+D27+D33+D41</f>
        <v>16</v>
      </c>
      <c r="E48" s="48">
        <f t="shared" ref="E48:G48" si="36">E6+E19+E27+E33+E41</f>
        <v>16</v>
      </c>
      <c r="F48" s="31">
        <f t="shared" si="36"/>
        <v>16</v>
      </c>
      <c r="G48" s="31">
        <f t="shared" si="36"/>
        <v>16</v>
      </c>
      <c r="I48" s="54">
        <f t="shared" si="31"/>
        <v>0.16</v>
      </c>
      <c r="J48" s="54">
        <f t="shared" si="32"/>
        <v>0.16</v>
      </c>
      <c r="L48" s="54">
        <f t="shared" si="33"/>
        <v>0.16</v>
      </c>
      <c r="M48" s="54">
        <f t="shared" si="34"/>
        <v>0.16</v>
      </c>
      <c r="O48" s="2" t="s">
        <v>35</v>
      </c>
      <c r="P48" s="29">
        <v>74</v>
      </c>
      <c r="Q48" s="42">
        <f t="shared" si="35"/>
        <v>0.74</v>
      </c>
      <c r="R48" s="29">
        <v>74</v>
      </c>
      <c r="S48" s="42">
        <f t="shared" si="35"/>
        <v>0.74</v>
      </c>
    </row>
    <row r="49" spans="3:22" ht="16" x14ac:dyDescent="0.2">
      <c r="C49" s="2" t="s">
        <v>36</v>
      </c>
      <c r="D49" s="33">
        <f>D7+D20+D28+D34+D42</f>
        <v>17</v>
      </c>
      <c r="E49" s="49">
        <f t="shared" ref="E49:G49" si="37">E7+E20+E28+E34+E42</f>
        <v>17</v>
      </c>
      <c r="F49" s="33">
        <f t="shared" si="37"/>
        <v>17</v>
      </c>
      <c r="G49" s="33">
        <f t="shared" si="37"/>
        <v>17</v>
      </c>
      <c r="I49" s="55">
        <f t="shared" si="31"/>
        <v>0.17</v>
      </c>
      <c r="J49" s="55">
        <f t="shared" si="32"/>
        <v>0.17</v>
      </c>
      <c r="L49" s="55">
        <f t="shared" si="33"/>
        <v>0.17</v>
      </c>
      <c r="M49" s="55">
        <f t="shared" si="34"/>
        <v>0.17</v>
      </c>
      <c r="O49" s="2" t="s">
        <v>36</v>
      </c>
      <c r="P49" s="28">
        <v>82</v>
      </c>
      <c r="Q49" s="43">
        <f t="shared" si="35"/>
        <v>0.82</v>
      </c>
      <c r="R49" s="28">
        <v>69</v>
      </c>
      <c r="S49" s="43">
        <f t="shared" si="35"/>
        <v>0.69</v>
      </c>
    </row>
    <row r="50" spans="3:22" ht="16" x14ac:dyDescent="0.2">
      <c r="C50" s="2" t="s">
        <v>37</v>
      </c>
      <c r="D50" s="36">
        <f>D21+D29+D35+D43</f>
        <v>17</v>
      </c>
      <c r="E50" s="50">
        <f t="shared" ref="E50:G50" si="38">E21+E29+E35+E43</f>
        <v>24</v>
      </c>
      <c r="F50" s="36">
        <f t="shared" si="38"/>
        <v>24</v>
      </c>
      <c r="G50" s="36">
        <f t="shared" si="38"/>
        <v>17</v>
      </c>
      <c r="I50" s="56">
        <f t="shared" si="31"/>
        <v>0.24</v>
      </c>
      <c r="J50" s="56">
        <f t="shared" si="32"/>
        <v>0.17</v>
      </c>
      <c r="L50" s="56">
        <f t="shared" si="33"/>
        <v>0.20499999999999999</v>
      </c>
      <c r="M50" s="56">
        <f t="shared" si="34"/>
        <v>0.20499999999999999</v>
      </c>
      <c r="O50" s="2" t="s">
        <v>37</v>
      </c>
      <c r="P50" s="34">
        <v>82</v>
      </c>
      <c r="Q50" s="44">
        <f t="shared" si="35"/>
        <v>0.82</v>
      </c>
      <c r="R50" s="34">
        <v>69</v>
      </c>
      <c r="S50" s="44">
        <f t="shared" si="35"/>
        <v>0.69</v>
      </c>
    </row>
    <row r="51" spans="3:22" ht="16" x14ac:dyDescent="0.2">
      <c r="C51" s="2" t="s">
        <v>38</v>
      </c>
      <c r="D51" s="39">
        <f>D22+D36</f>
        <v>16</v>
      </c>
      <c r="E51" s="51">
        <f t="shared" ref="E51:G51" si="39">E22+E36</f>
        <v>9</v>
      </c>
      <c r="F51" s="39">
        <f t="shared" si="39"/>
        <v>9</v>
      </c>
      <c r="G51" s="39">
        <f t="shared" si="39"/>
        <v>16</v>
      </c>
      <c r="I51" s="57">
        <f t="shared" si="31"/>
        <v>0.09</v>
      </c>
      <c r="J51" s="57">
        <f t="shared" si="32"/>
        <v>0.16</v>
      </c>
      <c r="L51" s="57">
        <f t="shared" si="33"/>
        <v>0.125</v>
      </c>
      <c r="M51" s="57">
        <f t="shared" si="34"/>
        <v>0.125</v>
      </c>
      <c r="O51" s="2" t="s">
        <v>38</v>
      </c>
      <c r="P51" s="37">
        <v>82</v>
      </c>
      <c r="Q51" s="45">
        <f t="shared" si="35"/>
        <v>0.82</v>
      </c>
      <c r="R51" s="37">
        <v>69</v>
      </c>
      <c r="S51" s="45">
        <f t="shared" si="35"/>
        <v>0.69</v>
      </c>
    </row>
    <row r="52" spans="3:22" ht="16" x14ac:dyDescent="0.2">
      <c r="O52" s="7" t="s">
        <v>3</v>
      </c>
      <c r="P52" s="13">
        <f t="shared" ref="P52" si="40">SUM(P53:P58)</f>
        <v>578</v>
      </c>
      <c r="Q52" s="14">
        <f>P52/600</f>
        <v>0.96333333333333337</v>
      </c>
      <c r="R52" s="13">
        <f>SUM(R53:R58)</f>
        <v>564</v>
      </c>
      <c r="S52" s="15">
        <f>R52/600</f>
        <v>0.94</v>
      </c>
      <c r="T52" s="16"/>
      <c r="U52" s="17">
        <f>P52+R52</f>
        <v>1142</v>
      </c>
      <c r="V52" s="15">
        <f>U52/1200</f>
        <v>0.95166666666666666</v>
      </c>
    </row>
    <row r="53" spans="3:22" ht="16" x14ac:dyDescent="0.2">
      <c r="O53" s="2" t="s">
        <v>33</v>
      </c>
      <c r="P53" s="24">
        <v>93</v>
      </c>
      <c r="Q53" s="40">
        <f>P53/100</f>
        <v>0.93</v>
      </c>
      <c r="R53" s="24">
        <v>98</v>
      </c>
      <c r="S53" s="40">
        <f>R53/100</f>
        <v>0.98</v>
      </c>
    </row>
    <row r="54" spans="3:22" ht="16" x14ac:dyDescent="0.2">
      <c r="O54" s="2" t="s">
        <v>34</v>
      </c>
      <c r="P54" s="25">
        <v>97</v>
      </c>
      <c r="Q54" s="41">
        <f t="shared" ref="Q54:S58" si="41">P54/100</f>
        <v>0.97</v>
      </c>
      <c r="R54" s="25">
        <v>93</v>
      </c>
      <c r="S54" s="41">
        <f t="shared" si="41"/>
        <v>0.93</v>
      </c>
    </row>
    <row r="55" spans="3:22" ht="16" x14ac:dyDescent="0.2">
      <c r="O55" s="2" t="s">
        <v>35</v>
      </c>
      <c r="P55" s="29">
        <v>94</v>
      </c>
      <c r="Q55" s="42">
        <f t="shared" si="41"/>
        <v>0.94</v>
      </c>
      <c r="R55" s="29">
        <v>94</v>
      </c>
      <c r="S55" s="42">
        <f t="shared" si="41"/>
        <v>0.94</v>
      </c>
    </row>
    <row r="56" spans="3:22" ht="16" x14ac:dyDescent="0.2">
      <c r="O56" s="2" t="s">
        <v>36</v>
      </c>
      <c r="P56" s="28">
        <v>98</v>
      </c>
      <c r="Q56" s="43">
        <f t="shared" si="41"/>
        <v>0.98</v>
      </c>
      <c r="R56" s="28">
        <v>93</v>
      </c>
      <c r="S56" s="43">
        <f t="shared" si="41"/>
        <v>0.93</v>
      </c>
    </row>
    <row r="57" spans="3:22" ht="16" x14ac:dyDescent="0.2">
      <c r="O57" s="2" t="s">
        <v>37</v>
      </c>
      <c r="P57" s="34">
        <v>98</v>
      </c>
      <c r="Q57" s="44">
        <f t="shared" si="41"/>
        <v>0.98</v>
      </c>
      <c r="R57" s="34">
        <v>93</v>
      </c>
      <c r="S57" s="44">
        <f t="shared" si="41"/>
        <v>0.93</v>
      </c>
    </row>
    <row r="58" spans="3:22" ht="16" x14ac:dyDescent="0.2">
      <c r="O58" s="2" t="s">
        <v>38</v>
      </c>
      <c r="P58" s="37">
        <v>98</v>
      </c>
      <c r="Q58" s="45">
        <f t="shared" si="41"/>
        <v>0.98</v>
      </c>
      <c r="R58" s="37">
        <v>93</v>
      </c>
      <c r="S58" s="45">
        <f t="shared" si="41"/>
        <v>0.93</v>
      </c>
    </row>
    <row r="59" spans="3:22" ht="16" x14ac:dyDescent="0.2">
      <c r="O59" s="7" t="s">
        <v>16</v>
      </c>
      <c r="P59" s="13">
        <f>SUM(P60:P65)</f>
        <v>2194</v>
      </c>
      <c r="Q59" s="14">
        <f>P59/4800</f>
        <v>0.45708333333333334</v>
      </c>
      <c r="R59" s="13">
        <f>SUM(R60:R65)</f>
        <v>1885</v>
      </c>
      <c r="S59" s="15">
        <f>R59/4800</f>
        <v>0.39270833333333333</v>
      </c>
      <c r="T59" s="16"/>
      <c r="U59" s="17">
        <f>SUM(U60:U65)</f>
        <v>4079</v>
      </c>
      <c r="V59" s="15">
        <f>U59/9600</f>
        <v>0.42489583333333331</v>
      </c>
    </row>
    <row r="60" spans="3:22" ht="16" x14ac:dyDescent="0.2">
      <c r="O60" s="2" t="s">
        <v>33</v>
      </c>
      <c r="P60" s="24">
        <f>P53+P46+P39+P32+P25+P18+P11+P4</f>
        <v>287</v>
      </c>
      <c r="Q60" s="40">
        <f>P60/800</f>
        <v>0.35875000000000001</v>
      </c>
      <c r="R60" s="24">
        <f t="shared" ref="R60" si="42">R53+R46+R39+R32+R25+R18+R11+R4</f>
        <v>390</v>
      </c>
      <c r="S60" s="40">
        <f>R60/800</f>
        <v>0.48749999999999999</v>
      </c>
      <c r="U60" s="24">
        <f>P60+R60</f>
        <v>677</v>
      </c>
      <c r="V60" s="40">
        <f>U60/1600</f>
        <v>0.42312499999999997</v>
      </c>
    </row>
    <row r="61" spans="3:22" ht="16" x14ac:dyDescent="0.2">
      <c r="O61" s="2" t="s">
        <v>34</v>
      </c>
      <c r="P61" s="25">
        <f t="shared" ref="P61:R61" si="43">P54+P47+P40+P33+P26+P19+P12+P5</f>
        <v>389</v>
      </c>
      <c r="Q61" s="41">
        <f t="shared" ref="Q61:S65" si="44">P61/800</f>
        <v>0.48625000000000002</v>
      </c>
      <c r="R61" s="25">
        <f t="shared" si="43"/>
        <v>287</v>
      </c>
      <c r="S61" s="41">
        <f t="shared" si="44"/>
        <v>0.35875000000000001</v>
      </c>
      <c r="U61" s="25">
        <f t="shared" ref="U61:U65" si="45">P61+R61</f>
        <v>676</v>
      </c>
      <c r="V61" s="41">
        <f t="shared" ref="V61:V65" si="46">U61/1600</f>
        <v>0.42249999999999999</v>
      </c>
    </row>
    <row r="62" spans="3:22" ht="16" x14ac:dyDescent="0.2">
      <c r="O62" s="2" t="s">
        <v>35</v>
      </c>
      <c r="P62" s="29">
        <f t="shared" ref="P62:R62" si="47">P55+P48+P41+P34+P27+P20+P13+P6</f>
        <v>348</v>
      </c>
      <c r="Q62" s="42">
        <f t="shared" si="44"/>
        <v>0.435</v>
      </c>
      <c r="R62" s="29">
        <f t="shared" si="47"/>
        <v>347</v>
      </c>
      <c r="S62" s="42">
        <f t="shared" si="44"/>
        <v>0.43375000000000002</v>
      </c>
      <c r="U62" s="29">
        <f t="shared" si="45"/>
        <v>695</v>
      </c>
      <c r="V62" s="42">
        <f t="shared" si="46"/>
        <v>0.43437500000000001</v>
      </c>
    </row>
    <row r="63" spans="3:22" ht="16" x14ac:dyDescent="0.2">
      <c r="O63" s="2" t="s">
        <v>36</v>
      </c>
      <c r="P63" s="28">
        <f t="shared" ref="P63:R63" si="48">P56+P49+P42+P35+P28+P21+P14+P7</f>
        <v>390</v>
      </c>
      <c r="Q63" s="43">
        <f t="shared" si="44"/>
        <v>0.48749999999999999</v>
      </c>
      <c r="R63" s="28">
        <f t="shared" si="48"/>
        <v>287</v>
      </c>
      <c r="S63" s="43">
        <f t="shared" si="44"/>
        <v>0.35875000000000001</v>
      </c>
      <c r="U63" s="28">
        <f t="shared" si="45"/>
        <v>677</v>
      </c>
      <c r="V63" s="43">
        <f t="shared" si="46"/>
        <v>0.42312499999999997</v>
      </c>
    </row>
    <row r="64" spans="3:22" ht="16" x14ac:dyDescent="0.2">
      <c r="O64" s="2" t="s">
        <v>37</v>
      </c>
      <c r="P64" s="34">
        <f t="shared" ref="P64:R64" si="49">P57+P50+P43+P36+P29+P22+P15+P8</f>
        <v>390</v>
      </c>
      <c r="Q64" s="44">
        <f t="shared" si="44"/>
        <v>0.48749999999999999</v>
      </c>
      <c r="R64" s="34">
        <f t="shared" si="49"/>
        <v>287</v>
      </c>
      <c r="S64" s="44">
        <f t="shared" si="44"/>
        <v>0.35875000000000001</v>
      </c>
      <c r="U64" s="34">
        <f t="shared" si="45"/>
        <v>677</v>
      </c>
      <c r="V64" s="44">
        <f t="shared" si="46"/>
        <v>0.42312499999999997</v>
      </c>
    </row>
    <row r="65" spans="15:22" ht="16" x14ac:dyDescent="0.2">
      <c r="O65" s="2" t="s">
        <v>38</v>
      </c>
      <c r="P65" s="37">
        <f t="shared" ref="P65:R65" si="50">P58+P51+P44+P37+P30+P23+P16+P9</f>
        <v>390</v>
      </c>
      <c r="Q65" s="45">
        <f t="shared" si="44"/>
        <v>0.48749999999999999</v>
      </c>
      <c r="R65" s="37">
        <f t="shared" si="50"/>
        <v>287</v>
      </c>
      <c r="S65" s="45">
        <f t="shared" si="44"/>
        <v>0.35875000000000001</v>
      </c>
      <c r="U65" s="37">
        <f t="shared" si="45"/>
        <v>677</v>
      </c>
      <c r="V65" s="45">
        <f t="shared" si="46"/>
        <v>0.42312499999999997</v>
      </c>
    </row>
  </sheetData>
  <mergeCells count="2">
    <mergeCell ref="O1:V1"/>
    <mergeCell ref="A1:M1"/>
  </mergeCells>
  <pageMargins left="0.7" right="0.7" top="0.75" bottom="0.75" header="0.3" footer="0.3"/>
  <ignoredErrors>
    <ignoredError sqref="Q3:R3 Q17 Q10:S10 R52:S52 R45:S45 R38:S38 R31:S31 R24:S24 R17:S17 Q60:Q65 R59:R65 Q24 Q31 Q38 Q45 Q52 Q5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3E50-37BC-AC49-AA7C-D2812B7E20B5}">
  <dimension ref="A1:Y6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B18" sqref="AB18"/>
    </sheetView>
  </sheetViews>
  <sheetFormatPr baseColWidth="10" defaultRowHeight="15" x14ac:dyDescent="0.2"/>
  <cols>
    <col min="1" max="1" width="10.83203125" style="2"/>
    <col min="2" max="2" width="9.6640625" style="2" customWidth="1"/>
    <col min="3" max="3" width="10.6640625" style="2" customWidth="1"/>
    <col min="4" max="7" width="4.6640625" style="2" customWidth="1"/>
    <col min="8" max="8" width="2.6640625" style="2" customWidth="1"/>
    <col min="9" max="10" width="7.83203125" style="2" customWidth="1"/>
    <col min="11" max="11" width="2.83203125" style="2" customWidth="1"/>
    <col min="12" max="13" width="7.6640625" style="2" customWidth="1"/>
    <col min="14" max="14" width="3" style="2" customWidth="1"/>
    <col min="15" max="15" width="10.83203125" style="16"/>
    <col min="16" max="19" width="5.83203125" style="19" customWidth="1"/>
    <col min="20" max="20" width="3.1640625" style="2" customWidth="1"/>
    <col min="21" max="22" width="5.83203125" style="19" customWidth="1"/>
    <col min="23" max="23" width="3.5" style="2" customWidth="1"/>
    <col min="24" max="24" width="7.5" style="2" customWidth="1"/>
    <col min="25" max="25" width="7.5" style="19" customWidth="1"/>
    <col min="26" max="16384" width="10.83203125" style="2"/>
  </cols>
  <sheetData>
    <row r="1" spans="1:25" s="21" customFormat="1" ht="27" customHeight="1" x14ac:dyDescent="0.2">
      <c r="A1" s="101" t="s">
        <v>39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  <c r="O1" s="101" t="s">
        <v>40</v>
      </c>
      <c r="P1" s="102"/>
      <c r="Q1" s="102"/>
      <c r="R1" s="102"/>
      <c r="S1" s="102"/>
      <c r="T1" s="102"/>
      <c r="U1" s="102"/>
      <c r="V1" s="103"/>
      <c r="Y1" s="58"/>
    </row>
    <row r="2" spans="1:25" ht="32" x14ac:dyDescent="0.2">
      <c r="B2" s="3" t="s">
        <v>18</v>
      </c>
      <c r="C2" s="3" t="s">
        <v>17</v>
      </c>
      <c r="D2" s="4" t="s">
        <v>13</v>
      </c>
      <c r="E2" s="3" t="s">
        <v>12</v>
      </c>
      <c r="F2" s="4" t="s">
        <v>14</v>
      </c>
      <c r="G2" s="3" t="s">
        <v>15</v>
      </c>
      <c r="I2" s="3" t="s">
        <v>19</v>
      </c>
      <c r="J2" s="3" t="s">
        <v>20</v>
      </c>
      <c r="L2" s="3" t="s">
        <v>21</v>
      </c>
      <c r="M2" s="3" t="s">
        <v>22</v>
      </c>
      <c r="O2" s="5"/>
      <c r="P2" s="6" t="s">
        <v>25</v>
      </c>
      <c r="Q2" s="6" t="s">
        <v>24</v>
      </c>
      <c r="R2" s="6" t="s">
        <v>27</v>
      </c>
      <c r="S2" s="6" t="s">
        <v>26</v>
      </c>
      <c r="U2" s="6" t="s">
        <v>28</v>
      </c>
      <c r="V2" s="6" t="s">
        <v>29</v>
      </c>
      <c r="X2" s="19"/>
    </row>
    <row r="3" spans="1:25" ht="16" x14ac:dyDescent="0.2">
      <c r="A3" s="7" t="s">
        <v>8</v>
      </c>
      <c r="B3" s="8">
        <f>C3/$C$52</f>
        <v>0.02</v>
      </c>
      <c r="C3" s="9">
        <f>SUM(E3:G3)</f>
        <v>6</v>
      </c>
      <c r="D3" s="7">
        <f>SUM(D4:D9)</f>
        <v>3</v>
      </c>
      <c r="E3" s="9">
        <f>SUM(E4:E9)</f>
        <v>2</v>
      </c>
      <c r="F3" s="7">
        <f t="shared" ref="F3:G3" si="0">SUM(F4:F9)</f>
        <v>2</v>
      </c>
      <c r="G3" s="10">
        <f t="shared" si="0"/>
        <v>2</v>
      </c>
      <c r="I3" s="11">
        <f>(E3+F3)/200</f>
        <v>0.02</v>
      </c>
      <c r="J3" s="12">
        <f>(D3+G3)/200</f>
        <v>2.5000000000000001E-2</v>
      </c>
      <c r="L3" s="11">
        <f>(D3+E3)/200</f>
        <v>2.5000000000000001E-2</v>
      </c>
      <c r="M3" s="12">
        <f>(F3+G3)/200</f>
        <v>0.02</v>
      </c>
      <c r="O3" s="7" t="s">
        <v>7</v>
      </c>
      <c r="P3" s="13">
        <f>SUM(P4:P8)</f>
        <v>53</v>
      </c>
      <c r="Q3" s="14">
        <f>P3/500</f>
        <v>0.106</v>
      </c>
      <c r="R3" s="13">
        <f>SUM(R4:R8)</f>
        <v>53</v>
      </c>
      <c r="S3" s="15">
        <f>R3/500</f>
        <v>0.106</v>
      </c>
      <c r="T3" s="16"/>
      <c r="U3" s="17">
        <f>P3+R3</f>
        <v>106</v>
      </c>
      <c r="V3" s="15">
        <f>U3/1000</f>
        <v>0.106</v>
      </c>
    </row>
    <row r="4" spans="1:25" ht="16" x14ac:dyDescent="0.2">
      <c r="C4" s="2" t="s">
        <v>43</v>
      </c>
      <c r="D4" s="22">
        <v>3</v>
      </c>
      <c r="E4" s="23">
        <v>2</v>
      </c>
      <c r="F4" s="22">
        <v>2</v>
      </c>
      <c r="G4" s="23">
        <v>2</v>
      </c>
      <c r="O4" s="2" t="s">
        <v>43</v>
      </c>
      <c r="P4" s="24">
        <v>4</v>
      </c>
      <c r="Q4" s="40">
        <f>P4/100</f>
        <v>0.04</v>
      </c>
      <c r="R4" s="24">
        <v>4</v>
      </c>
      <c r="S4" s="40">
        <f>R4/100</f>
        <v>0.04</v>
      </c>
    </row>
    <row r="5" spans="1:25" ht="16" x14ac:dyDescent="0.2">
      <c r="C5" s="2" t="s">
        <v>38</v>
      </c>
      <c r="D5" s="26">
        <v>0</v>
      </c>
      <c r="E5" s="27">
        <v>0</v>
      </c>
      <c r="F5" s="26">
        <v>0</v>
      </c>
      <c r="G5" s="27">
        <v>0</v>
      </c>
      <c r="O5" s="2" t="s">
        <v>38</v>
      </c>
      <c r="P5" s="25">
        <v>15</v>
      </c>
      <c r="Q5" s="41">
        <f t="shared" ref="Q5:S8" si="1">P5/100</f>
        <v>0.15</v>
      </c>
      <c r="R5" s="25">
        <v>15</v>
      </c>
      <c r="S5" s="41">
        <f t="shared" si="1"/>
        <v>0.15</v>
      </c>
    </row>
    <row r="6" spans="1:25" ht="16" x14ac:dyDescent="0.2">
      <c r="C6" s="2" t="s">
        <v>44</v>
      </c>
      <c r="D6" s="30">
        <v>0</v>
      </c>
      <c r="E6" s="31">
        <v>0</v>
      </c>
      <c r="F6" s="30">
        <v>0</v>
      </c>
      <c r="G6" s="31">
        <v>0</v>
      </c>
      <c r="O6" s="2" t="s">
        <v>44</v>
      </c>
      <c r="P6" s="29">
        <v>15</v>
      </c>
      <c r="Q6" s="42">
        <f t="shared" si="1"/>
        <v>0.15</v>
      </c>
      <c r="R6" s="29">
        <v>15</v>
      </c>
      <c r="S6" s="42">
        <f t="shared" si="1"/>
        <v>0.15</v>
      </c>
    </row>
    <row r="7" spans="1:25" ht="16" x14ac:dyDescent="0.2">
      <c r="C7" s="2" t="s">
        <v>45</v>
      </c>
      <c r="D7" s="32">
        <v>0</v>
      </c>
      <c r="E7" s="33">
        <v>0</v>
      </c>
      <c r="F7" s="32">
        <v>0</v>
      </c>
      <c r="G7" s="33">
        <v>0</v>
      </c>
      <c r="O7" s="2" t="s">
        <v>45</v>
      </c>
      <c r="P7" s="28">
        <v>15</v>
      </c>
      <c r="Q7" s="43">
        <f t="shared" si="1"/>
        <v>0.15</v>
      </c>
      <c r="R7" s="28">
        <v>15</v>
      </c>
      <c r="S7" s="43">
        <f t="shared" si="1"/>
        <v>0.15</v>
      </c>
    </row>
    <row r="8" spans="1:25" ht="16" x14ac:dyDescent="0.2">
      <c r="C8" s="2" t="s">
        <v>46</v>
      </c>
      <c r="D8" s="35">
        <v>0</v>
      </c>
      <c r="E8" s="36">
        <v>0</v>
      </c>
      <c r="F8" s="35">
        <v>0</v>
      </c>
      <c r="G8" s="36">
        <v>0</v>
      </c>
      <c r="O8" s="2" t="s">
        <v>46</v>
      </c>
      <c r="P8" s="34">
        <v>4</v>
      </c>
      <c r="Q8" s="44">
        <f t="shared" si="1"/>
        <v>0.04</v>
      </c>
      <c r="R8" s="34">
        <v>4</v>
      </c>
      <c r="S8" s="44">
        <f t="shared" si="1"/>
        <v>0.04</v>
      </c>
    </row>
    <row r="9" spans="1:25" x14ac:dyDescent="0.2">
      <c r="B9" s="20"/>
      <c r="D9" s="18"/>
      <c r="F9" s="18"/>
      <c r="O9" s="2"/>
      <c r="P9" s="2"/>
      <c r="R9" s="2"/>
      <c r="S9" s="2"/>
      <c r="U9" s="2"/>
      <c r="V9" s="2"/>
      <c r="Y9" s="2"/>
    </row>
    <row r="10" spans="1:25" ht="16" x14ac:dyDescent="0.2">
      <c r="A10" s="7" t="s">
        <v>9</v>
      </c>
      <c r="B10" s="8">
        <f>C10/$C$52</f>
        <v>2.6666666666666668E-2</v>
      </c>
      <c r="C10" s="9">
        <f>SUM(E10:G10)</f>
        <v>8</v>
      </c>
      <c r="D10" s="7">
        <f t="shared" ref="D10" si="2">SUM(D11:D16)</f>
        <v>3</v>
      </c>
      <c r="E10" s="9">
        <f>SUM(E11:E16)</f>
        <v>3</v>
      </c>
      <c r="F10" s="7">
        <f t="shared" ref="F10:G10" si="3">SUM(F11:F16)</f>
        <v>3</v>
      </c>
      <c r="G10" s="10">
        <f t="shared" si="3"/>
        <v>2</v>
      </c>
      <c r="I10" s="11">
        <f>(E10+F10)/200</f>
        <v>0.03</v>
      </c>
      <c r="J10" s="12">
        <f>(D10+G10)/200</f>
        <v>2.5000000000000001E-2</v>
      </c>
      <c r="L10" s="11">
        <f>(D10+E10)/200</f>
        <v>0.03</v>
      </c>
      <c r="M10" s="12">
        <f>(F10+G10)/200</f>
        <v>2.5000000000000001E-2</v>
      </c>
      <c r="O10" s="7" t="s">
        <v>4</v>
      </c>
      <c r="P10" s="13">
        <f>SUM(P11:P15)</f>
        <v>109</v>
      </c>
      <c r="Q10" s="14">
        <f>P10/500</f>
        <v>0.218</v>
      </c>
      <c r="R10" s="13">
        <f>SUM(R11:R15)</f>
        <v>109</v>
      </c>
      <c r="S10" s="15">
        <f>R10/500</f>
        <v>0.218</v>
      </c>
      <c r="T10" s="16"/>
      <c r="U10" s="17">
        <f>P10+R10</f>
        <v>218</v>
      </c>
      <c r="V10" s="15">
        <f>U10/1000</f>
        <v>0.218</v>
      </c>
    </row>
    <row r="11" spans="1:25" ht="16" x14ac:dyDescent="0.2">
      <c r="B11" s="20"/>
      <c r="C11" s="2" t="s">
        <v>43</v>
      </c>
      <c r="D11" s="22">
        <v>3</v>
      </c>
      <c r="E11" s="23">
        <v>3</v>
      </c>
      <c r="F11" s="22">
        <v>3</v>
      </c>
      <c r="G11" s="23">
        <v>2</v>
      </c>
      <c r="O11" s="2" t="s">
        <v>43</v>
      </c>
      <c r="P11" s="24">
        <v>14</v>
      </c>
      <c r="Q11" s="40">
        <f>P11/100</f>
        <v>0.14000000000000001</v>
      </c>
      <c r="R11" s="24">
        <v>14</v>
      </c>
      <c r="S11" s="40">
        <f>R11/100</f>
        <v>0.14000000000000001</v>
      </c>
    </row>
    <row r="12" spans="1:25" ht="16" x14ac:dyDescent="0.2">
      <c r="B12" s="20"/>
      <c r="C12" s="2" t="s">
        <v>38</v>
      </c>
      <c r="D12" s="26">
        <v>0</v>
      </c>
      <c r="E12" s="27">
        <v>0</v>
      </c>
      <c r="F12" s="26">
        <v>0</v>
      </c>
      <c r="G12" s="27">
        <v>0</v>
      </c>
      <c r="O12" s="2" t="s">
        <v>38</v>
      </c>
      <c r="P12" s="25">
        <v>27</v>
      </c>
      <c r="Q12" s="41">
        <f t="shared" ref="Q12:S15" si="4">P12/100</f>
        <v>0.27</v>
      </c>
      <c r="R12" s="25">
        <v>27</v>
      </c>
      <c r="S12" s="41">
        <f t="shared" si="4"/>
        <v>0.27</v>
      </c>
    </row>
    <row r="13" spans="1:25" ht="16" x14ac:dyDescent="0.2">
      <c r="B13" s="20"/>
      <c r="C13" s="2" t="s">
        <v>44</v>
      </c>
      <c r="D13" s="30">
        <v>0</v>
      </c>
      <c r="E13" s="31">
        <v>0</v>
      </c>
      <c r="F13" s="30">
        <v>0</v>
      </c>
      <c r="G13" s="31">
        <v>0</v>
      </c>
      <c r="O13" s="2" t="s">
        <v>44</v>
      </c>
      <c r="P13" s="29">
        <v>27</v>
      </c>
      <c r="Q13" s="42">
        <f t="shared" si="4"/>
        <v>0.27</v>
      </c>
      <c r="R13" s="29">
        <v>27</v>
      </c>
      <c r="S13" s="42">
        <f t="shared" si="4"/>
        <v>0.27</v>
      </c>
    </row>
    <row r="14" spans="1:25" ht="16" x14ac:dyDescent="0.2">
      <c r="B14" s="20"/>
      <c r="C14" s="2" t="s">
        <v>45</v>
      </c>
      <c r="D14" s="32">
        <v>0</v>
      </c>
      <c r="E14" s="33">
        <v>0</v>
      </c>
      <c r="F14" s="32">
        <v>0</v>
      </c>
      <c r="G14" s="33">
        <v>0</v>
      </c>
      <c r="O14" s="2" t="s">
        <v>45</v>
      </c>
      <c r="P14" s="28">
        <v>27</v>
      </c>
      <c r="Q14" s="43">
        <f t="shared" si="4"/>
        <v>0.27</v>
      </c>
      <c r="R14" s="28">
        <v>27</v>
      </c>
      <c r="S14" s="43">
        <f t="shared" si="4"/>
        <v>0.27</v>
      </c>
    </row>
    <row r="15" spans="1:25" ht="16" x14ac:dyDescent="0.2">
      <c r="B15" s="20"/>
      <c r="C15" s="2" t="s">
        <v>46</v>
      </c>
      <c r="D15" s="35">
        <v>0</v>
      </c>
      <c r="E15" s="36">
        <v>0</v>
      </c>
      <c r="F15" s="35">
        <v>0</v>
      </c>
      <c r="G15" s="36">
        <v>0</v>
      </c>
      <c r="O15" s="2" t="s">
        <v>46</v>
      </c>
      <c r="P15" s="34">
        <v>14</v>
      </c>
      <c r="Q15" s="44">
        <f t="shared" si="4"/>
        <v>0.14000000000000001</v>
      </c>
      <c r="R15" s="34">
        <v>14</v>
      </c>
      <c r="S15" s="44">
        <f t="shared" si="4"/>
        <v>0.14000000000000001</v>
      </c>
    </row>
    <row r="16" spans="1:25" x14ac:dyDescent="0.2">
      <c r="B16" s="20"/>
      <c r="D16" s="18"/>
      <c r="F16" s="18"/>
      <c r="O16" s="2"/>
      <c r="P16" s="2"/>
      <c r="R16" s="2"/>
      <c r="S16" s="2"/>
      <c r="U16" s="2"/>
      <c r="V16" s="2"/>
      <c r="Y16" s="2"/>
    </row>
    <row r="17" spans="1:25" ht="16" x14ac:dyDescent="0.2">
      <c r="A17" s="7" t="s">
        <v>10</v>
      </c>
      <c r="B17" s="8">
        <f>C17/$C$52</f>
        <v>2.3333333333333334E-2</v>
      </c>
      <c r="C17" s="9">
        <f>SUM(E17:G17)</f>
        <v>7</v>
      </c>
      <c r="D17" s="7">
        <f t="shared" ref="D17" si="5">SUM(D18:D23)</f>
        <v>2</v>
      </c>
      <c r="E17" s="9">
        <f>SUM(E18:E23)</f>
        <v>2</v>
      </c>
      <c r="F17" s="7">
        <f t="shared" ref="F17:G17" si="6">SUM(F18:F23)</f>
        <v>2</v>
      </c>
      <c r="G17" s="10">
        <f t="shared" si="6"/>
        <v>3</v>
      </c>
      <c r="I17" s="11">
        <f>(E17+F17)/200</f>
        <v>0.02</v>
      </c>
      <c r="J17" s="12">
        <f>(D17+G17)/200</f>
        <v>2.5000000000000001E-2</v>
      </c>
      <c r="L17" s="11">
        <f>(D17+E17)/200</f>
        <v>0.02</v>
      </c>
      <c r="M17" s="12">
        <f>(F17+G17)/200</f>
        <v>2.5000000000000001E-2</v>
      </c>
      <c r="O17" s="7" t="s">
        <v>6</v>
      </c>
      <c r="P17" s="13">
        <f>SUM(P18:P22)</f>
        <v>165</v>
      </c>
      <c r="Q17" s="14">
        <f>P17/500</f>
        <v>0.33</v>
      </c>
      <c r="R17" s="13">
        <f>SUM(R18:R22)</f>
        <v>165</v>
      </c>
      <c r="S17" s="15">
        <f>R17/500</f>
        <v>0.33</v>
      </c>
      <c r="T17" s="16"/>
      <c r="U17" s="17">
        <f>P17+R17</f>
        <v>330</v>
      </c>
      <c r="V17" s="15">
        <f>U17/1000</f>
        <v>0.33</v>
      </c>
    </row>
    <row r="18" spans="1:25" ht="16" x14ac:dyDescent="0.2">
      <c r="B18" s="20"/>
      <c r="C18" s="2" t="s">
        <v>43</v>
      </c>
      <c r="D18" s="22">
        <v>2</v>
      </c>
      <c r="E18" s="23">
        <v>2</v>
      </c>
      <c r="F18" s="22">
        <v>2</v>
      </c>
      <c r="G18" s="23">
        <v>3</v>
      </c>
      <c r="O18" s="2" t="s">
        <v>43</v>
      </c>
      <c r="P18" s="24">
        <v>24</v>
      </c>
      <c r="Q18" s="40">
        <f>P18/100</f>
        <v>0.24</v>
      </c>
      <c r="R18" s="24">
        <v>24</v>
      </c>
      <c r="S18" s="40">
        <f>R18/100</f>
        <v>0.24</v>
      </c>
    </row>
    <row r="19" spans="1:25" ht="16" x14ac:dyDescent="0.2">
      <c r="B19" s="20"/>
      <c r="C19" s="2" t="s">
        <v>38</v>
      </c>
      <c r="D19" s="26">
        <v>0</v>
      </c>
      <c r="E19" s="27">
        <v>0</v>
      </c>
      <c r="F19" s="26">
        <v>0</v>
      </c>
      <c r="G19" s="27">
        <v>0</v>
      </c>
      <c r="O19" s="2" t="s">
        <v>38</v>
      </c>
      <c r="P19" s="25">
        <v>39</v>
      </c>
      <c r="Q19" s="41">
        <f t="shared" ref="Q19:S22" si="7">P19/100</f>
        <v>0.39</v>
      </c>
      <c r="R19" s="25">
        <v>39</v>
      </c>
      <c r="S19" s="41">
        <f t="shared" si="7"/>
        <v>0.39</v>
      </c>
    </row>
    <row r="20" spans="1:25" ht="16" x14ac:dyDescent="0.2">
      <c r="B20" s="20"/>
      <c r="C20" s="2" t="s">
        <v>44</v>
      </c>
      <c r="D20" s="30">
        <v>0</v>
      </c>
      <c r="E20" s="31">
        <v>0</v>
      </c>
      <c r="F20" s="30">
        <v>0</v>
      </c>
      <c r="G20" s="31">
        <v>0</v>
      </c>
      <c r="O20" s="2" t="s">
        <v>44</v>
      </c>
      <c r="P20" s="29">
        <v>39</v>
      </c>
      <c r="Q20" s="42">
        <f t="shared" si="7"/>
        <v>0.39</v>
      </c>
      <c r="R20" s="29">
        <v>39</v>
      </c>
      <c r="S20" s="42">
        <f t="shared" si="7"/>
        <v>0.39</v>
      </c>
    </row>
    <row r="21" spans="1:25" ht="16" x14ac:dyDescent="0.2">
      <c r="B21" s="20"/>
      <c r="C21" s="2" t="s">
        <v>45</v>
      </c>
      <c r="D21" s="32">
        <v>0</v>
      </c>
      <c r="E21" s="33">
        <v>0</v>
      </c>
      <c r="F21" s="32">
        <v>0</v>
      </c>
      <c r="G21" s="33">
        <v>0</v>
      </c>
      <c r="O21" s="2" t="s">
        <v>45</v>
      </c>
      <c r="P21" s="28">
        <v>39</v>
      </c>
      <c r="Q21" s="43">
        <f t="shared" si="7"/>
        <v>0.39</v>
      </c>
      <c r="R21" s="28">
        <v>39</v>
      </c>
      <c r="S21" s="43">
        <f t="shared" si="7"/>
        <v>0.39</v>
      </c>
    </row>
    <row r="22" spans="1:25" ht="16" x14ac:dyDescent="0.2">
      <c r="B22" s="20"/>
      <c r="C22" s="2" t="s">
        <v>46</v>
      </c>
      <c r="D22" s="35">
        <v>0</v>
      </c>
      <c r="E22" s="36">
        <v>0</v>
      </c>
      <c r="F22" s="35">
        <v>0</v>
      </c>
      <c r="G22" s="36">
        <v>0</v>
      </c>
      <c r="O22" s="2" t="s">
        <v>46</v>
      </c>
      <c r="P22" s="34">
        <v>24</v>
      </c>
      <c r="Q22" s="44">
        <f t="shared" si="7"/>
        <v>0.24</v>
      </c>
      <c r="R22" s="34">
        <v>24</v>
      </c>
      <c r="S22" s="44">
        <f t="shared" si="7"/>
        <v>0.24</v>
      </c>
    </row>
    <row r="23" spans="1:25" x14ac:dyDescent="0.2">
      <c r="B23" s="20"/>
      <c r="D23" s="18"/>
      <c r="F23" s="18"/>
      <c r="O23" s="2"/>
      <c r="P23" s="2"/>
      <c r="R23" s="2"/>
      <c r="S23" s="2"/>
      <c r="U23" s="2"/>
      <c r="V23" s="2"/>
      <c r="Y23" s="2"/>
    </row>
    <row r="24" spans="1:25" ht="16" x14ac:dyDescent="0.2">
      <c r="A24" s="7" t="s">
        <v>11</v>
      </c>
      <c r="B24" s="8">
        <f>C24/$C$52</f>
        <v>0.03</v>
      </c>
      <c r="C24" s="9">
        <f>SUM(E24:G24)</f>
        <v>9</v>
      </c>
      <c r="D24" s="7">
        <f t="shared" ref="D24" si="8">SUM(D25:D30)</f>
        <v>2</v>
      </c>
      <c r="E24" s="9">
        <f>SUM(E25:E30)</f>
        <v>3</v>
      </c>
      <c r="F24" s="7">
        <f t="shared" ref="F24:G24" si="9">SUM(F25:F30)</f>
        <v>3</v>
      </c>
      <c r="G24" s="10">
        <f t="shared" si="9"/>
        <v>3</v>
      </c>
      <c r="I24" s="11">
        <f>(E24+F24)/200</f>
        <v>0.03</v>
      </c>
      <c r="J24" s="12">
        <f>(D24+G24)/200</f>
        <v>2.5000000000000001E-2</v>
      </c>
      <c r="L24" s="11">
        <f>(D24+E24)/200</f>
        <v>2.5000000000000001E-2</v>
      </c>
      <c r="M24" s="12">
        <f>(F24+G24)/200</f>
        <v>0.03</v>
      </c>
      <c r="O24" s="7" t="s">
        <v>5</v>
      </c>
      <c r="P24" s="13">
        <f>SUM(P25:P29)</f>
        <v>221</v>
      </c>
      <c r="Q24" s="14">
        <f>P24/500</f>
        <v>0.442</v>
      </c>
      <c r="R24" s="13">
        <f>SUM(R25:R29)</f>
        <v>221</v>
      </c>
      <c r="S24" s="15">
        <f>R24/500</f>
        <v>0.442</v>
      </c>
      <c r="T24" s="16"/>
      <c r="U24" s="17">
        <f>P24+R24</f>
        <v>442</v>
      </c>
      <c r="V24" s="15">
        <f>U24/1000</f>
        <v>0.442</v>
      </c>
    </row>
    <row r="25" spans="1:25" ht="16" x14ac:dyDescent="0.2">
      <c r="B25" s="20"/>
      <c r="C25" s="2" t="s">
        <v>43</v>
      </c>
      <c r="D25" s="22">
        <v>2</v>
      </c>
      <c r="E25" s="23">
        <v>3</v>
      </c>
      <c r="F25" s="22">
        <v>3</v>
      </c>
      <c r="G25" s="23">
        <v>3</v>
      </c>
      <c r="O25" s="2" t="s">
        <v>43</v>
      </c>
      <c r="P25" s="24">
        <v>34</v>
      </c>
      <c r="Q25" s="40">
        <f>P25/100</f>
        <v>0.34</v>
      </c>
      <c r="R25" s="24">
        <v>34</v>
      </c>
      <c r="S25" s="40">
        <f>R25/100</f>
        <v>0.34</v>
      </c>
    </row>
    <row r="26" spans="1:25" ht="16" x14ac:dyDescent="0.2">
      <c r="B26" s="20"/>
      <c r="C26" s="2" t="s">
        <v>38</v>
      </c>
      <c r="D26" s="26">
        <v>0</v>
      </c>
      <c r="E26" s="27">
        <v>0</v>
      </c>
      <c r="F26" s="26">
        <v>0</v>
      </c>
      <c r="G26" s="27">
        <v>0</v>
      </c>
      <c r="O26" s="2" t="s">
        <v>38</v>
      </c>
      <c r="P26" s="25">
        <v>51</v>
      </c>
      <c r="Q26" s="41">
        <f t="shared" ref="Q26:S29" si="10">P26/100</f>
        <v>0.51</v>
      </c>
      <c r="R26" s="25">
        <v>51</v>
      </c>
      <c r="S26" s="41">
        <f t="shared" si="10"/>
        <v>0.51</v>
      </c>
    </row>
    <row r="27" spans="1:25" ht="16" x14ac:dyDescent="0.2">
      <c r="B27" s="20"/>
      <c r="C27" s="2" t="s">
        <v>44</v>
      </c>
      <c r="D27" s="30">
        <v>0</v>
      </c>
      <c r="E27" s="31">
        <v>0</v>
      </c>
      <c r="F27" s="30">
        <v>0</v>
      </c>
      <c r="G27" s="31">
        <v>0</v>
      </c>
      <c r="O27" s="2" t="s">
        <v>44</v>
      </c>
      <c r="P27" s="29">
        <v>51</v>
      </c>
      <c r="Q27" s="42">
        <f t="shared" si="10"/>
        <v>0.51</v>
      </c>
      <c r="R27" s="29">
        <v>51</v>
      </c>
      <c r="S27" s="42">
        <f t="shared" si="10"/>
        <v>0.51</v>
      </c>
    </row>
    <row r="28" spans="1:25" ht="16" x14ac:dyDescent="0.2">
      <c r="B28" s="20"/>
      <c r="C28" s="2" t="s">
        <v>45</v>
      </c>
      <c r="D28" s="32">
        <v>0</v>
      </c>
      <c r="E28" s="33">
        <v>0</v>
      </c>
      <c r="F28" s="32">
        <v>0</v>
      </c>
      <c r="G28" s="33">
        <v>0</v>
      </c>
      <c r="O28" s="2" t="s">
        <v>45</v>
      </c>
      <c r="P28" s="28">
        <v>51</v>
      </c>
      <c r="Q28" s="43">
        <f t="shared" si="10"/>
        <v>0.51</v>
      </c>
      <c r="R28" s="28">
        <v>51</v>
      </c>
      <c r="S28" s="43">
        <f t="shared" si="10"/>
        <v>0.51</v>
      </c>
    </row>
    <row r="29" spans="1:25" ht="16" x14ac:dyDescent="0.2">
      <c r="B29" s="20"/>
      <c r="C29" s="2" t="s">
        <v>46</v>
      </c>
      <c r="D29" s="35">
        <v>0</v>
      </c>
      <c r="E29" s="36">
        <v>0</v>
      </c>
      <c r="F29" s="35">
        <v>0</v>
      </c>
      <c r="G29" s="36">
        <v>0</v>
      </c>
      <c r="O29" s="2" t="s">
        <v>46</v>
      </c>
      <c r="P29" s="34">
        <v>34</v>
      </c>
      <c r="Q29" s="44">
        <f t="shared" si="10"/>
        <v>0.34</v>
      </c>
      <c r="R29" s="34">
        <v>34</v>
      </c>
      <c r="S29" s="44">
        <f t="shared" si="10"/>
        <v>0.34</v>
      </c>
    </row>
    <row r="30" spans="1:25" x14ac:dyDescent="0.2">
      <c r="B30" s="20"/>
      <c r="D30" s="18"/>
      <c r="F30" s="18"/>
      <c r="O30" s="2"/>
      <c r="P30" s="2"/>
      <c r="R30" s="2"/>
      <c r="S30" s="2"/>
      <c r="U30" s="2"/>
      <c r="V30" s="2"/>
      <c r="Y30" s="2"/>
    </row>
    <row r="31" spans="1:25" ht="16" x14ac:dyDescent="0.2">
      <c r="A31" s="7" t="s">
        <v>41</v>
      </c>
      <c r="B31" s="8">
        <f>C31/$C$52</f>
        <v>0.33666666666666667</v>
      </c>
      <c r="C31" s="9">
        <f>SUM(E31:G31)</f>
        <v>101</v>
      </c>
      <c r="D31" s="7">
        <f t="shared" ref="D31" si="11">SUM(D32:D37)</f>
        <v>8</v>
      </c>
      <c r="E31" s="9">
        <f>SUM(E32:E37)</f>
        <v>22</v>
      </c>
      <c r="F31" s="7">
        <f t="shared" ref="F31:G31" si="12">SUM(F32:F37)</f>
        <v>26</v>
      </c>
      <c r="G31" s="10">
        <f t="shared" si="12"/>
        <v>53</v>
      </c>
      <c r="I31" s="11">
        <f>(E31+F31)/200</f>
        <v>0.24</v>
      </c>
      <c r="J31" s="12">
        <f>(D31+G31)/200</f>
        <v>0.30499999999999999</v>
      </c>
      <c r="L31" s="11">
        <f>(D31+E31)/200</f>
        <v>0.15</v>
      </c>
      <c r="M31" s="12">
        <f>(F31+G31)/200</f>
        <v>0.39500000000000002</v>
      </c>
      <c r="O31" s="7" t="s">
        <v>2</v>
      </c>
      <c r="P31" s="13">
        <f>SUM(P32:P36)</f>
        <v>277</v>
      </c>
      <c r="Q31" s="14">
        <f>P31/500</f>
        <v>0.55400000000000005</v>
      </c>
      <c r="R31" s="13">
        <f>SUM(R32:R36)</f>
        <v>277</v>
      </c>
      <c r="S31" s="15">
        <f>R31/500</f>
        <v>0.55400000000000005</v>
      </c>
      <c r="T31" s="16"/>
      <c r="U31" s="17">
        <f>P31+R31</f>
        <v>554</v>
      </c>
      <c r="V31" s="15">
        <f>U31/1000</f>
        <v>0.55400000000000005</v>
      </c>
    </row>
    <row r="32" spans="1:25" ht="16" x14ac:dyDescent="0.2">
      <c r="B32" s="20"/>
      <c r="C32" s="2" t="s">
        <v>43</v>
      </c>
      <c r="D32" s="22">
        <v>1</v>
      </c>
      <c r="E32" s="23">
        <v>3</v>
      </c>
      <c r="F32" s="22">
        <v>3</v>
      </c>
      <c r="G32" s="23">
        <v>5</v>
      </c>
      <c r="O32" s="2" t="s">
        <v>43</v>
      </c>
      <c r="P32" s="24">
        <v>44</v>
      </c>
      <c r="Q32" s="40">
        <f>P32/100</f>
        <v>0.44</v>
      </c>
      <c r="R32" s="24">
        <v>44</v>
      </c>
      <c r="S32" s="40">
        <f>R32/100</f>
        <v>0.44</v>
      </c>
    </row>
    <row r="33" spans="1:25" ht="16" x14ac:dyDescent="0.2">
      <c r="B33" s="20"/>
      <c r="C33" s="2" t="s">
        <v>38</v>
      </c>
      <c r="D33" s="26">
        <v>1</v>
      </c>
      <c r="E33" s="27">
        <v>4</v>
      </c>
      <c r="F33" s="26">
        <v>8</v>
      </c>
      <c r="G33" s="27">
        <v>18</v>
      </c>
      <c r="O33" s="2" t="s">
        <v>38</v>
      </c>
      <c r="P33" s="25">
        <v>63</v>
      </c>
      <c r="Q33" s="41">
        <f t="shared" ref="Q33:S36" si="13">P33/100</f>
        <v>0.63</v>
      </c>
      <c r="R33" s="25">
        <v>63</v>
      </c>
      <c r="S33" s="41">
        <f t="shared" si="13"/>
        <v>0.63</v>
      </c>
    </row>
    <row r="34" spans="1:25" ht="16" x14ac:dyDescent="0.2">
      <c r="B34" s="20"/>
      <c r="C34" s="2" t="s">
        <v>44</v>
      </c>
      <c r="D34" s="30">
        <v>2</v>
      </c>
      <c r="E34" s="31">
        <v>5</v>
      </c>
      <c r="F34" s="30">
        <v>5</v>
      </c>
      <c r="G34" s="31">
        <v>10</v>
      </c>
      <c r="O34" s="2" t="s">
        <v>44</v>
      </c>
      <c r="P34" s="29">
        <v>63</v>
      </c>
      <c r="Q34" s="42">
        <f t="shared" si="13"/>
        <v>0.63</v>
      </c>
      <c r="R34" s="29">
        <v>63</v>
      </c>
      <c r="S34" s="42">
        <f t="shared" si="13"/>
        <v>0.63</v>
      </c>
    </row>
    <row r="35" spans="1:25" ht="16" x14ac:dyDescent="0.2">
      <c r="B35" s="20"/>
      <c r="C35" s="2" t="s">
        <v>45</v>
      </c>
      <c r="D35" s="32">
        <v>2</v>
      </c>
      <c r="E35" s="33">
        <v>5</v>
      </c>
      <c r="F35" s="32">
        <v>5</v>
      </c>
      <c r="G35" s="33">
        <v>10</v>
      </c>
      <c r="O35" s="2" t="s">
        <v>45</v>
      </c>
      <c r="P35" s="28">
        <v>63</v>
      </c>
      <c r="Q35" s="43">
        <f t="shared" si="13"/>
        <v>0.63</v>
      </c>
      <c r="R35" s="28">
        <v>63</v>
      </c>
      <c r="S35" s="43">
        <f t="shared" si="13"/>
        <v>0.63</v>
      </c>
    </row>
    <row r="36" spans="1:25" ht="16" x14ac:dyDescent="0.2">
      <c r="B36" s="20"/>
      <c r="C36" s="2" t="s">
        <v>46</v>
      </c>
      <c r="D36" s="35">
        <v>2</v>
      </c>
      <c r="E36" s="36">
        <v>5</v>
      </c>
      <c r="F36" s="35">
        <v>5</v>
      </c>
      <c r="G36" s="36">
        <v>10</v>
      </c>
      <c r="O36" s="2" t="s">
        <v>46</v>
      </c>
      <c r="P36" s="34">
        <v>44</v>
      </c>
      <c r="Q36" s="44">
        <f t="shared" si="13"/>
        <v>0.44</v>
      </c>
      <c r="R36" s="34">
        <v>44</v>
      </c>
      <c r="S36" s="44">
        <f t="shared" si="13"/>
        <v>0.44</v>
      </c>
    </row>
    <row r="37" spans="1:25" x14ac:dyDescent="0.2">
      <c r="B37" s="20"/>
      <c r="D37" s="18"/>
      <c r="F37" s="18"/>
      <c r="O37" s="2"/>
      <c r="P37" s="2"/>
      <c r="R37" s="2"/>
      <c r="S37" s="2"/>
      <c r="U37" s="2"/>
      <c r="V37" s="2"/>
      <c r="Y37" s="2"/>
    </row>
    <row r="38" spans="1:25" ht="16" x14ac:dyDescent="0.2">
      <c r="A38" s="7" t="s">
        <v>42</v>
      </c>
      <c r="B38" s="8">
        <f>C38/$C$52</f>
        <v>0.37666666666666665</v>
      </c>
      <c r="C38" s="9">
        <f>SUM(E38:G38)</f>
        <v>113</v>
      </c>
      <c r="D38" s="7">
        <f t="shared" ref="D38" si="14">SUM(D39:D44)</f>
        <v>29</v>
      </c>
      <c r="E38" s="9">
        <f>SUM(E39:E44)</f>
        <v>42</v>
      </c>
      <c r="F38" s="7">
        <f t="shared" ref="F38:G38" si="15">SUM(F39:F44)</f>
        <v>42</v>
      </c>
      <c r="G38" s="10">
        <f t="shared" si="15"/>
        <v>29</v>
      </c>
      <c r="I38" s="11">
        <f>(E38+F38)/200</f>
        <v>0.42</v>
      </c>
      <c r="J38" s="12">
        <f>(D38+G38)/200</f>
        <v>0.28999999999999998</v>
      </c>
      <c r="L38" s="11">
        <f>(D38+E38)/200</f>
        <v>0.35499999999999998</v>
      </c>
      <c r="M38" s="12">
        <f>(F38+G38)/200</f>
        <v>0.35499999999999998</v>
      </c>
      <c r="O38" s="7" t="s">
        <v>1</v>
      </c>
      <c r="P38" s="13">
        <f>SUM(P39:P43)</f>
        <v>343</v>
      </c>
      <c r="Q38" s="14">
        <f>P38/500</f>
        <v>0.68600000000000005</v>
      </c>
      <c r="R38" s="13">
        <f>SUM(R39:R43)</f>
        <v>343</v>
      </c>
      <c r="S38" s="15">
        <f>R38/500</f>
        <v>0.68600000000000005</v>
      </c>
      <c r="T38" s="16"/>
      <c r="U38" s="17">
        <f>P38+R38</f>
        <v>686</v>
      </c>
      <c r="V38" s="15">
        <f>U38/1000</f>
        <v>0.68600000000000005</v>
      </c>
    </row>
    <row r="39" spans="1:25" ht="16" x14ac:dyDescent="0.2">
      <c r="B39" s="20"/>
      <c r="C39" s="2" t="s">
        <v>43</v>
      </c>
      <c r="D39" s="22">
        <v>4</v>
      </c>
      <c r="E39" s="23">
        <v>4</v>
      </c>
      <c r="F39" s="22">
        <v>4</v>
      </c>
      <c r="G39" s="23">
        <v>4</v>
      </c>
      <c r="O39" s="2" t="s">
        <v>43</v>
      </c>
      <c r="P39" s="24">
        <v>59</v>
      </c>
      <c r="Q39" s="40">
        <f>P39/100</f>
        <v>0.59</v>
      </c>
      <c r="R39" s="24">
        <v>59</v>
      </c>
      <c r="S39" s="40">
        <f>R39/100</f>
        <v>0.59</v>
      </c>
    </row>
    <row r="40" spans="1:25" ht="16" x14ac:dyDescent="0.2">
      <c r="B40" s="20"/>
      <c r="C40" s="2" t="s">
        <v>38</v>
      </c>
      <c r="D40" s="26">
        <v>0</v>
      </c>
      <c r="E40" s="27">
        <v>0</v>
      </c>
      <c r="F40" s="26">
        <v>0</v>
      </c>
      <c r="G40" s="27">
        <v>0</v>
      </c>
      <c r="O40" s="2" t="s">
        <v>38</v>
      </c>
      <c r="P40" s="25">
        <v>75</v>
      </c>
      <c r="Q40" s="41">
        <f t="shared" ref="Q40:S43" si="16">P40/100</f>
        <v>0.75</v>
      </c>
      <c r="R40" s="25">
        <v>75</v>
      </c>
      <c r="S40" s="41">
        <f t="shared" si="16"/>
        <v>0.75</v>
      </c>
    </row>
    <row r="41" spans="1:25" ht="16" x14ac:dyDescent="0.2">
      <c r="B41" s="20"/>
      <c r="C41" s="2" t="s">
        <v>44</v>
      </c>
      <c r="D41" s="30">
        <v>9</v>
      </c>
      <c r="E41" s="31">
        <v>13</v>
      </c>
      <c r="F41" s="30">
        <v>13</v>
      </c>
      <c r="G41" s="31">
        <v>9</v>
      </c>
      <c r="O41" s="2" t="s">
        <v>44</v>
      </c>
      <c r="P41" s="29">
        <v>75</v>
      </c>
      <c r="Q41" s="42">
        <f t="shared" si="16"/>
        <v>0.75</v>
      </c>
      <c r="R41" s="29">
        <v>75</v>
      </c>
      <c r="S41" s="42">
        <f t="shared" si="16"/>
        <v>0.75</v>
      </c>
    </row>
    <row r="42" spans="1:25" ht="16" x14ac:dyDescent="0.2">
      <c r="B42" s="20"/>
      <c r="C42" s="2" t="s">
        <v>45</v>
      </c>
      <c r="D42" s="32">
        <v>8</v>
      </c>
      <c r="E42" s="33">
        <v>12</v>
      </c>
      <c r="F42" s="32">
        <v>12</v>
      </c>
      <c r="G42" s="33">
        <v>8</v>
      </c>
      <c r="O42" s="2" t="s">
        <v>45</v>
      </c>
      <c r="P42" s="28">
        <v>75</v>
      </c>
      <c r="Q42" s="43">
        <f t="shared" si="16"/>
        <v>0.75</v>
      </c>
      <c r="R42" s="28">
        <v>75</v>
      </c>
      <c r="S42" s="43">
        <f t="shared" si="16"/>
        <v>0.75</v>
      </c>
    </row>
    <row r="43" spans="1:25" ht="16" x14ac:dyDescent="0.2">
      <c r="B43" s="20"/>
      <c r="C43" s="2" t="s">
        <v>46</v>
      </c>
      <c r="D43" s="35">
        <v>8</v>
      </c>
      <c r="E43" s="36">
        <v>13</v>
      </c>
      <c r="F43" s="35">
        <v>13</v>
      </c>
      <c r="G43" s="36">
        <v>8</v>
      </c>
      <c r="O43" s="2" t="s">
        <v>46</v>
      </c>
      <c r="P43" s="34">
        <v>59</v>
      </c>
      <c r="Q43" s="44">
        <f t="shared" si="16"/>
        <v>0.59</v>
      </c>
      <c r="R43" s="34">
        <v>59</v>
      </c>
      <c r="S43" s="44">
        <f t="shared" si="16"/>
        <v>0.59</v>
      </c>
    </row>
    <row r="44" spans="1:25" x14ac:dyDescent="0.2">
      <c r="B44" s="20"/>
      <c r="D44" s="18"/>
      <c r="F44" s="18"/>
      <c r="O44" s="2"/>
      <c r="P44" s="2"/>
      <c r="R44" s="2"/>
      <c r="S44" s="2"/>
      <c r="U44" s="2"/>
      <c r="V44" s="2"/>
      <c r="Y44" s="2"/>
    </row>
    <row r="45" spans="1:25" ht="16" x14ac:dyDescent="0.2">
      <c r="A45" s="7" t="s">
        <v>47</v>
      </c>
      <c r="B45" s="8">
        <f>C45/$C$52</f>
        <v>0.18666666666666668</v>
      </c>
      <c r="C45" s="9">
        <f>SUM(E45:G45)</f>
        <v>56</v>
      </c>
      <c r="D45" s="7">
        <f t="shared" ref="D45" si="17">SUM(D46:D51)</f>
        <v>53</v>
      </c>
      <c r="E45" s="9">
        <f>SUM(E46:E51)</f>
        <v>26</v>
      </c>
      <c r="F45" s="7">
        <f t="shared" ref="F45:G45" si="18">SUM(F46:F51)</f>
        <v>22</v>
      </c>
      <c r="G45" s="10">
        <f t="shared" si="18"/>
        <v>8</v>
      </c>
      <c r="I45" s="11">
        <f>(E45+F45)/200</f>
        <v>0.24</v>
      </c>
      <c r="J45" s="12">
        <f>(D45+G45)/200</f>
        <v>0.30499999999999999</v>
      </c>
      <c r="L45" s="11">
        <f>(D45+E45)/200</f>
        <v>0.39500000000000002</v>
      </c>
      <c r="M45" s="12">
        <f>(F45+G45)/200</f>
        <v>0.15</v>
      </c>
      <c r="O45" s="7" t="s">
        <v>0</v>
      </c>
      <c r="P45" s="13">
        <f>SUM(P46:P50)</f>
        <v>409</v>
      </c>
      <c r="Q45" s="14">
        <f>P45/500</f>
        <v>0.81799999999999995</v>
      </c>
      <c r="R45" s="13">
        <f>SUM(R46:R50)</f>
        <v>409</v>
      </c>
      <c r="S45" s="15">
        <f>R45/500</f>
        <v>0.81799999999999995</v>
      </c>
      <c r="T45" s="16"/>
      <c r="U45" s="17">
        <f>P45+R45</f>
        <v>818</v>
      </c>
      <c r="V45" s="15">
        <f>U45/1000</f>
        <v>0.81799999999999995</v>
      </c>
    </row>
    <row r="46" spans="1:25" ht="16" x14ac:dyDescent="0.2">
      <c r="B46" s="20"/>
      <c r="C46" s="2" t="s">
        <v>43</v>
      </c>
      <c r="D46" s="22">
        <v>5</v>
      </c>
      <c r="E46" s="23">
        <v>3</v>
      </c>
      <c r="F46" s="22">
        <v>3</v>
      </c>
      <c r="G46" s="23">
        <v>1</v>
      </c>
      <c r="O46" s="2" t="s">
        <v>43</v>
      </c>
      <c r="P46" s="24">
        <v>74</v>
      </c>
      <c r="Q46" s="40">
        <f>P46/100</f>
        <v>0.74</v>
      </c>
      <c r="R46" s="24">
        <v>74</v>
      </c>
      <c r="S46" s="40">
        <f>R46/100</f>
        <v>0.74</v>
      </c>
    </row>
    <row r="47" spans="1:25" ht="16" x14ac:dyDescent="0.2">
      <c r="B47" s="20"/>
      <c r="C47" s="2" t="s">
        <v>38</v>
      </c>
      <c r="D47" s="26">
        <v>18</v>
      </c>
      <c r="E47" s="27">
        <v>8</v>
      </c>
      <c r="F47" s="26">
        <v>4</v>
      </c>
      <c r="G47" s="27">
        <v>1</v>
      </c>
      <c r="O47" s="2" t="s">
        <v>38</v>
      </c>
      <c r="P47" s="25">
        <v>87</v>
      </c>
      <c r="Q47" s="41">
        <f t="shared" ref="Q47:S50" si="19">P47/100</f>
        <v>0.87</v>
      </c>
      <c r="R47" s="25">
        <v>87</v>
      </c>
      <c r="S47" s="41">
        <f t="shared" si="19"/>
        <v>0.87</v>
      </c>
    </row>
    <row r="48" spans="1:25" ht="16" x14ac:dyDescent="0.2">
      <c r="B48" s="20"/>
      <c r="C48" s="2" t="s">
        <v>44</v>
      </c>
      <c r="D48" s="30">
        <v>10</v>
      </c>
      <c r="E48" s="31">
        <v>5</v>
      </c>
      <c r="F48" s="30">
        <v>5</v>
      </c>
      <c r="G48" s="31">
        <v>2</v>
      </c>
      <c r="O48" s="2" t="s">
        <v>44</v>
      </c>
      <c r="P48" s="29">
        <v>87</v>
      </c>
      <c r="Q48" s="42">
        <f t="shared" si="19"/>
        <v>0.87</v>
      </c>
      <c r="R48" s="29">
        <v>87</v>
      </c>
      <c r="S48" s="42">
        <f t="shared" si="19"/>
        <v>0.87</v>
      </c>
    </row>
    <row r="49" spans="1:25" ht="16" x14ac:dyDescent="0.2">
      <c r="B49" s="20"/>
      <c r="C49" s="2" t="s">
        <v>45</v>
      </c>
      <c r="D49" s="32">
        <v>10</v>
      </c>
      <c r="E49" s="33">
        <v>5</v>
      </c>
      <c r="F49" s="32">
        <v>5</v>
      </c>
      <c r="G49" s="33">
        <v>2</v>
      </c>
      <c r="O49" s="2" t="s">
        <v>45</v>
      </c>
      <c r="P49" s="28">
        <v>87</v>
      </c>
      <c r="Q49" s="43">
        <f t="shared" si="19"/>
        <v>0.87</v>
      </c>
      <c r="R49" s="28">
        <v>87</v>
      </c>
      <c r="S49" s="43">
        <f t="shared" si="19"/>
        <v>0.87</v>
      </c>
    </row>
    <row r="50" spans="1:25" ht="16" x14ac:dyDescent="0.2">
      <c r="B50" s="20"/>
      <c r="C50" s="2" t="s">
        <v>46</v>
      </c>
      <c r="D50" s="35">
        <v>10</v>
      </c>
      <c r="E50" s="36">
        <v>5</v>
      </c>
      <c r="F50" s="35">
        <v>5</v>
      </c>
      <c r="G50" s="36">
        <v>2</v>
      </c>
      <c r="O50" s="2" t="s">
        <v>46</v>
      </c>
      <c r="P50" s="34">
        <v>74</v>
      </c>
      <c r="Q50" s="44">
        <f t="shared" si="19"/>
        <v>0.74</v>
      </c>
      <c r="R50" s="34">
        <v>74</v>
      </c>
      <c r="S50" s="44">
        <f t="shared" si="19"/>
        <v>0.74</v>
      </c>
    </row>
    <row r="51" spans="1:25" x14ac:dyDescent="0.2">
      <c r="B51" s="20"/>
      <c r="D51" s="18"/>
      <c r="F51" s="18"/>
      <c r="O51" s="2"/>
      <c r="P51" s="2"/>
      <c r="R51" s="2"/>
      <c r="S51" s="2"/>
      <c r="U51" s="2"/>
      <c r="V51" s="2"/>
      <c r="Y51" s="2"/>
    </row>
    <row r="52" spans="1:25" ht="16" x14ac:dyDescent="0.2">
      <c r="A52" s="7" t="s">
        <v>16</v>
      </c>
      <c r="B52" s="8">
        <f>C52/$C$52</f>
        <v>1</v>
      </c>
      <c r="C52" s="9">
        <f>SUM(E52:G52)</f>
        <v>300</v>
      </c>
      <c r="D52" s="7">
        <f>SUM(D53:D57)</f>
        <v>100</v>
      </c>
      <c r="E52" s="10">
        <f>SUM(E53:E57)</f>
        <v>100</v>
      </c>
      <c r="F52" s="9">
        <f>SUM(F53:F57)</f>
        <v>100</v>
      </c>
      <c r="G52" s="10">
        <f>SUM(G53:G57)</f>
        <v>100</v>
      </c>
      <c r="I52" s="11">
        <f>SUM(I53:I57)</f>
        <v>1</v>
      </c>
      <c r="J52" s="12">
        <f>SUM(J53:J57)</f>
        <v>1</v>
      </c>
      <c r="L52" s="11">
        <f>SUM(L53:L57)</f>
        <v>0.99999999999999989</v>
      </c>
      <c r="M52" s="12">
        <f>SUM(M53:M57)</f>
        <v>0.99999999999999989</v>
      </c>
      <c r="O52" s="7" t="s">
        <v>3</v>
      </c>
      <c r="P52" s="13">
        <f>SUM(P53:P57)</f>
        <v>485</v>
      </c>
      <c r="Q52" s="14">
        <f>P52/500</f>
        <v>0.97</v>
      </c>
      <c r="R52" s="13">
        <f>SUM(R53:R57)</f>
        <v>485</v>
      </c>
      <c r="S52" s="15">
        <f>R52/500</f>
        <v>0.97</v>
      </c>
      <c r="T52" s="16"/>
      <c r="U52" s="17">
        <f>P52+R52</f>
        <v>970</v>
      </c>
      <c r="V52" s="15">
        <f>U52/1000</f>
        <v>0.97</v>
      </c>
    </row>
    <row r="53" spans="1:25" ht="16" x14ac:dyDescent="0.2">
      <c r="C53" s="2" t="s">
        <v>43</v>
      </c>
      <c r="D53" s="23">
        <f>D4+D11+D18+D25+D32+D39+D46</f>
        <v>20</v>
      </c>
      <c r="E53" s="46">
        <f>E4+E11+E18+E25+E32+E39+E46</f>
        <v>20</v>
      </c>
      <c r="F53" s="23">
        <f>F4+F11+F18+F25+F32+F39+F46</f>
        <v>20</v>
      </c>
      <c r="G53" s="23">
        <f>G4+G11+G18+G25+G32+G39+G46</f>
        <v>20</v>
      </c>
      <c r="I53" s="52">
        <f>(E53+F53)/200</f>
        <v>0.2</v>
      </c>
      <c r="J53" s="52">
        <f>(D53+G53)/200</f>
        <v>0.2</v>
      </c>
      <c r="L53" s="52">
        <f>(D53+E53)/200</f>
        <v>0.2</v>
      </c>
      <c r="M53" s="52">
        <f>(F53+G53)/200</f>
        <v>0.2</v>
      </c>
      <c r="O53" s="2" t="s">
        <v>43</v>
      </c>
      <c r="P53" s="24">
        <v>94</v>
      </c>
      <c r="Q53" s="40">
        <f>P53/100</f>
        <v>0.94</v>
      </c>
      <c r="R53" s="24">
        <v>94</v>
      </c>
      <c r="S53" s="40">
        <f>R53/100</f>
        <v>0.94</v>
      </c>
    </row>
    <row r="54" spans="1:25" ht="16" x14ac:dyDescent="0.2">
      <c r="C54" s="2" t="s">
        <v>38</v>
      </c>
      <c r="D54" s="27">
        <f t="shared" ref="D54:G54" si="20">D5+D12+D19+D26+D33+D40+D47</f>
        <v>19</v>
      </c>
      <c r="E54" s="47">
        <f t="shared" si="20"/>
        <v>12</v>
      </c>
      <c r="F54" s="27">
        <f t="shared" si="20"/>
        <v>12</v>
      </c>
      <c r="G54" s="27">
        <f t="shared" si="20"/>
        <v>19</v>
      </c>
      <c r="I54" s="53">
        <f t="shared" ref="I54:I57" si="21">(E54+F54)/200</f>
        <v>0.12</v>
      </c>
      <c r="J54" s="53">
        <f t="shared" ref="J54:J57" si="22">(D54+G54)/200</f>
        <v>0.19</v>
      </c>
      <c r="L54" s="53">
        <f t="shared" ref="L54:L57" si="23">(D54+E54)/200</f>
        <v>0.155</v>
      </c>
      <c r="M54" s="53">
        <f t="shared" ref="M54:M57" si="24">(F54+G54)/200</f>
        <v>0.155</v>
      </c>
      <c r="O54" s="2" t="s">
        <v>38</v>
      </c>
      <c r="P54" s="25">
        <v>99</v>
      </c>
      <c r="Q54" s="41">
        <f t="shared" ref="Q54:S57" si="25">P54/100</f>
        <v>0.99</v>
      </c>
      <c r="R54" s="25">
        <v>99</v>
      </c>
      <c r="S54" s="41">
        <f t="shared" si="25"/>
        <v>0.99</v>
      </c>
    </row>
    <row r="55" spans="1:25" ht="16" x14ac:dyDescent="0.2">
      <c r="C55" s="2" t="s">
        <v>44</v>
      </c>
      <c r="D55" s="31">
        <f t="shared" ref="D55:G55" si="26">D6+D13+D20+D27+D34+D41+D48</f>
        <v>21</v>
      </c>
      <c r="E55" s="48">
        <f t="shared" si="26"/>
        <v>23</v>
      </c>
      <c r="F55" s="31">
        <f t="shared" si="26"/>
        <v>23</v>
      </c>
      <c r="G55" s="31">
        <f t="shared" si="26"/>
        <v>21</v>
      </c>
      <c r="I55" s="54">
        <f t="shared" si="21"/>
        <v>0.23</v>
      </c>
      <c r="J55" s="54">
        <f t="shared" si="22"/>
        <v>0.21</v>
      </c>
      <c r="L55" s="54">
        <f t="shared" si="23"/>
        <v>0.22</v>
      </c>
      <c r="M55" s="54">
        <f t="shared" si="24"/>
        <v>0.22</v>
      </c>
      <c r="O55" s="2" t="s">
        <v>44</v>
      </c>
      <c r="P55" s="29">
        <v>99</v>
      </c>
      <c r="Q55" s="42">
        <f t="shared" si="25"/>
        <v>0.99</v>
      </c>
      <c r="R55" s="29">
        <v>99</v>
      </c>
      <c r="S55" s="42">
        <f t="shared" si="25"/>
        <v>0.99</v>
      </c>
    </row>
    <row r="56" spans="1:25" ht="16" x14ac:dyDescent="0.2">
      <c r="C56" s="2" t="s">
        <v>45</v>
      </c>
      <c r="D56" s="33">
        <f t="shared" ref="D56:G56" si="27">D7+D14+D21+D28+D35+D42+D49</f>
        <v>20</v>
      </c>
      <c r="E56" s="49">
        <f t="shared" si="27"/>
        <v>22</v>
      </c>
      <c r="F56" s="33">
        <f t="shared" si="27"/>
        <v>22</v>
      </c>
      <c r="G56" s="33">
        <f t="shared" si="27"/>
        <v>20</v>
      </c>
      <c r="I56" s="55">
        <f t="shared" si="21"/>
        <v>0.22</v>
      </c>
      <c r="J56" s="55">
        <f t="shared" si="22"/>
        <v>0.2</v>
      </c>
      <c r="L56" s="55">
        <f t="shared" si="23"/>
        <v>0.21</v>
      </c>
      <c r="M56" s="55">
        <f t="shared" si="24"/>
        <v>0.21</v>
      </c>
      <c r="O56" s="2" t="s">
        <v>45</v>
      </c>
      <c r="P56" s="28">
        <v>99</v>
      </c>
      <c r="Q56" s="43">
        <f t="shared" si="25"/>
        <v>0.99</v>
      </c>
      <c r="R56" s="28">
        <v>99</v>
      </c>
      <c r="S56" s="43">
        <f t="shared" si="25"/>
        <v>0.99</v>
      </c>
    </row>
    <row r="57" spans="1:25" ht="16" x14ac:dyDescent="0.2">
      <c r="C57" s="2" t="s">
        <v>46</v>
      </c>
      <c r="D57" s="36">
        <f t="shared" ref="D57:G57" si="28">D8+D15+D22+D29+D36+D43+D50</f>
        <v>20</v>
      </c>
      <c r="E57" s="50">
        <f t="shared" si="28"/>
        <v>23</v>
      </c>
      <c r="F57" s="36">
        <f t="shared" si="28"/>
        <v>23</v>
      </c>
      <c r="G57" s="36">
        <f t="shared" si="28"/>
        <v>20</v>
      </c>
      <c r="I57" s="56">
        <f t="shared" si="21"/>
        <v>0.23</v>
      </c>
      <c r="J57" s="56">
        <f t="shared" si="22"/>
        <v>0.2</v>
      </c>
      <c r="L57" s="56">
        <f t="shared" si="23"/>
        <v>0.215</v>
      </c>
      <c r="M57" s="56">
        <f t="shared" si="24"/>
        <v>0.215</v>
      </c>
      <c r="O57" s="2" t="s">
        <v>46</v>
      </c>
      <c r="P57" s="34">
        <v>94</v>
      </c>
      <c r="Q57" s="44">
        <f t="shared" si="25"/>
        <v>0.94</v>
      </c>
      <c r="R57" s="34">
        <v>94</v>
      </c>
      <c r="S57" s="44">
        <f t="shared" si="25"/>
        <v>0.94</v>
      </c>
    </row>
    <row r="58" spans="1:25" x14ac:dyDescent="0.2">
      <c r="O58" s="2"/>
      <c r="P58" s="2"/>
      <c r="R58" s="2"/>
      <c r="S58" s="2"/>
      <c r="U58" s="2"/>
      <c r="V58" s="2"/>
      <c r="Y58" s="2"/>
    </row>
    <row r="59" spans="1:25" ht="16" x14ac:dyDescent="0.2">
      <c r="O59" s="7" t="s">
        <v>16</v>
      </c>
      <c r="P59" s="13">
        <f>SUM(P60:P64)</f>
        <v>2062</v>
      </c>
      <c r="Q59" s="14">
        <f>P59/4000</f>
        <v>0.51549999999999996</v>
      </c>
      <c r="R59" s="13">
        <f>SUM(R60:R64)</f>
        <v>2062</v>
      </c>
      <c r="S59" s="15">
        <f>R59/4000</f>
        <v>0.51549999999999996</v>
      </c>
      <c r="T59" s="16"/>
      <c r="U59" s="17">
        <f>SUM(U60:U64)</f>
        <v>4124</v>
      </c>
      <c r="V59" s="15">
        <f>U59/8000</f>
        <v>0.51549999999999996</v>
      </c>
    </row>
    <row r="60" spans="1:25" ht="16" x14ac:dyDescent="0.2">
      <c r="O60" s="2" t="s">
        <v>43</v>
      </c>
      <c r="P60" s="24">
        <f>P53+P46+P39+P32+P25+P18+P11+P4</f>
        <v>347</v>
      </c>
      <c r="Q60" s="40">
        <f>P60/800</f>
        <v>0.43375000000000002</v>
      </c>
      <c r="R60" s="24">
        <f t="shared" ref="R60" si="29">R53+R46+R39+R32+R25+R18+R11+R4</f>
        <v>347</v>
      </c>
      <c r="S60" s="40">
        <f>R60/800</f>
        <v>0.43375000000000002</v>
      </c>
      <c r="U60" s="24">
        <f>P60+R60</f>
        <v>694</v>
      </c>
      <c r="V60" s="40">
        <f>U60/1600</f>
        <v>0.43375000000000002</v>
      </c>
    </row>
    <row r="61" spans="1:25" ht="16" x14ac:dyDescent="0.2">
      <c r="O61" s="2" t="s">
        <v>38</v>
      </c>
      <c r="P61" s="25">
        <f t="shared" ref="P61:R64" si="30">P54+P47+P40+P33+P26+P19+P12+P5</f>
        <v>456</v>
      </c>
      <c r="Q61" s="41">
        <f t="shared" ref="Q61:S64" si="31">P61/800</f>
        <v>0.56999999999999995</v>
      </c>
      <c r="R61" s="25">
        <f t="shared" si="30"/>
        <v>456</v>
      </c>
      <c r="S61" s="41">
        <f t="shared" si="31"/>
        <v>0.56999999999999995</v>
      </c>
      <c r="U61" s="25">
        <f t="shared" ref="U61:U64" si="32">P61+R61</f>
        <v>912</v>
      </c>
      <c r="V61" s="41">
        <f t="shared" ref="V61:V64" si="33">U61/1600</f>
        <v>0.56999999999999995</v>
      </c>
    </row>
    <row r="62" spans="1:25" ht="16" x14ac:dyDescent="0.2">
      <c r="O62" s="2" t="s">
        <v>44</v>
      </c>
      <c r="P62" s="29">
        <f t="shared" si="30"/>
        <v>456</v>
      </c>
      <c r="Q62" s="42">
        <f t="shared" si="31"/>
        <v>0.56999999999999995</v>
      </c>
      <c r="R62" s="29">
        <f t="shared" si="30"/>
        <v>456</v>
      </c>
      <c r="S62" s="42">
        <f t="shared" si="31"/>
        <v>0.56999999999999995</v>
      </c>
      <c r="U62" s="29">
        <f t="shared" si="32"/>
        <v>912</v>
      </c>
      <c r="V62" s="42">
        <f t="shared" si="33"/>
        <v>0.56999999999999995</v>
      </c>
    </row>
    <row r="63" spans="1:25" ht="16" x14ac:dyDescent="0.2">
      <c r="O63" s="2" t="s">
        <v>45</v>
      </c>
      <c r="P63" s="28">
        <f t="shared" si="30"/>
        <v>456</v>
      </c>
      <c r="Q63" s="43">
        <f t="shared" si="31"/>
        <v>0.56999999999999995</v>
      </c>
      <c r="R63" s="28">
        <f t="shared" si="30"/>
        <v>456</v>
      </c>
      <c r="S63" s="43">
        <f t="shared" si="31"/>
        <v>0.56999999999999995</v>
      </c>
      <c r="U63" s="28">
        <f t="shared" si="32"/>
        <v>912</v>
      </c>
      <c r="V63" s="43">
        <f t="shared" si="33"/>
        <v>0.56999999999999995</v>
      </c>
    </row>
    <row r="64" spans="1:25" ht="16" x14ac:dyDescent="0.2">
      <c r="O64" s="2" t="s">
        <v>46</v>
      </c>
      <c r="P64" s="34">
        <f t="shared" si="30"/>
        <v>347</v>
      </c>
      <c r="Q64" s="44">
        <f t="shared" si="31"/>
        <v>0.43375000000000002</v>
      </c>
      <c r="R64" s="34">
        <f t="shared" si="30"/>
        <v>347</v>
      </c>
      <c r="S64" s="44">
        <f t="shared" si="31"/>
        <v>0.43375000000000002</v>
      </c>
      <c r="U64" s="34">
        <f t="shared" si="32"/>
        <v>694</v>
      </c>
      <c r="V64" s="44">
        <f t="shared" si="33"/>
        <v>0.43375000000000002</v>
      </c>
    </row>
    <row r="65" spans="17:17" s="2" customFormat="1" x14ac:dyDescent="0.2">
      <c r="Q65" s="19"/>
    </row>
  </sheetData>
  <mergeCells count="2">
    <mergeCell ref="A1:M1"/>
    <mergeCell ref="O1: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E9069-2C70-014E-9602-CB5E4D375612}">
  <dimension ref="A1:V65"/>
  <sheetViews>
    <sheetView zoomScaleNormal="100" workbookViewId="0">
      <selection activeCell="X28" sqref="X28"/>
    </sheetView>
  </sheetViews>
  <sheetFormatPr baseColWidth="10" defaultRowHeight="15" x14ac:dyDescent="0.2"/>
  <cols>
    <col min="1" max="1" width="1.83203125" style="19" customWidth="1"/>
    <col min="2" max="2" width="11.83203125" style="2" customWidth="1"/>
    <col min="3" max="22" width="5" style="2" customWidth="1"/>
    <col min="23" max="24" width="4.6640625" style="2" customWidth="1"/>
    <col min="25" max="16384" width="10.83203125" style="2"/>
  </cols>
  <sheetData>
    <row r="1" spans="1:22" s="21" customFormat="1" ht="27" customHeight="1" x14ac:dyDescent="0.2">
      <c r="A1" s="58"/>
      <c r="B1" s="104" t="s">
        <v>55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</row>
    <row r="2" spans="1:22" ht="10" customHeight="1" x14ac:dyDescent="0.2"/>
    <row r="3" spans="1:22" x14ac:dyDescent="0.2">
      <c r="C3" s="5">
        <v>100</v>
      </c>
      <c r="D3" s="5">
        <v>95</v>
      </c>
      <c r="E3" s="5">
        <v>90</v>
      </c>
      <c r="F3" s="5">
        <v>85</v>
      </c>
      <c r="G3" s="5">
        <v>80</v>
      </c>
      <c r="H3" s="5">
        <v>75</v>
      </c>
      <c r="I3" s="5">
        <v>70</v>
      </c>
      <c r="J3" s="5">
        <v>65</v>
      </c>
      <c r="K3" s="5">
        <v>60</v>
      </c>
      <c r="L3" s="5">
        <v>55</v>
      </c>
      <c r="M3" s="5">
        <v>50</v>
      </c>
      <c r="N3" s="5">
        <v>45</v>
      </c>
      <c r="O3" s="5">
        <v>40</v>
      </c>
      <c r="P3" s="5">
        <v>35</v>
      </c>
      <c r="Q3" s="5">
        <v>30</v>
      </c>
      <c r="R3" s="5">
        <v>25</v>
      </c>
      <c r="S3" s="5">
        <v>20</v>
      </c>
      <c r="T3" s="5">
        <v>15</v>
      </c>
      <c r="U3" s="5">
        <v>10</v>
      </c>
      <c r="V3" s="5">
        <v>5</v>
      </c>
    </row>
    <row r="4" spans="1:22" ht="16" x14ac:dyDescent="0.2">
      <c r="B4" s="16" t="s">
        <v>23</v>
      </c>
      <c r="C4" s="59">
        <v>3</v>
      </c>
      <c r="D4" s="2">
        <v>6</v>
      </c>
      <c r="E4" s="2">
        <v>11</v>
      </c>
      <c r="F4" s="2">
        <v>16</v>
      </c>
      <c r="G4" s="2">
        <v>21</v>
      </c>
      <c r="H4" s="2">
        <v>26</v>
      </c>
      <c r="I4" s="2">
        <v>31</v>
      </c>
      <c r="J4" s="2">
        <v>36</v>
      </c>
      <c r="K4" s="2">
        <v>41</v>
      </c>
      <c r="L4" s="2">
        <v>46</v>
      </c>
      <c r="M4" s="2">
        <v>51</v>
      </c>
      <c r="N4" s="2">
        <v>56</v>
      </c>
      <c r="O4" s="2">
        <v>61</v>
      </c>
      <c r="P4" s="2">
        <v>66</v>
      </c>
      <c r="Q4" s="2">
        <v>71</v>
      </c>
      <c r="R4" s="2">
        <v>76</v>
      </c>
      <c r="S4" s="2">
        <v>81</v>
      </c>
      <c r="T4" s="2">
        <v>86</v>
      </c>
      <c r="U4" s="2">
        <v>91</v>
      </c>
      <c r="V4" s="60">
        <v>96</v>
      </c>
    </row>
    <row r="5" spans="1:22" ht="16" x14ac:dyDescent="0.2">
      <c r="B5" s="16" t="s">
        <v>32</v>
      </c>
      <c r="C5" s="18">
        <v>0</v>
      </c>
      <c r="D5" s="2">
        <v>0</v>
      </c>
      <c r="E5" s="2">
        <v>1</v>
      </c>
      <c r="F5" s="2">
        <v>2</v>
      </c>
      <c r="G5" s="2">
        <v>3</v>
      </c>
      <c r="H5" s="2">
        <v>4</v>
      </c>
      <c r="I5" s="2">
        <v>5</v>
      </c>
      <c r="J5" s="2">
        <v>6</v>
      </c>
      <c r="K5" s="2">
        <v>7</v>
      </c>
      <c r="L5" s="2">
        <v>8</v>
      </c>
      <c r="M5" s="2">
        <v>9</v>
      </c>
      <c r="N5" s="2">
        <v>10</v>
      </c>
      <c r="O5" s="2">
        <v>11</v>
      </c>
      <c r="P5" s="2">
        <v>12</v>
      </c>
      <c r="Q5" s="2">
        <v>13</v>
      </c>
      <c r="R5" s="2">
        <v>14</v>
      </c>
      <c r="S5" s="2">
        <v>15</v>
      </c>
      <c r="T5" s="2">
        <v>16</v>
      </c>
      <c r="U5" s="2">
        <v>17</v>
      </c>
      <c r="V5" s="61">
        <v>18</v>
      </c>
    </row>
    <row r="6" spans="1:22" ht="16" x14ac:dyDescent="0.2">
      <c r="B6" s="16" t="s">
        <v>48</v>
      </c>
      <c r="C6" s="18">
        <v>5</v>
      </c>
      <c r="D6" s="2">
        <v>9</v>
      </c>
      <c r="E6" s="2">
        <v>13</v>
      </c>
      <c r="F6" s="2">
        <v>17</v>
      </c>
      <c r="G6" s="2">
        <v>21</v>
      </c>
      <c r="H6" s="2">
        <v>25</v>
      </c>
      <c r="I6" s="2">
        <v>29</v>
      </c>
      <c r="J6" s="2">
        <v>31</v>
      </c>
      <c r="K6" s="2">
        <v>35</v>
      </c>
      <c r="L6" s="2">
        <v>39</v>
      </c>
      <c r="M6" s="2">
        <v>43</v>
      </c>
      <c r="N6" s="2">
        <v>47</v>
      </c>
      <c r="O6" s="2">
        <v>51</v>
      </c>
      <c r="P6" s="2">
        <v>55</v>
      </c>
      <c r="Q6" s="2">
        <v>59</v>
      </c>
      <c r="R6" s="2">
        <v>63</v>
      </c>
      <c r="S6" s="2">
        <v>67</v>
      </c>
      <c r="T6" s="2">
        <v>71</v>
      </c>
      <c r="U6" s="2">
        <v>75</v>
      </c>
      <c r="V6" s="61">
        <v>79</v>
      </c>
    </row>
    <row r="7" spans="1:22" ht="16" x14ac:dyDescent="0.2">
      <c r="B7" s="16" t="s">
        <v>49</v>
      </c>
      <c r="C7" s="18">
        <v>13</v>
      </c>
      <c r="D7" s="2">
        <v>17</v>
      </c>
      <c r="E7" s="2">
        <v>21</v>
      </c>
      <c r="F7" s="2">
        <v>25</v>
      </c>
      <c r="G7" s="2">
        <v>29</v>
      </c>
      <c r="H7" s="2">
        <v>33</v>
      </c>
      <c r="I7" s="2">
        <v>37</v>
      </c>
      <c r="J7" s="2">
        <v>41</v>
      </c>
      <c r="K7" s="2">
        <v>45</v>
      </c>
      <c r="L7" s="2">
        <v>49</v>
      </c>
      <c r="M7" s="2">
        <v>53</v>
      </c>
      <c r="N7" s="2">
        <v>57</v>
      </c>
      <c r="O7" s="2">
        <v>61</v>
      </c>
      <c r="P7" s="2">
        <v>65</v>
      </c>
      <c r="Q7" s="2">
        <v>69</v>
      </c>
      <c r="R7" s="2">
        <v>73</v>
      </c>
      <c r="S7" s="2">
        <v>77</v>
      </c>
      <c r="T7" s="2">
        <v>81</v>
      </c>
      <c r="U7" s="2">
        <v>85</v>
      </c>
      <c r="V7" s="61">
        <v>89</v>
      </c>
    </row>
    <row r="8" spans="1:22" ht="16" x14ac:dyDescent="0.2">
      <c r="B8" s="16" t="s">
        <v>50</v>
      </c>
      <c r="C8" s="18">
        <v>25</v>
      </c>
      <c r="D8" s="2">
        <v>29</v>
      </c>
      <c r="E8" s="2">
        <v>33</v>
      </c>
      <c r="F8" s="2">
        <v>37</v>
      </c>
      <c r="G8" s="2">
        <v>41</v>
      </c>
      <c r="H8" s="2">
        <v>45</v>
      </c>
      <c r="I8" s="2">
        <v>49</v>
      </c>
      <c r="J8" s="2">
        <v>53</v>
      </c>
      <c r="K8" s="2">
        <v>57</v>
      </c>
      <c r="L8" s="2">
        <v>61</v>
      </c>
      <c r="M8" s="2">
        <v>65</v>
      </c>
      <c r="N8" s="2">
        <v>69</v>
      </c>
      <c r="O8" s="2">
        <v>72</v>
      </c>
      <c r="P8" s="2">
        <v>77</v>
      </c>
      <c r="Q8" s="2">
        <v>80</v>
      </c>
      <c r="R8" s="2">
        <v>85</v>
      </c>
      <c r="S8" s="2">
        <v>89</v>
      </c>
      <c r="T8" s="2">
        <v>93</v>
      </c>
      <c r="U8" s="2">
        <v>97</v>
      </c>
      <c r="V8" s="61">
        <v>100</v>
      </c>
    </row>
    <row r="9" spans="1:22" ht="16" x14ac:dyDescent="0.2">
      <c r="A9" s="2"/>
      <c r="B9" s="16" t="s">
        <v>52</v>
      </c>
      <c r="C9" s="18">
        <v>25</v>
      </c>
      <c r="D9" s="2">
        <v>29</v>
      </c>
      <c r="E9" s="2">
        <v>33</v>
      </c>
      <c r="F9" s="2">
        <v>37</v>
      </c>
      <c r="G9" s="2">
        <v>41</v>
      </c>
      <c r="H9" s="2">
        <v>45</v>
      </c>
      <c r="I9" s="65">
        <v>49</v>
      </c>
      <c r="J9" s="2">
        <v>53</v>
      </c>
      <c r="K9" s="2">
        <v>57</v>
      </c>
      <c r="L9" s="2">
        <v>61</v>
      </c>
      <c r="M9" s="2">
        <v>65</v>
      </c>
      <c r="N9" s="2">
        <v>69</v>
      </c>
      <c r="O9" s="2">
        <v>72</v>
      </c>
      <c r="P9" s="2">
        <v>77</v>
      </c>
      <c r="Q9" s="2">
        <v>80</v>
      </c>
      <c r="R9" s="2">
        <v>85</v>
      </c>
      <c r="S9" s="2">
        <v>89</v>
      </c>
      <c r="T9" s="2">
        <v>93</v>
      </c>
      <c r="U9" s="2">
        <v>97</v>
      </c>
      <c r="V9" s="61">
        <v>100</v>
      </c>
    </row>
    <row r="10" spans="1:22" ht="16" x14ac:dyDescent="0.2">
      <c r="B10" s="16" t="s">
        <v>51</v>
      </c>
      <c r="C10" s="18">
        <v>0</v>
      </c>
      <c r="D10" s="2">
        <v>2</v>
      </c>
      <c r="E10" s="2">
        <v>4</v>
      </c>
      <c r="F10" s="2">
        <v>6</v>
      </c>
      <c r="G10" s="2">
        <v>8</v>
      </c>
      <c r="H10" s="2">
        <v>10</v>
      </c>
      <c r="I10" s="2">
        <v>12</v>
      </c>
      <c r="J10" s="2">
        <v>14</v>
      </c>
      <c r="K10" s="2">
        <v>16</v>
      </c>
      <c r="L10" s="2">
        <v>18</v>
      </c>
      <c r="M10" s="2">
        <v>20</v>
      </c>
      <c r="N10" s="2">
        <v>22</v>
      </c>
      <c r="O10" s="2">
        <v>24</v>
      </c>
      <c r="P10" s="2">
        <v>26</v>
      </c>
      <c r="Q10" s="2">
        <v>28</v>
      </c>
      <c r="R10" s="2">
        <v>30</v>
      </c>
      <c r="S10" s="2">
        <v>32</v>
      </c>
      <c r="T10" s="2">
        <v>34</v>
      </c>
      <c r="U10" s="2">
        <v>36</v>
      </c>
      <c r="V10" s="61">
        <v>38</v>
      </c>
    </row>
    <row r="11" spans="1:22" ht="16" x14ac:dyDescent="0.2">
      <c r="B11" s="16" t="s">
        <v>53</v>
      </c>
      <c r="C11" s="18">
        <v>0</v>
      </c>
      <c r="D11" s="2">
        <v>2</v>
      </c>
      <c r="E11" s="2">
        <v>4</v>
      </c>
      <c r="F11" s="2">
        <v>6</v>
      </c>
      <c r="G11" s="2">
        <v>8</v>
      </c>
      <c r="H11" s="2">
        <v>10</v>
      </c>
      <c r="I11" s="2">
        <v>12</v>
      </c>
      <c r="J11" s="2">
        <v>14</v>
      </c>
      <c r="K11" s="2">
        <v>16</v>
      </c>
      <c r="L11" s="2">
        <v>18</v>
      </c>
      <c r="M11" s="2">
        <v>20</v>
      </c>
      <c r="N11" s="2">
        <v>22</v>
      </c>
      <c r="O11" s="2">
        <v>24</v>
      </c>
      <c r="P11" s="2">
        <v>26</v>
      </c>
      <c r="Q11" s="2">
        <v>28</v>
      </c>
      <c r="R11" s="2">
        <v>30</v>
      </c>
      <c r="S11" s="2">
        <v>32</v>
      </c>
      <c r="T11" s="2">
        <v>34</v>
      </c>
      <c r="U11" s="2">
        <v>36</v>
      </c>
      <c r="V11" s="61">
        <v>38</v>
      </c>
    </row>
    <row r="12" spans="1:22" ht="16" x14ac:dyDescent="0.2">
      <c r="B12" s="16" t="s">
        <v>54</v>
      </c>
      <c r="C12" s="62">
        <v>0</v>
      </c>
      <c r="D12" s="63">
        <v>2</v>
      </c>
      <c r="E12" s="63">
        <v>4</v>
      </c>
      <c r="F12" s="63">
        <v>6</v>
      </c>
      <c r="G12" s="63">
        <v>8</v>
      </c>
      <c r="H12" s="63">
        <v>10</v>
      </c>
      <c r="I12" s="63">
        <v>12</v>
      </c>
      <c r="J12" s="63">
        <v>14</v>
      </c>
      <c r="K12" s="63">
        <v>16</v>
      </c>
      <c r="L12" s="63">
        <v>18</v>
      </c>
      <c r="M12" s="63">
        <v>20</v>
      </c>
      <c r="N12" s="63">
        <v>22</v>
      </c>
      <c r="O12" s="63">
        <v>24</v>
      </c>
      <c r="P12" s="63">
        <v>26</v>
      </c>
      <c r="Q12" s="63">
        <v>28</v>
      </c>
      <c r="R12" s="63">
        <v>30</v>
      </c>
      <c r="S12" s="63">
        <v>32</v>
      </c>
      <c r="T12" s="63">
        <v>34</v>
      </c>
      <c r="U12" s="63">
        <v>36</v>
      </c>
      <c r="V12" s="64">
        <v>38</v>
      </c>
    </row>
    <row r="14" spans="1:22" ht="16" x14ac:dyDescent="0.2">
      <c r="B14" s="16" t="s">
        <v>56</v>
      </c>
      <c r="C14" s="66">
        <f>AVERAGE(C4:C12)</f>
        <v>7.8888888888888893</v>
      </c>
      <c r="D14" s="67">
        <f t="shared" ref="D14:V14" si="0">AVERAGE(D4:D12)</f>
        <v>10.666666666666666</v>
      </c>
      <c r="E14" s="67">
        <f t="shared" si="0"/>
        <v>13.777777777777779</v>
      </c>
      <c r="F14" s="67">
        <f t="shared" si="0"/>
        <v>16.888888888888889</v>
      </c>
      <c r="G14" s="67">
        <f t="shared" si="0"/>
        <v>20</v>
      </c>
      <c r="H14" s="67">
        <f t="shared" si="0"/>
        <v>23.111111111111111</v>
      </c>
      <c r="I14" s="67">
        <f t="shared" si="0"/>
        <v>26.222222222222221</v>
      </c>
      <c r="J14" s="67">
        <f t="shared" si="0"/>
        <v>29.111111111111111</v>
      </c>
      <c r="K14" s="67">
        <f t="shared" si="0"/>
        <v>32.222222222222221</v>
      </c>
      <c r="L14" s="67">
        <f t="shared" si="0"/>
        <v>35.333333333333336</v>
      </c>
      <c r="M14" s="67">
        <f t="shared" si="0"/>
        <v>38.444444444444443</v>
      </c>
      <c r="N14" s="67">
        <f t="shared" si="0"/>
        <v>41.555555555555557</v>
      </c>
      <c r="O14" s="67">
        <f t="shared" si="0"/>
        <v>44.444444444444443</v>
      </c>
      <c r="P14" s="67">
        <f t="shared" si="0"/>
        <v>47.777777777777779</v>
      </c>
      <c r="Q14" s="67">
        <f t="shared" si="0"/>
        <v>50.666666666666664</v>
      </c>
      <c r="R14" s="67">
        <f t="shared" si="0"/>
        <v>54</v>
      </c>
      <c r="S14" s="67">
        <f t="shared" si="0"/>
        <v>57.111111111111114</v>
      </c>
      <c r="T14" s="67">
        <f t="shared" si="0"/>
        <v>60.222222222222221</v>
      </c>
      <c r="U14" s="67">
        <f t="shared" si="0"/>
        <v>63.333333333333336</v>
      </c>
      <c r="V14" s="68">
        <f t="shared" si="0"/>
        <v>66.222222222222229</v>
      </c>
    </row>
    <row r="16" spans="1:22" x14ac:dyDescent="0.2">
      <c r="A16" s="2"/>
    </row>
    <row r="23" spans="1:1" x14ac:dyDescent="0.2">
      <c r="A23" s="2"/>
    </row>
    <row r="30" spans="1:1" x14ac:dyDescent="0.2">
      <c r="A30" s="2"/>
    </row>
    <row r="37" spans="1:1" x14ac:dyDescent="0.2">
      <c r="A37" s="2"/>
    </row>
    <row r="44" spans="1:1" x14ac:dyDescent="0.2">
      <c r="A44" s="2"/>
    </row>
    <row r="51" spans="1:1" x14ac:dyDescent="0.2">
      <c r="A51" s="2"/>
    </row>
    <row r="58" spans="1:1" x14ac:dyDescent="0.2">
      <c r="A58" s="2"/>
    </row>
    <row r="65" spans="1:1" x14ac:dyDescent="0.2">
      <c r="A65" s="2"/>
    </row>
  </sheetData>
  <mergeCells count="1">
    <mergeCell ref="B1:V1"/>
  </mergeCells>
  <conditionalFormatting sqref="C4:V12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14:V14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ignoredErrors>
    <ignoredError sqref="C14:V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A6D43-DAF9-B746-AAB1-1A59E0A22C31}">
  <dimension ref="A1:U67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M15" sqref="M15"/>
    </sheetView>
  </sheetViews>
  <sheetFormatPr baseColWidth="10" defaultRowHeight="15" x14ac:dyDescent="0.2"/>
  <cols>
    <col min="1" max="1" width="1.83203125" style="19" customWidth="1"/>
    <col min="2" max="2" width="11.83203125" style="2" customWidth="1"/>
    <col min="3" max="21" width="5.5" style="2" customWidth="1"/>
    <col min="22" max="23" width="4.6640625" style="2" customWidth="1"/>
    <col min="24" max="16384" width="10.83203125" style="2"/>
  </cols>
  <sheetData>
    <row r="1" spans="1:21" s="21" customFormat="1" ht="27" customHeight="1" x14ac:dyDescent="0.2">
      <c r="A1" s="58"/>
      <c r="B1" s="104" t="s">
        <v>57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1" ht="10" customHeight="1" x14ac:dyDescent="0.2"/>
    <row r="3" spans="1:21" x14ac:dyDescent="0.2">
      <c r="C3" s="5">
        <v>320</v>
      </c>
      <c r="D3" s="5">
        <v>330</v>
      </c>
      <c r="E3" s="5">
        <v>340</v>
      </c>
      <c r="F3" s="5">
        <v>350</v>
      </c>
      <c r="G3" s="5">
        <v>360</v>
      </c>
      <c r="H3" s="5">
        <v>370</v>
      </c>
      <c r="I3" s="5">
        <v>380</v>
      </c>
      <c r="J3" s="5">
        <v>390</v>
      </c>
      <c r="K3" s="5">
        <v>400</v>
      </c>
      <c r="L3" s="5">
        <v>410</v>
      </c>
      <c r="M3" s="5">
        <v>420</v>
      </c>
      <c r="N3" s="5">
        <v>430</v>
      </c>
      <c r="O3" s="5">
        <v>440</v>
      </c>
      <c r="P3" s="5">
        <v>450</v>
      </c>
      <c r="Q3" s="5">
        <v>460</v>
      </c>
      <c r="R3" s="5">
        <v>470</v>
      </c>
      <c r="S3" s="5">
        <v>480</v>
      </c>
      <c r="T3" s="5">
        <v>490</v>
      </c>
      <c r="U3" s="5">
        <v>500</v>
      </c>
    </row>
    <row r="4" spans="1:21" ht="16" x14ac:dyDescent="0.2">
      <c r="B4" s="16" t="s">
        <v>4</v>
      </c>
      <c r="C4" s="69">
        <v>1</v>
      </c>
      <c r="D4" s="70">
        <v>0.96</v>
      </c>
      <c r="E4" s="70">
        <v>0.86</v>
      </c>
      <c r="F4" s="70">
        <v>0.76</v>
      </c>
      <c r="G4" s="70">
        <v>0.66</v>
      </c>
      <c r="H4" s="70">
        <v>0.56000000000000005</v>
      </c>
      <c r="I4" s="70">
        <v>0.47</v>
      </c>
      <c r="J4" s="70">
        <v>0.39</v>
      </c>
      <c r="K4" s="70">
        <v>0.31</v>
      </c>
      <c r="L4" s="70">
        <v>0.25</v>
      </c>
      <c r="M4" s="70">
        <v>0.19</v>
      </c>
      <c r="N4" s="70">
        <v>0.14000000000000001</v>
      </c>
      <c r="O4" s="70">
        <v>0.1</v>
      </c>
      <c r="P4" s="70">
        <v>0.06</v>
      </c>
      <c r="Q4" s="70">
        <v>0.05</v>
      </c>
      <c r="R4" s="70">
        <v>0.04</v>
      </c>
      <c r="S4" s="70">
        <v>0.03</v>
      </c>
      <c r="T4" s="70">
        <v>0.02</v>
      </c>
      <c r="U4" s="71">
        <v>0.01</v>
      </c>
    </row>
    <row r="5" spans="1:21" ht="16" x14ac:dyDescent="0.2">
      <c r="B5" s="16" t="s">
        <v>5</v>
      </c>
      <c r="C5" s="72">
        <v>0.81</v>
      </c>
      <c r="D5" s="70">
        <v>0.71</v>
      </c>
      <c r="E5" s="70">
        <v>0.61</v>
      </c>
      <c r="F5" s="70">
        <v>0.51</v>
      </c>
      <c r="G5" s="70">
        <v>0.43</v>
      </c>
      <c r="H5" s="70">
        <v>0.35</v>
      </c>
      <c r="I5" s="70">
        <v>0.28000000000000003</v>
      </c>
      <c r="J5" s="70">
        <v>0.22</v>
      </c>
      <c r="K5" s="70">
        <v>0.16</v>
      </c>
      <c r="L5" s="70">
        <v>0.12</v>
      </c>
      <c r="M5" s="70">
        <v>0.08</v>
      </c>
      <c r="N5" s="70">
        <v>0.05</v>
      </c>
      <c r="O5" s="70">
        <v>0.03</v>
      </c>
      <c r="P5" s="70">
        <v>0.01</v>
      </c>
      <c r="Q5" s="70">
        <v>0</v>
      </c>
      <c r="R5" s="70">
        <v>0</v>
      </c>
      <c r="S5" s="70">
        <v>0</v>
      </c>
      <c r="T5" s="70">
        <v>0</v>
      </c>
      <c r="U5" s="73">
        <v>0</v>
      </c>
    </row>
    <row r="6" spans="1:21" ht="16" x14ac:dyDescent="0.2">
      <c r="B6" s="16" t="s">
        <v>1</v>
      </c>
      <c r="C6" s="72">
        <v>0.56000000000000005</v>
      </c>
      <c r="D6" s="70">
        <v>0.47</v>
      </c>
      <c r="E6" s="70">
        <v>0.39</v>
      </c>
      <c r="F6" s="70">
        <v>0.31</v>
      </c>
      <c r="G6" s="70">
        <v>0.25</v>
      </c>
      <c r="H6" s="70">
        <v>0.19</v>
      </c>
      <c r="I6" s="70">
        <v>0.14000000000000001</v>
      </c>
      <c r="J6" s="70">
        <v>0.1</v>
      </c>
      <c r="K6" s="70">
        <v>0.06</v>
      </c>
      <c r="L6" s="70">
        <v>0.04</v>
      </c>
      <c r="M6" s="70">
        <v>0.02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70">
        <v>0</v>
      </c>
      <c r="T6" s="70">
        <v>0</v>
      </c>
      <c r="U6" s="73">
        <v>0</v>
      </c>
    </row>
    <row r="7" spans="1:21" ht="16" x14ac:dyDescent="0.2">
      <c r="B7" s="16" t="s">
        <v>0</v>
      </c>
      <c r="C7" s="72">
        <v>0.35</v>
      </c>
      <c r="D7" s="70">
        <v>0.28000000000000003</v>
      </c>
      <c r="E7" s="70">
        <v>0.22</v>
      </c>
      <c r="F7" s="70">
        <v>0.16</v>
      </c>
      <c r="G7" s="70">
        <v>0.12</v>
      </c>
      <c r="H7" s="70">
        <v>0.08</v>
      </c>
      <c r="I7" s="70">
        <v>0.05</v>
      </c>
      <c r="J7" s="70">
        <v>0.03</v>
      </c>
      <c r="K7" s="70">
        <v>0.01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3">
        <v>0</v>
      </c>
    </row>
    <row r="8" spans="1:21" ht="16" x14ac:dyDescent="0.2">
      <c r="B8" s="16" t="s">
        <v>3</v>
      </c>
      <c r="C8" s="74">
        <v>0.16</v>
      </c>
      <c r="D8" s="75">
        <v>0.12</v>
      </c>
      <c r="E8" s="75">
        <v>0.08</v>
      </c>
      <c r="F8" s="75">
        <v>0.05</v>
      </c>
      <c r="G8" s="75">
        <v>0.03</v>
      </c>
      <c r="H8" s="75">
        <v>0.01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</row>
    <row r="10" spans="1:21" ht="16" x14ac:dyDescent="0.2">
      <c r="B10" s="16" t="s">
        <v>56</v>
      </c>
      <c r="C10" s="77">
        <f t="shared" ref="C10:U10" si="0">AVERAGE(C4:C8)</f>
        <v>0.57600000000000007</v>
      </c>
      <c r="D10" s="78">
        <f t="shared" si="0"/>
        <v>0.50800000000000001</v>
      </c>
      <c r="E10" s="78">
        <f t="shared" si="0"/>
        <v>0.43200000000000005</v>
      </c>
      <c r="F10" s="78">
        <f t="shared" si="0"/>
        <v>0.35799999999999998</v>
      </c>
      <c r="G10" s="78">
        <f t="shared" si="0"/>
        <v>0.29799999999999999</v>
      </c>
      <c r="H10" s="78">
        <f t="shared" si="0"/>
        <v>0.23800000000000004</v>
      </c>
      <c r="I10" s="78">
        <f t="shared" si="0"/>
        <v>0.188</v>
      </c>
      <c r="J10" s="78">
        <f t="shared" si="0"/>
        <v>0.14799999999999999</v>
      </c>
      <c r="K10" s="78">
        <f t="shared" si="0"/>
        <v>0.10800000000000001</v>
      </c>
      <c r="L10" s="78">
        <f t="shared" si="0"/>
        <v>8.199999999999999E-2</v>
      </c>
      <c r="M10" s="78">
        <f t="shared" si="0"/>
        <v>5.800000000000001E-2</v>
      </c>
      <c r="N10" s="78">
        <f t="shared" si="0"/>
        <v>3.7999999999999999E-2</v>
      </c>
      <c r="O10" s="78">
        <f t="shared" si="0"/>
        <v>2.6000000000000002E-2</v>
      </c>
      <c r="P10" s="78">
        <f t="shared" si="0"/>
        <v>1.3999999999999999E-2</v>
      </c>
      <c r="Q10" s="78">
        <f t="shared" si="0"/>
        <v>0.01</v>
      </c>
      <c r="R10" s="78">
        <f t="shared" si="0"/>
        <v>8.0000000000000002E-3</v>
      </c>
      <c r="S10" s="78">
        <f t="shared" si="0"/>
        <v>6.0000000000000001E-3</v>
      </c>
      <c r="T10" s="78">
        <f t="shared" si="0"/>
        <v>4.0000000000000001E-3</v>
      </c>
      <c r="U10" s="79">
        <f t="shared" si="0"/>
        <v>2E-3</v>
      </c>
    </row>
    <row r="12" spans="1:21" x14ac:dyDescent="0.2">
      <c r="A12" s="2"/>
    </row>
    <row r="13" spans="1:21" ht="27" customHeight="1" x14ac:dyDescent="0.2">
      <c r="B13" s="104" t="s">
        <v>112</v>
      </c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21" ht="8" customHeight="1" x14ac:dyDescent="0.2"/>
    <row r="15" spans="1:21" ht="16" customHeight="1" x14ac:dyDescent="0.2">
      <c r="B15" s="86" t="s">
        <v>111</v>
      </c>
      <c r="C15" s="105" t="s">
        <v>77</v>
      </c>
      <c r="D15" s="105"/>
      <c r="E15" s="16"/>
      <c r="F15" s="105" t="s">
        <v>78</v>
      </c>
      <c r="G15" s="105"/>
      <c r="H15" s="16"/>
      <c r="I15" s="83" t="s">
        <v>79</v>
      </c>
      <c r="J15" s="84"/>
      <c r="K15" s="83" t="s">
        <v>80</v>
      </c>
    </row>
    <row r="16" spans="1:21" ht="8" customHeight="1" x14ac:dyDescent="0.2">
      <c r="C16" s="84"/>
      <c r="D16" s="84"/>
      <c r="E16" s="16"/>
      <c r="F16" s="84"/>
      <c r="G16" s="84"/>
      <c r="H16" s="16"/>
      <c r="I16" s="84"/>
      <c r="J16" s="84"/>
      <c r="K16" s="84"/>
    </row>
    <row r="17" spans="1:11" ht="16" x14ac:dyDescent="0.2">
      <c r="B17" s="16" t="s">
        <v>76</v>
      </c>
      <c r="C17" s="106">
        <v>0</v>
      </c>
      <c r="D17" s="106"/>
      <c r="F17" s="106">
        <v>0</v>
      </c>
      <c r="G17" s="106"/>
      <c r="I17" s="81">
        <v>0</v>
      </c>
      <c r="J17" s="81"/>
      <c r="K17" s="81">
        <v>0</v>
      </c>
    </row>
    <row r="18" spans="1:11" ht="8" customHeight="1" x14ac:dyDescent="0.2">
      <c r="B18" s="5"/>
      <c r="C18" s="82"/>
      <c r="D18" s="82"/>
      <c r="F18" s="82"/>
      <c r="G18" s="82"/>
      <c r="I18" s="82"/>
      <c r="J18" s="81"/>
      <c r="K18" s="82"/>
    </row>
    <row r="19" spans="1:11" ht="8" customHeight="1" x14ac:dyDescent="0.2">
      <c r="B19" s="16"/>
      <c r="C19" s="81"/>
      <c r="D19" s="81"/>
      <c r="F19" s="81"/>
      <c r="G19" s="81"/>
      <c r="I19" s="81"/>
      <c r="J19" s="81"/>
      <c r="K19" s="81"/>
    </row>
    <row r="20" spans="1:11" ht="16" x14ac:dyDescent="0.2">
      <c r="B20" s="16" t="s">
        <v>81</v>
      </c>
      <c r="C20" s="107" t="s">
        <v>82</v>
      </c>
      <c r="D20" s="108"/>
      <c r="F20" s="107" t="s">
        <v>85</v>
      </c>
      <c r="G20" s="108"/>
      <c r="I20" s="109" t="s">
        <v>88</v>
      </c>
      <c r="J20" s="81"/>
      <c r="K20" s="109" t="s">
        <v>89</v>
      </c>
    </row>
    <row r="21" spans="1:11" x14ac:dyDescent="0.2">
      <c r="B21" s="16"/>
      <c r="C21" s="107" t="s">
        <v>83</v>
      </c>
      <c r="D21" s="108"/>
      <c r="F21" s="107" t="s">
        <v>86</v>
      </c>
      <c r="G21" s="108"/>
      <c r="I21" s="109"/>
      <c r="J21" s="81"/>
      <c r="K21" s="109"/>
    </row>
    <row r="22" spans="1:11" x14ac:dyDescent="0.2">
      <c r="B22" s="16"/>
      <c r="C22" s="107" t="s">
        <v>84</v>
      </c>
      <c r="D22" s="108"/>
      <c r="F22" s="107" t="s">
        <v>87</v>
      </c>
      <c r="G22" s="108"/>
      <c r="I22" s="109"/>
      <c r="J22" s="81"/>
      <c r="K22" s="109"/>
    </row>
    <row r="23" spans="1:11" ht="8" customHeight="1" x14ac:dyDescent="0.2">
      <c r="A23" s="2"/>
      <c r="B23" s="16"/>
      <c r="C23" s="108"/>
      <c r="D23" s="108"/>
      <c r="F23" s="108"/>
      <c r="G23" s="108"/>
      <c r="I23" s="81"/>
      <c r="J23" s="81"/>
      <c r="K23" s="81"/>
    </row>
    <row r="24" spans="1:11" x14ac:dyDescent="0.2">
      <c r="B24" s="16"/>
      <c r="C24" s="107" t="s">
        <v>90</v>
      </c>
      <c r="D24" s="108"/>
      <c r="F24" s="107" t="s">
        <v>93</v>
      </c>
      <c r="G24" s="108"/>
      <c r="I24" s="109" t="s">
        <v>88</v>
      </c>
      <c r="J24" s="81"/>
      <c r="K24" s="109" t="s">
        <v>89</v>
      </c>
    </row>
    <row r="25" spans="1:11" x14ac:dyDescent="0.2">
      <c r="B25" s="16"/>
      <c r="C25" s="107" t="s">
        <v>91</v>
      </c>
      <c r="D25" s="108"/>
      <c r="F25" s="107" t="s">
        <v>94</v>
      </c>
      <c r="G25" s="108"/>
      <c r="I25" s="109"/>
      <c r="J25" s="81"/>
      <c r="K25" s="109"/>
    </row>
    <row r="26" spans="1:11" x14ac:dyDescent="0.2">
      <c r="B26" s="16"/>
      <c r="C26" s="107" t="s">
        <v>92</v>
      </c>
      <c r="D26" s="108"/>
      <c r="F26" s="107" t="s">
        <v>95</v>
      </c>
      <c r="G26" s="108"/>
      <c r="I26" s="109"/>
      <c r="J26" s="81"/>
      <c r="K26" s="109"/>
    </row>
    <row r="27" spans="1:11" ht="8" customHeight="1" x14ac:dyDescent="0.2">
      <c r="B27" s="5"/>
      <c r="C27" s="82"/>
      <c r="D27" s="82"/>
      <c r="F27" s="82"/>
      <c r="G27" s="82"/>
      <c r="I27" s="82"/>
      <c r="J27" s="81"/>
      <c r="K27" s="82"/>
    </row>
    <row r="28" spans="1:11" ht="8" customHeight="1" x14ac:dyDescent="0.2">
      <c r="B28" s="16"/>
      <c r="C28" s="81"/>
      <c r="D28" s="81"/>
      <c r="F28" s="81"/>
      <c r="G28" s="81"/>
      <c r="I28" s="81"/>
      <c r="J28" s="81"/>
      <c r="K28" s="81"/>
    </row>
    <row r="29" spans="1:11" ht="16" x14ac:dyDescent="0.2">
      <c r="B29" s="16" t="s">
        <v>98</v>
      </c>
      <c r="C29" s="107" t="s">
        <v>99</v>
      </c>
      <c r="D29" s="108"/>
      <c r="F29" s="107" t="s">
        <v>102</v>
      </c>
      <c r="G29" s="108"/>
      <c r="I29" s="109" t="s">
        <v>96</v>
      </c>
      <c r="J29" s="81"/>
      <c r="K29" s="109" t="s">
        <v>97</v>
      </c>
    </row>
    <row r="30" spans="1:11" x14ac:dyDescent="0.2">
      <c r="B30" s="16"/>
      <c r="C30" s="107" t="s">
        <v>100</v>
      </c>
      <c r="D30" s="108"/>
      <c r="F30" s="107" t="s">
        <v>103</v>
      </c>
      <c r="G30" s="108"/>
      <c r="I30" s="109"/>
      <c r="J30" s="81"/>
      <c r="K30" s="109"/>
    </row>
    <row r="31" spans="1:11" x14ac:dyDescent="0.2">
      <c r="A31" s="2"/>
      <c r="B31" s="16"/>
      <c r="C31" s="107" t="s">
        <v>101</v>
      </c>
      <c r="D31" s="108"/>
      <c r="F31" s="107" t="s">
        <v>104</v>
      </c>
      <c r="G31" s="108"/>
      <c r="I31" s="109"/>
      <c r="J31" s="81"/>
      <c r="K31" s="109"/>
    </row>
    <row r="32" spans="1:11" x14ac:dyDescent="0.2">
      <c r="B32" s="16"/>
      <c r="C32" s="108"/>
      <c r="D32" s="108"/>
      <c r="F32" s="108"/>
      <c r="G32" s="108"/>
      <c r="I32" s="81"/>
      <c r="J32" s="81"/>
      <c r="K32" s="81"/>
    </row>
    <row r="33" spans="1:11" x14ac:dyDescent="0.2">
      <c r="B33" s="16"/>
      <c r="C33" s="107" t="s">
        <v>105</v>
      </c>
      <c r="D33" s="108"/>
      <c r="F33" s="107" t="s">
        <v>108</v>
      </c>
      <c r="G33" s="108"/>
      <c r="I33" s="109" t="s">
        <v>96</v>
      </c>
      <c r="J33" s="81"/>
      <c r="K33" s="109" t="s">
        <v>97</v>
      </c>
    </row>
    <row r="34" spans="1:11" x14ac:dyDescent="0.2">
      <c r="B34" s="16"/>
      <c r="C34" s="107" t="s">
        <v>106</v>
      </c>
      <c r="D34" s="108"/>
      <c r="F34" s="107" t="s">
        <v>109</v>
      </c>
      <c r="G34" s="108"/>
      <c r="I34" s="109"/>
      <c r="J34" s="81"/>
      <c r="K34" s="109"/>
    </row>
    <row r="35" spans="1:11" x14ac:dyDescent="0.2">
      <c r="B35" s="16"/>
      <c r="C35" s="107" t="s">
        <v>107</v>
      </c>
      <c r="D35" s="108"/>
      <c r="F35" s="107" t="s">
        <v>110</v>
      </c>
      <c r="G35" s="108"/>
      <c r="I35" s="109"/>
      <c r="J35" s="81"/>
      <c r="K35" s="109"/>
    </row>
    <row r="36" spans="1:11" ht="8" customHeight="1" x14ac:dyDescent="0.2">
      <c r="B36" s="63"/>
      <c r="C36" s="63"/>
      <c r="D36" s="63"/>
      <c r="F36" s="63"/>
      <c r="G36" s="63"/>
      <c r="I36" s="63"/>
      <c r="K36" s="63"/>
    </row>
    <row r="38" spans="1:11" ht="16" x14ac:dyDescent="0.2">
      <c r="A38" s="2"/>
      <c r="B38" s="86" t="s">
        <v>113</v>
      </c>
      <c r="D38" s="83" t="s">
        <v>118</v>
      </c>
      <c r="E38" s="83" t="s">
        <v>114</v>
      </c>
      <c r="F38" s="83" t="s">
        <v>115</v>
      </c>
      <c r="G38" s="83" t="s">
        <v>116</v>
      </c>
      <c r="H38" s="83" t="s">
        <v>117</v>
      </c>
    </row>
    <row r="39" spans="1:11" ht="8" customHeight="1" x14ac:dyDescent="0.2">
      <c r="A39" s="2"/>
      <c r="B39" s="16"/>
      <c r="D39" s="84"/>
      <c r="E39" s="84"/>
      <c r="F39" s="84"/>
      <c r="G39" s="84"/>
      <c r="H39" s="84"/>
    </row>
    <row r="40" spans="1:11" ht="16" x14ac:dyDescent="0.2">
      <c r="B40" s="16" t="s">
        <v>119</v>
      </c>
      <c r="D40" s="85" t="s">
        <v>88</v>
      </c>
      <c r="E40" s="85" t="s">
        <v>120</v>
      </c>
      <c r="F40" s="85" t="s">
        <v>121</v>
      </c>
      <c r="G40" s="85" t="s">
        <v>122</v>
      </c>
      <c r="H40" s="85" t="s">
        <v>89</v>
      </c>
    </row>
    <row r="41" spans="1:11" ht="8" customHeight="1" x14ac:dyDescent="0.2">
      <c r="B41" s="63"/>
      <c r="D41" s="63"/>
      <c r="E41" s="63"/>
      <c r="F41" s="63"/>
      <c r="G41" s="63"/>
      <c r="H41" s="63"/>
    </row>
    <row r="46" spans="1:11" x14ac:dyDescent="0.2">
      <c r="A46" s="2"/>
    </row>
    <row r="53" spans="1:1" x14ac:dyDescent="0.2">
      <c r="A53" s="2"/>
    </row>
    <row r="60" spans="1:1" x14ac:dyDescent="0.2">
      <c r="A60" s="2"/>
    </row>
    <row r="67" spans="1:1" x14ac:dyDescent="0.2">
      <c r="A67" s="2"/>
    </row>
  </sheetData>
  <mergeCells count="42">
    <mergeCell ref="C33:D33"/>
    <mergeCell ref="F33:G33"/>
    <mergeCell ref="I33:I35"/>
    <mergeCell ref="K33:K35"/>
    <mergeCell ref="C34:D34"/>
    <mergeCell ref="F34:G34"/>
    <mergeCell ref="C35:D35"/>
    <mergeCell ref="F35:G35"/>
    <mergeCell ref="I20:I22"/>
    <mergeCell ref="K20:K22"/>
    <mergeCell ref="I24:I26"/>
    <mergeCell ref="K24:K26"/>
    <mergeCell ref="I29:I31"/>
    <mergeCell ref="K29:K31"/>
    <mergeCell ref="C31:D31"/>
    <mergeCell ref="C32:D32"/>
    <mergeCell ref="F17:G17"/>
    <mergeCell ref="F20:G20"/>
    <mergeCell ref="F21:G21"/>
    <mergeCell ref="F22:G22"/>
    <mergeCell ref="F23:G23"/>
    <mergeCell ref="F24:G24"/>
    <mergeCell ref="F25:G25"/>
    <mergeCell ref="F26:G26"/>
    <mergeCell ref="F29:G29"/>
    <mergeCell ref="F30:G30"/>
    <mergeCell ref="F31:G31"/>
    <mergeCell ref="F32:G32"/>
    <mergeCell ref="C25:D25"/>
    <mergeCell ref="C26:D26"/>
    <mergeCell ref="C29:D29"/>
    <mergeCell ref="C30:D30"/>
    <mergeCell ref="C20:D20"/>
    <mergeCell ref="C21:D21"/>
    <mergeCell ref="C22:D22"/>
    <mergeCell ref="C23:D23"/>
    <mergeCell ref="C24:D24"/>
    <mergeCell ref="B1:U1"/>
    <mergeCell ref="C15:D15"/>
    <mergeCell ref="F15:G15"/>
    <mergeCell ref="B13:K13"/>
    <mergeCell ref="C17:D17"/>
  </mergeCells>
  <conditionalFormatting sqref="C4:U8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:U1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ignoredErrors>
    <ignoredError sqref="C10:U10" formulaRange="1"/>
    <ignoredError sqref="I20:K20 I24 K24 I29:K35 D40:H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DE07-3321-4A4C-8DAB-DFDC6B588F9E}">
  <dimension ref="A2:T35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36" sqref="G36"/>
    </sheetView>
  </sheetViews>
  <sheetFormatPr baseColWidth="10" defaultRowHeight="16" x14ac:dyDescent="0.2"/>
  <cols>
    <col min="1" max="1" width="22.33203125" style="1" customWidth="1"/>
    <col min="2" max="2" width="23.6640625" style="1" customWidth="1"/>
    <col min="3" max="3" width="2" style="1" customWidth="1"/>
    <col min="4" max="4" width="9.6640625" style="80" customWidth="1"/>
    <col min="5" max="5" width="2" style="80" customWidth="1"/>
    <col min="6" max="12" width="10.83203125" style="80"/>
    <col min="13" max="13" width="2" style="1" customWidth="1"/>
    <col min="14" max="16384" width="10.83203125" style="1"/>
  </cols>
  <sheetData>
    <row r="2" spans="1:20" x14ac:dyDescent="0.2">
      <c r="N2" s="110" t="s">
        <v>170</v>
      </c>
      <c r="O2" s="110"/>
      <c r="P2" s="110"/>
      <c r="Q2" s="110"/>
      <c r="R2" s="110"/>
      <c r="S2" s="110"/>
      <c r="T2" s="110"/>
    </row>
    <row r="3" spans="1:20" s="90" customFormat="1" x14ac:dyDescent="0.2">
      <c r="A3" s="89" t="s">
        <v>123</v>
      </c>
      <c r="B3" s="89" t="s">
        <v>124</v>
      </c>
      <c r="D3" s="91" t="s">
        <v>165</v>
      </c>
      <c r="E3" s="92"/>
      <c r="F3" s="91" t="s">
        <v>166</v>
      </c>
      <c r="G3" s="91" t="s">
        <v>41</v>
      </c>
      <c r="H3" s="91" t="s">
        <v>167</v>
      </c>
      <c r="I3" s="91" t="s">
        <v>42</v>
      </c>
      <c r="J3" s="91" t="s">
        <v>168</v>
      </c>
      <c r="K3" s="91" t="s">
        <v>47</v>
      </c>
      <c r="L3" s="91" t="s">
        <v>169</v>
      </c>
      <c r="N3" s="91" t="s">
        <v>166</v>
      </c>
      <c r="O3" s="91" t="s">
        <v>41</v>
      </c>
      <c r="P3" s="91" t="s">
        <v>167</v>
      </c>
      <c r="Q3" s="91" t="s">
        <v>42</v>
      </c>
      <c r="R3" s="91" t="s">
        <v>168</v>
      </c>
      <c r="S3" s="91" t="s">
        <v>47</v>
      </c>
      <c r="T3" s="91" t="s">
        <v>169</v>
      </c>
    </row>
    <row r="4" spans="1:20" x14ac:dyDescent="0.2">
      <c r="A4" s="87" t="s">
        <v>125</v>
      </c>
      <c r="B4" s="88" t="s">
        <v>126</v>
      </c>
      <c r="D4" s="80">
        <v>5</v>
      </c>
      <c r="F4" s="80">
        <v>345</v>
      </c>
      <c r="G4" s="80">
        <v>365</v>
      </c>
      <c r="H4" s="80">
        <v>385</v>
      </c>
      <c r="I4" s="80">
        <v>435</v>
      </c>
      <c r="J4" s="80">
        <v>385</v>
      </c>
      <c r="K4" s="80">
        <v>365</v>
      </c>
      <c r="L4" s="80">
        <v>350</v>
      </c>
      <c r="N4" s="1">
        <f t="shared" ref="N4:N8" si="0">F4-$D4</f>
        <v>340</v>
      </c>
      <c r="O4" s="1">
        <f t="shared" ref="O4:O33" si="1">G4-$D4</f>
        <v>360</v>
      </c>
      <c r="P4" s="1">
        <f t="shared" ref="P4:P33" si="2">H4-$D4</f>
        <v>380</v>
      </c>
      <c r="Q4" s="1">
        <f t="shared" ref="Q4:Q33" si="3">I4-$D4</f>
        <v>430</v>
      </c>
      <c r="R4" s="1">
        <f t="shared" ref="R4:R33" si="4">J4-$D4</f>
        <v>380</v>
      </c>
      <c r="S4" s="1">
        <f t="shared" ref="S4:S33" si="5">K4-$D4</f>
        <v>360</v>
      </c>
      <c r="T4" s="1">
        <f t="shared" ref="T4:T33" si="6">L4-$D4</f>
        <v>345</v>
      </c>
    </row>
    <row r="5" spans="1:20" x14ac:dyDescent="0.2">
      <c r="A5" s="87" t="s">
        <v>58</v>
      </c>
      <c r="B5" s="88" t="s">
        <v>127</v>
      </c>
      <c r="D5" s="80">
        <v>10</v>
      </c>
      <c r="F5" s="80">
        <v>345</v>
      </c>
      <c r="G5" s="80">
        <v>390</v>
      </c>
      <c r="H5" s="80">
        <v>400</v>
      </c>
      <c r="I5" s="80">
        <v>415</v>
      </c>
      <c r="J5" s="80">
        <v>390</v>
      </c>
      <c r="K5" s="80">
        <v>365</v>
      </c>
      <c r="L5" s="80">
        <v>340</v>
      </c>
      <c r="N5" s="1">
        <f t="shared" si="0"/>
        <v>335</v>
      </c>
      <c r="O5" s="1">
        <f t="shared" si="1"/>
        <v>380</v>
      </c>
      <c r="P5" s="1">
        <f t="shared" si="2"/>
        <v>390</v>
      </c>
      <c r="Q5" s="1">
        <f t="shared" si="3"/>
        <v>405</v>
      </c>
      <c r="R5" s="1">
        <f t="shared" si="4"/>
        <v>380</v>
      </c>
      <c r="S5" s="1">
        <f t="shared" si="5"/>
        <v>355</v>
      </c>
      <c r="T5" s="1">
        <f t="shared" si="6"/>
        <v>330</v>
      </c>
    </row>
    <row r="6" spans="1:20" x14ac:dyDescent="0.2">
      <c r="A6" s="87" t="s">
        <v>59</v>
      </c>
      <c r="B6" s="88" t="s">
        <v>128</v>
      </c>
      <c r="D6" s="80">
        <v>10</v>
      </c>
      <c r="F6" s="80">
        <v>345</v>
      </c>
      <c r="G6" s="80">
        <v>395</v>
      </c>
      <c r="H6" s="80">
        <v>425</v>
      </c>
      <c r="I6" s="80">
        <v>415</v>
      </c>
      <c r="J6" s="80">
        <v>385</v>
      </c>
      <c r="K6" s="80">
        <v>375</v>
      </c>
      <c r="L6" s="80">
        <v>345</v>
      </c>
      <c r="N6" s="1">
        <f t="shared" si="0"/>
        <v>335</v>
      </c>
      <c r="O6" s="1">
        <f t="shared" si="1"/>
        <v>385</v>
      </c>
      <c r="P6" s="1">
        <f t="shared" si="2"/>
        <v>415</v>
      </c>
      <c r="Q6" s="1">
        <f t="shared" si="3"/>
        <v>405</v>
      </c>
      <c r="R6" s="1">
        <f t="shared" si="4"/>
        <v>375</v>
      </c>
      <c r="S6" s="1">
        <f t="shared" si="5"/>
        <v>365</v>
      </c>
      <c r="T6" s="1">
        <f t="shared" si="6"/>
        <v>335</v>
      </c>
    </row>
    <row r="7" spans="1:20" x14ac:dyDescent="0.2">
      <c r="A7" s="87" t="s">
        <v>60</v>
      </c>
      <c r="B7" s="88" t="s">
        <v>129</v>
      </c>
      <c r="D7" s="80">
        <v>0</v>
      </c>
      <c r="F7" s="80">
        <v>340</v>
      </c>
      <c r="G7" s="80">
        <v>370</v>
      </c>
      <c r="H7" s="80">
        <v>395</v>
      </c>
      <c r="I7" s="80">
        <v>405</v>
      </c>
      <c r="J7" s="80">
        <v>435</v>
      </c>
      <c r="K7" s="80">
        <v>395</v>
      </c>
      <c r="L7" s="80">
        <v>315</v>
      </c>
      <c r="N7" s="1">
        <f t="shared" si="0"/>
        <v>340</v>
      </c>
      <c r="O7" s="1">
        <f t="shared" si="1"/>
        <v>370</v>
      </c>
      <c r="P7" s="1">
        <f t="shared" si="2"/>
        <v>395</v>
      </c>
      <c r="Q7" s="1">
        <f t="shared" si="3"/>
        <v>405</v>
      </c>
      <c r="R7" s="1">
        <f t="shared" si="4"/>
        <v>435</v>
      </c>
      <c r="S7" s="1">
        <f t="shared" si="5"/>
        <v>395</v>
      </c>
      <c r="T7" s="1">
        <f t="shared" si="6"/>
        <v>315</v>
      </c>
    </row>
    <row r="8" spans="1:20" x14ac:dyDescent="0.2">
      <c r="A8" s="87" t="s">
        <v>61</v>
      </c>
      <c r="B8" s="88" t="s">
        <v>130</v>
      </c>
      <c r="D8" s="80">
        <v>10</v>
      </c>
      <c r="F8" s="80">
        <v>375</v>
      </c>
      <c r="G8" s="80">
        <v>370</v>
      </c>
      <c r="H8" s="80">
        <v>380</v>
      </c>
      <c r="I8" s="80">
        <v>410</v>
      </c>
      <c r="J8" s="80">
        <v>375</v>
      </c>
      <c r="K8" s="80">
        <v>365</v>
      </c>
      <c r="L8" s="80">
        <v>375</v>
      </c>
      <c r="N8" s="1">
        <f t="shared" si="0"/>
        <v>365</v>
      </c>
      <c r="O8" s="1">
        <f t="shared" si="1"/>
        <v>360</v>
      </c>
      <c r="P8" s="1">
        <f t="shared" si="2"/>
        <v>370</v>
      </c>
      <c r="Q8" s="1">
        <f t="shared" si="3"/>
        <v>400</v>
      </c>
      <c r="R8" s="1">
        <f t="shared" si="4"/>
        <v>365</v>
      </c>
      <c r="S8" s="1">
        <f t="shared" si="5"/>
        <v>355</v>
      </c>
      <c r="T8" s="1">
        <f t="shared" si="6"/>
        <v>365</v>
      </c>
    </row>
    <row r="9" spans="1:20" x14ac:dyDescent="0.2">
      <c r="A9" s="87" t="s">
        <v>62</v>
      </c>
      <c r="B9" s="88" t="s">
        <v>131</v>
      </c>
      <c r="D9" s="93">
        <v>10</v>
      </c>
      <c r="F9" s="80">
        <v>345</v>
      </c>
      <c r="G9" s="80">
        <v>375</v>
      </c>
      <c r="H9" s="80">
        <v>390</v>
      </c>
      <c r="I9" s="80">
        <v>415</v>
      </c>
      <c r="J9" s="80">
        <v>385</v>
      </c>
      <c r="K9" s="80">
        <v>375</v>
      </c>
      <c r="L9" s="80">
        <v>350</v>
      </c>
      <c r="N9" s="1">
        <f>F9-$D9</f>
        <v>335</v>
      </c>
      <c r="O9" s="1">
        <f t="shared" si="1"/>
        <v>365</v>
      </c>
      <c r="P9" s="1">
        <f t="shared" si="2"/>
        <v>380</v>
      </c>
      <c r="Q9" s="1">
        <f t="shared" si="3"/>
        <v>405</v>
      </c>
      <c r="R9" s="1">
        <f t="shared" si="4"/>
        <v>375</v>
      </c>
      <c r="S9" s="1">
        <f t="shared" si="5"/>
        <v>365</v>
      </c>
      <c r="T9" s="1">
        <f t="shared" si="6"/>
        <v>340</v>
      </c>
    </row>
    <row r="10" spans="1:20" x14ac:dyDescent="0.2">
      <c r="A10" s="87" t="s">
        <v>132</v>
      </c>
      <c r="B10" s="88" t="s">
        <v>133</v>
      </c>
      <c r="D10" s="80">
        <v>10</v>
      </c>
      <c r="F10" s="80">
        <v>340</v>
      </c>
      <c r="G10" s="80">
        <v>370</v>
      </c>
      <c r="H10" s="80">
        <v>390</v>
      </c>
      <c r="I10" s="80">
        <v>415</v>
      </c>
      <c r="J10" s="80">
        <v>385</v>
      </c>
      <c r="K10" s="80">
        <v>360</v>
      </c>
      <c r="L10" s="80">
        <v>340</v>
      </c>
      <c r="N10" s="1">
        <f t="shared" ref="N10:N33" si="7">F10-$D10</f>
        <v>330</v>
      </c>
      <c r="O10" s="1">
        <f t="shared" si="1"/>
        <v>360</v>
      </c>
      <c r="P10" s="1">
        <f t="shared" si="2"/>
        <v>380</v>
      </c>
      <c r="Q10" s="1">
        <f t="shared" si="3"/>
        <v>405</v>
      </c>
      <c r="R10" s="1">
        <f t="shared" si="4"/>
        <v>375</v>
      </c>
      <c r="S10" s="1">
        <f t="shared" si="5"/>
        <v>350</v>
      </c>
      <c r="T10" s="1">
        <f t="shared" si="6"/>
        <v>330</v>
      </c>
    </row>
    <row r="11" spans="1:20" x14ac:dyDescent="0.2">
      <c r="A11" s="87" t="s">
        <v>134</v>
      </c>
      <c r="B11" s="88" t="s">
        <v>135</v>
      </c>
      <c r="D11" s="80">
        <v>0</v>
      </c>
      <c r="F11" s="80">
        <v>345</v>
      </c>
      <c r="G11" s="80">
        <v>370</v>
      </c>
      <c r="H11" s="80">
        <v>390</v>
      </c>
      <c r="I11" s="80">
        <v>425</v>
      </c>
      <c r="J11" s="80">
        <v>415</v>
      </c>
      <c r="K11" s="80">
        <v>390</v>
      </c>
      <c r="L11" s="80">
        <v>340</v>
      </c>
      <c r="N11" s="1">
        <f t="shared" si="7"/>
        <v>345</v>
      </c>
      <c r="O11" s="1">
        <f t="shared" si="1"/>
        <v>370</v>
      </c>
      <c r="P11" s="1">
        <f t="shared" si="2"/>
        <v>390</v>
      </c>
      <c r="Q11" s="1">
        <f t="shared" si="3"/>
        <v>425</v>
      </c>
      <c r="R11" s="1">
        <f t="shared" si="4"/>
        <v>415</v>
      </c>
      <c r="S11" s="1">
        <f t="shared" si="5"/>
        <v>390</v>
      </c>
      <c r="T11" s="1">
        <f t="shared" si="6"/>
        <v>340</v>
      </c>
    </row>
    <row r="12" spans="1:20" x14ac:dyDescent="0.2">
      <c r="A12" s="87" t="s">
        <v>136</v>
      </c>
      <c r="B12" s="88" t="s">
        <v>137</v>
      </c>
      <c r="D12" s="80">
        <v>30</v>
      </c>
      <c r="F12" s="80">
        <v>360</v>
      </c>
      <c r="G12" s="80">
        <v>400</v>
      </c>
      <c r="H12" s="80">
        <v>430</v>
      </c>
      <c r="I12" s="80">
        <v>425</v>
      </c>
      <c r="J12" s="80">
        <v>440</v>
      </c>
      <c r="K12" s="80">
        <v>390</v>
      </c>
      <c r="L12" s="80">
        <v>365</v>
      </c>
      <c r="N12" s="1">
        <f t="shared" si="7"/>
        <v>330</v>
      </c>
      <c r="O12" s="1">
        <f t="shared" si="1"/>
        <v>370</v>
      </c>
      <c r="P12" s="1">
        <f t="shared" si="2"/>
        <v>400</v>
      </c>
      <c r="Q12" s="1">
        <f t="shared" si="3"/>
        <v>395</v>
      </c>
      <c r="R12" s="1">
        <f t="shared" si="4"/>
        <v>410</v>
      </c>
      <c r="S12" s="1">
        <f t="shared" si="5"/>
        <v>360</v>
      </c>
      <c r="T12" s="1">
        <f t="shared" si="6"/>
        <v>335</v>
      </c>
    </row>
    <row r="13" spans="1:20" x14ac:dyDescent="0.2">
      <c r="A13" s="87" t="s">
        <v>63</v>
      </c>
      <c r="B13" s="88" t="s">
        <v>138</v>
      </c>
      <c r="D13" s="80">
        <v>0</v>
      </c>
      <c r="F13" s="80">
        <v>355</v>
      </c>
      <c r="G13" s="80">
        <v>380</v>
      </c>
      <c r="H13" s="80">
        <v>415</v>
      </c>
      <c r="I13" s="80">
        <v>425</v>
      </c>
      <c r="J13" s="80">
        <v>410</v>
      </c>
      <c r="K13" s="80">
        <v>380</v>
      </c>
      <c r="L13" s="80">
        <v>340</v>
      </c>
      <c r="N13" s="1">
        <f t="shared" si="7"/>
        <v>355</v>
      </c>
      <c r="O13" s="1">
        <f t="shared" si="1"/>
        <v>380</v>
      </c>
      <c r="P13" s="1">
        <f t="shared" si="2"/>
        <v>415</v>
      </c>
      <c r="Q13" s="1">
        <f t="shared" si="3"/>
        <v>425</v>
      </c>
      <c r="R13" s="1">
        <f t="shared" si="4"/>
        <v>410</v>
      </c>
      <c r="S13" s="1">
        <f t="shared" si="5"/>
        <v>380</v>
      </c>
      <c r="T13" s="1">
        <f t="shared" si="6"/>
        <v>340</v>
      </c>
    </row>
    <row r="14" spans="1:20" x14ac:dyDescent="0.2">
      <c r="A14" s="87" t="s">
        <v>139</v>
      </c>
      <c r="B14" s="88" t="s">
        <v>140</v>
      </c>
      <c r="D14" s="80">
        <v>10</v>
      </c>
      <c r="F14" s="80">
        <v>335</v>
      </c>
      <c r="G14" s="80">
        <v>360</v>
      </c>
      <c r="H14" s="80">
        <v>390</v>
      </c>
      <c r="I14" s="80">
        <v>420</v>
      </c>
      <c r="J14" s="80">
        <v>385</v>
      </c>
      <c r="K14" s="80">
        <v>365</v>
      </c>
      <c r="L14" s="80">
        <v>340</v>
      </c>
      <c r="N14" s="1">
        <f t="shared" si="7"/>
        <v>325</v>
      </c>
      <c r="O14" s="1">
        <f t="shared" si="1"/>
        <v>350</v>
      </c>
      <c r="P14" s="1">
        <f t="shared" si="2"/>
        <v>380</v>
      </c>
      <c r="Q14" s="1">
        <f t="shared" si="3"/>
        <v>410</v>
      </c>
      <c r="R14" s="1">
        <f t="shared" si="4"/>
        <v>375</v>
      </c>
      <c r="S14" s="1">
        <f t="shared" si="5"/>
        <v>355</v>
      </c>
      <c r="T14" s="1">
        <f t="shared" si="6"/>
        <v>330</v>
      </c>
    </row>
    <row r="15" spans="1:20" x14ac:dyDescent="0.2">
      <c r="A15" s="87" t="s">
        <v>141</v>
      </c>
      <c r="B15" s="88" t="s">
        <v>142</v>
      </c>
      <c r="D15" s="80">
        <v>-10</v>
      </c>
      <c r="F15" s="80">
        <v>345</v>
      </c>
      <c r="G15" s="80">
        <v>370</v>
      </c>
      <c r="H15" s="80">
        <v>395</v>
      </c>
      <c r="I15" s="80">
        <v>420</v>
      </c>
      <c r="J15" s="80">
        <v>395</v>
      </c>
      <c r="K15" s="80">
        <v>370</v>
      </c>
      <c r="L15" s="80">
        <v>345</v>
      </c>
      <c r="N15" s="1">
        <f t="shared" si="7"/>
        <v>355</v>
      </c>
      <c r="O15" s="1">
        <f t="shared" si="1"/>
        <v>380</v>
      </c>
      <c r="P15" s="1">
        <f t="shared" si="2"/>
        <v>405</v>
      </c>
      <c r="Q15" s="1">
        <f t="shared" si="3"/>
        <v>430</v>
      </c>
      <c r="R15" s="1">
        <f t="shared" si="4"/>
        <v>405</v>
      </c>
      <c r="S15" s="1">
        <f t="shared" si="5"/>
        <v>380</v>
      </c>
      <c r="T15" s="1">
        <f t="shared" si="6"/>
        <v>355</v>
      </c>
    </row>
    <row r="16" spans="1:20" x14ac:dyDescent="0.2">
      <c r="A16" s="87" t="s">
        <v>64</v>
      </c>
      <c r="B16" s="88" t="s">
        <v>143</v>
      </c>
      <c r="D16" s="93">
        <v>-5</v>
      </c>
      <c r="F16" s="80">
        <v>345</v>
      </c>
      <c r="G16" s="80">
        <v>365</v>
      </c>
      <c r="H16" s="80">
        <v>390</v>
      </c>
      <c r="I16" s="80">
        <v>415</v>
      </c>
      <c r="J16" s="80">
        <v>380</v>
      </c>
      <c r="K16" s="80">
        <v>360</v>
      </c>
      <c r="L16" s="80">
        <v>345</v>
      </c>
      <c r="N16" s="1">
        <f t="shared" si="7"/>
        <v>350</v>
      </c>
      <c r="O16" s="1">
        <f t="shared" si="1"/>
        <v>370</v>
      </c>
      <c r="P16" s="1">
        <f t="shared" si="2"/>
        <v>395</v>
      </c>
      <c r="Q16" s="1">
        <f t="shared" si="3"/>
        <v>420</v>
      </c>
      <c r="R16" s="1">
        <f t="shared" si="4"/>
        <v>385</v>
      </c>
      <c r="S16" s="1">
        <f t="shared" si="5"/>
        <v>365</v>
      </c>
      <c r="T16" s="1">
        <f t="shared" si="6"/>
        <v>350</v>
      </c>
    </row>
    <row r="17" spans="1:20" x14ac:dyDescent="0.2">
      <c r="A17" s="87" t="s">
        <v>65</v>
      </c>
      <c r="B17" s="88" t="s">
        <v>144</v>
      </c>
      <c r="D17" s="80">
        <v>-10</v>
      </c>
      <c r="F17" s="80">
        <v>345</v>
      </c>
      <c r="G17" s="80">
        <v>375</v>
      </c>
      <c r="H17" s="80">
        <v>400</v>
      </c>
      <c r="I17" s="80">
        <v>410</v>
      </c>
      <c r="J17" s="80">
        <v>400</v>
      </c>
      <c r="K17" s="80">
        <v>375</v>
      </c>
      <c r="L17" s="80">
        <v>345</v>
      </c>
      <c r="N17" s="1">
        <f t="shared" si="7"/>
        <v>355</v>
      </c>
      <c r="O17" s="1">
        <f t="shared" si="1"/>
        <v>385</v>
      </c>
      <c r="P17" s="1">
        <f t="shared" si="2"/>
        <v>410</v>
      </c>
      <c r="Q17" s="1">
        <f t="shared" si="3"/>
        <v>420</v>
      </c>
      <c r="R17" s="1">
        <f t="shared" si="4"/>
        <v>410</v>
      </c>
      <c r="S17" s="1">
        <f t="shared" si="5"/>
        <v>385</v>
      </c>
      <c r="T17" s="1">
        <f t="shared" si="6"/>
        <v>355</v>
      </c>
    </row>
    <row r="18" spans="1:20" x14ac:dyDescent="0.2">
      <c r="A18" s="87" t="s">
        <v>145</v>
      </c>
      <c r="B18" s="88" t="s">
        <v>146</v>
      </c>
      <c r="D18" s="80">
        <v>-10</v>
      </c>
      <c r="F18" s="80">
        <v>360</v>
      </c>
      <c r="G18" s="80">
        <v>370</v>
      </c>
      <c r="H18" s="80">
        <v>400</v>
      </c>
      <c r="I18" s="80">
        <v>410</v>
      </c>
      <c r="J18" s="80">
        <v>400</v>
      </c>
      <c r="K18" s="80">
        <v>380</v>
      </c>
      <c r="L18" s="80">
        <v>350</v>
      </c>
      <c r="N18" s="1">
        <f t="shared" si="7"/>
        <v>370</v>
      </c>
      <c r="O18" s="1">
        <f t="shared" si="1"/>
        <v>380</v>
      </c>
      <c r="P18" s="1">
        <f t="shared" si="2"/>
        <v>410</v>
      </c>
      <c r="Q18" s="1">
        <f t="shared" si="3"/>
        <v>420</v>
      </c>
      <c r="R18" s="1">
        <f t="shared" si="4"/>
        <v>410</v>
      </c>
      <c r="S18" s="1">
        <f t="shared" si="5"/>
        <v>390</v>
      </c>
      <c r="T18" s="1">
        <f t="shared" si="6"/>
        <v>360</v>
      </c>
    </row>
    <row r="19" spans="1:20" x14ac:dyDescent="0.2">
      <c r="A19" s="87" t="s">
        <v>66</v>
      </c>
      <c r="B19" s="88" t="s">
        <v>147</v>
      </c>
      <c r="D19" s="80">
        <v>10</v>
      </c>
      <c r="F19" s="80">
        <v>355</v>
      </c>
      <c r="G19" s="80">
        <v>380</v>
      </c>
      <c r="H19" s="80">
        <v>390</v>
      </c>
      <c r="I19" s="80">
        <v>410</v>
      </c>
      <c r="J19" s="80">
        <v>395</v>
      </c>
      <c r="K19" s="80">
        <v>385</v>
      </c>
      <c r="L19" s="80">
        <v>355</v>
      </c>
      <c r="N19" s="1">
        <f t="shared" si="7"/>
        <v>345</v>
      </c>
      <c r="O19" s="1">
        <f t="shared" si="1"/>
        <v>370</v>
      </c>
      <c r="P19" s="1">
        <f t="shared" si="2"/>
        <v>380</v>
      </c>
      <c r="Q19" s="1">
        <f t="shared" si="3"/>
        <v>400</v>
      </c>
      <c r="R19" s="1">
        <f t="shared" si="4"/>
        <v>385</v>
      </c>
      <c r="S19" s="1">
        <f t="shared" si="5"/>
        <v>375</v>
      </c>
      <c r="T19" s="1">
        <f t="shared" si="6"/>
        <v>345</v>
      </c>
    </row>
    <row r="20" spans="1:20" x14ac:dyDescent="0.2">
      <c r="A20" s="87" t="s">
        <v>172</v>
      </c>
      <c r="B20" s="88" t="s">
        <v>173</v>
      </c>
      <c r="D20" s="80">
        <v>-10</v>
      </c>
      <c r="F20" s="80">
        <v>350</v>
      </c>
      <c r="G20" s="80">
        <v>390</v>
      </c>
      <c r="H20" s="80">
        <v>425</v>
      </c>
      <c r="I20" s="80">
        <v>415</v>
      </c>
      <c r="J20" s="80">
        <v>425</v>
      </c>
      <c r="K20" s="80">
        <v>380</v>
      </c>
      <c r="L20" s="80">
        <v>350</v>
      </c>
      <c r="N20" s="1">
        <f t="shared" ref="N20" si="8">F20-$D20</f>
        <v>360</v>
      </c>
      <c r="O20" s="1">
        <f t="shared" ref="O20" si="9">G20-$D20</f>
        <v>400</v>
      </c>
      <c r="P20" s="1">
        <f t="shared" ref="P20" si="10">H20-$D20</f>
        <v>435</v>
      </c>
      <c r="Q20" s="1">
        <f t="shared" ref="Q20" si="11">I20-$D20</f>
        <v>425</v>
      </c>
      <c r="R20" s="1">
        <f t="shared" ref="R20" si="12">J20-$D20</f>
        <v>435</v>
      </c>
      <c r="S20" s="1">
        <f t="shared" ref="S20" si="13">K20-$D20</f>
        <v>390</v>
      </c>
      <c r="T20" s="1">
        <f t="shared" ref="T20" si="14">L20-$D20</f>
        <v>360</v>
      </c>
    </row>
    <row r="21" spans="1:20" x14ac:dyDescent="0.2">
      <c r="A21" s="87" t="s">
        <v>148</v>
      </c>
      <c r="B21" s="88" t="s">
        <v>149</v>
      </c>
      <c r="D21" s="80">
        <v>-5</v>
      </c>
      <c r="F21" s="80">
        <v>345</v>
      </c>
      <c r="G21" s="80">
        <v>370</v>
      </c>
      <c r="H21" s="80">
        <v>395</v>
      </c>
      <c r="I21" s="80">
        <v>420</v>
      </c>
      <c r="J21" s="80">
        <v>395</v>
      </c>
      <c r="K21" s="80">
        <v>380</v>
      </c>
      <c r="L21" s="80">
        <v>345</v>
      </c>
      <c r="N21" s="1">
        <f t="shared" si="7"/>
        <v>350</v>
      </c>
      <c r="O21" s="1">
        <f t="shared" si="1"/>
        <v>375</v>
      </c>
      <c r="P21" s="1">
        <f t="shared" si="2"/>
        <v>400</v>
      </c>
      <c r="Q21" s="1">
        <f t="shared" si="3"/>
        <v>425</v>
      </c>
      <c r="R21" s="1">
        <f t="shared" si="4"/>
        <v>400</v>
      </c>
      <c r="S21" s="1">
        <f t="shared" si="5"/>
        <v>385</v>
      </c>
      <c r="T21" s="1">
        <f t="shared" si="6"/>
        <v>350</v>
      </c>
    </row>
    <row r="22" spans="1:20" x14ac:dyDescent="0.2">
      <c r="A22" s="87" t="s">
        <v>67</v>
      </c>
      <c r="B22" s="88" t="s">
        <v>150</v>
      </c>
      <c r="D22" s="80">
        <v>10</v>
      </c>
      <c r="F22" s="80">
        <v>335</v>
      </c>
      <c r="G22" s="80">
        <v>375</v>
      </c>
      <c r="H22" s="80">
        <v>415</v>
      </c>
      <c r="I22" s="80">
        <v>425</v>
      </c>
      <c r="J22" s="80">
        <v>395</v>
      </c>
      <c r="K22" s="80">
        <v>355</v>
      </c>
      <c r="L22" s="80">
        <v>330</v>
      </c>
      <c r="N22" s="1">
        <f t="shared" si="7"/>
        <v>325</v>
      </c>
      <c r="O22" s="1">
        <f t="shared" si="1"/>
        <v>365</v>
      </c>
      <c r="P22" s="1">
        <f t="shared" si="2"/>
        <v>405</v>
      </c>
      <c r="Q22" s="1">
        <f t="shared" si="3"/>
        <v>415</v>
      </c>
      <c r="R22" s="1">
        <f t="shared" si="4"/>
        <v>385</v>
      </c>
      <c r="S22" s="1">
        <f t="shared" si="5"/>
        <v>345</v>
      </c>
      <c r="T22" s="1">
        <f t="shared" si="6"/>
        <v>320</v>
      </c>
    </row>
    <row r="23" spans="1:20" x14ac:dyDescent="0.2">
      <c r="A23" s="87" t="s">
        <v>151</v>
      </c>
      <c r="B23" s="88" t="s">
        <v>152</v>
      </c>
      <c r="D23" s="80">
        <v>-10</v>
      </c>
      <c r="F23" s="80">
        <v>345</v>
      </c>
      <c r="G23" s="80">
        <v>370</v>
      </c>
      <c r="H23" s="80">
        <v>390</v>
      </c>
      <c r="I23" s="80">
        <v>415</v>
      </c>
      <c r="J23" s="80">
        <v>390</v>
      </c>
      <c r="K23" s="80">
        <v>370</v>
      </c>
      <c r="L23" s="80">
        <v>345</v>
      </c>
      <c r="N23" s="1">
        <f t="shared" si="7"/>
        <v>355</v>
      </c>
      <c r="O23" s="1">
        <f t="shared" si="1"/>
        <v>380</v>
      </c>
      <c r="P23" s="1">
        <f t="shared" si="2"/>
        <v>400</v>
      </c>
      <c r="Q23" s="1">
        <f t="shared" si="3"/>
        <v>425</v>
      </c>
      <c r="R23" s="1">
        <f t="shared" si="4"/>
        <v>400</v>
      </c>
      <c r="S23" s="1">
        <f t="shared" si="5"/>
        <v>380</v>
      </c>
      <c r="T23" s="1">
        <f t="shared" si="6"/>
        <v>355</v>
      </c>
    </row>
    <row r="24" spans="1:20" x14ac:dyDescent="0.2">
      <c r="A24" s="87" t="s">
        <v>68</v>
      </c>
      <c r="B24" s="88" t="s">
        <v>153</v>
      </c>
      <c r="D24" s="80">
        <v>15</v>
      </c>
      <c r="F24" s="80">
        <v>345</v>
      </c>
      <c r="G24" s="80">
        <v>365</v>
      </c>
      <c r="H24" s="80">
        <v>385</v>
      </c>
      <c r="I24" s="80">
        <v>415</v>
      </c>
      <c r="J24" s="80">
        <v>385</v>
      </c>
      <c r="K24" s="80">
        <v>365</v>
      </c>
      <c r="L24" s="80">
        <v>345</v>
      </c>
      <c r="N24" s="1">
        <f t="shared" si="7"/>
        <v>330</v>
      </c>
      <c r="O24" s="1">
        <f t="shared" si="1"/>
        <v>350</v>
      </c>
      <c r="P24" s="1">
        <f t="shared" si="2"/>
        <v>370</v>
      </c>
      <c r="Q24" s="1">
        <f t="shared" si="3"/>
        <v>400</v>
      </c>
      <c r="R24" s="1">
        <f t="shared" si="4"/>
        <v>370</v>
      </c>
      <c r="S24" s="1">
        <f t="shared" si="5"/>
        <v>350</v>
      </c>
      <c r="T24" s="1">
        <f t="shared" si="6"/>
        <v>330</v>
      </c>
    </row>
    <row r="25" spans="1:20" x14ac:dyDescent="0.2">
      <c r="A25" s="87" t="s">
        <v>69</v>
      </c>
      <c r="B25" s="88" t="s">
        <v>154</v>
      </c>
      <c r="D25" s="80">
        <v>-5</v>
      </c>
      <c r="F25" s="80">
        <v>335</v>
      </c>
      <c r="G25" s="80">
        <v>395</v>
      </c>
      <c r="H25" s="80">
        <v>420</v>
      </c>
      <c r="I25" s="80">
        <v>415</v>
      </c>
      <c r="J25" s="80">
        <v>390</v>
      </c>
      <c r="K25" s="80">
        <v>365</v>
      </c>
      <c r="L25" s="80">
        <v>340</v>
      </c>
      <c r="N25" s="1">
        <f t="shared" si="7"/>
        <v>340</v>
      </c>
      <c r="O25" s="1">
        <f t="shared" si="1"/>
        <v>400</v>
      </c>
      <c r="P25" s="1">
        <f t="shared" si="2"/>
        <v>425</v>
      </c>
      <c r="Q25" s="1">
        <f t="shared" si="3"/>
        <v>420</v>
      </c>
      <c r="R25" s="1">
        <f t="shared" si="4"/>
        <v>395</v>
      </c>
      <c r="S25" s="1">
        <f t="shared" si="5"/>
        <v>370</v>
      </c>
      <c r="T25" s="1">
        <f t="shared" si="6"/>
        <v>345</v>
      </c>
    </row>
    <row r="26" spans="1:20" x14ac:dyDescent="0.2">
      <c r="A26" s="87" t="s">
        <v>155</v>
      </c>
      <c r="B26" s="88" t="s">
        <v>156</v>
      </c>
      <c r="D26" s="80">
        <v>-10</v>
      </c>
      <c r="F26" s="80">
        <v>350</v>
      </c>
      <c r="G26" s="80">
        <v>380</v>
      </c>
      <c r="H26" s="80">
        <v>405</v>
      </c>
      <c r="I26" s="80">
        <v>410</v>
      </c>
      <c r="J26" s="80">
        <v>405</v>
      </c>
      <c r="K26" s="80">
        <v>395</v>
      </c>
      <c r="L26" s="80">
        <v>335</v>
      </c>
      <c r="N26" s="1">
        <f t="shared" si="7"/>
        <v>360</v>
      </c>
      <c r="O26" s="1">
        <f t="shared" si="1"/>
        <v>390</v>
      </c>
      <c r="P26" s="1">
        <f t="shared" si="2"/>
        <v>415</v>
      </c>
      <c r="Q26" s="1">
        <f t="shared" si="3"/>
        <v>420</v>
      </c>
      <c r="R26" s="1">
        <f t="shared" si="4"/>
        <v>415</v>
      </c>
      <c r="S26" s="1">
        <f t="shared" si="5"/>
        <v>405</v>
      </c>
      <c r="T26" s="1">
        <f t="shared" si="6"/>
        <v>345</v>
      </c>
    </row>
    <row r="27" spans="1:20" x14ac:dyDescent="0.2">
      <c r="A27" s="87" t="s">
        <v>71</v>
      </c>
      <c r="B27" s="88" t="s">
        <v>157</v>
      </c>
      <c r="D27" s="80">
        <v>-20</v>
      </c>
      <c r="F27" s="80">
        <v>345</v>
      </c>
      <c r="G27" s="80">
        <v>360</v>
      </c>
      <c r="H27" s="80">
        <v>375</v>
      </c>
      <c r="I27" s="80">
        <v>405</v>
      </c>
      <c r="J27" s="80">
        <v>440</v>
      </c>
      <c r="K27" s="80">
        <v>390</v>
      </c>
      <c r="L27" s="80">
        <v>330</v>
      </c>
      <c r="N27" s="1">
        <f t="shared" si="7"/>
        <v>365</v>
      </c>
      <c r="O27" s="1">
        <f t="shared" si="1"/>
        <v>380</v>
      </c>
      <c r="P27" s="1">
        <f t="shared" si="2"/>
        <v>395</v>
      </c>
      <c r="Q27" s="1">
        <f t="shared" si="3"/>
        <v>425</v>
      </c>
      <c r="R27" s="1">
        <f t="shared" si="4"/>
        <v>460</v>
      </c>
      <c r="S27" s="1">
        <f t="shared" si="5"/>
        <v>410</v>
      </c>
      <c r="T27" s="1">
        <f t="shared" si="6"/>
        <v>350</v>
      </c>
    </row>
    <row r="28" spans="1:20" x14ac:dyDescent="0.2">
      <c r="A28" s="87" t="s">
        <v>70</v>
      </c>
      <c r="B28" s="88" t="s">
        <v>158</v>
      </c>
      <c r="D28" s="80">
        <v>-10</v>
      </c>
      <c r="F28" s="80">
        <v>345</v>
      </c>
      <c r="G28" s="80">
        <v>375</v>
      </c>
      <c r="H28" s="80">
        <v>390</v>
      </c>
      <c r="I28" s="80">
        <v>415</v>
      </c>
      <c r="J28" s="80">
        <v>395</v>
      </c>
      <c r="K28" s="80">
        <v>370</v>
      </c>
      <c r="L28" s="80">
        <v>340</v>
      </c>
      <c r="N28" s="1">
        <f t="shared" si="7"/>
        <v>355</v>
      </c>
      <c r="O28" s="1">
        <f t="shared" si="1"/>
        <v>385</v>
      </c>
      <c r="P28" s="1">
        <f t="shared" si="2"/>
        <v>400</v>
      </c>
      <c r="Q28" s="1">
        <f t="shared" si="3"/>
        <v>425</v>
      </c>
      <c r="R28" s="1">
        <f t="shared" si="4"/>
        <v>405</v>
      </c>
      <c r="S28" s="1">
        <f t="shared" si="5"/>
        <v>380</v>
      </c>
      <c r="T28" s="1">
        <f t="shared" si="6"/>
        <v>350</v>
      </c>
    </row>
    <row r="29" spans="1:20" x14ac:dyDescent="0.2">
      <c r="A29" s="87" t="s">
        <v>72</v>
      </c>
      <c r="B29" s="88" t="s">
        <v>159</v>
      </c>
      <c r="D29" s="80">
        <v>-10</v>
      </c>
      <c r="F29" s="80">
        <v>350</v>
      </c>
      <c r="G29" s="80">
        <v>370</v>
      </c>
      <c r="H29" s="80">
        <v>390</v>
      </c>
      <c r="I29" s="80">
        <v>415</v>
      </c>
      <c r="J29" s="80">
        <v>390</v>
      </c>
      <c r="K29" s="80">
        <v>370</v>
      </c>
      <c r="L29" s="80">
        <v>350</v>
      </c>
      <c r="N29" s="1">
        <f t="shared" si="7"/>
        <v>360</v>
      </c>
      <c r="O29" s="1">
        <f t="shared" si="1"/>
        <v>380</v>
      </c>
      <c r="P29" s="1">
        <f t="shared" si="2"/>
        <v>400</v>
      </c>
      <c r="Q29" s="1">
        <f t="shared" si="3"/>
        <v>425</v>
      </c>
      <c r="R29" s="1">
        <f t="shared" si="4"/>
        <v>400</v>
      </c>
      <c r="S29" s="1">
        <f t="shared" si="5"/>
        <v>380</v>
      </c>
      <c r="T29" s="1">
        <f t="shared" si="6"/>
        <v>360</v>
      </c>
    </row>
    <row r="30" spans="1:20" x14ac:dyDescent="0.2">
      <c r="A30" s="87" t="s">
        <v>160</v>
      </c>
      <c r="B30" s="88" t="s">
        <v>161</v>
      </c>
      <c r="D30" s="80">
        <v>0</v>
      </c>
      <c r="F30" s="80">
        <v>330</v>
      </c>
      <c r="G30" s="80">
        <v>350</v>
      </c>
      <c r="H30" s="80">
        <v>375</v>
      </c>
      <c r="I30" s="80">
        <v>420</v>
      </c>
      <c r="J30" s="80">
        <v>375</v>
      </c>
      <c r="K30" s="80">
        <v>355</v>
      </c>
      <c r="L30" s="80">
        <v>335</v>
      </c>
      <c r="N30" s="1">
        <f t="shared" si="7"/>
        <v>330</v>
      </c>
      <c r="O30" s="1">
        <f t="shared" si="1"/>
        <v>350</v>
      </c>
      <c r="P30" s="1">
        <f t="shared" si="2"/>
        <v>375</v>
      </c>
      <c r="Q30" s="1">
        <f t="shared" si="3"/>
        <v>420</v>
      </c>
      <c r="R30" s="1">
        <f t="shared" si="4"/>
        <v>375</v>
      </c>
      <c r="S30" s="1">
        <f t="shared" si="5"/>
        <v>355</v>
      </c>
      <c r="T30" s="1">
        <f t="shared" si="6"/>
        <v>335</v>
      </c>
    </row>
    <row r="31" spans="1:20" x14ac:dyDescent="0.2">
      <c r="A31" s="87" t="s">
        <v>73</v>
      </c>
      <c r="B31" s="88" t="s">
        <v>162</v>
      </c>
      <c r="D31" s="80">
        <v>-5</v>
      </c>
      <c r="F31" s="80">
        <v>340</v>
      </c>
      <c r="G31" s="80">
        <v>365</v>
      </c>
      <c r="H31" s="80">
        <v>385</v>
      </c>
      <c r="I31" s="80">
        <v>420</v>
      </c>
      <c r="J31" s="80">
        <v>385</v>
      </c>
      <c r="K31" s="80">
        <v>365</v>
      </c>
      <c r="L31" s="80">
        <v>340</v>
      </c>
      <c r="N31" s="1">
        <f t="shared" si="7"/>
        <v>345</v>
      </c>
      <c r="O31" s="1">
        <f t="shared" si="1"/>
        <v>370</v>
      </c>
      <c r="P31" s="1">
        <f t="shared" si="2"/>
        <v>390</v>
      </c>
      <c r="Q31" s="1">
        <f t="shared" si="3"/>
        <v>425</v>
      </c>
      <c r="R31" s="1">
        <f t="shared" si="4"/>
        <v>390</v>
      </c>
      <c r="S31" s="1">
        <f t="shared" si="5"/>
        <v>370</v>
      </c>
      <c r="T31" s="1">
        <f t="shared" si="6"/>
        <v>345</v>
      </c>
    </row>
    <row r="32" spans="1:20" x14ac:dyDescent="0.2">
      <c r="A32" s="87" t="s">
        <v>74</v>
      </c>
      <c r="B32" s="88" t="s">
        <v>163</v>
      </c>
      <c r="D32" s="80">
        <v>-5</v>
      </c>
      <c r="F32" s="80">
        <v>345</v>
      </c>
      <c r="G32" s="80">
        <v>380</v>
      </c>
      <c r="H32" s="80">
        <v>395</v>
      </c>
      <c r="I32" s="80">
        <v>410</v>
      </c>
      <c r="J32" s="80">
        <v>385</v>
      </c>
      <c r="K32" s="80">
        <v>375</v>
      </c>
      <c r="L32" s="80">
        <v>345</v>
      </c>
      <c r="N32" s="1">
        <f t="shared" si="7"/>
        <v>350</v>
      </c>
      <c r="O32" s="1">
        <f t="shared" si="1"/>
        <v>385</v>
      </c>
      <c r="P32" s="1">
        <f t="shared" si="2"/>
        <v>400</v>
      </c>
      <c r="Q32" s="1">
        <f t="shared" si="3"/>
        <v>415</v>
      </c>
      <c r="R32" s="1">
        <f t="shared" si="4"/>
        <v>390</v>
      </c>
      <c r="S32" s="1">
        <f t="shared" si="5"/>
        <v>380</v>
      </c>
      <c r="T32" s="1">
        <f t="shared" si="6"/>
        <v>350</v>
      </c>
    </row>
    <row r="33" spans="1:20" x14ac:dyDescent="0.2">
      <c r="A33" s="87" t="s">
        <v>75</v>
      </c>
      <c r="B33" s="88" t="s">
        <v>164</v>
      </c>
      <c r="D33" s="80">
        <v>-10</v>
      </c>
      <c r="F33" s="80">
        <v>350</v>
      </c>
      <c r="G33" s="80">
        <v>370</v>
      </c>
      <c r="H33" s="80">
        <v>390</v>
      </c>
      <c r="I33" s="80">
        <v>415</v>
      </c>
      <c r="J33" s="80">
        <v>385</v>
      </c>
      <c r="K33" s="80">
        <v>370</v>
      </c>
      <c r="L33" s="80">
        <v>350</v>
      </c>
      <c r="N33" s="1">
        <f t="shared" si="7"/>
        <v>360</v>
      </c>
      <c r="O33" s="1">
        <f t="shared" si="1"/>
        <v>380</v>
      </c>
      <c r="P33" s="1">
        <f t="shared" si="2"/>
        <v>400</v>
      </c>
      <c r="Q33" s="1">
        <f t="shared" si="3"/>
        <v>425</v>
      </c>
      <c r="R33" s="1">
        <f t="shared" si="4"/>
        <v>395</v>
      </c>
      <c r="S33" s="1">
        <f t="shared" si="5"/>
        <v>380</v>
      </c>
      <c r="T33" s="1">
        <f t="shared" si="6"/>
        <v>360</v>
      </c>
    </row>
    <row r="34" spans="1:20" ht="7" customHeight="1" x14ac:dyDescent="0.2"/>
    <row r="35" spans="1:20" s="94" customFormat="1" x14ac:dyDescent="0.2">
      <c r="B35" s="100" t="s">
        <v>171</v>
      </c>
      <c r="D35" s="96">
        <f>AVERAGE(D4:D33)</f>
        <v>-0.16666666666666666</v>
      </c>
      <c r="E35" s="95"/>
      <c r="F35" s="97">
        <f t="shared" ref="F35:T35" si="15">AVERAGE(F4:F33)</f>
        <v>346.33333333333331</v>
      </c>
      <c r="G35" s="98">
        <f t="shared" si="15"/>
        <v>374</v>
      </c>
      <c r="H35" s="98">
        <f t="shared" si="15"/>
        <v>396.66666666666669</v>
      </c>
      <c r="I35" s="98">
        <f t="shared" si="15"/>
        <v>416.16666666666669</v>
      </c>
      <c r="J35" s="98">
        <f t="shared" si="15"/>
        <v>396.66666666666669</v>
      </c>
      <c r="K35" s="98">
        <f t="shared" si="15"/>
        <v>373.33333333333331</v>
      </c>
      <c r="L35" s="99">
        <f t="shared" si="15"/>
        <v>344</v>
      </c>
      <c r="N35" s="97">
        <f t="shared" si="15"/>
        <v>346.5</v>
      </c>
      <c r="O35" s="98">
        <f t="shared" si="15"/>
        <v>374.16666666666669</v>
      </c>
      <c r="P35" s="98">
        <f t="shared" si="15"/>
        <v>396.83333333333331</v>
      </c>
      <c r="Q35" s="98">
        <f t="shared" si="15"/>
        <v>416.33333333333331</v>
      </c>
      <c r="R35" s="98">
        <f t="shared" si="15"/>
        <v>396.83333333333331</v>
      </c>
      <c r="S35" s="98">
        <f t="shared" si="15"/>
        <v>373.5</v>
      </c>
      <c r="T35" s="99">
        <f t="shared" si="15"/>
        <v>344.16666666666669</v>
      </c>
    </row>
  </sheetData>
  <mergeCells count="1">
    <mergeCell ref="N2:T2"/>
  </mergeCells>
  <conditionalFormatting sqref="N4:T33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Infield</vt:lpstr>
      <vt:lpstr>Outfield</vt:lpstr>
      <vt:lpstr>Errors</vt:lpstr>
      <vt:lpstr>Power</vt:lpstr>
      <vt:lpstr>Stadiums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Cooper</dc:creator>
  <cp:lastModifiedBy>Geoffrey Cooper</cp:lastModifiedBy>
  <dcterms:created xsi:type="dcterms:W3CDTF">2021-12-14T13:42:37Z</dcterms:created>
  <dcterms:modified xsi:type="dcterms:W3CDTF">2024-04-03T03:14:32Z</dcterms:modified>
</cp:coreProperties>
</file>