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C:\____Home\Political\Bastille Admendment\"/>
    </mc:Choice>
  </mc:AlternateContent>
  <xr:revisionPtr revIDLastSave="0" documentId="13_ncr:1_{90014B29-DBC6-43BF-880E-AD702F479A5F}" xr6:coauthVersionLast="46" xr6:coauthVersionMax="46" xr10:uidLastSave="{00000000-0000-0000-0000-000000000000}"/>
  <workbookProtection workbookAlgorithmName="SHA-512" workbookHashValue="niYJ+HI7cIFJLF2CtaIiuyMgnwhIBYZH6+SciBsBii2r8eNCPSCNW/dte1ovvOw3xp6I9MZbtLzriG5JLpDkBA==" workbookSaltValue="zJnSAEnQ6QVxXben4MwvEg==" workbookSpinCount="100000" lockStructure="1"/>
  <bookViews>
    <workbookView xWindow="-120" yWindow="-120" windowWidth="29040" windowHeight="15840" xr2:uid="{43DAF4C3-ABBE-4E51-9B19-A66857EA7FFE}"/>
  </bookViews>
  <sheets>
    <sheet name="1. Income Tax Calculation" sheetId="1" r:id="rId1"/>
    <sheet name="2. Table Listing for Tax Rates" sheetId="5" r:id="rId2"/>
    <sheet name="3. Graph of Tax Rates" sheetId="2" r:id="rId3"/>
    <sheet name="4. Comments" sheetId="6"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4" i="5" l="1"/>
  <c r="B29" i="1"/>
  <c r="E9" i="5"/>
  <c r="E8" i="5"/>
  <c r="E7" i="5"/>
  <c r="E6" i="5"/>
  <c r="B374" i="5"/>
  <c r="C374" i="5" s="1"/>
  <c r="D374" i="5" s="1"/>
  <c r="E374" i="5" s="1"/>
  <c r="F374" i="5" s="1"/>
  <c r="B373" i="5"/>
  <c r="C373" i="5" s="1"/>
  <c r="D373" i="5" s="1"/>
  <c r="E373" i="5" s="1"/>
  <c r="F373" i="5" s="1"/>
  <c r="B372" i="5"/>
  <c r="C372" i="5" s="1"/>
  <c r="D372" i="5" s="1"/>
  <c r="E372" i="5" s="1"/>
  <c r="F372" i="5" s="1"/>
  <c r="B371" i="5"/>
  <c r="C371" i="5" s="1"/>
  <c r="D371" i="5" s="1"/>
  <c r="E371" i="5" s="1"/>
  <c r="F371" i="5" s="1"/>
  <c r="B370" i="5"/>
  <c r="C370" i="5" s="1"/>
  <c r="D370" i="5" s="1"/>
  <c r="E370" i="5" s="1"/>
  <c r="F370" i="5" s="1"/>
  <c r="B369" i="5"/>
  <c r="C369" i="5" s="1"/>
  <c r="D369" i="5" s="1"/>
  <c r="E369" i="5" s="1"/>
  <c r="F369" i="5" s="1"/>
  <c r="B368" i="5"/>
  <c r="C368" i="5" s="1"/>
  <c r="D368" i="5" s="1"/>
  <c r="E368" i="5" s="1"/>
  <c r="F368" i="5" s="1"/>
  <c r="B367" i="5"/>
  <c r="C367" i="5" s="1"/>
  <c r="D367" i="5" s="1"/>
  <c r="E367" i="5" s="1"/>
  <c r="F367" i="5" s="1"/>
  <c r="B366" i="5"/>
  <c r="C366" i="5" s="1"/>
  <c r="D366" i="5" s="1"/>
  <c r="E366" i="5" s="1"/>
  <c r="F366" i="5" s="1"/>
  <c r="B365" i="5"/>
  <c r="C365" i="5" s="1"/>
  <c r="D365" i="5" s="1"/>
  <c r="E365" i="5" s="1"/>
  <c r="F365" i="5" s="1"/>
  <c r="B364" i="5"/>
  <c r="C364" i="5" s="1"/>
  <c r="D364" i="5" s="1"/>
  <c r="E364" i="5" s="1"/>
  <c r="F364" i="5" s="1"/>
  <c r="B363" i="5"/>
  <c r="C363" i="5" s="1"/>
  <c r="D363" i="5" s="1"/>
  <c r="E363" i="5" s="1"/>
  <c r="F363" i="5" s="1"/>
  <c r="B362" i="5"/>
  <c r="C362" i="5" s="1"/>
  <c r="D362" i="5" s="1"/>
  <c r="E362" i="5" s="1"/>
  <c r="F362" i="5" s="1"/>
  <c r="B361" i="5"/>
  <c r="C361" i="5" s="1"/>
  <c r="D361" i="5" s="1"/>
  <c r="E361" i="5" s="1"/>
  <c r="F361" i="5" s="1"/>
  <c r="B360" i="5"/>
  <c r="C360" i="5" s="1"/>
  <c r="D360" i="5" s="1"/>
  <c r="E360" i="5" s="1"/>
  <c r="F360" i="5" s="1"/>
  <c r="B359" i="5"/>
  <c r="C359" i="5" s="1"/>
  <c r="D359" i="5" s="1"/>
  <c r="E359" i="5" s="1"/>
  <c r="F359" i="5" s="1"/>
  <c r="B358" i="5"/>
  <c r="C358" i="5" s="1"/>
  <c r="D358" i="5" s="1"/>
  <c r="E358" i="5" s="1"/>
  <c r="F358" i="5" s="1"/>
  <c r="B357" i="5"/>
  <c r="C357" i="5" s="1"/>
  <c r="D357" i="5" s="1"/>
  <c r="E357" i="5" s="1"/>
  <c r="F357" i="5" s="1"/>
  <c r="B356" i="5"/>
  <c r="C356" i="5" s="1"/>
  <c r="D356" i="5" s="1"/>
  <c r="E356" i="5" s="1"/>
  <c r="F356" i="5" s="1"/>
  <c r="B355" i="5"/>
  <c r="C355" i="5" s="1"/>
  <c r="D355" i="5" s="1"/>
  <c r="E355" i="5" s="1"/>
  <c r="F355" i="5" s="1"/>
  <c r="B354" i="5"/>
  <c r="C354" i="5" s="1"/>
  <c r="D354" i="5" s="1"/>
  <c r="E354" i="5" s="1"/>
  <c r="F354" i="5" s="1"/>
  <c r="B353" i="5"/>
  <c r="C353" i="5" s="1"/>
  <c r="D353" i="5" s="1"/>
  <c r="E353" i="5" s="1"/>
  <c r="F353" i="5" s="1"/>
  <c r="B352" i="5"/>
  <c r="C352" i="5" s="1"/>
  <c r="D352" i="5" s="1"/>
  <c r="E352" i="5" s="1"/>
  <c r="F352" i="5" s="1"/>
  <c r="B351" i="5"/>
  <c r="C351" i="5" s="1"/>
  <c r="D351" i="5" s="1"/>
  <c r="E351" i="5" s="1"/>
  <c r="F351" i="5" s="1"/>
  <c r="B350" i="5"/>
  <c r="C350" i="5" s="1"/>
  <c r="D350" i="5" s="1"/>
  <c r="E350" i="5" s="1"/>
  <c r="F350" i="5" s="1"/>
  <c r="B349" i="5"/>
  <c r="C349" i="5" s="1"/>
  <c r="D349" i="5" s="1"/>
  <c r="E349" i="5" s="1"/>
  <c r="F349" i="5" s="1"/>
  <c r="B348" i="5"/>
  <c r="C348" i="5" s="1"/>
  <c r="D348" i="5" s="1"/>
  <c r="E348" i="5" s="1"/>
  <c r="F348" i="5" s="1"/>
  <c r="B347" i="5"/>
  <c r="C347" i="5" s="1"/>
  <c r="D347" i="5" s="1"/>
  <c r="E347" i="5" s="1"/>
  <c r="F347" i="5" s="1"/>
  <c r="B346" i="5"/>
  <c r="C346" i="5" s="1"/>
  <c r="D346" i="5" s="1"/>
  <c r="E346" i="5" s="1"/>
  <c r="F346" i="5" s="1"/>
  <c r="B345" i="5"/>
  <c r="C345" i="5" s="1"/>
  <c r="D345" i="5" s="1"/>
  <c r="E345" i="5" s="1"/>
  <c r="F345" i="5" s="1"/>
  <c r="B344" i="5"/>
  <c r="C344" i="5" s="1"/>
  <c r="D344" i="5" s="1"/>
  <c r="E344" i="5" s="1"/>
  <c r="F344" i="5" s="1"/>
  <c r="B343" i="5"/>
  <c r="C343" i="5" s="1"/>
  <c r="D343" i="5" s="1"/>
  <c r="E343" i="5" s="1"/>
  <c r="F343" i="5" s="1"/>
  <c r="B342" i="5"/>
  <c r="C342" i="5" s="1"/>
  <c r="D342" i="5" s="1"/>
  <c r="E342" i="5" s="1"/>
  <c r="F342" i="5" s="1"/>
  <c r="B341" i="5"/>
  <c r="C341" i="5" s="1"/>
  <c r="D341" i="5" s="1"/>
  <c r="E341" i="5" s="1"/>
  <c r="F341" i="5" s="1"/>
  <c r="B340" i="5"/>
  <c r="C340" i="5" s="1"/>
  <c r="D340" i="5" s="1"/>
  <c r="E340" i="5" s="1"/>
  <c r="F340" i="5" s="1"/>
  <c r="B339" i="5"/>
  <c r="C339" i="5" s="1"/>
  <c r="D339" i="5" s="1"/>
  <c r="E339" i="5" s="1"/>
  <c r="F339" i="5" s="1"/>
  <c r="B338" i="5"/>
  <c r="C338" i="5" s="1"/>
  <c r="D338" i="5" s="1"/>
  <c r="E338" i="5" s="1"/>
  <c r="F338" i="5" s="1"/>
  <c r="B337" i="5"/>
  <c r="C337" i="5" s="1"/>
  <c r="D337" i="5" s="1"/>
  <c r="E337" i="5" s="1"/>
  <c r="F337" i="5" s="1"/>
  <c r="B336" i="5"/>
  <c r="C336" i="5" s="1"/>
  <c r="D336" i="5" s="1"/>
  <c r="E336" i="5" s="1"/>
  <c r="F336" i="5" s="1"/>
  <c r="B335" i="5"/>
  <c r="C335" i="5" s="1"/>
  <c r="D335" i="5" s="1"/>
  <c r="E335" i="5" s="1"/>
  <c r="F335" i="5" s="1"/>
  <c r="B334" i="5"/>
  <c r="C334" i="5" s="1"/>
  <c r="D334" i="5" s="1"/>
  <c r="E334" i="5" s="1"/>
  <c r="F334" i="5" s="1"/>
  <c r="B333" i="5"/>
  <c r="C333" i="5" s="1"/>
  <c r="D333" i="5" s="1"/>
  <c r="E333" i="5" s="1"/>
  <c r="F333" i="5" s="1"/>
  <c r="B332" i="5"/>
  <c r="C332" i="5" s="1"/>
  <c r="D332" i="5" s="1"/>
  <c r="E332" i="5" s="1"/>
  <c r="F332" i="5" s="1"/>
  <c r="B331" i="5"/>
  <c r="C331" i="5" s="1"/>
  <c r="D331" i="5" s="1"/>
  <c r="E331" i="5" s="1"/>
  <c r="F331" i="5" s="1"/>
  <c r="B330" i="5"/>
  <c r="C330" i="5" s="1"/>
  <c r="D330" i="5" s="1"/>
  <c r="E330" i="5" s="1"/>
  <c r="F330" i="5" s="1"/>
  <c r="B329" i="5"/>
  <c r="C329" i="5" s="1"/>
  <c r="D329" i="5" s="1"/>
  <c r="E329" i="5" s="1"/>
  <c r="F329" i="5" s="1"/>
  <c r="B328" i="5"/>
  <c r="C328" i="5" s="1"/>
  <c r="D328" i="5" s="1"/>
  <c r="E328" i="5" s="1"/>
  <c r="F328" i="5" s="1"/>
  <c r="B327" i="5"/>
  <c r="C327" i="5" s="1"/>
  <c r="D327" i="5" s="1"/>
  <c r="E327" i="5" s="1"/>
  <c r="F327" i="5" s="1"/>
  <c r="B326" i="5"/>
  <c r="C326" i="5" s="1"/>
  <c r="D326" i="5" s="1"/>
  <c r="E326" i="5" s="1"/>
  <c r="F326" i="5" s="1"/>
  <c r="B325" i="5"/>
  <c r="C325" i="5" s="1"/>
  <c r="D325" i="5" s="1"/>
  <c r="E325" i="5" s="1"/>
  <c r="F325" i="5" s="1"/>
  <c r="B324" i="5"/>
  <c r="C324" i="5" s="1"/>
  <c r="D324" i="5" s="1"/>
  <c r="E324" i="5" s="1"/>
  <c r="F324" i="5" s="1"/>
  <c r="B323" i="5"/>
  <c r="C323" i="5" s="1"/>
  <c r="D323" i="5" s="1"/>
  <c r="E323" i="5" s="1"/>
  <c r="F323" i="5" s="1"/>
  <c r="B322" i="5"/>
  <c r="C322" i="5" s="1"/>
  <c r="D322" i="5" s="1"/>
  <c r="E322" i="5" s="1"/>
  <c r="F322" i="5" s="1"/>
  <c r="B321" i="5"/>
  <c r="C321" i="5" s="1"/>
  <c r="D321" i="5" s="1"/>
  <c r="E321" i="5" s="1"/>
  <c r="F321" i="5" s="1"/>
  <c r="D320" i="5"/>
  <c r="E320" i="5" s="1"/>
  <c r="F320" i="5" s="1"/>
  <c r="B320" i="5"/>
  <c r="C320" i="5" s="1"/>
  <c r="B319" i="5"/>
  <c r="C319" i="5" s="1"/>
  <c r="D319" i="5" s="1"/>
  <c r="E319" i="5" s="1"/>
  <c r="F319" i="5" s="1"/>
  <c r="B318" i="5"/>
  <c r="C318" i="5" s="1"/>
  <c r="D318" i="5" s="1"/>
  <c r="E318" i="5" s="1"/>
  <c r="F318" i="5" s="1"/>
  <c r="B317" i="5"/>
  <c r="C317" i="5" s="1"/>
  <c r="D317" i="5" s="1"/>
  <c r="E317" i="5" s="1"/>
  <c r="F317" i="5" s="1"/>
  <c r="B316" i="5"/>
  <c r="C316" i="5" s="1"/>
  <c r="D316" i="5" s="1"/>
  <c r="E316" i="5" s="1"/>
  <c r="F316" i="5" s="1"/>
  <c r="B315" i="5"/>
  <c r="C315" i="5" s="1"/>
  <c r="D315" i="5" s="1"/>
  <c r="E315" i="5" s="1"/>
  <c r="F315" i="5" s="1"/>
  <c r="B314" i="5"/>
  <c r="C314" i="5" s="1"/>
  <c r="D314" i="5" s="1"/>
  <c r="E314" i="5" s="1"/>
  <c r="F314" i="5" s="1"/>
  <c r="B313" i="5"/>
  <c r="C313" i="5" s="1"/>
  <c r="D313" i="5" s="1"/>
  <c r="E313" i="5" s="1"/>
  <c r="F313" i="5" s="1"/>
  <c r="B312" i="5"/>
  <c r="C312" i="5" s="1"/>
  <c r="D312" i="5" s="1"/>
  <c r="E312" i="5" s="1"/>
  <c r="F312" i="5" s="1"/>
  <c r="B311" i="5"/>
  <c r="C311" i="5" s="1"/>
  <c r="D311" i="5" s="1"/>
  <c r="E311" i="5" s="1"/>
  <c r="F311" i="5" s="1"/>
  <c r="B310" i="5"/>
  <c r="C310" i="5" s="1"/>
  <c r="D310" i="5" s="1"/>
  <c r="E310" i="5" s="1"/>
  <c r="F310" i="5" s="1"/>
  <c r="B309" i="5"/>
  <c r="C309" i="5" s="1"/>
  <c r="D309" i="5" s="1"/>
  <c r="E309" i="5" s="1"/>
  <c r="F309" i="5" s="1"/>
  <c r="B308" i="5"/>
  <c r="C308" i="5" s="1"/>
  <c r="D308" i="5" s="1"/>
  <c r="E308" i="5" s="1"/>
  <c r="F308" i="5" s="1"/>
  <c r="B307" i="5"/>
  <c r="C307" i="5" s="1"/>
  <c r="D307" i="5" s="1"/>
  <c r="E307" i="5" s="1"/>
  <c r="F307" i="5" s="1"/>
  <c r="B306" i="5"/>
  <c r="C306" i="5" s="1"/>
  <c r="D306" i="5" s="1"/>
  <c r="E306" i="5" s="1"/>
  <c r="F306" i="5" s="1"/>
  <c r="B305" i="5"/>
  <c r="C305" i="5" s="1"/>
  <c r="D305" i="5" s="1"/>
  <c r="E305" i="5" s="1"/>
  <c r="F305" i="5" s="1"/>
  <c r="B304" i="5"/>
  <c r="C304" i="5" s="1"/>
  <c r="D304" i="5" s="1"/>
  <c r="E304" i="5" s="1"/>
  <c r="F304" i="5" s="1"/>
  <c r="B303" i="5"/>
  <c r="C303" i="5" s="1"/>
  <c r="D303" i="5" s="1"/>
  <c r="E303" i="5" s="1"/>
  <c r="F303" i="5" s="1"/>
  <c r="B302" i="5"/>
  <c r="C302" i="5" s="1"/>
  <c r="D302" i="5" s="1"/>
  <c r="E302" i="5" s="1"/>
  <c r="F302" i="5" s="1"/>
  <c r="B301" i="5"/>
  <c r="C301" i="5" s="1"/>
  <c r="D301" i="5" s="1"/>
  <c r="E301" i="5" s="1"/>
  <c r="F301" i="5" s="1"/>
  <c r="B300" i="5"/>
  <c r="C300" i="5" s="1"/>
  <c r="D300" i="5" s="1"/>
  <c r="E300" i="5" s="1"/>
  <c r="F300" i="5" s="1"/>
  <c r="B299" i="5"/>
  <c r="C299" i="5" s="1"/>
  <c r="D299" i="5" s="1"/>
  <c r="E299" i="5" s="1"/>
  <c r="F299" i="5" s="1"/>
  <c r="B298" i="5"/>
  <c r="C298" i="5" s="1"/>
  <c r="D298" i="5" s="1"/>
  <c r="E298" i="5" s="1"/>
  <c r="F298" i="5" s="1"/>
  <c r="B297" i="5"/>
  <c r="C297" i="5" s="1"/>
  <c r="D297" i="5" s="1"/>
  <c r="E297" i="5" s="1"/>
  <c r="F297" i="5" s="1"/>
  <c r="B296" i="5"/>
  <c r="C296" i="5" s="1"/>
  <c r="D296" i="5" s="1"/>
  <c r="E296" i="5" s="1"/>
  <c r="F296" i="5" s="1"/>
  <c r="B295" i="5"/>
  <c r="C295" i="5" s="1"/>
  <c r="D295" i="5" s="1"/>
  <c r="E295" i="5" s="1"/>
  <c r="F295" i="5" s="1"/>
  <c r="B294" i="5"/>
  <c r="C294" i="5" s="1"/>
  <c r="D294" i="5" s="1"/>
  <c r="E294" i="5" s="1"/>
  <c r="F294" i="5" s="1"/>
  <c r="B293" i="5"/>
  <c r="C293" i="5" s="1"/>
  <c r="D293" i="5" s="1"/>
  <c r="E293" i="5" s="1"/>
  <c r="F293" i="5" s="1"/>
  <c r="B292" i="5"/>
  <c r="C292" i="5" s="1"/>
  <c r="D292" i="5" s="1"/>
  <c r="E292" i="5" s="1"/>
  <c r="F292" i="5" s="1"/>
  <c r="B291" i="5"/>
  <c r="C291" i="5" s="1"/>
  <c r="D291" i="5" s="1"/>
  <c r="E291" i="5" s="1"/>
  <c r="F291" i="5" s="1"/>
  <c r="B290" i="5"/>
  <c r="C290" i="5" s="1"/>
  <c r="D290" i="5" s="1"/>
  <c r="E290" i="5" s="1"/>
  <c r="F290" i="5" s="1"/>
  <c r="B289" i="5"/>
  <c r="C289" i="5" s="1"/>
  <c r="D289" i="5" s="1"/>
  <c r="E289" i="5" s="1"/>
  <c r="F289" i="5" s="1"/>
  <c r="B288" i="5"/>
  <c r="C288" i="5" s="1"/>
  <c r="D288" i="5" s="1"/>
  <c r="E288" i="5" s="1"/>
  <c r="F288" i="5" s="1"/>
  <c r="B287" i="5"/>
  <c r="C287" i="5" s="1"/>
  <c r="D287" i="5" s="1"/>
  <c r="E287" i="5" s="1"/>
  <c r="F287" i="5" s="1"/>
  <c r="B286" i="5"/>
  <c r="C286" i="5" s="1"/>
  <c r="D286" i="5" s="1"/>
  <c r="E286" i="5" s="1"/>
  <c r="F286" i="5" s="1"/>
  <c r="B285" i="5"/>
  <c r="C285" i="5" s="1"/>
  <c r="D285" i="5" s="1"/>
  <c r="E285" i="5" s="1"/>
  <c r="F285" i="5" s="1"/>
  <c r="B284" i="5"/>
  <c r="C284" i="5" s="1"/>
  <c r="D284" i="5" s="1"/>
  <c r="E284" i="5" s="1"/>
  <c r="F284" i="5" s="1"/>
  <c r="B283" i="5"/>
  <c r="C283" i="5" s="1"/>
  <c r="D283" i="5" s="1"/>
  <c r="E283" i="5" s="1"/>
  <c r="F283" i="5" s="1"/>
  <c r="B282" i="5"/>
  <c r="C282" i="5" s="1"/>
  <c r="D282" i="5" s="1"/>
  <c r="E282" i="5" s="1"/>
  <c r="F282" i="5" s="1"/>
  <c r="B281" i="5"/>
  <c r="C281" i="5" s="1"/>
  <c r="D281" i="5" s="1"/>
  <c r="E281" i="5" s="1"/>
  <c r="F281" i="5" s="1"/>
  <c r="B280" i="5"/>
  <c r="C280" i="5" s="1"/>
  <c r="D280" i="5" s="1"/>
  <c r="E280" i="5" s="1"/>
  <c r="F280" i="5" s="1"/>
  <c r="B279" i="5"/>
  <c r="C279" i="5" s="1"/>
  <c r="D279" i="5" s="1"/>
  <c r="E279" i="5" s="1"/>
  <c r="F279" i="5" s="1"/>
  <c r="B278" i="5"/>
  <c r="C278" i="5" s="1"/>
  <c r="D278" i="5" s="1"/>
  <c r="E278" i="5" s="1"/>
  <c r="F278" i="5" s="1"/>
  <c r="B277" i="5"/>
  <c r="C277" i="5" s="1"/>
  <c r="D277" i="5" s="1"/>
  <c r="E277" i="5" s="1"/>
  <c r="F277" i="5" s="1"/>
  <c r="B276" i="5"/>
  <c r="C276" i="5" s="1"/>
  <c r="D276" i="5" s="1"/>
  <c r="E276" i="5" s="1"/>
  <c r="F276" i="5" s="1"/>
  <c r="B275" i="5"/>
  <c r="C275" i="5" s="1"/>
  <c r="D275" i="5" s="1"/>
  <c r="E275" i="5" s="1"/>
  <c r="F275" i="5" s="1"/>
  <c r="B274" i="5"/>
  <c r="C274" i="5" s="1"/>
  <c r="D274" i="5" s="1"/>
  <c r="E274" i="5" s="1"/>
  <c r="F274" i="5" s="1"/>
  <c r="B273" i="5"/>
  <c r="C273" i="5" s="1"/>
  <c r="D273" i="5" s="1"/>
  <c r="E273" i="5" s="1"/>
  <c r="F273" i="5" s="1"/>
  <c r="B272" i="5"/>
  <c r="C272" i="5" s="1"/>
  <c r="D272" i="5" s="1"/>
  <c r="E272" i="5" s="1"/>
  <c r="F272" i="5" s="1"/>
  <c r="B271" i="5"/>
  <c r="C271" i="5" s="1"/>
  <c r="D271" i="5" s="1"/>
  <c r="E271" i="5" s="1"/>
  <c r="F271" i="5" s="1"/>
  <c r="B270" i="5"/>
  <c r="C270" i="5" s="1"/>
  <c r="D270" i="5" s="1"/>
  <c r="E270" i="5" s="1"/>
  <c r="F270" i="5" s="1"/>
  <c r="B269" i="5"/>
  <c r="C269" i="5" s="1"/>
  <c r="D269" i="5" s="1"/>
  <c r="E269" i="5" s="1"/>
  <c r="F269" i="5" s="1"/>
  <c r="B268" i="5"/>
  <c r="C268" i="5" s="1"/>
  <c r="D268" i="5" s="1"/>
  <c r="E268" i="5" s="1"/>
  <c r="F268" i="5" s="1"/>
  <c r="B267" i="5"/>
  <c r="C267" i="5" s="1"/>
  <c r="D267" i="5" s="1"/>
  <c r="E267" i="5" s="1"/>
  <c r="F267" i="5" s="1"/>
  <c r="B266" i="5"/>
  <c r="C266" i="5" s="1"/>
  <c r="D266" i="5" s="1"/>
  <c r="E266" i="5" s="1"/>
  <c r="F266" i="5" s="1"/>
  <c r="B265" i="5"/>
  <c r="C265" i="5" s="1"/>
  <c r="D265" i="5" s="1"/>
  <c r="E265" i="5" s="1"/>
  <c r="F265" i="5" s="1"/>
  <c r="B264" i="5"/>
  <c r="C264" i="5" s="1"/>
  <c r="D264" i="5" s="1"/>
  <c r="E264" i="5" s="1"/>
  <c r="F264" i="5" s="1"/>
  <c r="B263" i="5"/>
  <c r="C263" i="5" s="1"/>
  <c r="D263" i="5" s="1"/>
  <c r="E263" i="5" s="1"/>
  <c r="F263" i="5" s="1"/>
  <c r="B262" i="5"/>
  <c r="C262" i="5" s="1"/>
  <c r="D262" i="5" s="1"/>
  <c r="E262" i="5" s="1"/>
  <c r="F262" i="5" s="1"/>
  <c r="B261" i="5"/>
  <c r="C261" i="5" s="1"/>
  <c r="D261" i="5" s="1"/>
  <c r="E261" i="5" s="1"/>
  <c r="F261" i="5" s="1"/>
  <c r="B260" i="5"/>
  <c r="C260" i="5" s="1"/>
  <c r="D260" i="5" s="1"/>
  <c r="E260" i="5" s="1"/>
  <c r="F260" i="5" s="1"/>
  <c r="B259" i="5"/>
  <c r="C259" i="5" s="1"/>
  <c r="D259" i="5" s="1"/>
  <c r="E259" i="5" s="1"/>
  <c r="F259" i="5" s="1"/>
  <c r="B258" i="5"/>
  <c r="C258" i="5" s="1"/>
  <c r="D258" i="5" s="1"/>
  <c r="E258" i="5" s="1"/>
  <c r="F258" i="5" s="1"/>
  <c r="B257" i="5"/>
  <c r="C257" i="5" s="1"/>
  <c r="D257" i="5" s="1"/>
  <c r="E257" i="5" s="1"/>
  <c r="F257" i="5" s="1"/>
  <c r="B256" i="5"/>
  <c r="C256" i="5" s="1"/>
  <c r="D256" i="5" s="1"/>
  <c r="E256" i="5" s="1"/>
  <c r="F256" i="5" s="1"/>
  <c r="B255" i="5"/>
  <c r="C255" i="5" s="1"/>
  <c r="D255" i="5" s="1"/>
  <c r="E255" i="5" s="1"/>
  <c r="F255" i="5" s="1"/>
  <c r="B254" i="5"/>
  <c r="C254" i="5" s="1"/>
  <c r="D254" i="5" s="1"/>
  <c r="E254" i="5" s="1"/>
  <c r="F254" i="5" s="1"/>
  <c r="B253" i="5"/>
  <c r="C253" i="5" s="1"/>
  <c r="D253" i="5" s="1"/>
  <c r="E253" i="5" s="1"/>
  <c r="F253" i="5" s="1"/>
  <c r="B252" i="5"/>
  <c r="C252" i="5" s="1"/>
  <c r="D252" i="5" s="1"/>
  <c r="E252" i="5" s="1"/>
  <c r="F252" i="5" s="1"/>
  <c r="B251" i="5"/>
  <c r="C251" i="5" s="1"/>
  <c r="D251" i="5" s="1"/>
  <c r="E251" i="5" s="1"/>
  <c r="F251" i="5" s="1"/>
  <c r="B250" i="5"/>
  <c r="C250" i="5" s="1"/>
  <c r="D250" i="5" s="1"/>
  <c r="E250" i="5" s="1"/>
  <c r="F250" i="5" s="1"/>
  <c r="B249" i="5"/>
  <c r="C249" i="5" s="1"/>
  <c r="D249" i="5" s="1"/>
  <c r="E249" i="5" s="1"/>
  <c r="F249" i="5" s="1"/>
  <c r="B248" i="5"/>
  <c r="C248" i="5" s="1"/>
  <c r="D248" i="5" s="1"/>
  <c r="E248" i="5" s="1"/>
  <c r="F248" i="5" s="1"/>
  <c r="B247" i="5"/>
  <c r="C247" i="5" s="1"/>
  <c r="D247" i="5" s="1"/>
  <c r="E247" i="5" s="1"/>
  <c r="F247" i="5" s="1"/>
  <c r="B246" i="5"/>
  <c r="C246" i="5" s="1"/>
  <c r="D246" i="5" s="1"/>
  <c r="E246" i="5" s="1"/>
  <c r="F246" i="5" s="1"/>
  <c r="B245" i="5"/>
  <c r="C245" i="5" s="1"/>
  <c r="D245" i="5" s="1"/>
  <c r="E245" i="5" s="1"/>
  <c r="F245" i="5" s="1"/>
  <c r="B244" i="5"/>
  <c r="C244" i="5" s="1"/>
  <c r="D244" i="5" s="1"/>
  <c r="E244" i="5" s="1"/>
  <c r="F244" i="5" s="1"/>
  <c r="B243" i="5"/>
  <c r="C243" i="5" s="1"/>
  <c r="D243" i="5" s="1"/>
  <c r="E243" i="5" s="1"/>
  <c r="F243" i="5" s="1"/>
  <c r="B242" i="5"/>
  <c r="C242" i="5" s="1"/>
  <c r="D242" i="5" s="1"/>
  <c r="E242" i="5" s="1"/>
  <c r="F242" i="5" s="1"/>
  <c r="B241" i="5"/>
  <c r="C241" i="5" s="1"/>
  <c r="D241" i="5" s="1"/>
  <c r="E241" i="5" s="1"/>
  <c r="F241" i="5" s="1"/>
  <c r="B240" i="5"/>
  <c r="C240" i="5" s="1"/>
  <c r="D240" i="5" s="1"/>
  <c r="E240" i="5" s="1"/>
  <c r="F240" i="5" s="1"/>
  <c r="B239" i="5"/>
  <c r="C239" i="5" s="1"/>
  <c r="D239" i="5" s="1"/>
  <c r="E239" i="5" s="1"/>
  <c r="F239" i="5" s="1"/>
  <c r="B238" i="5"/>
  <c r="C238" i="5" s="1"/>
  <c r="D238" i="5" s="1"/>
  <c r="E238" i="5" s="1"/>
  <c r="F238" i="5" s="1"/>
  <c r="B237" i="5"/>
  <c r="C237" i="5" s="1"/>
  <c r="D237" i="5" s="1"/>
  <c r="E237" i="5" s="1"/>
  <c r="F237" i="5" s="1"/>
  <c r="B236" i="5"/>
  <c r="C236" i="5" s="1"/>
  <c r="D236" i="5" s="1"/>
  <c r="E236" i="5" s="1"/>
  <c r="F236" i="5" s="1"/>
  <c r="B235" i="5"/>
  <c r="C235" i="5" s="1"/>
  <c r="D235" i="5" s="1"/>
  <c r="E235" i="5" s="1"/>
  <c r="F235" i="5" s="1"/>
  <c r="B234" i="5"/>
  <c r="C234" i="5" s="1"/>
  <c r="D234" i="5" s="1"/>
  <c r="E234" i="5" s="1"/>
  <c r="F234" i="5" s="1"/>
  <c r="B233" i="5"/>
  <c r="C233" i="5" s="1"/>
  <c r="D233" i="5" s="1"/>
  <c r="E233" i="5" s="1"/>
  <c r="F233" i="5" s="1"/>
  <c r="B232" i="5"/>
  <c r="C232" i="5" s="1"/>
  <c r="D232" i="5" s="1"/>
  <c r="E232" i="5" s="1"/>
  <c r="F232" i="5" s="1"/>
  <c r="B231" i="5"/>
  <c r="C231" i="5" s="1"/>
  <c r="D231" i="5" s="1"/>
  <c r="E231" i="5" s="1"/>
  <c r="F231" i="5" s="1"/>
  <c r="B230" i="5"/>
  <c r="C230" i="5" s="1"/>
  <c r="D230" i="5" s="1"/>
  <c r="E230" i="5" s="1"/>
  <c r="F230" i="5" s="1"/>
  <c r="B229" i="5"/>
  <c r="C229" i="5" s="1"/>
  <c r="D229" i="5" s="1"/>
  <c r="E229" i="5" s="1"/>
  <c r="F229" i="5" s="1"/>
  <c r="B228" i="5"/>
  <c r="C228" i="5" s="1"/>
  <c r="D228" i="5" s="1"/>
  <c r="E228" i="5" s="1"/>
  <c r="F228" i="5" s="1"/>
  <c r="B227" i="5"/>
  <c r="C227" i="5" s="1"/>
  <c r="D227" i="5" s="1"/>
  <c r="E227" i="5" s="1"/>
  <c r="F227" i="5" s="1"/>
  <c r="C226" i="5"/>
  <c r="D226" i="5" s="1"/>
  <c r="E226" i="5" s="1"/>
  <c r="F226" i="5" s="1"/>
  <c r="B226" i="5"/>
  <c r="B225" i="5"/>
  <c r="C225" i="5" s="1"/>
  <c r="D225" i="5" s="1"/>
  <c r="E225" i="5" s="1"/>
  <c r="F225" i="5" s="1"/>
  <c r="B224" i="5"/>
  <c r="C224" i="5" s="1"/>
  <c r="D224" i="5" s="1"/>
  <c r="E224" i="5" s="1"/>
  <c r="F224" i="5" s="1"/>
  <c r="B223" i="5"/>
  <c r="C223" i="5" s="1"/>
  <c r="D223" i="5" s="1"/>
  <c r="E223" i="5" s="1"/>
  <c r="F223" i="5" s="1"/>
  <c r="B222" i="5"/>
  <c r="C222" i="5" s="1"/>
  <c r="D222" i="5" s="1"/>
  <c r="E222" i="5" s="1"/>
  <c r="F222" i="5" s="1"/>
  <c r="B221" i="5"/>
  <c r="C221" i="5" s="1"/>
  <c r="D221" i="5" s="1"/>
  <c r="E221" i="5" s="1"/>
  <c r="F221" i="5" s="1"/>
  <c r="B220" i="5"/>
  <c r="C220" i="5" s="1"/>
  <c r="D220" i="5" s="1"/>
  <c r="E220" i="5" s="1"/>
  <c r="F220" i="5" s="1"/>
  <c r="C219" i="5"/>
  <c r="D219" i="5" s="1"/>
  <c r="E219" i="5" s="1"/>
  <c r="F219" i="5" s="1"/>
  <c r="B219" i="5"/>
  <c r="B218" i="5"/>
  <c r="C218" i="5" s="1"/>
  <c r="D218" i="5" s="1"/>
  <c r="E218" i="5" s="1"/>
  <c r="F218" i="5" s="1"/>
  <c r="B217" i="5"/>
  <c r="C217" i="5" s="1"/>
  <c r="D217" i="5" s="1"/>
  <c r="E217" i="5" s="1"/>
  <c r="F217" i="5" s="1"/>
  <c r="B216" i="5"/>
  <c r="C216" i="5" s="1"/>
  <c r="D216" i="5" s="1"/>
  <c r="E216" i="5" s="1"/>
  <c r="F216" i="5" s="1"/>
  <c r="B215" i="5"/>
  <c r="C215" i="5" s="1"/>
  <c r="D215" i="5" s="1"/>
  <c r="E215" i="5" s="1"/>
  <c r="F215" i="5" s="1"/>
  <c r="B214" i="5"/>
  <c r="C214" i="5" s="1"/>
  <c r="D214" i="5" s="1"/>
  <c r="E214" i="5" s="1"/>
  <c r="F214" i="5" s="1"/>
  <c r="B213" i="5"/>
  <c r="C213" i="5" s="1"/>
  <c r="D213" i="5" s="1"/>
  <c r="E213" i="5" s="1"/>
  <c r="F213" i="5" s="1"/>
  <c r="B212" i="5"/>
  <c r="C212" i="5" s="1"/>
  <c r="D212" i="5" s="1"/>
  <c r="E212" i="5" s="1"/>
  <c r="F212" i="5" s="1"/>
  <c r="B211" i="5"/>
  <c r="C211" i="5" s="1"/>
  <c r="D211" i="5" s="1"/>
  <c r="E211" i="5" s="1"/>
  <c r="F211" i="5" s="1"/>
  <c r="B210" i="5"/>
  <c r="C210" i="5" s="1"/>
  <c r="D210" i="5" s="1"/>
  <c r="E210" i="5" s="1"/>
  <c r="F210" i="5" s="1"/>
  <c r="B209" i="5"/>
  <c r="C209" i="5" s="1"/>
  <c r="D209" i="5" s="1"/>
  <c r="E209" i="5" s="1"/>
  <c r="F209" i="5" s="1"/>
  <c r="B208" i="5"/>
  <c r="C208" i="5" s="1"/>
  <c r="D208" i="5" s="1"/>
  <c r="E208" i="5" s="1"/>
  <c r="F208" i="5" s="1"/>
  <c r="B207" i="5"/>
  <c r="C207" i="5" s="1"/>
  <c r="D207" i="5" s="1"/>
  <c r="E207" i="5" s="1"/>
  <c r="F207" i="5" s="1"/>
  <c r="B206" i="5"/>
  <c r="C206" i="5" s="1"/>
  <c r="D206" i="5" s="1"/>
  <c r="E206" i="5" s="1"/>
  <c r="F206" i="5" s="1"/>
  <c r="B205" i="5"/>
  <c r="C205" i="5" s="1"/>
  <c r="D205" i="5" s="1"/>
  <c r="E205" i="5" s="1"/>
  <c r="F205" i="5" s="1"/>
  <c r="B204" i="5"/>
  <c r="C204" i="5" s="1"/>
  <c r="D204" i="5" s="1"/>
  <c r="E204" i="5" s="1"/>
  <c r="F204" i="5" s="1"/>
  <c r="B203" i="5"/>
  <c r="C203" i="5" s="1"/>
  <c r="D203" i="5" s="1"/>
  <c r="E203" i="5" s="1"/>
  <c r="F203" i="5" s="1"/>
  <c r="B202" i="5"/>
  <c r="C202" i="5" s="1"/>
  <c r="D202" i="5" s="1"/>
  <c r="E202" i="5" s="1"/>
  <c r="F202" i="5" s="1"/>
  <c r="B201" i="5"/>
  <c r="C201" i="5" s="1"/>
  <c r="D201" i="5" s="1"/>
  <c r="E201" i="5" s="1"/>
  <c r="F201" i="5" s="1"/>
  <c r="B200" i="5"/>
  <c r="C200" i="5" s="1"/>
  <c r="D200" i="5" s="1"/>
  <c r="E200" i="5" s="1"/>
  <c r="F200" i="5" s="1"/>
  <c r="B199" i="5"/>
  <c r="C199" i="5" s="1"/>
  <c r="D199" i="5" s="1"/>
  <c r="E199" i="5" s="1"/>
  <c r="F199" i="5" s="1"/>
  <c r="B198" i="5"/>
  <c r="C198" i="5" s="1"/>
  <c r="D198" i="5" s="1"/>
  <c r="E198" i="5" s="1"/>
  <c r="F198" i="5" s="1"/>
  <c r="B197" i="5"/>
  <c r="C197" i="5" s="1"/>
  <c r="D197" i="5" s="1"/>
  <c r="E197" i="5" s="1"/>
  <c r="F197" i="5" s="1"/>
  <c r="I15" i="5"/>
  <c r="I16" i="5" s="1"/>
  <c r="I17" i="5" s="1"/>
  <c r="I18" i="5" s="1"/>
  <c r="I19" i="5" s="1"/>
  <c r="I20" i="5" s="1"/>
  <c r="I21" i="5" s="1"/>
  <c r="I22" i="5" s="1"/>
  <c r="I23" i="5" s="1"/>
  <c r="I24" i="5" s="1"/>
  <c r="I25" i="5" s="1"/>
  <c r="I26" i="5" s="1"/>
  <c r="I27" i="5" s="1"/>
  <c r="I28" i="5" s="1"/>
  <c r="I29" i="5" s="1"/>
  <c r="I30" i="5" s="1"/>
  <c r="I31" i="5" s="1"/>
  <c r="I32" i="5" s="1"/>
  <c r="I33" i="5" s="1"/>
  <c r="I34" i="5" s="1"/>
  <c r="I35" i="5" s="1"/>
  <c r="I36" i="5" s="1"/>
  <c r="I37" i="5" s="1"/>
  <c r="I38" i="5" s="1"/>
  <c r="I39" i="5" s="1"/>
  <c r="I40" i="5" s="1"/>
  <c r="I41" i="5" s="1"/>
  <c r="I42" i="5" s="1"/>
  <c r="I43" i="5" s="1"/>
  <c r="I44" i="5" s="1"/>
  <c r="I45" i="5" s="1"/>
  <c r="I46" i="5" s="1"/>
  <c r="I47" i="5" s="1"/>
  <c r="I48" i="5" s="1"/>
  <c r="I49" i="5" s="1"/>
  <c r="I50" i="5" s="1"/>
  <c r="I51" i="5" s="1"/>
  <c r="I52" i="5" s="1"/>
  <c r="I53" i="5" s="1"/>
  <c r="I54" i="5" s="1"/>
  <c r="I55" i="5" s="1"/>
  <c r="I56" i="5" s="1"/>
  <c r="I57" i="5" s="1"/>
  <c r="I58" i="5" s="1"/>
  <c r="I59" i="5" s="1"/>
  <c r="I60" i="5" s="1"/>
  <c r="I61" i="5" s="1"/>
  <c r="I62" i="5" s="1"/>
  <c r="I63" i="5" s="1"/>
  <c r="I64" i="5" s="1"/>
  <c r="I65" i="5" s="1"/>
  <c r="I66" i="5" s="1"/>
  <c r="I67" i="5" s="1"/>
  <c r="I68" i="5" s="1"/>
  <c r="I69" i="5" s="1"/>
  <c r="I70" i="5" s="1"/>
  <c r="I71" i="5" s="1"/>
  <c r="I72" i="5" s="1"/>
  <c r="I73" i="5" s="1"/>
  <c r="I74" i="5" s="1"/>
  <c r="I75" i="5" s="1"/>
  <c r="I76" i="5" s="1"/>
  <c r="I77" i="5" s="1"/>
  <c r="I78" i="5" s="1"/>
  <c r="I79" i="5" s="1"/>
  <c r="I80" i="5" s="1"/>
  <c r="I81" i="5" s="1"/>
  <c r="I82" i="5" s="1"/>
  <c r="I83" i="5" s="1"/>
  <c r="I84" i="5" s="1"/>
  <c r="I85" i="5" s="1"/>
  <c r="I86" i="5" s="1"/>
  <c r="I87" i="5" s="1"/>
  <c r="I88" i="5" s="1"/>
  <c r="I89" i="5" s="1"/>
  <c r="I90" i="5" s="1"/>
  <c r="I91" i="5" s="1"/>
  <c r="I92" i="5" s="1"/>
  <c r="I93" i="5" s="1"/>
  <c r="I94" i="5" s="1"/>
  <c r="I95" i="5" s="1"/>
  <c r="I96" i="5" s="1"/>
  <c r="I97" i="5" s="1"/>
  <c r="I98" i="5" s="1"/>
  <c r="I99" i="5" s="1"/>
  <c r="I100" i="5" s="1"/>
  <c r="I101" i="5" s="1"/>
  <c r="I102" i="5" s="1"/>
  <c r="I103" i="5" s="1"/>
  <c r="I104" i="5" s="1"/>
  <c r="I105" i="5" s="1"/>
  <c r="I106" i="5" s="1"/>
  <c r="I107" i="5" s="1"/>
  <c r="I108" i="5" s="1"/>
  <c r="I109" i="5" s="1"/>
  <c r="I110" i="5" s="1"/>
  <c r="I111" i="5" s="1"/>
  <c r="I112" i="5" s="1"/>
  <c r="I113" i="5" s="1"/>
  <c r="I114" i="5" s="1"/>
  <c r="I115" i="5" s="1"/>
  <c r="I116" i="5" s="1"/>
  <c r="I117" i="5" s="1"/>
  <c r="I118" i="5" s="1"/>
  <c r="I119" i="5" s="1"/>
  <c r="I120" i="5" s="1"/>
  <c r="I121" i="5" s="1"/>
  <c r="I122" i="5" s="1"/>
  <c r="I123" i="5" s="1"/>
  <c r="I124" i="5" s="1"/>
  <c r="I125" i="5" s="1"/>
  <c r="I126" i="5" s="1"/>
  <c r="I127" i="5" s="1"/>
  <c r="I128" i="5" s="1"/>
  <c r="I129" i="5" s="1"/>
  <c r="I130" i="5" s="1"/>
  <c r="I131" i="5" s="1"/>
  <c r="I132" i="5" s="1"/>
  <c r="I133" i="5" s="1"/>
  <c r="I134" i="5" s="1"/>
  <c r="I135" i="5" s="1"/>
  <c r="I136" i="5" s="1"/>
  <c r="I137" i="5" s="1"/>
  <c r="I138" i="5" s="1"/>
  <c r="I139" i="5" s="1"/>
  <c r="I140" i="5" s="1"/>
  <c r="I141" i="5" s="1"/>
  <c r="I142" i="5" s="1"/>
  <c r="I143" i="5" s="1"/>
  <c r="I144" i="5" s="1"/>
  <c r="I145" i="5" s="1"/>
  <c r="I146" i="5" s="1"/>
  <c r="I147" i="5" s="1"/>
  <c r="I148" i="5" s="1"/>
  <c r="I149" i="5" s="1"/>
  <c r="I150" i="5" s="1"/>
  <c r="I151" i="5" s="1"/>
  <c r="I152" i="5" s="1"/>
  <c r="I153" i="5" s="1"/>
  <c r="I154" i="5" s="1"/>
  <c r="I155" i="5" s="1"/>
  <c r="I156" i="5" s="1"/>
  <c r="I157" i="5" s="1"/>
  <c r="I158" i="5" s="1"/>
  <c r="I159" i="5" s="1"/>
  <c r="I160" i="5" s="1"/>
  <c r="I161" i="5" s="1"/>
  <c r="I162" i="5" s="1"/>
  <c r="I163" i="5" s="1"/>
  <c r="I164" i="5" s="1"/>
  <c r="I165" i="5" s="1"/>
  <c r="I166" i="5" s="1"/>
  <c r="I167" i="5" s="1"/>
  <c r="I168" i="5" s="1"/>
  <c r="I169" i="5" s="1"/>
  <c r="I170" i="5" s="1"/>
  <c r="I171" i="5" s="1"/>
  <c r="I172" i="5" s="1"/>
  <c r="I173" i="5" s="1"/>
  <c r="I174" i="5" s="1"/>
  <c r="I175" i="5" s="1"/>
  <c r="I176" i="5" s="1"/>
  <c r="I177" i="5" s="1"/>
  <c r="I178" i="5" s="1"/>
  <c r="I179" i="5" s="1"/>
  <c r="I180" i="5" s="1"/>
  <c r="I181" i="5" s="1"/>
  <c r="I182" i="5" s="1"/>
  <c r="I183" i="5" s="1"/>
  <c r="I184" i="5" s="1"/>
  <c r="I185" i="5" s="1"/>
  <c r="I186" i="5" s="1"/>
  <c r="I187" i="5" s="1"/>
  <c r="I188" i="5" s="1"/>
  <c r="I189" i="5" s="1"/>
  <c r="I190" i="5" s="1"/>
  <c r="I191" i="5" s="1"/>
  <c r="I192" i="5" s="1"/>
  <c r="I193" i="5" s="1"/>
  <c r="I194" i="5" s="1"/>
  <c r="I195" i="5" s="1"/>
  <c r="I196" i="5" s="1"/>
  <c r="I197" i="5" s="1"/>
  <c r="B17" i="5"/>
  <c r="C17" i="5" s="1"/>
  <c r="D17" i="5" s="1"/>
  <c r="E17" i="5" s="1"/>
  <c r="F17" i="5" s="1"/>
  <c r="B15" i="5"/>
  <c r="C15" i="5" s="1"/>
  <c r="D15" i="5" s="1"/>
  <c r="E15" i="5" s="1"/>
  <c r="F15" i="5" s="1"/>
  <c r="I198" i="5" l="1"/>
  <c r="J197" i="5"/>
  <c r="L197" i="5" s="1"/>
  <c r="J17" i="5"/>
  <c r="L17" i="5" s="1"/>
  <c r="J15" i="5"/>
  <c r="L15" i="5" s="1"/>
  <c r="I199" i="5" l="1"/>
  <c r="J198" i="5"/>
  <c r="L198" i="5" s="1"/>
  <c r="F11" i="1"/>
  <c r="F8" i="1"/>
  <c r="F9" i="1"/>
  <c r="I200" i="5" l="1"/>
  <c r="J199" i="5"/>
  <c r="L199" i="5" s="1"/>
  <c r="J16" i="5"/>
  <c r="L16" i="5" s="1"/>
  <c r="J14" i="5"/>
  <c r="I201" i="5" l="1"/>
  <c r="J200" i="5"/>
  <c r="L200" i="5" s="1"/>
  <c r="J19" i="5"/>
  <c r="L19" i="5" s="1"/>
  <c r="J18" i="5"/>
  <c r="L18" i="5" s="1"/>
  <c r="B196" i="5"/>
  <c r="B195" i="5"/>
  <c r="B194" i="5"/>
  <c r="B193" i="5"/>
  <c r="B192" i="5"/>
  <c r="B191" i="5"/>
  <c r="B190" i="5"/>
  <c r="B189" i="5"/>
  <c r="B188" i="5"/>
  <c r="B187" i="5"/>
  <c r="B186" i="5"/>
  <c r="B185" i="5"/>
  <c r="B184" i="5"/>
  <c r="B183" i="5"/>
  <c r="B182" i="5"/>
  <c r="B181" i="5"/>
  <c r="B180" i="5"/>
  <c r="B179" i="5"/>
  <c r="B178" i="5"/>
  <c r="B177" i="5"/>
  <c r="B176" i="5"/>
  <c r="B175" i="5"/>
  <c r="B174" i="5"/>
  <c r="B173" i="5"/>
  <c r="B172" i="5"/>
  <c r="B171" i="5"/>
  <c r="B170" i="5"/>
  <c r="B169" i="5"/>
  <c r="B168" i="5"/>
  <c r="B167" i="5"/>
  <c r="B166" i="5"/>
  <c r="B165" i="5"/>
  <c r="B164" i="5"/>
  <c r="B163" i="5"/>
  <c r="B162" i="5"/>
  <c r="B161" i="5"/>
  <c r="B160" i="5"/>
  <c r="B159" i="5"/>
  <c r="B158" i="5"/>
  <c r="B157" i="5"/>
  <c r="B156" i="5"/>
  <c r="B155" i="5"/>
  <c r="B154" i="5"/>
  <c r="B153" i="5"/>
  <c r="B152" i="5"/>
  <c r="B151" i="5"/>
  <c r="B150" i="5"/>
  <c r="B149" i="5"/>
  <c r="B148" i="5"/>
  <c r="B147" i="5"/>
  <c r="B146" i="5"/>
  <c r="B145" i="5"/>
  <c r="B144" i="5"/>
  <c r="B143" i="5"/>
  <c r="B142" i="5"/>
  <c r="B141" i="5"/>
  <c r="B140" i="5"/>
  <c r="B139" i="5"/>
  <c r="B138" i="5"/>
  <c r="B137" i="5"/>
  <c r="B136" i="5"/>
  <c r="B135" i="5"/>
  <c r="B134" i="5"/>
  <c r="B133" i="5"/>
  <c r="B132" i="5"/>
  <c r="B131" i="5"/>
  <c r="B130" i="5"/>
  <c r="B129" i="5"/>
  <c r="B128" i="5"/>
  <c r="B127" i="5"/>
  <c r="B126" i="5"/>
  <c r="B125" i="5"/>
  <c r="B124" i="5"/>
  <c r="B123" i="5"/>
  <c r="B122" i="5"/>
  <c r="B121" i="5"/>
  <c r="B120" i="5"/>
  <c r="B119" i="5"/>
  <c r="B118" i="5"/>
  <c r="B117" i="5"/>
  <c r="B116" i="5"/>
  <c r="B115" i="5"/>
  <c r="B114" i="5"/>
  <c r="B113" i="5"/>
  <c r="B112" i="5"/>
  <c r="B111" i="5"/>
  <c r="B110" i="5"/>
  <c r="B109" i="5"/>
  <c r="B108" i="5"/>
  <c r="B107" i="5"/>
  <c r="B106" i="5"/>
  <c r="B105" i="5"/>
  <c r="B104" i="5"/>
  <c r="B103" i="5"/>
  <c r="B102" i="5"/>
  <c r="B101" i="5"/>
  <c r="B100" i="5"/>
  <c r="B99" i="5"/>
  <c r="B98" i="5"/>
  <c r="B97" i="5"/>
  <c r="B96" i="5"/>
  <c r="B95" i="5"/>
  <c r="B94" i="5"/>
  <c r="B93" i="5"/>
  <c r="B92" i="5"/>
  <c r="B91" i="5"/>
  <c r="B90" i="5"/>
  <c r="B89" i="5"/>
  <c r="B88" i="5"/>
  <c r="B87" i="5"/>
  <c r="B86" i="5"/>
  <c r="B85" i="5"/>
  <c r="B84" i="5"/>
  <c r="B83" i="5"/>
  <c r="B82" i="5"/>
  <c r="B81" i="5"/>
  <c r="B80" i="5"/>
  <c r="B79" i="5"/>
  <c r="B78" i="5"/>
  <c r="B77" i="5"/>
  <c r="B76" i="5"/>
  <c r="B75" i="5"/>
  <c r="B74" i="5"/>
  <c r="B73" i="5"/>
  <c r="B72" i="5"/>
  <c r="B71" i="5"/>
  <c r="B70" i="5"/>
  <c r="B69" i="5"/>
  <c r="B68" i="5"/>
  <c r="B67" i="5"/>
  <c r="B66" i="5"/>
  <c r="B65" i="5"/>
  <c r="B64" i="5"/>
  <c r="B63" i="5"/>
  <c r="B62" i="5"/>
  <c r="B61" i="5"/>
  <c r="B60" i="5"/>
  <c r="B59" i="5"/>
  <c r="B58" i="5"/>
  <c r="B57" i="5"/>
  <c r="B56" i="5"/>
  <c r="B55" i="5"/>
  <c r="B54" i="5"/>
  <c r="B53" i="5"/>
  <c r="B52" i="5"/>
  <c r="B51" i="5"/>
  <c r="B50" i="5"/>
  <c r="B49" i="5"/>
  <c r="B48" i="5"/>
  <c r="B47" i="5"/>
  <c r="B46" i="5"/>
  <c r="B45" i="5"/>
  <c r="B44" i="5"/>
  <c r="B43" i="5"/>
  <c r="B42" i="5"/>
  <c r="B41" i="5"/>
  <c r="B40" i="5"/>
  <c r="B39" i="5"/>
  <c r="B38" i="5"/>
  <c r="B37" i="5"/>
  <c r="B36" i="5"/>
  <c r="B35" i="5"/>
  <c r="B34" i="5"/>
  <c r="B33" i="5"/>
  <c r="B32" i="5"/>
  <c r="B31" i="5"/>
  <c r="B30" i="5"/>
  <c r="B29" i="5"/>
  <c r="B28" i="5"/>
  <c r="B27" i="5"/>
  <c r="B26" i="5"/>
  <c r="B25" i="5"/>
  <c r="B24" i="5"/>
  <c r="B23" i="5"/>
  <c r="B22" i="5"/>
  <c r="B21" i="5"/>
  <c r="B20" i="5"/>
  <c r="B19" i="5"/>
  <c r="B18" i="5"/>
  <c r="B16" i="5"/>
  <c r="B14" i="5"/>
  <c r="I202" i="5" l="1"/>
  <c r="J201" i="5"/>
  <c r="L201" i="5" s="1"/>
  <c r="J20" i="5"/>
  <c r="L20" i="5" s="1"/>
  <c r="I203" i="5" l="1"/>
  <c r="J202" i="5"/>
  <c r="L202" i="5" s="1"/>
  <c r="J21" i="5"/>
  <c r="L21" i="5" s="1"/>
  <c r="C43" i="5"/>
  <c r="D43" i="5" s="1"/>
  <c r="E43" i="5" s="1"/>
  <c r="F43" i="5" s="1"/>
  <c r="C44" i="5"/>
  <c r="D44" i="5" s="1"/>
  <c r="E44" i="5" s="1"/>
  <c r="F44" i="5" s="1"/>
  <c r="C45" i="5"/>
  <c r="D45" i="5" s="1"/>
  <c r="E45" i="5" s="1"/>
  <c r="F45" i="5" s="1"/>
  <c r="C46" i="5"/>
  <c r="D46" i="5" s="1"/>
  <c r="E46" i="5" s="1"/>
  <c r="F46" i="5" s="1"/>
  <c r="C47" i="5"/>
  <c r="D47" i="5" s="1"/>
  <c r="E47" i="5" s="1"/>
  <c r="F47" i="5" s="1"/>
  <c r="C48" i="5"/>
  <c r="D48" i="5" s="1"/>
  <c r="E48" i="5" s="1"/>
  <c r="F48" i="5" s="1"/>
  <c r="C49" i="5"/>
  <c r="D49" i="5" s="1"/>
  <c r="E49" i="5" s="1"/>
  <c r="F49" i="5" s="1"/>
  <c r="C50" i="5"/>
  <c r="D50" i="5" s="1"/>
  <c r="E50" i="5" s="1"/>
  <c r="F50" i="5" s="1"/>
  <c r="C51" i="5"/>
  <c r="D51" i="5" s="1"/>
  <c r="E51" i="5" s="1"/>
  <c r="F51" i="5" s="1"/>
  <c r="C52" i="5"/>
  <c r="D52" i="5" s="1"/>
  <c r="E52" i="5" s="1"/>
  <c r="F52" i="5" s="1"/>
  <c r="C53" i="5"/>
  <c r="D53" i="5" s="1"/>
  <c r="E53" i="5" s="1"/>
  <c r="F53" i="5" s="1"/>
  <c r="C54" i="5"/>
  <c r="D54" i="5" s="1"/>
  <c r="E54" i="5" s="1"/>
  <c r="F54" i="5" s="1"/>
  <c r="C55" i="5"/>
  <c r="D55" i="5" s="1"/>
  <c r="E55" i="5" s="1"/>
  <c r="F55" i="5" s="1"/>
  <c r="C56" i="5"/>
  <c r="D56" i="5" s="1"/>
  <c r="E56" i="5" s="1"/>
  <c r="F56" i="5" s="1"/>
  <c r="C57" i="5"/>
  <c r="D57" i="5" s="1"/>
  <c r="E57" i="5" s="1"/>
  <c r="F57" i="5" s="1"/>
  <c r="C58" i="5"/>
  <c r="D58" i="5" s="1"/>
  <c r="E58" i="5" s="1"/>
  <c r="F58" i="5" s="1"/>
  <c r="C59" i="5"/>
  <c r="D59" i="5" s="1"/>
  <c r="E59" i="5" s="1"/>
  <c r="F59" i="5" s="1"/>
  <c r="C60" i="5"/>
  <c r="D60" i="5" s="1"/>
  <c r="E60" i="5" s="1"/>
  <c r="F60" i="5" s="1"/>
  <c r="C61" i="5"/>
  <c r="D61" i="5" s="1"/>
  <c r="E61" i="5" s="1"/>
  <c r="F61" i="5" s="1"/>
  <c r="C62" i="5"/>
  <c r="D62" i="5" s="1"/>
  <c r="E62" i="5" s="1"/>
  <c r="F62" i="5" s="1"/>
  <c r="C63" i="5"/>
  <c r="D63" i="5" s="1"/>
  <c r="E63" i="5" s="1"/>
  <c r="F63" i="5" s="1"/>
  <c r="C64" i="5"/>
  <c r="D64" i="5" s="1"/>
  <c r="E64" i="5" s="1"/>
  <c r="F64" i="5" s="1"/>
  <c r="C65" i="5"/>
  <c r="D65" i="5" s="1"/>
  <c r="E65" i="5" s="1"/>
  <c r="F65" i="5" s="1"/>
  <c r="C66" i="5"/>
  <c r="D66" i="5" s="1"/>
  <c r="E66" i="5" s="1"/>
  <c r="F66" i="5" s="1"/>
  <c r="C67" i="5"/>
  <c r="D67" i="5" s="1"/>
  <c r="E67" i="5" s="1"/>
  <c r="F67" i="5" s="1"/>
  <c r="C68" i="5"/>
  <c r="D68" i="5" s="1"/>
  <c r="E68" i="5" s="1"/>
  <c r="F68" i="5" s="1"/>
  <c r="C69" i="5"/>
  <c r="D69" i="5" s="1"/>
  <c r="E69" i="5" s="1"/>
  <c r="F69" i="5" s="1"/>
  <c r="C70" i="5"/>
  <c r="D70" i="5" s="1"/>
  <c r="E70" i="5" s="1"/>
  <c r="F70" i="5" s="1"/>
  <c r="C71" i="5"/>
  <c r="D71" i="5" s="1"/>
  <c r="E71" i="5" s="1"/>
  <c r="F71" i="5" s="1"/>
  <c r="C72" i="5"/>
  <c r="D72" i="5" s="1"/>
  <c r="E72" i="5" s="1"/>
  <c r="F72" i="5" s="1"/>
  <c r="C73" i="5"/>
  <c r="D73" i="5" s="1"/>
  <c r="E73" i="5" s="1"/>
  <c r="F73" i="5" s="1"/>
  <c r="C74" i="5"/>
  <c r="D74" i="5" s="1"/>
  <c r="E74" i="5" s="1"/>
  <c r="F74" i="5" s="1"/>
  <c r="C75" i="5"/>
  <c r="D75" i="5" s="1"/>
  <c r="E75" i="5" s="1"/>
  <c r="F75" i="5" s="1"/>
  <c r="C76" i="5"/>
  <c r="D76" i="5" s="1"/>
  <c r="E76" i="5" s="1"/>
  <c r="F76" i="5" s="1"/>
  <c r="C77" i="5"/>
  <c r="D77" i="5" s="1"/>
  <c r="E77" i="5" s="1"/>
  <c r="F77" i="5" s="1"/>
  <c r="C78" i="5"/>
  <c r="D78" i="5" s="1"/>
  <c r="E78" i="5" s="1"/>
  <c r="F78" i="5" s="1"/>
  <c r="C79" i="5"/>
  <c r="D79" i="5" s="1"/>
  <c r="E79" i="5" s="1"/>
  <c r="F79" i="5" s="1"/>
  <c r="C80" i="5"/>
  <c r="D80" i="5" s="1"/>
  <c r="E80" i="5" s="1"/>
  <c r="F80" i="5" s="1"/>
  <c r="C81" i="5"/>
  <c r="D81" i="5" s="1"/>
  <c r="E81" i="5" s="1"/>
  <c r="F81" i="5" s="1"/>
  <c r="C82" i="5"/>
  <c r="D82" i="5" s="1"/>
  <c r="E82" i="5" s="1"/>
  <c r="F82" i="5" s="1"/>
  <c r="C83" i="5"/>
  <c r="D83" i="5" s="1"/>
  <c r="E83" i="5" s="1"/>
  <c r="F83" i="5" s="1"/>
  <c r="C84" i="5"/>
  <c r="D84" i="5" s="1"/>
  <c r="E84" i="5" s="1"/>
  <c r="F84" i="5" s="1"/>
  <c r="C85" i="5"/>
  <c r="D85" i="5" s="1"/>
  <c r="E85" i="5" s="1"/>
  <c r="F85" i="5" s="1"/>
  <c r="C86" i="5"/>
  <c r="D86" i="5" s="1"/>
  <c r="E86" i="5" s="1"/>
  <c r="F86" i="5" s="1"/>
  <c r="C87" i="5"/>
  <c r="D87" i="5" s="1"/>
  <c r="E87" i="5" s="1"/>
  <c r="F87" i="5" s="1"/>
  <c r="C88" i="5"/>
  <c r="D88" i="5" s="1"/>
  <c r="E88" i="5" s="1"/>
  <c r="F88" i="5" s="1"/>
  <c r="C89" i="5"/>
  <c r="D89" i="5" s="1"/>
  <c r="E89" i="5" s="1"/>
  <c r="F89" i="5" s="1"/>
  <c r="C90" i="5"/>
  <c r="D90" i="5" s="1"/>
  <c r="E90" i="5" s="1"/>
  <c r="F90" i="5" s="1"/>
  <c r="C91" i="5"/>
  <c r="D91" i="5" s="1"/>
  <c r="E91" i="5" s="1"/>
  <c r="F91" i="5" s="1"/>
  <c r="C92" i="5"/>
  <c r="D92" i="5" s="1"/>
  <c r="E92" i="5" s="1"/>
  <c r="F92" i="5" s="1"/>
  <c r="C93" i="5"/>
  <c r="D93" i="5" s="1"/>
  <c r="E93" i="5" s="1"/>
  <c r="F93" i="5" s="1"/>
  <c r="C94" i="5"/>
  <c r="D94" i="5" s="1"/>
  <c r="E94" i="5" s="1"/>
  <c r="F94" i="5" s="1"/>
  <c r="C95" i="5"/>
  <c r="D95" i="5" s="1"/>
  <c r="E95" i="5" s="1"/>
  <c r="F95" i="5" s="1"/>
  <c r="C96" i="5"/>
  <c r="D96" i="5" s="1"/>
  <c r="E96" i="5" s="1"/>
  <c r="F96" i="5" s="1"/>
  <c r="C97" i="5"/>
  <c r="D97" i="5" s="1"/>
  <c r="E97" i="5" s="1"/>
  <c r="F97" i="5" s="1"/>
  <c r="C98" i="5"/>
  <c r="D98" i="5" s="1"/>
  <c r="E98" i="5" s="1"/>
  <c r="F98" i="5" s="1"/>
  <c r="C99" i="5"/>
  <c r="D99" i="5" s="1"/>
  <c r="E99" i="5" s="1"/>
  <c r="F99" i="5" s="1"/>
  <c r="C100" i="5"/>
  <c r="D100" i="5" s="1"/>
  <c r="E100" i="5" s="1"/>
  <c r="F100" i="5" s="1"/>
  <c r="C101" i="5"/>
  <c r="D101" i="5" s="1"/>
  <c r="E101" i="5" s="1"/>
  <c r="F101" i="5" s="1"/>
  <c r="C102" i="5"/>
  <c r="D102" i="5" s="1"/>
  <c r="E102" i="5" s="1"/>
  <c r="F102" i="5" s="1"/>
  <c r="C103" i="5"/>
  <c r="D103" i="5" s="1"/>
  <c r="E103" i="5" s="1"/>
  <c r="F103" i="5" s="1"/>
  <c r="C104" i="5"/>
  <c r="D104" i="5" s="1"/>
  <c r="E104" i="5" s="1"/>
  <c r="F104" i="5" s="1"/>
  <c r="C105" i="5"/>
  <c r="D105" i="5" s="1"/>
  <c r="E105" i="5" s="1"/>
  <c r="F105" i="5" s="1"/>
  <c r="C106" i="5"/>
  <c r="D106" i="5" s="1"/>
  <c r="E106" i="5" s="1"/>
  <c r="F106" i="5" s="1"/>
  <c r="C107" i="5"/>
  <c r="D107" i="5" s="1"/>
  <c r="E107" i="5" s="1"/>
  <c r="F107" i="5" s="1"/>
  <c r="C108" i="5"/>
  <c r="D108" i="5" s="1"/>
  <c r="E108" i="5" s="1"/>
  <c r="F108" i="5" s="1"/>
  <c r="C109" i="5"/>
  <c r="D109" i="5" s="1"/>
  <c r="E109" i="5" s="1"/>
  <c r="F109" i="5" s="1"/>
  <c r="C110" i="5"/>
  <c r="D110" i="5" s="1"/>
  <c r="E110" i="5" s="1"/>
  <c r="F110" i="5" s="1"/>
  <c r="C111" i="5"/>
  <c r="D111" i="5" s="1"/>
  <c r="E111" i="5" s="1"/>
  <c r="F111" i="5" s="1"/>
  <c r="C112" i="5"/>
  <c r="D112" i="5" s="1"/>
  <c r="E112" i="5" s="1"/>
  <c r="F112" i="5" s="1"/>
  <c r="C113" i="5"/>
  <c r="D113" i="5" s="1"/>
  <c r="E113" i="5" s="1"/>
  <c r="F113" i="5" s="1"/>
  <c r="C114" i="5"/>
  <c r="D114" i="5" s="1"/>
  <c r="E114" i="5" s="1"/>
  <c r="F114" i="5" s="1"/>
  <c r="C115" i="5"/>
  <c r="D115" i="5" s="1"/>
  <c r="E115" i="5" s="1"/>
  <c r="F115" i="5" s="1"/>
  <c r="C116" i="5"/>
  <c r="D116" i="5" s="1"/>
  <c r="E116" i="5" s="1"/>
  <c r="F116" i="5" s="1"/>
  <c r="C117" i="5"/>
  <c r="D117" i="5" s="1"/>
  <c r="E117" i="5" s="1"/>
  <c r="F117" i="5" s="1"/>
  <c r="C118" i="5"/>
  <c r="D118" i="5" s="1"/>
  <c r="E118" i="5" s="1"/>
  <c r="F118" i="5" s="1"/>
  <c r="C119" i="5"/>
  <c r="D119" i="5" s="1"/>
  <c r="E119" i="5" s="1"/>
  <c r="F119" i="5" s="1"/>
  <c r="C120" i="5"/>
  <c r="D120" i="5" s="1"/>
  <c r="E120" i="5" s="1"/>
  <c r="F120" i="5" s="1"/>
  <c r="C121" i="5"/>
  <c r="D121" i="5" s="1"/>
  <c r="E121" i="5" s="1"/>
  <c r="F121" i="5" s="1"/>
  <c r="C122" i="5"/>
  <c r="D122" i="5" s="1"/>
  <c r="E122" i="5" s="1"/>
  <c r="F122" i="5" s="1"/>
  <c r="C123" i="5"/>
  <c r="D123" i="5" s="1"/>
  <c r="E123" i="5" s="1"/>
  <c r="F123" i="5" s="1"/>
  <c r="C124" i="5"/>
  <c r="D124" i="5" s="1"/>
  <c r="E124" i="5" s="1"/>
  <c r="F124" i="5" s="1"/>
  <c r="C125" i="5"/>
  <c r="D125" i="5" s="1"/>
  <c r="E125" i="5" s="1"/>
  <c r="F125" i="5" s="1"/>
  <c r="C126" i="5"/>
  <c r="D126" i="5" s="1"/>
  <c r="E126" i="5" s="1"/>
  <c r="F126" i="5" s="1"/>
  <c r="C127" i="5"/>
  <c r="D127" i="5" s="1"/>
  <c r="E127" i="5" s="1"/>
  <c r="F127" i="5" s="1"/>
  <c r="C128" i="5"/>
  <c r="D128" i="5" s="1"/>
  <c r="E128" i="5" s="1"/>
  <c r="F128" i="5" s="1"/>
  <c r="C129" i="5"/>
  <c r="D129" i="5" s="1"/>
  <c r="E129" i="5" s="1"/>
  <c r="F129" i="5" s="1"/>
  <c r="C130" i="5"/>
  <c r="D130" i="5" s="1"/>
  <c r="E130" i="5" s="1"/>
  <c r="F130" i="5" s="1"/>
  <c r="C131" i="5"/>
  <c r="D131" i="5" s="1"/>
  <c r="E131" i="5" s="1"/>
  <c r="F131" i="5" s="1"/>
  <c r="C132" i="5"/>
  <c r="D132" i="5" s="1"/>
  <c r="E132" i="5" s="1"/>
  <c r="F132" i="5" s="1"/>
  <c r="C133" i="5"/>
  <c r="D133" i="5" s="1"/>
  <c r="E133" i="5" s="1"/>
  <c r="F133" i="5" s="1"/>
  <c r="C134" i="5"/>
  <c r="D134" i="5" s="1"/>
  <c r="E134" i="5" s="1"/>
  <c r="F134" i="5" s="1"/>
  <c r="C135" i="5"/>
  <c r="D135" i="5" s="1"/>
  <c r="E135" i="5" s="1"/>
  <c r="F135" i="5" s="1"/>
  <c r="C136" i="5"/>
  <c r="D136" i="5" s="1"/>
  <c r="E136" i="5" s="1"/>
  <c r="F136" i="5" s="1"/>
  <c r="C137" i="5"/>
  <c r="D137" i="5" s="1"/>
  <c r="E137" i="5" s="1"/>
  <c r="F137" i="5" s="1"/>
  <c r="C138" i="5"/>
  <c r="D138" i="5" s="1"/>
  <c r="E138" i="5" s="1"/>
  <c r="F138" i="5" s="1"/>
  <c r="C139" i="5"/>
  <c r="D139" i="5" s="1"/>
  <c r="E139" i="5" s="1"/>
  <c r="F139" i="5" s="1"/>
  <c r="C140" i="5"/>
  <c r="D140" i="5" s="1"/>
  <c r="E140" i="5" s="1"/>
  <c r="F140" i="5" s="1"/>
  <c r="C141" i="5"/>
  <c r="D141" i="5" s="1"/>
  <c r="E141" i="5" s="1"/>
  <c r="F141" i="5" s="1"/>
  <c r="C142" i="5"/>
  <c r="D142" i="5" s="1"/>
  <c r="E142" i="5" s="1"/>
  <c r="F142" i="5" s="1"/>
  <c r="C143" i="5"/>
  <c r="D143" i="5" s="1"/>
  <c r="E143" i="5" s="1"/>
  <c r="F143" i="5" s="1"/>
  <c r="C144" i="5"/>
  <c r="D144" i="5" s="1"/>
  <c r="E144" i="5" s="1"/>
  <c r="F144" i="5" s="1"/>
  <c r="C145" i="5"/>
  <c r="D145" i="5" s="1"/>
  <c r="E145" i="5" s="1"/>
  <c r="F145" i="5" s="1"/>
  <c r="C146" i="5"/>
  <c r="D146" i="5" s="1"/>
  <c r="E146" i="5" s="1"/>
  <c r="F146" i="5" s="1"/>
  <c r="C147" i="5"/>
  <c r="D147" i="5" s="1"/>
  <c r="E147" i="5" s="1"/>
  <c r="F147" i="5" s="1"/>
  <c r="C148" i="5"/>
  <c r="D148" i="5" s="1"/>
  <c r="E148" i="5" s="1"/>
  <c r="F148" i="5" s="1"/>
  <c r="C149" i="5"/>
  <c r="D149" i="5" s="1"/>
  <c r="E149" i="5" s="1"/>
  <c r="F149" i="5" s="1"/>
  <c r="C150" i="5"/>
  <c r="D150" i="5" s="1"/>
  <c r="E150" i="5" s="1"/>
  <c r="F150" i="5" s="1"/>
  <c r="C151" i="5"/>
  <c r="D151" i="5" s="1"/>
  <c r="E151" i="5" s="1"/>
  <c r="F151" i="5" s="1"/>
  <c r="C152" i="5"/>
  <c r="D152" i="5" s="1"/>
  <c r="E152" i="5" s="1"/>
  <c r="F152" i="5" s="1"/>
  <c r="C153" i="5"/>
  <c r="D153" i="5" s="1"/>
  <c r="E153" i="5" s="1"/>
  <c r="F153" i="5" s="1"/>
  <c r="C154" i="5"/>
  <c r="D154" i="5" s="1"/>
  <c r="E154" i="5" s="1"/>
  <c r="F154" i="5" s="1"/>
  <c r="C155" i="5"/>
  <c r="D155" i="5" s="1"/>
  <c r="E155" i="5" s="1"/>
  <c r="F155" i="5" s="1"/>
  <c r="C156" i="5"/>
  <c r="D156" i="5" s="1"/>
  <c r="E156" i="5" s="1"/>
  <c r="F156" i="5" s="1"/>
  <c r="C157" i="5"/>
  <c r="D157" i="5" s="1"/>
  <c r="E157" i="5" s="1"/>
  <c r="F157" i="5" s="1"/>
  <c r="C158" i="5"/>
  <c r="D158" i="5" s="1"/>
  <c r="E158" i="5" s="1"/>
  <c r="F158" i="5" s="1"/>
  <c r="C159" i="5"/>
  <c r="D159" i="5" s="1"/>
  <c r="E159" i="5" s="1"/>
  <c r="F159" i="5" s="1"/>
  <c r="C160" i="5"/>
  <c r="D160" i="5" s="1"/>
  <c r="E160" i="5" s="1"/>
  <c r="F160" i="5" s="1"/>
  <c r="C161" i="5"/>
  <c r="D161" i="5" s="1"/>
  <c r="E161" i="5" s="1"/>
  <c r="F161" i="5" s="1"/>
  <c r="C162" i="5"/>
  <c r="D162" i="5" s="1"/>
  <c r="E162" i="5" s="1"/>
  <c r="F162" i="5" s="1"/>
  <c r="C163" i="5"/>
  <c r="D163" i="5" s="1"/>
  <c r="E163" i="5" s="1"/>
  <c r="F163" i="5" s="1"/>
  <c r="C164" i="5"/>
  <c r="D164" i="5" s="1"/>
  <c r="E164" i="5" s="1"/>
  <c r="F164" i="5" s="1"/>
  <c r="C165" i="5"/>
  <c r="D165" i="5" s="1"/>
  <c r="E165" i="5" s="1"/>
  <c r="F165" i="5" s="1"/>
  <c r="C166" i="5"/>
  <c r="D166" i="5" s="1"/>
  <c r="E166" i="5" s="1"/>
  <c r="F166" i="5" s="1"/>
  <c r="C167" i="5"/>
  <c r="D167" i="5" s="1"/>
  <c r="E167" i="5" s="1"/>
  <c r="F167" i="5" s="1"/>
  <c r="C168" i="5"/>
  <c r="D168" i="5" s="1"/>
  <c r="E168" i="5" s="1"/>
  <c r="F168" i="5" s="1"/>
  <c r="C169" i="5"/>
  <c r="D169" i="5" s="1"/>
  <c r="E169" i="5" s="1"/>
  <c r="F169" i="5" s="1"/>
  <c r="C170" i="5"/>
  <c r="D170" i="5" s="1"/>
  <c r="E170" i="5" s="1"/>
  <c r="F170" i="5" s="1"/>
  <c r="C171" i="5"/>
  <c r="D171" i="5" s="1"/>
  <c r="E171" i="5" s="1"/>
  <c r="F171" i="5" s="1"/>
  <c r="C172" i="5"/>
  <c r="D172" i="5" s="1"/>
  <c r="E172" i="5" s="1"/>
  <c r="F172" i="5" s="1"/>
  <c r="C173" i="5"/>
  <c r="D173" i="5" s="1"/>
  <c r="E173" i="5" s="1"/>
  <c r="F173" i="5" s="1"/>
  <c r="C174" i="5"/>
  <c r="D174" i="5" s="1"/>
  <c r="E174" i="5" s="1"/>
  <c r="F174" i="5" s="1"/>
  <c r="C175" i="5"/>
  <c r="D175" i="5" s="1"/>
  <c r="E175" i="5" s="1"/>
  <c r="F175" i="5" s="1"/>
  <c r="C176" i="5"/>
  <c r="D176" i="5" s="1"/>
  <c r="E176" i="5" s="1"/>
  <c r="F176" i="5" s="1"/>
  <c r="C177" i="5"/>
  <c r="D177" i="5" s="1"/>
  <c r="E177" i="5" s="1"/>
  <c r="F177" i="5" s="1"/>
  <c r="C178" i="5"/>
  <c r="D178" i="5" s="1"/>
  <c r="E178" i="5" s="1"/>
  <c r="F178" i="5" s="1"/>
  <c r="C179" i="5"/>
  <c r="D179" i="5" s="1"/>
  <c r="E179" i="5" s="1"/>
  <c r="F179" i="5" s="1"/>
  <c r="C180" i="5"/>
  <c r="D180" i="5" s="1"/>
  <c r="E180" i="5" s="1"/>
  <c r="F180" i="5" s="1"/>
  <c r="C181" i="5"/>
  <c r="D181" i="5" s="1"/>
  <c r="E181" i="5" s="1"/>
  <c r="F181" i="5" s="1"/>
  <c r="C182" i="5"/>
  <c r="D182" i="5" s="1"/>
  <c r="E182" i="5" s="1"/>
  <c r="F182" i="5" s="1"/>
  <c r="C183" i="5"/>
  <c r="D183" i="5" s="1"/>
  <c r="E183" i="5" s="1"/>
  <c r="F183" i="5" s="1"/>
  <c r="C184" i="5"/>
  <c r="D184" i="5" s="1"/>
  <c r="E184" i="5" s="1"/>
  <c r="F184" i="5" s="1"/>
  <c r="C185" i="5"/>
  <c r="D185" i="5" s="1"/>
  <c r="E185" i="5" s="1"/>
  <c r="F185" i="5" s="1"/>
  <c r="C186" i="5"/>
  <c r="D186" i="5" s="1"/>
  <c r="E186" i="5" s="1"/>
  <c r="F186" i="5" s="1"/>
  <c r="C187" i="5"/>
  <c r="D187" i="5" s="1"/>
  <c r="E187" i="5" s="1"/>
  <c r="F187" i="5" s="1"/>
  <c r="C188" i="5"/>
  <c r="D188" i="5" s="1"/>
  <c r="E188" i="5" s="1"/>
  <c r="F188" i="5" s="1"/>
  <c r="C189" i="5"/>
  <c r="D189" i="5" s="1"/>
  <c r="E189" i="5" s="1"/>
  <c r="F189" i="5" s="1"/>
  <c r="C190" i="5"/>
  <c r="D190" i="5" s="1"/>
  <c r="E190" i="5" s="1"/>
  <c r="F190" i="5" s="1"/>
  <c r="C191" i="5"/>
  <c r="D191" i="5" s="1"/>
  <c r="E191" i="5" s="1"/>
  <c r="F191" i="5" s="1"/>
  <c r="C192" i="5"/>
  <c r="D192" i="5" s="1"/>
  <c r="E192" i="5" s="1"/>
  <c r="F192" i="5" s="1"/>
  <c r="C193" i="5"/>
  <c r="D193" i="5" s="1"/>
  <c r="E193" i="5" s="1"/>
  <c r="F193" i="5" s="1"/>
  <c r="C194" i="5"/>
  <c r="D194" i="5" s="1"/>
  <c r="E194" i="5" s="1"/>
  <c r="F194" i="5" s="1"/>
  <c r="C195" i="5"/>
  <c r="D195" i="5" s="1"/>
  <c r="E195" i="5" s="1"/>
  <c r="F195" i="5" s="1"/>
  <c r="C196" i="5"/>
  <c r="D196" i="5" s="1"/>
  <c r="E196" i="5" s="1"/>
  <c r="F196" i="5" s="1"/>
  <c r="C19" i="5"/>
  <c r="D19" i="5" s="1"/>
  <c r="E19" i="5" s="1"/>
  <c r="F19" i="5" s="1"/>
  <c r="C20" i="5"/>
  <c r="D20" i="5" s="1"/>
  <c r="E20" i="5" s="1"/>
  <c r="F20" i="5" s="1"/>
  <c r="C21" i="5"/>
  <c r="D21" i="5" s="1"/>
  <c r="E21" i="5" s="1"/>
  <c r="F21" i="5" s="1"/>
  <c r="C22" i="5"/>
  <c r="D22" i="5" s="1"/>
  <c r="E22" i="5" s="1"/>
  <c r="F22" i="5" s="1"/>
  <c r="C23" i="5"/>
  <c r="D23" i="5" s="1"/>
  <c r="E23" i="5" s="1"/>
  <c r="F23" i="5" s="1"/>
  <c r="C24" i="5"/>
  <c r="D24" i="5" s="1"/>
  <c r="E24" i="5" s="1"/>
  <c r="F24" i="5" s="1"/>
  <c r="C25" i="5"/>
  <c r="D25" i="5" s="1"/>
  <c r="E25" i="5" s="1"/>
  <c r="F25" i="5" s="1"/>
  <c r="C26" i="5"/>
  <c r="D26" i="5" s="1"/>
  <c r="E26" i="5" s="1"/>
  <c r="F26" i="5" s="1"/>
  <c r="C27" i="5"/>
  <c r="D27" i="5" s="1"/>
  <c r="E27" i="5" s="1"/>
  <c r="F27" i="5" s="1"/>
  <c r="C28" i="5"/>
  <c r="D28" i="5" s="1"/>
  <c r="E28" i="5" s="1"/>
  <c r="F28" i="5" s="1"/>
  <c r="C29" i="5"/>
  <c r="D29" i="5" s="1"/>
  <c r="E29" i="5" s="1"/>
  <c r="F29" i="5" s="1"/>
  <c r="C30" i="5"/>
  <c r="D30" i="5" s="1"/>
  <c r="E30" i="5" s="1"/>
  <c r="F30" i="5" s="1"/>
  <c r="C31" i="5"/>
  <c r="D31" i="5" s="1"/>
  <c r="E31" i="5" s="1"/>
  <c r="F31" i="5" s="1"/>
  <c r="C32" i="5"/>
  <c r="D32" i="5" s="1"/>
  <c r="E32" i="5" s="1"/>
  <c r="F32" i="5" s="1"/>
  <c r="C33" i="5"/>
  <c r="D33" i="5" s="1"/>
  <c r="E33" i="5" s="1"/>
  <c r="F33" i="5" s="1"/>
  <c r="C34" i="5"/>
  <c r="D34" i="5" s="1"/>
  <c r="E34" i="5" s="1"/>
  <c r="F34" i="5" s="1"/>
  <c r="C35" i="5"/>
  <c r="D35" i="5" s="1"/>
  <c r="E35" i="5" s="1"/>
  <c r="F35" i="5" s="1"/>
  <c r="C36" i="5"/>
  <c r="D36" i="5" s="1"/>
  <c r="E36" i="5" s="1"/>
  <c r="F36" i="5" s="1"/>
  <c r="C37" i="5"/>
  <c r="D37" i="5" s="1"/>
  <c r="E37" i="5" s="1"/>
  <c r="F37" i="5" s="1"/>
  <c r="C38" i="5"/>
  <c r="D38" i="5" s="1"/>
  <c r="E38" i="5" s="1"/>
  <c r="F38" i="5" s="1"/>
  <c r="C39" i="5"/>
  <c r="D39" i="5" s="1"/>
  <c r="E39" i="5" s="1"/>
  <c r="F39" i="5" s="1"/>
  <c r="C40" i="5"/>
  <c r="D40" i="5" s="1"/>
  <c r="E40" i="5" s="1"/>
  <c r="F40" i="5" s="1"/>
  <c r="C41" i="5"/>
  <c r="D41" i="5" s="1"/>
  <c r="E41" i="5" s="1"/>
  <c r="F41" i="5" s="1"/>
  <c r="C42" i="5"/>
  <c r="D42" i="5" s="1"/>
  <c r="E42" i="5" s="1"/>
  <c r="F42" i="5" s="1"/>
  <c r="C18" i="5"/>
  <c r="D18" i="5" s="1"/>
  <c r="E18" i="5" s="1"/>
  <c r="F18" i="5" s="1"/>
  <c r="C16" i="5"/>
  <c r="D16" i="5" s="1"/>
  <c r="E16" i="5" s="1"/>
  <c r="F16" i="5" s="1"/>
  <c r="C14" i="5"/>
  <c r="D14" i="5" s="1"/>
  <c r="E14" i="5" s="1"/>
  <c r="F14" i="5" s="1"/>
  <c r="H1" i="5"/>
  <c r="K367" i="5" l="1"/>
  <c r="K359" i="5"/>
  <c r="K351" i="5"/>
  <c r="K343" i="5"/>
  <c r="K335" i="5"/>
  <c r="K327" i="5"/>
  <c r="K319" i="5"/>
  <c r="K311" i="5"/>
  <c r="K303" i="5"/>
  <c r="K295" i="5"/>
  <c r="K287" i="5"/>
  <c r="K279" i="5"/>
  <c r="K271" i="5"/>
  <c r="K263" i="5"/>
  <c r="K255" i="5"/>
  <c r="K247" i="5"/>
  <c r="K239" i="5"/>
  <c r="K231" i="5"/>
  <c r="K223" i="5"/>
  <c r="K215" i="5"/>
  <c r="K207" i="5"/>
  <c r="K199" i="5"/>
  <c r="K297" i="5"/>
  <c r="K368" i="5"/>
  <c r="K344" i="5"/>
  <c r="K312" i="5"/>
  <c r="K304" i="5"/>
  <c r="K288" i="5"/>
  <c r="K280" i="5"/>
  <c r="K264" i="5"/>
  <c r="K256" i="5"/>
  <c r="K240" i="5"/>
  <c r="K216" i="5"/>
  <c r="K200" i="5"/>
  <c r="K374" i="5"/>
  <c r="K366" i="5"/>
  <c r="K358" i="5"/>
  <c r="K350" i="5"/>
  <c r="K342" i="5"/>
  <c r="K334" i="5"/>
  <c r="K326" i="5"/>
  <c r="K318" i="5"/>
  <c r="K310" i="5"/>
  <c r="K302" i="5"/>
  <c r="K294" i="5"/>
  <c r="K286" i="5"/>
  <c r="K278" i="5"/>
  <c r="K270" i="5"/>
  <c r="K262" i="5"/>
  <c r="K254" i="5"/>
  <c r="K246" i="5"/>
  <c r="K238" i="5"/>
  <c r="K230" i="5"/>
  <c r="K222" i="5"/>
  <c r="K214" i="5"/>
  <c r="K206" i="5"/>
  <c r="K198" i="5"/>
  <c r="K273" i="5"/>
  <c r="K336" i="5"/>
  <c r="K373" i="5"/>
  <c r="K365" i="5"/>
  <c r="K357" i="5"/>
  <c r="K349" i="5"/>
  <c r="K341" i="5"/>
  <c r="K333" i="5"/>
  <c r="K325" i="5"/>
  <c r="K317" i="5"/>
  <c r="K309" i="5"/>
  <c r="K301" i="5"/>
  <c r="K293" i="5"/>
  <c r="K285" i="5"/>
  <c r="K277" i="5"/>
  <c r="K269" i="5"/>
  <c r="K261" i="5"/>
  <c r="K253" i="5"/>
  <c r="K245" i="5"/>
  <c r="K237" i="5"/>
  <c r="K229" i="5"/>
  <c r="K221" i="5"/>
  <c r="K213" i="5"/>
  <c r="K205" i="5"/>
  <c r="K197" i="5"/>
  <c r="K369" i="5"/>
  <c r="K352" i="5"/>
  <c r="K372" i="5"/>
  <c r="K364" i="5"/>
  <c r="K356" i="5"/>
  <c r="K348" i="5"/>
  <c r="K340" i="5"/>
  <c r="K332" i="5"/>
  <c r="K324" i="5"/>
  <c r="K316" i="5"/>
  <c r="K308" i="5"/>
  <c r="K300" i="5"/>
  <c r="K292" i="5"/>
  <c r="K284" i="5"/>
  <c r="K276" i="5"/>
  <c r="K268" i="5"/>
  <c r="K260" i="5"/>
  <c r="K252" i="5"/>
  <c r="K244" i="5"/>
  <c r="K236" i="5"/>
  <c r="K228" i="5"/>
  <c r="K220" i="5"/>
  <c r="K212" i="5"/>
  <c r="K204" i="5"/>
  <c r="K371" i="5"/>
  <c r="K363" i="5"/>
  <c r="K355" i="5"/>
  <c r="K347" i="5"/>
  <c r="K339" i="5"/>
  <c r="K331" i="5"/>
  <c r="K323" i="5"/>
  <c r="K315" i="5"/>
  <c r="K307" i="5"/>
  <c r="K299" i="5"/>
  <c r="K291" i="5"/>
  <c r="K283" i="5"/>
  <c r="K275" i="5"/>
  <c r="K267" i="5"/>
  <c r="K259" i="5"/>
  <c r="K251" i="5"/>
  <c r="K243" i="5"/>
  <c r="K235" i="5"/>
  <c r="K227" i="5"/>
  <c r="K219" i="5"/>
  <c r="K211" i="5"/>
  <c r="K203" i="5"/>
  <c r="K17" i="5"/>
  <c r="K361" i="5"/>
  <c r="K345" i="5"/>
  <c r="K337" i="5"/>
  <c r="K329" i="5"/>
  <c r="K321" i="5"/>
  <c r="K313" i="5"/>
  <c r="K305" i="5"/>
  <c r="K289" i="5"/>
  <c r="K281" i="5"/>
  <c r="K265" i="5"/>
  <c r="K257" i="5"/>
  <c r="K249" i="5"/>
  <c r="K241" i="5"/>
  <c r="K233" i="5"/>
  <c r="K225" i="5"/>
  <c r="K217" i="5"/>
  <c r="K209" i="5"/>
  <c r="K201" i="5"/>
  <c r="K15" i="5"/>
  <c r="K360" i="5"/>
  <c r="K328" i="5"/>
  <c r="K296" i="5"/>
  <c r="K272" i="5"/>
  <c r="K248" i="5"/>
  <c r="K232" i="5"/>
  <c r="K208" i="5"/>
  <c r="K370" i="5"/>
  <c r="K362" i="5"/>
  <c r="K354" i="5"/>
  <c r="K346" i="5"/>
  <c r="K338" i="5"/>
  <c r="K330" i="5"/>
  <c r="K322" i="5"/>
  <c r="K314" i="5"/>
  <c r="K306" i="5"/>
  <c r="K298" i="5"/>
  <c r="K290" i="5"/>
  <c r="K282" i="5"/>
  <c r="K274" i="5"/>
  <c r="K266" i="5"/>
  <c r="K258" i="5"/>
  <c r="K250" i="5"/>
  <c r="K242" i="5"/>
  <c r="K234" i="5"/>
  <c r="K226" i="5"/>
  <c r="K218" i="5"/>
  <c r="K210" i="5"/>
  <c r="K202" i="5"/>
  <c r="K353" i="5"/>
  <c r="K320" i="5"/>
  <c r="K224" i="5"/>
  <c r="I204" i="5"/>
  <c r="J203" i="5"/>
  <c r="L203" i="5" s="1"/>
  <c r="J22" i="5"/>
  <c r="L22" i="5" s="1"/>
  <c r="K195" i="5"/>
  <c r="K187" i="5"/>
  <c r="K179" i="5"/>
  <c r="K171" i="5"/>
  <c r="K163" i="5"/>
  <c r="K155" i="5"/>
  <c r="K147" i="5"/>
  <c r="K139" i="5"/>
  <c r="K131" i="5"/>
  <c r="K123" i="5"/>
  <c r="K115" i="5"/>
  <c r="K107" i="5"/>
  <c r="K99" i="5"/>
  <c r="K91" i="5"/>
  <c r="K83" i="5"/>
  <c r="K75" i="5"/>
  <c r="K67" i="5"/>
  <c r="K59" i="5"/>
  <c r="K53" i="5"/>
  <c r="K47" i="5"/>
  <c r="K42" i="5"/>
  <c r="K37" i="5"/>
  <c r="K31" i="5"/>
  <c r="K26" i="5"/>
  <c r="K21" i="5"/>
  <c r="K194" i="5"/>
  <c r="K186" i="5"/>
  <c r="K178" i="5"/>
  <c r="K170" i="5"/>
  <c r="K162" i="5"/>
  <c r="K154" i="5"/>
  <c r="K146" i="5"/>
  <c r="K138" i="5"/>
  <c r="K130" i="5"/>
  <c r="K122" i="5"/>
  <c r="K114" i="5"/>
  <c r="K106" i="5"/>
  <c r="K98" i="5"/>
  <c r="K90" i="5"/>
  <c r="K82" i="5"/>
  <c r="K74" i="5"/>
  <c r="K66" i="5"/>
  <c r="K58" i="5"/>
  <c r="K51" i="5"/>
  <c r="K46" i="5"/>
  <c r="K41" i="5"/>
  <c r="K35" i="5"/>
  <c r="K30" i="5"/>
  <c r="K25" i="5"/>
  <c r="K19" i="5"/>
  <c r="K191" i="5"/>
  <c r="K183" i="5"/>
  <c r="K175" i="5"/>
  <c r="K167" i="5"/>
  <c r="K159" i="5"/>
  <c r="K151" i="5"/>
  <c r="K143" i="5"/>
  <c r="K135" i="5"/>
  <c r="K127" i="5"/>
  <c r="K119" i="5"/>
  <c r="K111" i="5"/>
  <c r="K103" i="5"/>
  <c r="K95" i="5"/>
  <c r="K87" i="5"/>
  <c r="K79" i="5"/>
  <c r="K71" i="5"/>
  <c r="K63" i="5"/>
  <c r="K55" i="5"/>
  <c r="K50" i="5"/>
  <c r="K45" i="5"/>
  <c r="K39" i="5"/>
  <c r="K34" i="5"/>
  <c r="K29" i="5"/>
  <c r="K23" i="5"/>
  <c r="K18" i="5"/>
  <c r="K190" i="5"/>
  <c r="K182" i="5"/>
  <c r="K174" i="5"/>
  <c r="K166" i="5"/>
  <c r="K158" i="5"/>
  <c r="K150" i="5"/>
  <c r="K142" i="5"/>
  <c r="K134" i="5"/>
  <c r="K126" i="5"/>
  <c r="K118" i="5"/>
  <c r="K110" i="5"/>
  <c r="K102" i="5"/>
  <c r="K94" i="5"/>
  <c r="K86" i="5"/>
  <c r="K78" i="5"/>
  <c r="K70" i="5"/>
  <c r="K62" i="5"/>
  <c r="K54" i="5"/>
  <c r="K49" i="5"/>
  <c r="K43" i="5"/>
  <c r="K38" i="5"/>
  <c r="K33" i="5"/>
  <c r="K27" i="5"/>
  <c r="K22" i="5"/>
  <c r="K16" i="5"/>
  <c r="K20" i="5"/>
  <c r="K36" i="5"/>
  <c r="K52" i="5"/>
  <c r="K68" i="5"/>
  <c r="K84" i="5"/>
  <c r="K100" i="5"/>
  <c r="K116" i="5"/>
  <c r="K132" i="5"/>
  <c r="K148" i="5"/>
  <c r="K164" i="5"/>
  <c r="K180" i="5"/>
  <c r="K196" i="5"/>
  <c r="K61" i="5"/>
  <c r="K77" i="5"/>
  <c r="K93" i="5"/>
  <c r="K109" i="5"/>
  <c r="K125" i="5"/>
  <c r="K141" i="5"/>
  <c r="K157" i="5"/>
  <c r="K173" i="5"/>
  <c r="K189" i="5"/>
  <c r="K24" i="5"/>
  <c r="K40" i="5"/>
  <c r="K56" i="5"/>
  <c r="K72" i="5"/>
  <c r="K88" i="5"/>
  <c r="K104" i="5"/>
  <c r="K120" i="5"/>
  <c r="K136" i="5"/>
  <c r="K152" i="5"/>
  <c r="K168" i="5"/>
  <c r="K184" i="5"/>
  <c r="K65" i="5"/>
  <c r="K81" i="5"/>
  <c r="K97" i="5"/>
  <c r="K113" i="5"/>
  <c r="K129" i="5"/>
  <c r="K145" i="5"/>
  <c r="K161" i="5"/>
  <c r="K177" i="5"/>
  <c r="K193" i="5"/>
  <c r="K28" i="5"/>
  <c r="K44" i="5"/>
  <c r="K60" i="5"/>
  <c r="K76" i="5"/>
  <c r="K92" i="5"/>
  <c r="K108" i="5"/>
  <c r="K124" i="5"/>
  <c r="K140" i="5"/>
  <c r="K156" i="5"/>
  <c r="K172" i="5"/>
  <c r="K188" i="5"/>
  <c r="K69" i="5"/>
  <c r="K85" i="5"/>
  <c r="K101" i="5"/>
  <c r="K117" i="5"/>
  <c r="K133" i="5"/>
  <c r="K149" i="5"/>
  <c r="K165" i="5"/>
  <c r="K181" i="5"/>
  <c r="K14" i="5"/>
  <c r="K32" i="5"/>
  <c r="K48" i="5"/>
  <c r="K64" i="5"/>
  <c r="K80" i="5"/>
  <c r="K96" i="5"/>
  <c r="K112" i="5"/>
  <c r="K128" i="5"/>
  <c r="K144" i="5"/>
  <c r="K160" i="5"/>
  <c r="K176" i="5"/>
  <c r="K192" i="5"/>
  <c r="K57" i="5"/>
  <c r="K73" i="5"/>
  <c r="K89" i="5"/>
  <c r="K105" i="5"/>
  <c r="K121" i="5"/>
  <c r="K137" i="5"/>
  <c r="K153" i="5"/>
  <c r="K169" i="5"/>
  <c r="K185" i="5"/>
  <c r="H2" i="5"/>
  <c r="F10" i="1"/>
  <c r="F12" i="1"/>
  <c r="F13" i="1"/>
  <c r="F14" i="1"/>
  <c r="F15" i="1"/>
  <c r="F16" i="1"/>
  <c r="F17" i="1"/>
  <c r="F18" i="1"/>
  <c r="F19" i="1"/>
  <c r="F20" i="1"/>
  <c r="F21" i="1"/>
  <c r="F22" i="1"/>
  <c r="I205" i="5" l="1"/>
  <c r="J204" i="5"/>
  <c r="L204" i="5" s="1"/>
  <c r="J23" i="5"/>
  <c r="L23" i="5" s="1"/>
  <c r="F23" i="1"/>
  <c r="I206" i="5" l="1"/>
  <c r="J205" i="5"/>
  <c r="L205" i="5" s="1"/>
  <c r="F24" i="1"/>
  <c r="L1" i="5"/>
  <c r="J24" i="5"/>
  <c r="L24" i="5" s="1"/>
  <c r="E23" i="1"/>
  <c r="M205" i="5" l="1"/>
  <c r="E10" i="5"/>
  <c r="G107" i="5" s="1"/>
  <c r="C28" i="1"/>
  <c r="I207" i="5"/>
  <c r="J206" i="5"/>
  <c r="L206" i="5" s="1"/>
  <c r="M206" i="5" s="1"/>
  <c r="M24" i="5"/>
  <c r="J25" i="5"/>
  <c r="L25" i="5" s="1"/>
  <c r="M25" i="5" s="1"/>
  <c r="G182" i="5" l="1"/>
  <c r="G156" i="5"/>
  <c r="G108" i="5"/>
  <c r="G146" i="5"/>
  <c r="G174" i="5"/>
  <c r="G86" i="5"/>
  <c r="G46" i="5"/>
  <c r="G137" i="5"/>
  <c r="G111" i="5"/>
  <c r="N25" i="5"/>
  <c r="G73" i="5"/>
  <c r="G171" i="5"/>
  <c r="G21" i="5"/>
  <c r="G141" i="5"/>
  <c r="G114" i="5"/>
  <c r="G143" i="5"/>
  <c r="G95" i="5"/>
  <c r="G26" i="5"/>
  <c r="G96" i="5"/>
  <c r="G49" i="5"/>
  <c r="G105" i="5"/>
  <c r="G104" i="5"/>
  <c r="G30" i="5"/>
  <c r="G159" i="5"/>
  <c r="G56" i="5"/>
  <c r="G99" i="5"/>
  <c r="G64" i="5"/>
  <c r="G103" i="5"/>
  <c r="G135" i="5"/>
  <c r="G97" i="5"/>
  <c r="G151" i="5"/>
  <c r="G76" i="5"/>
  <c r="G196" i="5"/>
  <c r="G92" i="5"/>
  <c r="G123" i="5"/>
  <c r="G14" i="5"/>
  <c r="G98" i="5"/>
  <c r="G189" i="5"/>
  <c r="G131" i="5"/>
  <c r="G84" i="5"/>
  <c r="G122" i="5"/>
  <c r="G192" i="5"/>
  <c r="G82" i="5"/>
  <c r="G44" i="5"/>
  <c r="G162" i="5"/>
  <c r="G62" i="5"/>
  <c r="G155" i="5"/>
  <c r="G115" i="5"/>
  <c r="G152" i="5"/>
  <c r="G126" i="5"/>
  <c r="G116" i="5"/>
  <c r="G140" i="5"/>
  <c r="G19" i="5"/>
  <c r="G72" i="5"/>
  <c r="G74" i="5"/>
  <c r="G52" i="5"/>
  <c r="G28" i="5"/>
  <c r="G61" i="5"/>
  <c r="G42" i="5"/>
  <c r="G124" i="5"/>
  <c r="G175" i="5"/>
  <c r="G75" i="5"/>
  <c r="G81" i="5"/>
  <c r="G191" i="5"/>
  <c r="G181" i="5"/>
  <c r="G20" i="5"/>
  <c r="G25" i="5"/>
  <c r="G128" i="5"/>
  <c r="G113" i="5"/>
  <c r="G71" i="5"/>
  <c r="G70" i="5"/>
  <c r="G68" i="5"/>
  <c r="G121" i="5"/>
  <c r="G166" i="5"/>
  <c r="G50" i="5"/>
  <c r="G80" i="5"/>
  <c r="G78" i="5"/>
  <c r="G177" i="5"/>
  <c r="G158" i="5"/>
  <c r="G157" i="5"/>
  <c r="G176" i="5"/>
  <c r="G194" i="5"/>
  <c r="G39" i="5"/>
  <c r="G83" i="5"/>
  <c r="G187" i="5"/>
  <c r="G144" i="5"/>
  <c r="G130" i="5"/>
  <c r="G89" i="5"/>
  <c r="G101" i="5"/>
  <c r="G88" i="5"/>
  <c r="G117" i="5"/>
  <c r="G129" i="5"/>
  <c r="G87" i="5"/>
  <c r="G164" i="5"/>
  <c r="G38" i="5"/>
  <c r="G45" i="5"/>
  <c r="G186" i="5"/>
  <c r="G185" i="5"/>
  <c r="G54" i="5"/>
  <c r="G77" i="5"/>
  <c r="G18" i="5"/>
  <c r="G100" i="5"/>
  <c r="G132" i="5"/>
  <c r="G55" i="5"/>
  <c r="G59" i="5"/>
  <c r="G190" i="5"/>
  <c r="G36" i="5"/>
  <c r="G138" i="5"/>
  <c r="G145" i="5"/>
  <c r="G27" i="5"/>
  <c r="G51" i="5"/>
  <c r="G57" i="5"/>
  <c r="G149" i="5"/>
  <c r="G110" i="5"/>
  <c r="G188" i="5"/>
  <c r="G85" i="5"/>
  <c r="G35" i="5"/>
  <c r="G119" i="5"/>
  <c r="G147" i="5"/>
  <c r="G127" i="5"/>
  <c r="G67" i="5"/>
  <c r="G79" i="5"/>
  <c r="G195" i="5"/>
  <c r="G184" i="5"/>
  <c r="G94" i="5"/>
  <c r="N206" i="5"/>
  <c r="G102" i="5"/>
  <c r="G109" i="5"/>
  <c r="G170" i="5"/>
  <c r="G41" i="5"/>
  <c r="G43" i="5"/>
  <c r="G31" i="5"/>
  <c r="G125" i="5"/>
  <c r="G193" i="5"/>
  <c r="G106" i="5"/>
  <c r="G136" i="5"/>
  <c r="G183" i="5"/>
  <c r="G178" i="5"/>
  <c r="G165" i="5"/>
  <c r="G160" i="5"/>
  <c r="G163" i="5"/>
  <c r="G142" i="5"/>
  <c r="G168" i="5"/>
  <c r="G150" i="5"/>
  <c r="G153" i="5"/>
  <c r="G148" i="5"/>
  <c r="G161" i="5"/>
  <c r="G172" i="5"/>
  <c r="G66" i="5"/>
  <c r="G179" i="5"/>
  <c r="G65" i="5"/>
  <c r="G47" i="5"/>
  <c r="G173" i="5"/>
  <c r="G167" i="5"/>
  <c r="G60" i="5"/>
  <c r="G134" i="5"/>
  <c r="G93" i="5"/>
  <c r="G118" i="5"/>
  <c r="G34" i="5"/>
  <c r="G139" i="5"/>
  <c r="G63" i="5"/>
  <c r="G58" i="5"/>
  <c r="G53" i="5"/>
  <c r="G29" i="5"/>
  <c r="G24" i="5"/>
  <c r="G112" i="5"/>
  <c r="G33" i="5"/>
  <c r="G23" i="5"/>
  <c r="G180" i="5"/>
  <c r="G16" i="5"/>
  <c r="G22" i="5"/>
  <c r="G169" i="5"/>
  <c r="G90" i="5"/>
  <c r="G154" i="5"/>
  <c r="M15" i="5"/>
  <c r="N15" i="5"/>
  <c r="M200" i="5"/>
  <c r="N200" i="5"/>
  <c r="M198" i="5"/>
  <c r="N198" i="5"/>
  <c r="M199" i="5"/>
  <c r="N199" i="5"/>
  <c r="M21" i="5"/>
  <c r="N21" i="5"/>
  <c r="M17" i="5"/>
  <c r="N17" i="5"/>
  <c r="M18" i="5"/>
  <c r="N18" i="5"/>
  <c r="M23" i="5"/>
  <c r="N23" i="5"/>
  <c r="M22" i="5"/>
  <c r="N22" i="5"/>
  <c r="M204" i="5"/>
  <c r="N204" i="5"/>
  <c r="M203" i="5"/>
  <c r="N203" i="5"/>
  <c r="M16" i="5"/>
  <c r="N16" i="5"/>
  <c r="M14" i="5"/>
  <c r="N14" i="5"/>
  <c r="M197" i="5"/>
  <c r="N197" i="5"/>
  <c r="M201" i="5"/>
  <c r="N201" i="5"/>
  <c r="M202" i="5"/>
  <c r="N202" i="5"/>
  <c r="N205" i="5"/>
  <c r="M20" i="5"/>
  <c r="N20" i="5"/>
  <c r="M19" i="5"/>
  <c r="N19" i="5"/>
  <c r="N24" i="5"/>
  <c r="G69" i="5"/>
  <c r="G48" i="5"/>
  <c r="G40" i="5"/>
  <c r="G91" i="5"/>
  <c r="G37" i="5"/>
  <c r="G32" i="5"/>
  <c r="G133" i="5"/>
  <c r="G120" i="5"/>
  <c r="I208" i="5"/>
  <c r="J207" i="5"/>
  <c r="G224" i="5"/>
  <c r="G354" i="5"/>
  <c r="G201" i="5"/>
  <c r="G243" i="5"/>
  <c r="G297" i="5"/>
  <c r="G362" i="5"/>
  <c r="G265" i="5"/>
  <c r="G338" i="5"/>
  <c r="G223" i="5"/>
  <c r="G266" i="5"/>
  <c r="G335" i="5"/>
  <c r="G262" i="5"/>
  <c r="G345" i="5"/>
  <c r="G236" i="5"/>
  <c r="G322" i="5"/>
  <c r="G214" i="5"/>
  <c r="G237" i="5"/>
  <c r="G277" i="5"/>
  <c r="G342" i="5"/>
  <c r="G241" i="5"/>
  <c r="G278" i="5"/>
  <c r="G332" i="5"/>
  <c r="G229" i="5"/>
  <c r="G344" i="5"/>
  <c r="G272" i="5"/>
  <c r="G351" i="5"/>
  <c r="G331" i="5"/>
  <c r="G225" i="5"/>
  <c r="G242" i="5"/>
  <c r="G282" i="5"/>
  <c r="G199" i="5"/>
  <c r="G287" i="5"/>
  <c r="G337" i="5"/>
  <c r="G276" i="5"/>
  <c r="G205" i="5"/>
  <c r="G296" i="5"/>
  <c r="G200" i="5"/>
  <c r="G216" i="5"/>
  <c r="G357" i="5"/>
  <c r="G227" i="5"/>
  <c r="G333" i="5"/>
  <c r="G207" i="5"/>
  <c r="G246" i="5"/>
  <c r="G308" i="5"/>
  <c r="G263" i="5"/>
  <c r="G232" i="5"/>
  <c r="G307" i="5"/>
  <c r="G279" i="5"/>
  <c r="G329" i="5"/>
  <c r="G255" i="5"/>
  <c r="G204" i="5"/>
  <c r="G226" i="5"/>
  <c r="G248" i="5"/>
  <c r="G267" i="5"/>
  <c r="G364" i="5"/>
  <c r="G206" i="5"/>
  <c r="G249" i="5"/>
  <c r="G302" i="5"/>
  <c r="G372" i="5"/>
  <c r="G271" i="5"/>
  <c r="G348" i="5"/>
  <c r="G284" i="5"/>
  <c r="G252" i="5"/>
  <c r="G346" i="5"/>
  <c r="G352" i="5"/>
  <c r="G310" i="5"/>
  <c r="G221" i="5"/>
  <c r="G197" i="5"/>
  <c r="G280" i="5"/>
  <c r="G369" i="5"/>
  <c r="G211" i="5"/>
  <c r="G254" i="5"/>
  <c r="G306" i="5"/>
  <c r="G208" i="5"/>
  <c r="G283" i="5"/>
  <c r="G353" i="5"/>
  <c r="G234" i="5"/>
  <c r="G288" i="5"/>
  <c r="G349" i="5"/>
  <c r="G281" i="5"/>
  <c r="G360" i="5"/>
  <c r="G268" i="5"/>
  <c r="G336" i="5"/>
  <c r="G17" i="5"/>
  <c r="G247" i="5"/>
  <c r="G286" i="5"/>
  <c r="G356" i="5"/>
  <c r="G210" i="5"/>
  <c r="G291" i="5"/>
  <c r="G343" i="5"/>
  <c r="G289" i="5"/>
  <c r="G217" i="5"/>
  <c r="G259" i="5"/>
  <c r="G311" i="5"/>
  <c r="G368" i="5"/>
  <c r="G293" i="5"/>
  <c r="G359" i="5"/>
  <c r="G239" i="5"/>
  <c r="G294" i="5"/>
  <c r="G363" i="5"/>
  <c r="G299" i="5"/>
  <c r="G365" i="5"/>
  <c r="G341" i="5"/>
  <c r="G253" i="5"/>
  <c r="G361" i="5"/>
  <c r="G301" i="5"/>
  <c r="G367" i="5"/>
  <c r="G256" i="5"/>
  <c r="G212" i="5"/>
  <c r="G250" i="5"/>
  <c r="G316" i="5"/>
  <c r="G366" i="5"/>
  <c r="G209" i="5"/>
  <c r="G314" i="5"/>
  <c r="G339" i="5"/>
  <c r="G233" i="5"/>
  <c r="G228" i="5"/>
  <c r="G320" i="5"/>
  <c r="G313" i="5"/>
  <c r="G309" i="5"/>
  <c r="G261" i="5"/>
  <c r="G15" i="5"/>
  <c r="G275" i="5"/>
  <c r="G312" i="5"/>
  <c r="G240" i="5"/>
  <c r="G222" i="5"/>
  <c r="G270" i="5"/>
  <c r="G323" i="5"/>
  <c r="G373" i="5"/>
  <c r="G303" i="5"/>
  <c r="G202" i="5"/>
  <c r="G245" i="5"/>
  <c r="G298" i="5"/>
  <c r="G374" i="5"/>
  <c r="G304" i="5"/>
  <c r="G203" i="5"/>
  <c r="G290" i="5"/>
  <c r="G355" i="5"/>
  <c r="G215" i="5"/>
  <c r="G258" i="5"/>
  <c r="G300" i="5"/>
  <c r="G274" i="5"/>
  <c r="G324" i="5"/>
  <c r="G315" i="5"/>
  <c r="G235" i="5"/>
  <c r="G305" i="5"/>
  <c r="G371" i="5"/>
  <c r="G295" i="5"/>
  <c r="G347" i="5"/>
  <c r="G213" i="5"/>
  <c r="G251" i="5"/>
  <c r="G370" i="5"/>
  <c r="G219" i="5"/>
  <c r="G285" i="5"/>
  <c r="G330" i="5"/>
  <c r="G321" i="5"/>
  <c r="G350" i="5"/>
  <c r="G326" i="5"/>
  <c r="G238" i="5"/>
  <c r="G292" i="5"/>
  <c r="G358" i="5"/>
  <c r="G244" i="5"/>
  <c r="G334" i="5"/>
  <c r="G218" i="5"/>
  <c r="G260" i="5"/>
  <c r="G325" i="5"/>
  <c r="G257" i="5"/>
  <c r="G340" i="5"/>
  <c r="G220" i="5"/>
  <c r="G317" i="5"/>
  <c r="G198" i="5"/>
  <c r="G231" i="5"/>
  <c r="G273" i="5"/>
  <c r="G318" i="5"/>
  <c r="G230" i="5"/>
  <c r="G264" i="5"/>
  <c r="G328" i="5"/>
  <c r="G327" i="5"/>
  <c r="G269" i="5"/>
  <c r="G319" i="5"/>
  <c r="J26" i="5"/>
  <c r="L207" i="5" l="1"/>
  <c r="M207" i="5" s="1"/>
  <c r="L26" i="5"/>
  <c r="M26" i="5" s="1"/>
  <c r="I209" i="5"/>
  <c r="J208" i="5"/>
  <c r="J27" i="5"/>
  <c r="L27" i="5" l="1"/>
  <c r="M27" i="5" s="1"/>
  <c r="L208" i="5"/>
  <c r="M208" i="5" s="1"/>
  <c r="N26" i="5"/>
  <c r="N207" i="5"/>
  <c r="I210" i="5"/>
  <c r="J209" i="5"/>
  <c r="J28" i="5"/>
  <c r="L209" i="5" l="1"/>
  <c r="M209" i="5" s="1"/>
  <c r="N208" i="5"/>
  <c r="L28" i="5"/>
  <c r="M28" i="5" s="1"/>
  <c r="N27" i="5"/>
  <c r="I211" i="5"/>
  <c r="J210" i="5"/>
  <c r="J29" i="5"/>
  <c r="N28" i="5" l="1"/>
  <c r="L210" i="5"/>
  <c r="M210" i="5" s="1"/>
  <c r="L29" i="5"/>
  <c r="M29" i="5" s="1"/>
  <c r="N209" i="5"/>
  <c r="I212" i="5"/>
  <c r="J211" i="5"/>
  <c r="J30" i="5"/>
  <c r="L30" i="5" l="1"/>
  <c r="M30" i="5" s="1"/>
  <c r="L211" i="5"/>
  <c r="M211" i="5" s="1"/>
  <c r="N210" i="5"/>
  <c r="N29" i="5"/>
  <c r="I213" i="5"/>
  <c r="J212" i="5"/>
  <c r="J31" i="5"/>
  <c r="N211" i="5" l="1"/>
  <c r="L212" i="5"/>
  <c r="M212" i="5" s="1"/>
  <c r="L31" i="5"/>
  <c r="M31" i="5" s="1"/>
  <c r="N30" i="5"/>
  <c r="I214" i="5"/>
  <c r="J213" i="5"/>
  <c r="J32" i="5"/>
  <c r="N212" i="5" l="1"/>
  <c r="L213" i="5"/>
  <c r="M213" i="5" s="1"/>
  <c r="N31" i="5"/>
  <c r="L32" i="5"/>
  <c r="M32" i="5" s="1"/>
  <c r="I215" i="5"/>
  <c r="J214" i="5"/>
  <c r="J33" i="5"/>
  <c r="N213" i="5" l="1"/>
  <c r="L214" i="5"/>
  <c r="M214" i="5" s="1"/>
  <c r="N32" i="5"/>
  <c r="L33" i="5"/>
  <c r="M33" i="5" s="1"/>
  <c r="I216" i="5"/>
  <c r="J215" i="5"/>
  <c r="J34" i="5"/>
  <c r="L34" i="5" l="1"/>
  <c r="M34" i="5" s="1"/>
  <c r="N33" i="5"/>
  <c r="L215" i="5"/>
  <c r="M215" i="5" s="1"/>
  <c r="N214" i="5"/>
  <c r="I217" i="5"/>
  <c r="J216" i="5"/>
  <c r="J35" i="5"/>
  <c r="L216" i="5" l="1"/>
  <c r="M216" i="5" s="1"/>
  <c r="N215" i="5"/>
  <c r="L35" i="5"/>
  <c r="M35" i="5" s="1"/>
  <c r="N34" i="5"/>
  <c r="I218" i="5"/>
  <c r="J217" i="5"/>
  <c r="J36" i="5"/>
  <c r="L217" i="5" l="1"/>
  <c r="M217" i="5" s="1"/>
  <c r="N35" i="5"/>
  <c r="L36" i="5"/>
  <c r="M36" i="5" s="1"/>
  <c r="N216" i="5"/>
  <c r="I219" i="5"/>
  <c r="J218" i="5"/>
  <c r="J37" i="5"/>
  <c r="L218" i="5" l="1"/>
  <c r="M218" i="5" s="1"/>
  <c r="N36" i="5"/>
  <c r="L37" i="5"/>
  <c r="M37" i="5" s="1"/>
  <c r="N217" i="5"/>
  <c r="I220" i="5"/>
  <c r="J219" i="5"/>
  <c r="J38" i="5"/>
  <c r="L219" i="5" l="1"/>
  <c r="M219" i="5" s="1"/>
  <c r="N37" i="5"/>
  <c r="L38" i="5"/>
  <c r="M38" i="5" s="1"/>
  <c r="N218" i="5"/>
  <c r="I221" i="5"/>
  <c r="J220" i="5"/>
  <c r="J39" i="5"/>
  <c r="L220" i="5" l="1"/>
  <c r="M220" i="5" s="1"/>
  <c r="N38" i="5"/>
  <c r="L39" i="5"/>
  <c r="M39" i="5" s="1"/>
  <c r="N219" i="5"/>
  <c r="I222" i="5"/>
  <c r="J221" i="5"/>
  <c r="J40" i="5"/>
  <c r="L221" i="5" l="1"/>
  <c r="M221" i="5" s="1"/>
  <c r="N39" i="5"/>
  <c r="L40" i="5"/>
  <c r="M40" i="5" s="1"/>
  <c r="N220" i="5"/>
  <c r="I223" i="5"/>
  <c r="J222" i="5"/>
  <c r="J41" i="5"/>
  <c r="L222" i="5" l="1"/>
  <c r="M222" i="5" s="1"/>
  <c r="N40" i="5"/>
  <c r="L41" i="5"/>
  <c r="M41" i="5" s="1"/>
  <c r="N221" i="5"/>
  <c r="I224" i="5"/>
  <c r="J223" i="5"/>
  <c r="J42" i="5"/>
  <c r="L223" i="5" l="1"/>
  <c r="M223" i="5" s="1"/>
  <c r="N41" i="5"/>
  <c r="L42" i="5"/>
  <c r="M42" i="5" s="1"/>
  <c r="N222" i="5"/>
  <c r="I225" i="5"/>
  <c r="J224" i="5"/>
  <c r="J43" i="5"/>
  <c r="L224" i="5" l="1"/>
  <c r="M224" i="5" s="1"/>
  <c r="N42" i="5"/>
  <c r="L43" i="5"/>
  <c r="M43" i="5" s="1"/>
  <c r="N223" i="5"/>
  <c r="I226" i="5"/>
  <c r="J225" i="5"/>
  <c r="J44" i="5"/>
  <c r="L225" i="5" l="1"/>
  <c r="M225" i="5" s="1"/>
  <c r="N43" i="5"/>
  <c r="L44" i="5"/>
  <c r="M44" i="5" s="1"/>
  <c r="N224" i="5"/>
  <c r="I227" i="5"/>
  <c r="J226" i="5"/>
  <c r="J45" i="5"/>
  <c r="L226" i="5" l="1"/>
  <c r="M226" i="5" s="1"/>
  <c r="N44" i="5"/>
  <c r="L45" i="5"/>
  <c r="M45" i="5" s="1"/>
  <c r="N225" i="5"/>
  <c r="I228" i="5"/>
  <c r="J227" i="5"/>
  <c r="J46" i="5"/>
  <c r="L227" i="5" l="1"/>
  <c r="M227" i="5" s="1"/>
  <c r="N45" i="5"/>
  <c r="L46" i="5"/>
  <c r="M46" i="5" s="1"/>
  <c r="N226" i="5"/>
  <c r="I229" i="5"/>
  <c r="J228" i="5"/>
  <c r="J47" i="5"/>
  <c r="L228" i="5" l="1"/>
  <c r="M228" i="5" s="1"/>
  <c r="N46" i="5"/>
  <c r="L47" i="5"/>
  <c r="M47" i="5" s="1"/>
  <c r="N227" i="5"/>
  <c r="I230" i="5"/>
  <c r="J229" i="5"/>
  <c r="J48" i="5"/>
  <c r="L229" i="5" l="1"/>
  <c r="M229" i="5" s="1"/>
  <c r="N47" i="5"/>
  <c r="L48" i="5"/>
  <c r="M48" i="5" s="1"/>
  <c r="N228" i="5"/>
  <c r="I231" i="5"/>
  <c r="J230" i="5"/>
  <c r="J49" i="5"/>
  <c r="L230" i="5" l="1"/>
  <c r="M230" i="5" s="1"/>
  <c r="N48" i="5"/>
  <c r="L49" i="5"/>
  <c r="M49" i="5" s="1"/>
  <c r="N229" i="5"/>
  <c r="I232" i="5"/>
  <c r="J231" i="5"/>
  <c r="J50" i="5"/>
  <c r="L231" i="5" l="1"/>
  <c r="M231" i="5" s="1"/>
  <c r="N49" i="5"/>
  <c r="L50" i="5"/>
  <c r="M50" i="5" s="1"/>
  <c r="N230" i="5"/>
  <c r="I233" i="5"/>
  <c r="J232" i="5"/>
  <c r="J51" i="5"/>
  <c r="N231" i="5" l="1"/>
  <c r="L232" i="5"/>
  <c r="M232" i="5" s="1"/>
  <c r="L51" i="5"/>
  <c r="M51" i="5" s="1"/>
  <c r="N50" i="5"/>
  <c r="I234" i="5"/>
  <c r="J233" i="5"/>
  <c r="J52" i="5"/>
  <c r="N232" i="5" l="1"/>
  <c r="L52" i="5"/>
  <c r="M52" i="5" s="1"/>
  <c r="L233" i="5"/>
  <c r="M233" i="5" s="1"/>
  <c r="N51" i="5"/>
  <c r="I235" i="5"/>
  <c r="J234" i="5"/>
  <c r="J53" i="5"/>
  <c r="N52" i="5" l="1"/>
  <c r="L53" i="5"/>
  <c r="M53" i="5" s="1"/>
  <c r="L234" i="5"/>
  <c r="M234" i="5" s="1"/>
  <c r="N233" i="5"/>
  <c r="I236" i="5"/>
  <c r="J235" i="5"/>
  <c r="J54" i="5"/>
  <c r="N53" i="5" l="1"/>
  <c r="L54" i="5"/>
  <c r="M54" i="5" s="1"/>
  <c r="L235" i="5"/>
  <c r="M235" i="5" s="1"/>
  <c r="N234" i="5"/>
  <c r="I237" i="5"/>
  <c r="J236" i="5"/>
  <c r="J55" i="5"/>
  <c r="L236" i="5" l="1"/>
  <c r="M236" i="5" s="1"/>
  <c r="N235" i="5"/>
  <c r="L55" i="5"/>
  <c r="M55" i="5" s="1"/>
  <c r="N54" i="5"/>
  <c r="I238" i="5"/>
  <c r="J237" i="5"/>
  <c r="J56" i="5"/>
  <c r="L237" i="5" l="1"/>
  <c r="M237" i="5" s="1"/>
  <c r="N55" i="5"/>
  <c r="L56" i="5"/>
  <c r="M56" i="5" s="1"/>
  <c r="N236" i="5"/>
  <c r="I239" i="5"/>
  <c r="J238" i="5"/>
  <c r="J57" i="5"/>
  <c r="N237" i="5" l="1"/>
  <c r="L57" i="5"/>
  <c r="M57" i="5" s="1"/>
  <c r="L238" i="5"/>
  <c r="M238" i="5" s="1"/>
  <c r="N56" i="5"/>
  <c r="I240" i="5"/>
  <c r="J239" i="5"/>
  <c r="J58" i="5"/>
  <c r="N57" i="5" l="1"/>
  <c r="L58" i="5"/>
  <c r="M58" i="5" s="1"/>
  <c r="L239" i="5"/>
  <c r="M239" i="5" s="1"/>
  <c r="N238" i="5"/>
  <c r="I241" i="5"/>
  <c r="J240" i="5"/>
  <c r="J59" i="5"/>
  <c r="L59" i="5" l="1"/>
  <c r="M59" i="5" s="1"/>
  <c r="L240" i="5"/>
  <c r="M240" i="5" s="1"/>
  <c r="N239" i="5"/>
  <c r="N58" i="5"/>
  <c r="I242" i="5"/>
  <c r="J241" i="5"/>
  <c r="J60" i="5"/>
  <c r="N240" i="5" l="1"/>
  <c r="L241" i="5"/>
  <c r="M241" i="5" s="1"/>
  <c r="L60" i="5"/>
  <c r="M60" i="5" s="1"/>
  <c r="N59" i="5"/>
  <c r="I243" i="5"/>
  <c r="J242" i="5"/>
  <c r="J61" i="5"/>
  <c r="L61" i="5" l="1"/>
  <c r="M61" i="5" s="1"/>
  <c r="N60" i="5"/>
  <c r="L242" i="5"/>
  <c r="M242" i="5" s="1"/>
  <c r="N241" i="5"/>
  <c r="I244" i="5"/>
  <c r="J243" i="5"/>
  <c r="J62" i="5"/>
  <c r="L243" i="5" l="1"/>
  <c r="M243" i="5" s="1"/>
  <c r="N242" i="5"/>
  <c r="L62" i="5"/>
  <c r="M62" i="5" s="1"/>
  <c r="N61" i="5"/>
  <c r="I245" i="5"/>
  <c r="J244" i="5"/>
  <c r="J63" i="5"/>
  <c r="L244" i="5" l="1"/>
  <c r="M244" i="5" s="1"/>
  <c r="N62" i="5"/>
  <c r="L63" i="5"/>
  <c r="M63" i="5" s="1"/>
  <c r="N243" i="5"/>
  <c r="I246" i="5"/>
  <c r="J245" i="5"/>
  <c r="J64" i="5"/>
  <c r="L245" i="5" l="1"/>
  <c r="M245" i="5" s="1"/>
  <c r="N63" i="5"/>
  <c r="L64" i="5"/>
  <c r="M64" i="5" s="1"/>
  <c r="N244" i="5"/>
  <c r="I247" i="5"/>
  <c r="J246" i="5"/>
  <c r="J65" i="5"/>
  <c r="L246" i="5" l="1"/>
  <c r="M246" i="5" s="1"/>
  <c r="N64" i="5"/>
  <c r="L65" i="5"/>
  <c r="M65" i="5" s="1"/>
  <c r="N245" i="5"/>
  <c r="I248" i="5"/>
  <c r="J247" i="5"/>
  <c r="J66" i="5"/>
  <c r="L247" i="5" l="1"/>
  <c r="M247" i="5" s="1"/>
  <c r="N65" i="5"/>
  <c r="L66" i="5"/>
  <c r="M66" i="5" s="1"/>
  <c r="N246" i="5"/>
  <c r="I249" i="5"/>
  <c r="J248" i="5"/>
  <c r="J67" i="5"/>
  <c r="L248" i="5" l="1"/>
  <c r="M248" i="5" s="1"/>
  <c r="N66" i="5"/>
  <c r="L67" i="5"/>
  <c r="M67" i="5" s="1"/>
  <c r="N247" i="5"/>
  <c r="I250" i="5"/>
  <c r="J249" i="5"/>
  <c r="J68" i="5"/>
  <c r="L249" i="5" l="1"/>
  <c r="M249" i="5" s="1"/>
  <c r="N67" i="5"/>
  <c r="L68" i="5"/>
  <c r="M68" i="5" s="1"/>
  <c r="N248" i="5"/>
  <c r="I251" i="5"/>
  <c r="J250" i="5"/>
  <c r="J69" i="5"/>
  <c r="L250" i="5" l="1"/>
  <c r="M250" i="5" s="1"/>
  <c r="N68" i="5"/>
  <c r="L69" i="5"/>
  <c r="M69" i="5" s="1"/>
  <c r="N249" i="5"/>
  <c r="I252" i="5"/>
  <c r="J251" i="5"/>
  <c r="J70" i="5"/>
  <c r="L251" i="5" l="1"/>
  <c r="M251" i="5" s="1"/>
  <c r="N69" i="5"/>
  <c r="L70" i="5"/>
  <c r="M70" i="5" s="1"/>
  <c r="N250" i="5"/>
  <c r="I253" i="5"/>
  <c r="J252" i="5"/>
  <c r="J71" i="5"/>
  <c r="L252" i="5" l="1"/>
  <c r="M252" i="5" s="1"/>
  <c r="N70" i="5"/>
  <c r="L71" i="5"/>
  <c r="M71" i="5" s="1"/>
  <c r="N251" i="5"/>
  <c r="I254" i="5"/>
  <c r="J253" i="5"/>
  <c r="J72" i="5"/>
  <c r="L253" i="5" l="1"/>
  <c r="M253" i="5" s="1"/>
  <c r="N71" i="5"/>
  <c r="L72" i="5"/>
  <c r="M72" i="5" s="1"/>
  <c r="N252" i="5"/>
  <c r="I255" i="5"/>
  <c r="J254" i="5"/>
  <c r="J73" i="5"/>
  <c r="L254" i="5" l="1"/>
  <c r="M254" i="5" s="1"/>
  <c r="N72" i="5"/>
  <c r="L73" i="5"/>
  <c r="M73" i="5" s="1"/>
  <c r="N253" i="5"/>
  <c r="I256" i="5"/>
  <c r="J255" i="5"/>
  <c r="J74" i="5"/>
  <c r="L255" i="5" l="1"/>
  <c r="M255" i="5" s="1"/>
  <c r="N73" i="5"/>
  <c r="L74" i="5"/>
  <c r="M74" i="5" s="1"/>
  <c r="N254" i="5"/>
  <c r="I257" i="5"/>
  <c r="J256" i="5"/>
  <c r="J75" i="5"/>
  <c r="L256" i="5" l="1"/>
  <c r="M256" i="5" s="1"/>
  <c r="N74" i="5"/>
  <c r="L75" i="5"/>
  <c r="M75" i="5" s="1"/>
  <c r="N255" i="5"/>
  <c r="I258" i="5"/>
  <c r="J257" i="5"/>
  <c r="J76" i="5"/>
  <c r="L257" i="5" l="1"/>
  <c r="M257" i="5" s="1"/>
  <c r="N75" i="5"/>
  <c r="L76" i="5"/>
  <c r="M76" i="5" s="1"/>
  <c r="N256" i="5"/>
  <c r="I259" i="5"/>
  <c r="J258" i="5"/>
  <c r="J77" i="5"/>
  <c r="L258" i="5" l="1"/>
  <c r="M258" i="5" s="1"/>
  <c r="N76" i="5"/>
  <c r="L77" i="5"/>
  <c r="M77" i="5" s="1"/>
  <c r="N257" i="5"/>
  <c r="I260" i="5"/>
  <c r="J259" i="5"/>
  <c r="J78" i="5"/>
  <c r="L259" i="5" l="1"/>
  <c r="M259" i="5" s="1"/>
  <c r="N77" i="5"/>
  <c r="L78" i="5"/>
  <c r="M78" i="5" s="1"/>
  <c r="N258" i="5"/>
  <c r="I261" i="5"/>
  <c r="J260" i="5"/>
  <c r="J79" i="5"/>
  <c r="L260" i="5" l="1"/>
  <c r="M260" i="5" s="1"/>
  <c r="N78" i="5"/>
  <c r="L79" i="5"/>
  <c r="M79" i="5" s="1"/>
  <c r="N259" i="5"/>
  <c r="I262" i="5"/>
  <c r="J261" i="5"/>
  <c r="J80" i="5"/>
  <c r="L261" i="5" l="1"/>
  <c r="M261" i="5" s="1"/>
  <c r="N79" i="5"/>
  <c r="L80" i="5"/>
  <c r="M80" i="5" s="1"/>
  <c r="N260" i="5"/>
  <c r="I263" i="5"/>
  <c r="J262" i="5"/>
  <c r="J81" i="5"/>
  <c r="L262" i="5" l="1"/>
  <c r="M262" i="5" s="1"/>
  <c r="N80" i="5"/>
  <c r="L81" i="5"/>
  <c r="M81" i="5" s="1"/>
  <c r="N261" i="5"/>
  <c r="I264" i="5"/>
  <c r="J263" i="5"/>
  <c r="J82" i="5"/>
  <c r="L263" i="5" l="1"/>
  <c r="M263" i="5" s="1"/>
  <c r="N81" i="5"/>
  <c r="L82" i="5"/>
  <c r="M82" i="5" s="1"/>
  <c r="N262" i="5"/>
  <c r="I265" i="5"/>
  <c r="J264" i="5"/>
  <c r="J83" i="5"/>
  <c r="L264" i="5" l="1"/>
  <c r="M264" i="5" s="1"/>
  <c r="N82" i="5"/>
  <c r="L83" i="5"/>
  <c r="M83" i="5" s="1"/>
  <c r="N263" i="5"/>
  <c r="I266" i="5"/>
  <c r="J265" i="5"/>
  <c r="J84" i="5"/>
  <c r="L265" i="5" l="1"/>
  <c r="M265" i="5" s="1"/>
  <c r="N83" i="5"/>
  <c r="L84" i="5"/>
  <c r="M84" i="5" s="1"/>
  <c r="N264" i="5"/>
  <c r="I267" i="5"/>
  <c r="J266" i="5"/>
  <c r="J85" i="5"/>
  <c r="L266" i="5" l="1"/>
  <c r="M266" i="5" s="1"/>
  <c r="N84" i="5"/>
  <c r="L85" i="5"/>
  <c r="M85" i="5" s="1"/>
  <c r="N265" i="5"/>
  <c r="I268" i="5"/>
  <c r="J267" i="5"/>
  <c r="J86" i="5"/>
  <c r="L267" i="5" l="1"/>
  <c r="M267" i="5" s="1"/>
  <c r="N85" i="5"/>
  <c r="L86" i="5"/>
  <c r="M86" i="5" s="1"/>
  <c r="N266" i="5"/>
  <c r="I269" i="5"/>
  <c r="J268" i="5"/>
  <c r="J87" i="5"/>
  <c r="L268" i="5" l="1"/>
  <c r="M268" i="5" s="1"/>
  <c r="N86" i="5"/>
  <c r="L87" i="5"/>
  <c r="M87" i="5" s="1"/>
  <c r="N267" i="5"/>
  <c r="I270" i="5"/>
  <c r="J269" i="5"/>
  <c r="J88" i="5"/>
  <c r="L269" i="5" l="1"/>
  <c r="M269" i="5" s="1"/>
  <c r="N87" i="5"/>
  <c r="L88" i="5"/>
  <c r="M88" i="5" s="1"/>
  <c r="N268" i="5"/>
  <c r="I271" i="5"/>
  <c r="J270" i="5"/>
  <c r="J89" i="5"/>
  <c r="L270" i="5" l="1"/>
  <c r="M270" i="5" s="1"/>
  <c r="N88" i="5"/>
  <c r="L89" i="5"/>
  <c r="M89" i="5" s="1"/>
  <c r="N269" i="5"/>
  <c r="I272" i="5"/>
  <c r="J271" i="5"/>
  <c r="J90" i="5"/>
  <c r="L271" i="5" l="1"/>
  <c r="M271" i="5" s="1"/>
  <c r="N89" i="5"/>
  <c r="L90" i="5"/>
  <c r="M90" i="5" s="1"/>
  <c r="N270" i="5"/>
  <c r="I273" i="5"/>
  <c r="J272" i="5"/>
  <c r="J91" i="5"/>
  <c r="L272" i="5" l="1"/>
  <c r="M272" i="5" s="1"/>
  <c r="N90" i="5"/>
  <c r="L91" i="5"/>
  <c r="M91" i="5" s="1"/>
  <c r="N271" i="5"/>
  <c r="I274" i="5"/>
  <c r="J273" i="5"/>
  <c r="J92" i="5"/>
  <c r="L273" i="5" l="1"/>
  <c r="M273" i="5" s="1"/>
  <c r="N91" i="5"/>
  <c r="L92" i="5"/>
  <c r="M92" i="5" s="1"/>
  <c r="N272" i="5"/>
  <c r="I275" i="5"/>
  <c r="J274" i="5"/>
  <c r="J93" i="5"/>
  <c r="L274" i="5" l="1"/>
  <c r="M274" i="5" s="1"/>
  <c r="N92" i="5"/>
  <c r="L93" i="5"/>
  <c r="M93" i="5" s="1"/>
  <c r="N273" i="5"/>
  <c r="I276" i="5"/>
  <c r="J275" i="5"/>
  <c r="J94" i="5"/>
  <c r="L275" i="5" l="1"/>
  <c r="M275" i="5" s="1"/>
  <c r="N93" i="5"/>
  <c r="L94" i="5"/>
  <c r="M94" i="5" s="1"/>
  <c r="N274" i="5"/>
  <c r="I277" i="5"/>
  <c r="J276" i="5"/>
  <c r="J95" i="5"/>
  <c r="L276" i="5" l="1"/>
  <c r="M276" i="5" s="1"/>
  <c r="N94" i="5"/>
  <c r="L95" i="5"/>
  <c r="M95" i="5" s="1"/>
  <c r="N275" i="5"/>
  <c r="I278" i="5"/>
  <c r="J277" i="5"/>
  <c r="J96" i="5"/>
  <c r="L277" i="5" l="1"/>
  <c r="M277" i="5" s="1"/>
  <c r="N95" i="5"/>
  <c r="L96" i="5"/>
  <c r="M96" i="5" s="1"/>
  <c r="N276" i="5"/>
  <c r="I279" i="5"/>
  <c r="J278" i="5"/>
  <c r="J97" i="5"/>
  <c r="L278" i="5" l="1"/>
  <c r="M278" i="5" s="1"/>
  <c r="N96" i="5"/>
  <c r="L97" i="5"/>
  <c r="M97" i="5" s="1"/>
  <c r="N277" i="5"/>
  <c r="I280" i="5"/>
  <c r="J279" i="5"/>
  <c r="J98" i="5"/>
  <c r="L279" i="5" l="1"/>
  <c r="M279" i="5" s="1"/>
  <c r="N97" i="5"/>
  <c r="L98" i="5"/>
  <c r="M98" i="5" s="1"/>
  <c r="N278" i="5"/>
  <c r="I281" i="5"/>
  <c r="J280" i="5"/>
  <c r="J99" i="5"/>
  <c r="L280" i="5" l="1"/>
  <c r="M280" i="5" s="1"/>
  <c r="N98" i="5"/>
  <c r="L99" i="5"/>
  <c r="M99" i="5" s="1"/>
  <c r="N279" i="5"/>
  <c r="I282" i="5"/>
  <c r="J281" i="5"/>
  <c r="J100" i="5"/>
  <c r="L281" i="5" l="1"/>
  <c r="M281" i="5" s="1"/>
  <c r="N99" i="5"/>
  <c r="L100" i="5"/>
  <c r="M100" i="5" s="1"/>
  <c r="N280" i="5"/>
  <c r="I283" i="5"/>
  <c r="J282" i="5"/>
  <c r="J101" i="5"/>
  <c r="L282" i="5" l="1"/>
  <c r="M282" i="5" s="1"/>
  <c r="N100" i="5"/>
  <c r="L101" i="5"/>
  <c r="M101" i="5" s="1"/>
  <c r="N281" i="5"/>
  <c r="I284" i="5"/>
  <c r="J283" i="5"/>
  <c r="J102" i="5"/>
  <c r="L283" i="5" l="1"/>
  <c r="M283" i="5" s="1"/>
  <c r="N101" i="5"/>
  <c r="L102" i="5"/>
  <c r="M102" i="5" s="1"/>
  <c r="N282" i="5"/>
  <c r="I285" i="5"/>
  <c r="J284" i="5"/>
  <c r="J103" i="5"/>
  <c r="L284" i="5" l="1"/>
  <c r="M284" i="5" s="1"/>
  <c r="N102" i="5"/>
  <c r="L103" i="5"/>
  <c r="M103" i="5" s="1"/>
  <c r="N283" i="5"/>
  <c r="I286" i="5"/>
  <c r="J285" i="5"/>
  <c r="J104" i="5"/>
  <c r="L285" i="5" l="1"/>
  <c r="M285" i="5" s="1"/>
  <c r="N103" i="5"/>
  <c r="L104" i="5"/>
  <c r="M104" i="5" s="1"/>
  <c r="N284" i="5"/>
  <c r="I287" i="5"/>
  <c r="J286" i="5"/>
  <c r="J105" i="5"/>
  <c r="L286" i="5" l="1"/>
  <c r="M286" i="5" s="1"/>
  <c r="N104" i="5"/>
  <c r="L105" i="5"/>
  <c r="M105" i="5" s="1"/>
  <c r="N285" i="5"/>
  <c r="I288" i="5"/>
  <c r="J287" i="5"/>
  <c r="J106" i="5"/>
  <c r="L287" i="5" l="1"/>
  <c r="M287" i="5" s="1"/>
  <c r="N105" i="5"/>
  <c r="L106" i="5"/>
  <c r="M106" i="5" s="1"/>
  <c r="N286" i="5"/>
  <c r="I289" i="5"/>
  <c r="J288" i="5"/>
  <c r="J107" i="5"/>
  <c r="L288" i="5" l="1"/>
  <c r="M288" i="5" s="1"/>
  <c r="N106" i="5"/>
  <c r="L107" i="5"/>
  <c r="M107" i="5" s="1"/>
  <c r="N287" i="5"/>
  <c r="I290" i="5"/>
  <c r="J289" i="5"/>
  <c r="J108" i="5"/>
  <c r="L289" i="5" l="1"/>
  <c r="M289" i="5" s="1"/>
  <c r="N107" i="5"/>
  <c r="L108" i="5"/>
  <c r="M108" i="5" s="1"/>
  <c r="N288" i="5"/>
  <c r="I291" i="5"/>
  <c r="J290" i="5"/>
  <c r="J109" i="5"/>
  <c r="L290" i="5" l="1"/>
  <c r="M290" i="5" s="1"/>
  <c r="N108" i="5"/>
  <c r="L109" i="5"/>
  <c r="M109" i="5" s="1"/>
  <c r="N289" i="5"/>
  <c r="I292" i="5"/>
  <c r="J291" i="5"/>
  <c r="J110" i="5"/>
  <c r="L291" i="5" l="1"/>
  <c r="M291" i="5" s="1"/>
  <c r="N109" i="5"/>
  <c r="L110" i="5"/>
  <c r="M110" i="5" s="1"/>
  <c r="N290" i="5"/>
  <c r="I293" i="5"/>
  <c r="J292" i="5"/>
  <c r="J111" i="5"/>
  <c r="L292" i="5" l="1"/>
  <c r="M292" i="5" s="1"/>
  <c r="N110" i="5"/>
  <c r="L111" i="5"/>
  <c r="M111" i="5" s="1"/>
  <c r="N291" i="5"/>
  <c r="I294" i="5"/>
  <c r="J293" i="5"/>
  <c r="J112" i="5"/>
  <c r="L293" i="5" l="1"/>
  <c r="M293" i="5" s="1"/>
  <c r="N111" i="5"/>
  <c r="L112" i="5"/>
  <c r="M112" i="5" s="1"/>
  <c r="N292" i="5"/>
  <c r="I295" i="5"/>
  <c r="J294" i="5"/>
  <c r="J113" i="5"/>
  <c r="L294" i="5" l="1"/>
  <c r="M294" i="5" s="1"/>
  <c r="N112" i="5"/>
  <c r="L113" i="5"/>
  <c r="M113" i="5" s="1"/>
  <c r="N293" i="5"/>
  <c r="I296" i="5"/>
  <c r="J295" i="5"/>
  <c r="J114" i="5"/>
  <c r="L295" i="5" l="1"/>
  <c r="M295" i="5" s="1"/>
  <c r="N113" i="5"/>
  <c r="L114" i="5"/>
  <c r="M114" i="5" s="1"/>
  <c r="N294" i="5"/>
  <c r="I297" i="5"/>
  <c r="J296" i="5"/>
  <c r="J115" i="5"/>
  <c r="L296" i="5" l="1"/>
  <c r="M296" i="5" s="1"/>
  <c r="N114" i="5"/>
  <c r="L115" i="5"/>
  <c r="M115" i="5" s="1"/>
  <c r="N295" i="5"/>
  <c r="I298" i="5"/>
  <c r="J297" i="5"/>
  <c r="J116" i="5"/>
  <c r="L297" i="5" l="1"/>
  <c r="M297" i="5" s="1"/>
  <c r="N115" i="5"/>
  <c r="L116" i="5"/>
  <c r="M116" i="5" s="1"/>
  <c r="N296" i="5"/>
  <c r="I299" i="5"/>
  <c r="J298" i="5"/>
  <c r="J117" i="5"/>
  <c r="L298" i="5" l="1"/>
  <c r="M298" i="5" s="1"/>
  <c r="N116" i="5"/>
  <c r="L117" i="5"/>
  <c r="M117" i="5" s="1"/>
  <c r="N297" i="5"/>
  <c r="I300" i="5"/>
  <c r="J299" i="5"/>
  <c r="J118" i="5"/>
  <c r="L299" i="5" l="1"/>
  <c r="M299" i="5" s="1"/>
  <c r="N117" i="5"/>
  <c r="L118" i="5"/>
  <c r="M118" i="5" s="1"/>
  <c r="N298" i="5"/>
  <c r="I301" i="5"/>
  <c r="J300" i="5"/>
  <c r="J119" i="5"/>
  <c r="L300" i="5" l="1"/>
  <c r="M300" i="5" s="1"/>
  <c r="N118" i="5"/>
  <c r="L119" i="5"/>
  <c r="M119" i="5" s="1"/>
  <c r="N299" i="5"/>
  <c r="I302" i="5"/>
  <c r="J301" i="5"/>
  <c r="J120" i="5"/>
  <c r="L301" i="5" l="1"/>
  <c r="M301" i="5" s="1"/>
  <c r="N119" i="5"/>
  <c r="L120" i="5"/>
  <c r="M120" i="5" s="1"/>
  <c r="N300" i="5"/>
  <c r="I303" i="5"/>
  <c r="J302" i="5"/>
  <c r="J121" i="5"/>
  <c r="L302" i="5" l="1"/>
  <c r="M302" i="5" s="1"/>
  <c r="N120" i="5"/>
  <c r="L121" i="5"/>
  <c r="M121" i="5" s="1"/>
  <c r="N301" i="5"/>
  <c r="I304" i="5"/>
  <c r="J303" i="5"/>
  <c r="J122" i="5"/>
  <c r="L303" i="5" l="1"/>
  <c r="M303" i="5" s="1"/>
  <c r="N121" i="5"/>
  <c r="L122" i="5"/>
  <c r="M122" i="5" s="1"/>
  <c r="N302" i="5"/>
  <c r="I305" i="5"/>
  <c r="J304" i="5"/>
  <c r="J123" i="5"/>
  <c r="L304" i="5" l="1"/>
  <c r="M304" i="5" s="1"/>
  <c r="N122" i="5"/>
  <c r="L123" i="5"/>
  <c r="M123" i="5" s="1"/>
  <c r="N303" i="5"/>
  <c r="I306" i="5"/>
  <c r="J305" i="5"/>
  <c r="J124" i="5"/>
  <c r="L305" i="5" l="1"/>
  <c r="M305" i="5" s="1"/>
  <c r="N123" i="5"/>
  <c r="L124" i="5"/>
  <c r="M124" i="5" s="1"/>
  <c r="N304" i="5"/>
  <c r="I307" i="5"/>
  <c r="J306" i="5"/>
  <c r="J125" i="5"/>
  <c r="L306" i="5" l="1"/>
  <c r="M306" i="5" s="1"/>
  <c r="N124" i="5"/>
  <c r="L125" i="5"/>
  <c r="M125" i="5" s="1"/>
  <c r="N305" i="5"/>
  <c r="I308" i="5"/>
  <c r="J307" i="5"/>
  <c r="J126" i="5"/>
  <c r="L307" i="5" l="1"/>
  <c r="M307" i="5" s="1"/>
  <c r="N125" i="5"/>
  <c r="L126" i="5"/>
  <c r="M126" i="5" s="1"/>
  <c r="N306" i="5"/>
  <c r="I309" i="5"/>
  <c r="J308" i="5"/>
  <c r="J127" i="5"/>
  <c r="L308" i="5" l="1"/>
  <c r="M308" i="5" s="1"/>
  <c r="N126" i="5"/>
  <c r="L127" i="5"/>
  <c r="M127" i="5" s="1"/>
  <c r="N307" i="5"/>
  <c r="I310" i="5"/>
  <c r="J309" i="5"/>
  <c r="J128" i="5"/>
  <c r="L309" i="5" l="1"/>
  <c r="M309" i="5" s="1"/>
  <c r="N127" i="5"/>
  <c r="L128" i="5"/>
  <c r="M128" i="5" s="1"/>
  <c r="N308" i="5"/>
  <c r="I311" i="5"/>
  <c r="J310" i="5"/>
  <c r="J129" i="5"/>
  <c r="L310" i="5" l="1"/>
  <c r="M310" i="5" s="1"/>
  <c r="N128" i="5"/>
  <c r="L129" i="5"/>
  <c r="M129" i="5" s="1"/>
  <c r="N309" i="5"/>
  <c r="I312" i="5"/>
  <c r="J311" i="5"/>
  <c r="J130" i="5"/>
  <c r="L311" i="5" l="1"/>
  <c r="M311" i="5" s="1"/>
  <c r="N129" i="5"/>
  <c r="L130" i="5"/>
  <c r="M130" i="5" s="1"/>
  <c r="N310" i="5"/>
  <c r="I313" i="5"/>
  <c r="J312" i="5"/>
  <c r="J131" i="5"/>
  <c r="L312" i="5" l="1"/>
  <c r="M312" i="5" s="1"/>
  <c r="N130" i="5"/>
  <c r="L131" i="5"/>
  <c r="M131" i="5" s="1"/>
  <c r="N311" i="5"/>
  <c r="I314" i="5"/>
  <c r="J313" i="5"/>
  <c r="J132" i="5"/>
  <c r="L313" i="5" l="1"/>
  <c r="M313" i="5" s="1"/>
  <c r="N131" i="5"/>
  <c r="L132" i="5"/>
  <c r="M132" i="5" s="1"/>
  <c r="N312" i="5"/>
  <c r="I315" i="5"/>
  <c r="J314" i="5"/>
  <c r="J133" i="5"/>
  <c r="L314" i="5" l="1"/>
  <c r="M314" i="5" s="1"/>
  <c r="N132" i="5"/>
  <c r="L133" i="5"/>
  <c r="M133" i="5" s="1"/>
  <c r="N313" i="5"/>
  <c r="I316" i="5"/>
  <c r="J315" i="5"/>
  <c r="J134" i="5"/>
  <c r="L315" i="5" l="1"/>
  <c r="M315" i="5" s="1"/>
  <c r="N133" i="5"/>
  <c r="L134" i="5"/>
  <c r="M134" i="5" s="1"/>
  <c r="N314" i="5"/>
  <c r="I317" i="5"/>
  <c r="J316" i="5"/>
  <c r="J135" i="5"/>
  <c r="L316" i="5" l="1"/>
  <c r="M316" i="5" s="1"/>
  <c r="N134" i="5"/>
  <c r="L135" i="5"/>
  <c r="M135" i="5" s="1"/>
  <c r="N315" i="5"/>
  <c r="I318" i="5"/>
  <c r="J317" i="5"/>
  <c r="J136" i="5"/>
  <c r="L317" i="5" l="1"/>
  <c r="M317" i="5" s="1"/>
  <c r="N135" i="5"/>
  <c r="L136" i="5"/>
  <c r="M136" i="5" s="1"/>
  <c r="N316" i="5"/>
  <c r="I319" i="5"/>
  <c r="J318" i="5"/>
  <c r="J137" i="5"/>
  <c r="L318" i="5" l="1"/>
  <c r="M318" i="5" s="1"/>
  <c r="N136" i="5"/>
  <c r="L137" i="5"/>
  <c r="M137" i="5" s="1"/>
  <c r="N317" i="5"/>
  <c r="I320" i="5"/>
  <c r="J319" i="5"/>
  <c r="J138" i="5"/>
  <c r="L319" i="5" l="1"/>
  <c r="M319" i="5" s="1"/>
  <c r="N137" i="5"/>
  <c r="L138" i="5"/>
  <c r="M138" i="5" s="1"/>
  <c r="N318" i="5"/>
  <c r="I321" i="5"/>
  <c r="J320" i="5"/>
  <c r="J139" i="5"/>
  <c r="L320" i="5" l="1"/>
  <c r="M320" i="5" s="1"/>
  <c r="N138" i="5"/>
  <c r="L139" i="5"/>
  <c r="M139" i="5" s="1"/>
  <c r="N319" i="5"/>
  <c r="I322" i="5"/>
  <c r="J321" i="5"/>
  <c r="J140" i="5"/>
  <c r="L321" i="5" l="1"/>
  <c r="M321" i="5" s="1"/>
  <c r="N139" i="5"/>
  <c r="L140" i="5"/>
  <c r="M140" i="5" s="1"/>
  <c r="N320" i="5"/>
  <c r="I323" i="5"/>
  <c r="J322" i="5"/>
  <c r="J141" i="5"/>
  <c r="L322" i="5" l="1"/>
  <c r="M322" i="5" s="1"/>
  <c r="N140" i="5"/>
  <c r="L141" i="5"/>
  <c r="M141" i="5" s="1"/>
  <c r="N321" i="5"/>
  <c r="I324" i="5"/>
  <c r="J323" i="5"/>
  <c r="J142" i="5"/>
  <c r="L323" i="5" l="1"/>
  <c r="M323" i="5" s="1"/>
  <c r="N141" i="5"/>
  <c r="L142" i="5"/>
  <c r="M142" i="5" s="1"/>
  <c r="N322" i="5"/>
  <c r="I325" i="5"/>
  <c r="J324" i="5"/>
  <c r="J143" i="5"/>
  <c r="L324" i="5" l="1"/>
  <c r="M324" i="5" s="1"/>
  <c r="N142" i="5"/>
  <c r="L143" i="5"/>
  <c r="M143" i="5" s="1"/>
  <c r="N323" i="5"/>
  <c r="I326" i="5"/>
  <c r="J325" i="5"/>
  <c r="J144" i="5"/>
  <c r="L325" i="5" l="1"/>
  <c r="M325" i="5" s="1"/>
  <c r="N143" i="5"/>
  <c r="L144" i="5"/>
  <c r="M144" i="5" s="1"/>
  <c r="N324" i="5"/>
  <c r="I327" i="5"/>
  <c r="J326" i="5"/>
  <c r="J145" i="5"/>
  <c r="L326" i="5" l="1"/>
  <c r="M326" i="5" s="1"/>
  <c r="N144" i="5"/>
  <c r="L145" i="5"/>
  <c r="M145" i="5" s="1"/>
  <c r="N325" i="5"/>
  <c r="I328" i="5"/>
  <c r="J327" i="5"/>
  <c r="J146" i="5"/>
  <c r="N145" i="5" l="1"/>
  <c r="N326" i="5"/>
  <c r="L327" i="5"/>
  <c r="M327" i="5" s="1"/>
  <c r="L146" i="5"/>
  <c r="M146" i="5" s="1"/>
  <c r="I329" i="5"/>
  <c r="J328" i="5"/>
  <c r="J147" i="5"/>
  <c r="L147" i="5" l="1"/>
  <c r="M147" i="5" s="1"/>
  <c r="N146" i="5"/>
  <c r="L328" i="5"/>
  <c r="M328" i="5" s="1"/>
  <c r="N327" i="5"/>
  <c r="I330" i="5"/>
  <c r="J329" i="5"/>
  <c r="J148" i="5"/>
  <c r="N328" i="5" l="1"/>
  <c r="L329" i="5"/>
  <c r="M329" i="5" s="1"/>
  <c r="L148" i="5"/>
  <c r="M148" i="5" s="1"/>
  <c r="N147" i="5"/>
  <c r="I331" i="5"/>
  <c r="J330" i="5"/>
  <c r="J149" i="5"/>
  <c r="L330" i="5" l="1"/>
  <c r="M330" i="5" s="1"/>
  <c r="N148" i="5"/>
  <c r="N329" i="5"/>
  <c r="L149" i="5"/>
  <c r="M149" i="5" s="1"/>
  <c r="I332" i="5"/>
  <c r="J331" i="5"/>
  <c r="J150" i="5"/>
  <c r="L331" i="5" l="1"/>
  <c r="M331" i="5" s="1"/>
  <c r="N149" i="5"/>
  <c r="L150" i="5"/>
  <c r="M150" i="5" s="1"/>
  <c r="N330" i="5"/>
  <c r="I333" i="5"/>
  <c r="J332" i="5"/>
  <c r="J151" i="5"/>
  <c r="L332" i="5" l="1"/>
  <c r="M332" i="5" s="1"/>
  <c r="N150" i="5"/>
  <c r="L151" i="5"/>
  <c r="M151" i="5" s="1"/>
  <c r="N331" i="5"/>
  <c r="I334" i="5"/>
  <c r="J333" i="5"/>
  <c r="J152" i="5"/>
  <c r="L333" i="5" l="1"/>
  <c r="M333" i="5" s="1"/>
  <c r="N151" i="5"/>
  <c r="L152" i="5"/>
  <c r="M152" i="5" s="1"/>
  <c r="N332" i="5"/>
  <c r="I335" i="5"/>
  <c r="J334" i="5"/>
  <c r="J153" i="5"/>
  <c r="L334" i="5" l="1"/>
  <c r="M334" i="5" s="1"/>
  <c r="N152" i="5"/>
  <c r="L153" i="5"/>
  <c r="M153" i="5" s="1"/>
  <c r="N333" i="5"/>
  <c r="I336" i="5"/>
  <c r="J335" i="5"/>
  <c r="J154" i="5"/>
  <c r="L335" i="5" l="1"/>
  <c r="M335" i="5" s="1"/>
  <c r="N153" i="5"/>
  <c r="L154" i="5"/>
  <c r="M154" i="5" s="1"/>
  <c r="N334" i="5"/>
  <c r="I337" i="5"/>
  <c r="J336" i="5"/>
  <c r="J155" i="5"/>
  <c r="N154" i="5" l="1"/>
  <c r="L336" i="5"/>
  <c r="M336" i="5" s="1"/>
  <c r="L155" i="5"/>
  <c r="M155" i="5" s="1"/>
  <c r="N335" i="5"/>
  <c r="I338" i="5"/>
  <c r="J337" i="5"/>
  <c r="J156" i="5"/>
  <c r="L337" i="5" l="1"/>
  <c r="M337" i="5" s="1"/>
  <c r="N155" i="5"/>
  <c r="N336" i="5"/>
  <c r="L156" i="5"/>
  <c r="M156" i="5" s="1"/>
  <c r="I339" i="5"/>
  <c r="J338" i="5"/>
  <c r="J157" i="5"/>
  <c r="L338" i="5" l="1"/>
  <c r="M338" i="5" s="1"/>
  <c r="N156" i="5"/>
  <c r="L157" i="5"/>
  <c r="M157" i="5" s="1"/>
  <c r="N337" i="5"/>
  <c r="I340" i="5"/>
  <c r="J339" i="5"/>
  <c r="J158" i="5"/>
  <c r="L339" i="5" l="1"/>
  <c r="M339" i="5" s="1"/>
  <c r="N157" i="5"/>
  <c r="L158" i="5"/>
  <c r="M158" i="5" s="1"/>
  <c r="N338" i="5"/>
  <c r="I341" i="5"/>
  <c r="J340" i="5"/>
  <c r="J159" i="5"/>
  <c r="L340" i="5" l="1"/>
  <c r="M340" i="5" s="1"/>
  <c r="N158" i="5"/>
  <c r="L159" i="5"/>
  <c r="M159" i="5" s="1"/>
  <c r="N339" i="5"/>
  <c r="I342" i="5"/>
  <c r="J341" i="5"/>
  <c r="J160" i="5"/>
  <c r="L341" i="5" l="1"/>
  <c r="M341" i="5" s="1"/>
  <c r="N159" i="5"/>
  <c r="L160" i="5"/>
  <c r="M160" i="5" s="1"/>
  <c r="N340" i="5"/>
  <c r="I343" i="5"/>
  <c r="J342" i="5"/>
  <c r="J161" i="5"/>
  <c r="L342" i="5" l="1"/>
  <c r="M342" i="5" s="1"/>
  <c r="N160" i="5"/>
  <c r="L161" i="5"/>
  <c r="M161" i="5" s="1"/>
  <c r="N341" i="5"/>
  <c r="I344" i="5"/>
  <c r="J343" i="5"/>
  <c r="J162" i="5"/>
  <c r="L343" i="5" l="1"/>
  <c r="M343" i="5" s="1"/>
  <c r="N161" i="5"/>
  <c r="L162" i="5"/>
  <c r="M162" i="5" s="1"/>
  <c r="N342" i="5"/>
  <c r="I345" i="5"/>
  <c r="J344" i="5"/>
  <c r="J163" i="5"/>
  <c r="L344" i="5" l="1"/>
  <c r="M344" i="5" s="1"/>
  <c r="N162" i="5"/>
  <c r="L163" i="5"/>
  <c r="M163" i="5" s="1"/>
  <c r="N343" i="5"/>
  <c r="I346" i="5"/>
  <c r="J345" i="5"/>
  <c r="J164" i="5"/>
  <c r="L345" i="5" l="1"/>
  <c r="M345" i="5" s="1"/>
  <c r="N163" i="5"/>
  <c r="L164" i="5"/>
  <c r="M164" i="5" s="1"/>
  <c r="N344" i="5"/>
  <c r="I347" i="5"/>
  <c r="J346" i="5"/>
  <c r="J165" i="5"/>
  <c r="L346" i="5" l="1"/>
  <c r="M346" i="5" s="1"/>
  <c r="N164" i="5"/>
  <c r="L165" i="5"/>
  <c r="M165" i="5" s="1"/>
  <c r="N345" i="5"/>
  <c r="I348" i="5"/>
  <c r="J347" i="5"/>
  <c r="J166" i="5"/>
  <c r="L347" i="5" l="1"/>
  <c r="M347" i="5" s="1"/>
  <c r="N165" i="5"/>
  <c r="L166" i="5"/>
  <c r="M166" i="5" s="1"/>
  <c r="N346" i="5"/>
  <c r="I349" i="5"/>
  <c r="J348" i="5"/>
  <c r="J167" i="5"/>
  <c r="L348" i="5" l="1"/>
  <c r="M348" i="5" s="1"/>
  <c r="N166" i="5"/>
  <c r="L167" i="5"/>
  <c r="M167" i="5" s="1"/>
  <c r="N347" i="5"/>
  <c r="I350" i="5"/>
  <c r="J349" i="5"/>
  <c r="J168" i="5"/>
  <c r="L349" i="5" l="1"/>
  <c r="M349" i="5" s="1"/>
  <c r="N167" i="5"/>
  <c r="L168" i="5"/>
  <c r="M168" i="5" s="1"/>
  <c r="N348" i="5"/>
  <c r="I351" i="5"/>
  <c r="J350" i="5"/>
  <c r="J169" i="5"/>
  <c r="L350" i="5" l="1"/>
  <c r="M350" i="5" s="1"/>
  <c r="N168" i="5"/>
  <c r="L169" i="5"/>
  <c r="M169" i="5" s="1"/>
  <c r="N349" i="5"/>
  <c r="I352" i="5"/>
  <c r="J351" i="5"/>
  <c r="J170" i="5"/>
  <c r="L351" i="5" l="1"/>
  <c r="M351" i="5" s="1"/>
  <c r="N169" i="5"/>
  <c r="L170" i="5"/>
  <c r="M170" i="5" s="1"/>
  <c r="N350" i="5"/>
  <c r="I353" i="5"/>
  <c r="J352" i="5"/>
  <c r="J171" i="5"/>
  <c r="L352" i="5" l="1"/>
  <c r="M352" i="5" s="1"/>
  <c r="N170" i="5"/>
  <c r="L171" i="5"/>
  <c r="M171" i="5" s="1"/>
  <c r="N351" i="5"/>
  <c r="I354" i="5"/>
  <c r="J353" i="5"/>
  <c r="J172" i="5"/>
  <c r="L353" i="5" l="1"/>
  <c r="M353" i="5" s="1"/>
  <c r="N171" i="5"/>
  <c r="L172" i="5"/>
  <c r="M172" i="5" s="1"/>
  <c r="N352" i="5"/>
  <c r="I355" i="5"/>
  <c r="J354" i="5"/>
  <c r="J173" i="5"/>
  <c r="L354" i="5" l="1"/>
  <c r="M354" i="5" s="1"/>
  <c r="N172" i="5"/>
  <c r="L173" i="5"/>
  <c r="M173" i="5" s="1"/>
  <c r="N353" i="5"/>
  <c r="I356" i="5"/>
  <c r="J355" i="5"/>
  <c r="J174" i="5"/>
  <c r="L355" i="5" l="1"/>
  <c r="M355" i="5" s="1"/>
  <c r="N173" i="5"/>
  <c r="L174" i="5"/>
  <c r="M174" i="5" s="1"/>
  <c r="N354" i="5"/>
  <c r="I357" i="5"/>
  <c r="J356" i="5"/>
  <c r="J175" i="5"/>
  <c r="L356" i="5" l="1"/>
  <c r="M356" i="5" s="1"/>
  <c r="N174" i="5"/>
  <c r="L175" i="5"/>
  <c r="M175" i="5" s="1"/>
  <c r="N355" i="5"/>
  <c r="I358" i="5"/>
  <c r="J357" i="5"/>
  <c r="J176" i="5"/>
  <c r="L357" i="5" l="1"/>
  <c r="M357" i="5" s="1"/>
  <c r="N175" i="5"/>
  <c r="L176" i="5"/>
  <c r="M176" i="5" s="1"/>
  <c r="N356" i="5"/>
  <c r="I359" i="5"/>
  <c r="J358" i="5"/>
  <c r="J177" i="5"/>
  <c r="L358" i="5" l="1"/>
  <c r="M358" i="5" s="1"/>
  <c r="N176" i="5"/>
  <c r="L177" i="5"/>
  <c r="M177" i="5" s="1"/>
  <c r="N357" i="5"/>
  <c r="I360" i="5"/>
  <c r="J359" i="5"/>
  <c r="J178" i="5"/>
  <c r="L359" i="5" l="1"/>
  <c r="M359" i="5" s="1"/>
  <c r="N177" i="5"/>
  <c r="L178" i="5"/>
  <c r="M178" i="5" s="1"/>
  <c r="N358" i="5"/>
  <c r="I361" i="5"/>
  <c r="J360" i="5"/>
  <c r="J179" i="5"/>
  <c r="L360" i="5" l="1"/>
  <c r="M360" i="5" s="1"/>
  <c r="N178" i="5"/>
  <c r="L179" i="5"/>
  <c r="M179" i="5" s="1"/>
  <c r="N359" i="5"/>
  <c r="I362" i="5"/>
  <c r="J361" i="5"/>
  <c r="J180" i="5"/>
  <c r="L361" i="5" l="1"/>
  <c r="M361" i="5" s="1"/>
  <c r="N179" i="5"/>
  <c r="L180" i="5"/>
  <c r="M180" i="5" s="1"/>
  <c r="N360" i="5"/>
  <c r="I363" i="5"/>
  <c r="J362" i="5"/>
  <c r="J181" i="5"/>
  <c r="L362" i="5" l="1"/>
  <c r="M362" i="5" s="1"/>
  <c r="N180" i="5"/>
  <c r="L181" i="5"/>
  <c r="M181" i="5" s="1"/>
  <c r="N361" i="5"/>
  <c r="I364" i="5"/>
  <c r="J363" i="5"/>
  <c r="J182" i="5"/>
  <c r="L363" i="5" l="1"/>
  <c r="M363" i="5" s="1"/>
  <c r="N181" i="5"/>
  <c r="L182" i="5"/>
  <c r="M182" i="5" s="1"/>
  <c r="N362" i="5"/>
  <c r="I365" i="5"/>
  <c r="J364" i="5"/>
  <c r="J183" i="5"/>
  <c r="L364" i="5" l="1"/>
  <c r="M364" i="5" s="1"/>
  <c r="N182" i="5"/>
  <c r="L183" i="5"/>
  <c r="M183" i="5" s="1"/>
  <c r="N363" i="5"/>
  <c r="I366" i="5"/>
  <c r="J365" i="5"/>
  <c r="J184" i="5"/>
  <c r="L365" i="5" l="1"/>
  <c r="M365" i="5" s="1"/>
  <c r="N183" i="5"/>
  <c r="L184" i="5"/>
  <c r="M184" i="5" s="1"/>
  <c r="N364" i="5"/>
  <c r="I367" i="5"/>
  <c r="J366" i="5"/>
  <c r="J185" i="5"/>
  <c r="L366" i="5" l="1"/>
  <c r="M366" i="5" s="1"/>
  <c r="N184" i="5"/>
  <c r="L185" i="5"/>
  <c r="M185" i="5" s="1"/>
  <c r="N365" i="5"/>
  <c r="I368" i="5"/>
  <c r="J367" i="5"/>
  <c r="J186" i="5"/>
  <c r="L367" i="5" l="1"/>
  <c r="M367" i="5" s="1"/>
  <c r="N185" i="5"/>
  <c r="L186" i="5"/>
  <c r="M186" i="5" s="1"/>
  <c r="N366" i="5"/>
  <c r="I369" i="5"/>
  <c r="J368" i="5"/>
  <c r="J187" i="5"/>
  <c r="L368" i="5" l="1"/>
  <c r="M368" i="5" s="1"/>
  <c r="N186" i="5"/>
  <c r="L187" i="5"/>
  <c r="M187" i="5" s="1"/>
  <c r="N367" i="5"/>
  <c r="I370" i="5"/>
  <c r="J369" i="5"/>
  <c r="J188" i="5"/>
  <c r="L369" i="5" l="1"/>
  <c r="M369" i="5" s="1"/>
  <c r="N187" i="5"/>
  <c r="L188" i="5"/>
  <c r="M188" i="5" s="1"/>
  <c r="N368" i="5"/>
  <c r="I371" i="5"/>
  <c r="J370" i="5"/>
  <c r="J189" i="5"/>
  <c r="L370" i="5" l="1"/>
  <c r="M370" i="5" s="1"/>
  <c r="N188" i="5"/>
  <c r="L189" i="5"/>
  <c r="M189" i="5" s="1"/>
  <c r="N369" i="5"/>
  <c r="I372" i="5"/>
  <c r="J371" i="5"/>
  <c r="J190" i="5"/>
  <c r="L371" i="5" l="1"/>
  <c r="M371" i="5" s="1"/>
  <c r="N189" i="5"/>
  <c r="L190" i="5"/>
  <c r="M190" i="5" s="1"/>
  <c r="N370" i="5"/>
  <c r="I373" i="5"/>
  <c r="J372" i="5"/>
  <c r="J191" i="5"/>
  <c r="L372" i="5" l="1"/>
  <c r="M372" i="5" s="1"/>
  <c r="N190" i="5"/>
  <c r="L191" i="5"/>
  <c r="M191" i="5" s="1"/>
  <c r="N371" i="5"/>
  <c r="I374" i="5"/>
  <c r="J374" i="5" s="1"/>
  <c r="J373" i="5"/>
  <c r="J192" i="5"/>
  <c r="L373" i="5" l="1"/>
  <c r="M373" i="5" s="1"/>
  <c r="L374" i="5"/>
  <c r="M374" i="5" s="1"/>
  <c r="N191" i="5"/>
  <c r="L192" i="5"/>
  <c r="M192" i="5" s="1"/>
  <c r="N372" i="5"/>
  <c r="J193" i="5"/>
  <c r="N192" i="5" l="1"/>
  <c r="N374" i="5"/>
  <c r="L193" i="5"/>
  <c r="M193" i="5" s="1"/>
  <c r="N373" i="5"/>
  <c r="J194" i="5"/>
  <c r="L194" i="5" l="1"/>
  <c r="M194" i="5" s="1"/>
  <c r="N193" i="5"/>
  <c r="J196" i="5"/>
  <c r="J195" i="5"/>
  <c r="L195" i="5" l="1"/>
  <c r="M195" i="5" s="1"/>
  <c r="L196" i="5"/>
  <c r="M196" i="5" s="1"/>
  <c r="N194" i="5"/>
  <c r="N196" i="5" l="1"/>
  <c r="N195" i="5"/>
</calcChain>
</file>

<file path=xl/sharedStrings.xml><?xml version="1.0" encoding="utf-8"?>
<sst xmlns="http://schemas.openxmlformats.org/spreadsheetml/2006/main" count="107" uniqueCount="93">
  <si>
    <t>National Debt as % of GDP</t>
  </si>
  <si>
    <t>Current Year Factors for the United States</t>
  </si>
  <si>
    <t>Federal Deficit for Current Year - % of GDP</t>
  </si>
  <si>
    <t>Population of the United States for greatest economic opportunity of the people in the bottom 90% economically (millions)</t>
  </si>
  <si>
    <t>Weighting</t>
  </si>
  <si>
    <t>Pi =</t>
  </si>
  <si>
    <t xml:space="preserve">% tax on WW </t>
  </si>
  <si>
    <t>Degrees</t>
  </si>
  <si>
    <t>Radians</t>
  </si>
  <si>
    <t>Sine</t>
  </si>
  <si>
    <t>Add 1 to the sine</t>
  </si>
  <si>
    <t>Normalize</t>
  </si>
  <si>
    <t>Gross Income</t>
  </si>
  <si>
    <t>Radians per degree =</t>
  </si>
  <si>
    <t>Target</t>
  </si>
  <si>
    <t>Value</t>
  </si>
  <si>
    <t>Top Value</t>
  </si>
  <si>
    <t>Considered</t>
  </si>
  <si>
    <t>Unemployment (%)</t>
  </si>
  <si>
    <t>Poverty Rate (%)</t>
  </si>
  <si>
    <t>% of Population without complete Basic Healthcare Coverage (%)</t>
  </si>
  <si>
    <t>Score</t>
  </si>
  <si>
    <t>Income Tax</t>
  </si>
  <si>
    <t xml:space="preserve">Per Capita Rate of Gun Deaths/Average  Per Capita Rate in OECD Countries (ratio) </t>
  </si>
  <si>
    <t>Per Capita Incarceration Rate /Average Incarceration Rate of the OED countries (ratio)</t>
  </si>
  <si>
    <t>Per Capita Cost of U.S. Healthcare  compared to the average of the OECD  Countries (ratio)</t>
  </si>
  <si>
    <t>Degrees per radian =</t>
  </si>
  <si>
    <t>Fixed</t>
  </si>
  <si>
    <t>Factors</t>
  </si>
  <si>
    <t>Maximum</t>
  </si>
  <si>
    <t>Possible</t>
  </si>
  <si>
    <t>Final Adjusted</t>
  </si>
  <si>
    <t>Current Year Adjusted Maximum Individual Tax Rate (%) =</t>
  </si>
  <si>
    <t>Current Year</t>
  </si>
  <si>
    <t>Combined Calculation using the Stepwise Calculations in Columns A through G</t>
  </si>
  <si>
    <t>"Negative Heath and Wellbeing Rating" of the United States =</t>
  </si>
  <si>
    <t>Maximum Possible Individual Tax Rate (%) =</t>
  </si>
  <si>
    <t>Income</t>
  </si>
  <si>
    <t>U.S. Household</t>
  </si>
  <si>
    <t>Median Annual</t>
  </si>
  <si>
    <t xml:space="preserve">Conversion to </t>
  </si>
  <si>
    <t xml:space="preserve"> U.S. Federal Individual Income Tax Calculation</t>
  </si>
  <si>
    <t>Used to proportion the tax rates (0 is the best rating and 100 is the worst rating)</t>
  </si>
  <si>
    <t>Column L</t>
  </si>
  <si>
    <t xml:space="preserve">for Simplier </t>
  </si>
  <si>
    <t>Graph Format</t>
  </si>
  <si>
    <r>
      <rPr>
        <b/>
        <sz val="11"/>
        <color theme="1"/>
        <rFont val="Calibri"/>
        <family val="2"/>
        <scheme val="minor"/>
      </rPr>
      <t>Average</t>
    </r>
    <r>
      <rPr>
        <sz val="11"/>
        <color theme="1"/>
        <rFont val="Calibri"/>
        <family val="2"/>
        <scheme val="minor"/>
      </rPr>
      <t xml:space="preserve"> Worldwide Wealth of U.S. top 1% </t>
    </r>
    <r>
      <rPr>
        <b/>
        <sz val="11"/>
        <color theme="1"/>
        <rFont val="Calibri"/>
        <family val="2"/>
        <scheme val="minor"/>
      </rPr>
      <t>Wealth Value</t>
    </r>
    <r>
      <rPr>
        <sz val="11"/>
        <color theme="1"/>
        <rFont val="Calibri"/>
        <family val="2"/>
        <scheme val="minor"/>
      </rPr>
      <t>/</t>
    </r>
    <r>
      <rPr>
        <b/>
        <sz val="11"/>
        <color theme="1"/>
        <rFont val="Calibri"/>
        <family val="2"/>
        <scheme val="minor"/>
      </rPr>
      <t>Median</t>
    </r>
    <r>
      <rPr>
        <sz val="11"/>
        <color theme="1"/>
        <rFont val="Calibri"/>
        <family val="2"/>
        <scheme val="minor"/>
      </rPr>
      <t xml:space="preserve"> US </t>
    </r>
    <r>
      <rPr>
        <b/>
        <sz val="11"/>
        <color theme="1"/>
        <rFont val="Calibri"/>
        <family val="2"/>
        <scheme val="minor"/>
      </rPr>
      <t>Family Income</t>
    </r>
    <r>
      <rPr>
        <sz val="11"/>
        <color theme="1"/>
        <rFont val="Calibri"/>
        <family val="2"/>
        <scheme val="minor"/>
      </rPr>
      <t xml:space="preserve"> (ratio)</t>
    </r>
  </si>
  <si>
    <r>
      <rPr>
        <b/>
        <sz val="11"/>
        <color theme="1"/>
        <rFont val="Calibri"/>
        <family val="2"/>
        <scheme val="minor"/>
      </rPr>
      <t>Average</t>
    </r>
    <r>
      <rPr>
        <sz val="11"/>
        <color theme="1"/>
        <rFont val="Calibri"/>
        <family val="2"/>
        <scheme val="minor"/>
      </rPr>
      <t xml:space="preserve"> Worldwide Income of U.S. top 1%/</t>
    </r>
    <r>
      <rPr>
        <b/>
        <sz val="11"/>
        <color theme="1"/>
        <rFont val="Calibri"/>
        <family val="2"/>
        <scheme val="minor"/>
      </rPr>
      <t>Median</t>
    </r>
    <r>
      <rPr>
        <sz val="11"/>
        <color theme="1"/>
        <rFont val="Calibri"/>
        <family val="2"/>
        <scheme val="minor"/>
      </rPr>
      <t xml:space="preserve"> US </t>
    </r>
    <r>
      <rPr>
        <b/>
        <sz val="11"/>
        <color theme="1"/>
        <rFont val="Calibri"/>
        <family val="2"/>
        <scheme val="minor"/>
      </rPr>
      <t>Family Income</t>
    </r>
    <r>
      <rPr>
        <sz val="11"/>
        <color theme="1"/>
        <rFont val="Calibri"/>
        <family val="2"/>
        <scheme val="minor"/>
      </rPr>
      <t xml:space="preserve"> (ratio)</t>
    </r>
  </si>
  <si>
    <t>Current Year*</t>
  </si>
  <si>
    <r>
      <t xml:space="preserve">Note: All incomes above the value listed in </t>
    </r>
    <r>
      <rPr>
        <b/>
        <sz val="11"/>
        <color theme="1"/>
        <rFont val="Calibri"/>
        <family val="2"/>
        <scheme val="minor"/>
      </rPr>
      <t>Column J, Row 190</t>
    </r>
    <r>
      <rPr>
        <sz val="11"/>
        <color theme="1"/>
        <rFont val="Calibri"/>
        <family val="2"/>
        <scheme val="minor"/>
      </rPr>
      <t xml:space="preserve"> will be taxed at that percent (in </t>
    </r>
    <r>
      <rPr>
        <b/>
        <sz val="11"/>
        <color theme="1"/>
        <rFont val="Calibri"/>
        <family val="2"/>
        <scheme val="minor"/>
      </rPr>
      <t>Column L Row 190</t>
    </r>
    <r>
      <rPr>
        <sz val="11"/>
        <color theme="1"/>
        <rFont val="Calibri"/>
        <family val="2"/>
        <scheme val="minor"/>
      </rPr>
      <t>)</t>
    </r>
  </si>
  <si>
    <t>*  % of the OECD Countries better than the United States for Transportation and Commucation</t>
  </si>
  <si>
    <t xml:space="preserve">** The overall  % polluted calculation is determined by the average % of Water, Air and Soil containing substances at levels that would have a measurable negative effect on exposed humans' health if they lived in the vacinity of any of those three environmental entities or if humans were to consume animals or plants in those areas. </t>
  </si>
  <si>
    <t>U.S. Health Rankng vs OECD Countries - % of OECD Countries above the United States (%)</t>
  </si>
  <si>
    <t>Current</t>
  </si>
  <si>
    <t>Percent of the Maximum Possible Top Tax Rate of 92%</t>
  </si>
  <si>
    <t>Latest Median U.S. Household Annual Income</t>
  </si>
  <si>
    <t>Multiple of Median Annual Household income at which Maximum Tax rate occurs.</t>
  </si>
  <si>
    <t>Repeat of**</t>
  </si>
  <si>
    <t>Higher numbers for Current Values means Worse Score and higher Income Tax</t>
  </si>
  <si>
    <t>*** "Maximum Scenario for "Adjusted Top Individual Income Tax Rate" is 92%.  That would occur if all of the "Current Values" were equal to or greater than the "Top Values Considered".</t>
  </si>
  <si>
    <t>** Reduced to no decimal places for plot axis labeling.</t>
  </si>
  <si>
    <t>But, the full accuracy is preserved in the plot.</t>
  </si>
  <si>
    <t>Multiple of</t>
  </si>
  <si>
    <t>Individual's Worldwide Income Tax rate =</t>
  </si>
  <si>
    <t xml:space="preserve">Tax Rate Calculation for an Individual's Gross Worldwide Income </t>
  </si>
  <si>
    <t>Net Income after Taxes</t>
  </si>
  <si>
    <t>The numbers in the yellow shaded cells can be changed.</t>
  </si>
  <si>
    <t>Net Income</t>
  </si>
  <si>
    <t>after U.S. Tax</t>
  </si>
  <si>
    <t>The American Society of Civil Engineers INFRASTRUCTURE REPORT CARD for 2017 is shown below.</t>
  </si>
  <si>
    <t xml:space="preserve">For use in this tax calculation, the overall grade is converted to a numerical value: </t>
  </si>
  <si>
    <t>A=0, B+=1, B =2, B-=3, C+=4, C=5, C-=6, D+=7, D=8, D-=9 and F=10</t>
  </si>
  <si>
    <t>The latest grade available should be used in the tax calculation table on tab 1.</t>
  </si>
  <si>
    <t>Condition of Our Air: % of our Population Significantly Exposed to Unhealthy Air in the U.S. or it's Territories</t>
  </si>
  <si>
    <r>
      <t>Condition of our Infrastructure (</t>
    </r>
    <r>
      <rPr>
        <b/>
        <sz val="11"/>
        <color theme="1"/>
        <rFont val="Calibri"/>
        <family val="2"/>
        <scheme val="minor"/>
      </rPr>
      <t>see Tab 4 for the Grading Calculation by ASCE</t>
    </r>
    <r>
      <rPr>
        <sz val="11"/>
        <color theme="1"/>
        <rFont val="Calibri"/>
        <family val="2"/>
        <scheme val="minor"/>
      </rPr>
      <t>)</t>
    </r>
  </si>
  <si>
    <r>
      <t xml:space="preserve"> </t>
    </r>
    <r>
      <rPr>
        <b/>
        <sz val="11"/>
        <color theme="1"/>
        <rFont val="Calibri"/>
        <family val="2"/>
        <scheme val="minor"/>
      </rPr>
      <t>Doomsday Clock - Bulletin of Atomic Scientists</t>
    </r>
    <r>
      <rPr>
        <sz val="11"/>
        <color theme="1"/>
        <rFont val="Calibri"/>
        <family val="2"/>
        <scheme val="minor"/>
      </rPr>
      <t>: Chance of Nuclear War and Severe Climate Change (1/Minutes)</t>
    </r>
  </si>
  <si>
    <t>2020 POVERTY GUIDELINES FOR THE 48 CONTIGUOUS STATES AND THE DISTRICT OF COLUMBIA</t>
  </si>
  <si>
    <t>Persons in family/household</t>
  </si>
  <si>
    <t>Poverty guideline</t>
  </si>
  <si>
    <t>Incomes above the Poverty Level</t>
  </si>
  <si>
    <t>Individual Income Limit $/yr</t>
  </si>
  <si>
    <t xml:space="preserve"> Individual's Worldwide Adjusted Annual Gross Income =</t>
  </si>
  <si>
    <t xml:space="preserve">Current U.S. Poverty </t>
  </si>
  <si>
    <t>Current U.S. Poverty Individual Income Limit $/yr</t>
  </si>
  <si>
    <t>Minimum Tax rate (%) for all Incomes above the Poverty Level</t>
  </si>
  <si>
    <t xml:space="preserve">Minimum Tax rate (%) for all </t>
  </si>
  <si>
    <t>Adjusted Maximum Individual Income Tax Rate***</t>
  </si>
  <si>
    <t>Individual's Adjusted</t>
  </si>
  <si>
    <t>Gross World Wide</t>
  </si>
  <si>
    <t>Except for Net income after taxes (column N), this Table is just for showing the steps in the calculations and for creating the Graph in tab three.  The calculation of tax rates for any Adjusted Worldwide Gross Income can be calculated by inserting the income into Cell B28 of Tab 1.</t>
  </si>
  <si>
    <t>This number shifts the whole tax curve.</t>
  </si>
  <si>
    <t>Proposed Federal Individual Income Tax Rates on  the Adjusted Gross World-Wide Income - based on the "Overall Negative Security, Heath, and Wellbeing Rating" of all the people of the United States and their Decendants"</t>
  </si>
  <si>
    <t>Note: Any income greater than the highest point on the graph is taxed at that percent.  Also, the tax rate is on the entire world-wide adjusted gross income.  Too avoid foreign corruption, the foreign taxes which can be subtracted to calculate foreign adjusted gross income is limited to  20%, or the rate at that individual's income for that countries citizens, whichever is less.  Also, the U.S. payroll taxes (medicare and social security) as well as state income taxes are subtracted before calculating gross income.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</si>
</sst>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_);[Red]\(&quot;$&quot;#,##0\)"/>
    <numFmt numFmtId="164" formatCode="&quot;$&quot;#,##0.00"/>
    <numFmt numFmtId="165" formatCode="0.00000000000000"/>
    <numFmt numFmtId="166" formatCode="0.000000000"/>
    <numFmt numFmtId="167" formatCode="0.000%"/>
    <numFmt numFmtId="168" formatCode="0.0000000%"/>
    <numFmt numFmtId="169" formatCode="0.0000"/>
    <numFmt numFmtId="170" formatCode="0.000"/>
    <numFmt numFmtId="171" formatCode="0.00000"/>
    <numFmt numFmtId="172" formatCode="0.000000"/>
    <numFmt numFmtId="173" formatCode="#,##0.00000"/>
    <numFmt numFmtId="174" formatCode="&quot;$&quot;#,##0"/>
    <numFmt numFmtId="175" formatCode="0.0000%"/>
  </numFmts>
  <fonts count="8" x14ac:knownFonts="1">
    <font>
      <sz val="11"/>
      <color theme="1"/>
      <name val="Calibri"/>
      <family val="2"/>
      <scheme val="minor"/>
    </font>
    <font>
      <sz val="14"/>
      <color theme="1"/>
      <name val="Calibri"/>
      <family val="2"/>
      <scheme val="minor"/>
    </font>
    <font>
      <b/>
      <u/>
      <sz val="11"/>
      <color theme="1"/>
      <name val="Calibri"/>
      <family val="2"/>
      <scheme val="minor"/>
    </font>
    <font>
      <u/>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b/>
      <sz val="11"/>
      <color rgb="FF0070C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3">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s>
  <cellStyleXfs count="1">
    <xf numFmtId="0" fontId="0" fillId="0" borderId="0"/>
  </cellStyleXfs>
  <cellXfs count="98">
    <xf numFmtId="0" fontId="0" fillId="0" borderId="0" xfId="0"/>
    <xf numFmtId="0" fontId="0" fillId="0" borderId="0" xfId="0" applyAlignment="1">
      <alignment horizontal="center"/>
    </xf>
    <xf numFmtId="0" fontId="1" fillId="0" borderId="0" xfId="0" applyFont="1" applyAlignment="1">
      <alignment horizontal="left"/>
    </xf>
    <xf numFmtId="0" fontId="2" fillId="0" borderId="0" xfId="0" applyFont="1" applyAlignment="1">
      <alignment horizontal="center"/>
    </xf>
    <xf numFmtId="0" fontId="0" fillId="0" borderId="0" xfId="0" applyAlignment="1">
      <alignment horizontal="left"/>
    </xf>
    <xf numFmtId="0" fontId="0" fillId="0" borderId="0" xfId="0" applyAlignment="1">
      <alignment horizontal="right"/>
    </xf>
    <xf numFmtId="0" fontId="3" fillId="0" borderId="0" xfId="0" applyFont="1" applyAlignment="1">
      <alignment horizontal="center"/>
    </xf>
    <xf numFmtId="0" fontId="0" fillId="0" borderId="0" xfId="0" applyAlignment="1">
      <alignment horizontal="left" wrapText="1"/>
    </xf>
    <xf numFmtId="165" fontId="0" fillId="0" borderId="0" xfId="0" applyNumberFormat="1" applyAlignment="1">
      <alignment horizontal="center"/>
    </xf>
    <xf numFmtId="166" fontId="0" fillId="0" borderId="0" xfId="0" applyNumberFormat="1"/>
    <xf numFmtId="167" fontId="0" fillId="0" borderId="0" xfId="0" applyNumberFormat="1" applyAlignment="1">
      <alignment horizontal="center"/>
    </xf>
    <xf numFmtId="168" fontId="0" fillId="0" borderId="0" xfId="0" applyNumberFormat="1" applyAlignment="1">
      <alignment horizontal="right"/>
    </xf>
    <xf numFmtId="168" fontId="0" fillId="0" borderId="0" xfId="0" applyNumberFormat="1"/>
    <xf numFmtId="169" fontId="0" fillId="0" borderId="0" xfId="0" applyNumberFormat="1"/>
    <xf numFmtId="169" fontId="0" fillId="0" borderId="0" xfId="0" applyNumberFormat="1" applyAlignment="1">
      <alignment horizontal="center"/>
    </xf>
    <xf numFmtId="170" fontId="0" fillId="0" borderId="0" xfId="0" applyNumberFormat="1"/>
    <xf numFmtId="171" fontId="0" fillId="0" borderId="0" xfId="0" applyNumberFormat="1"/>
    <xf numFmtId="0" fontId="0" fillId="0" borderId="1" xfId="0" applyBorder="1"/>
    <xf numFmtId="169" fontId="0" fillId="0" borderId="1" xfId="0" applyNumberFormat="1" applyBorder="1"/>
    <xf numFmtId="0" fontId="4" fillId="0" borderId="0" xfId="0" applyFont="1" applyAlignment="1">
      <alignment horizontal="left"/>
    </xf>
    <xf numFmtId="172" fontId="0" fillId="0" borderId="0" xfId="0" applyNumberFormat="1" applyAlignment="1">
      <alignment horizontal="right"/>
    </xf>
    <xf numFmtId="172" fontId="0" fillId="0" borderId="0" xfId="0" applyNumberFormat="1" applyAlignment="1">
      <alignment horizontal="center"/>
    </xf>
    <xf numFmtId="172" fontId="3" fillId="0" borderId="0" xfId="0" applyNumberFormat="1" applyFont="1" applyAlignment="1">
      <alignment horizontal="center"/>
    </xf>
    <xf numFmtId="2" fontId="0" fillId="0" borderId="0" xfId="0" applyNumberFormat="1" applyAlignment="1">
      <alignment horizontal="left"/>
    </xf>
    <xf numFmtId="168" fontId="0" fillId="0" borderId="0" xfId="0" applyNumberFormat="1" applyAlignment="1">
      <alignment horizontal="left" wrapText="1"/>
    </xf>
    <xf numFmtId="0" fontId="0" fillId="0" borderId="0" xfId="0" applyAlignment="1">
      <alignment wrapText="1"/>
    </xf>
    <xf numFmtId="0" fontId="4" fillId="0" borderId="0" xfId="0" applyFont="1" applyAlignment="1">
      <alignment horizontal="right"/>
    </xf>
    <xf numFmtId="10" fontId="4" fillId="0" borderId="0" xfId="0" applyNumberFormat="1" applyFont="1" applyAlignment="1">
      <alignment horizontal="left"/>
    </xf>
    <xf numFmtId="173" fontId="0" fillId="0" borderId="0" xfId="0" applyNumberFormat="1" applyAlignment="1">
      <alignment horizontal="center"/>
    </xf>
    <xf numFmtId="173" fontId="3" fillId="0" borderId="0" xfId="0" applyNumberFormat="1" applyFont="1" applyAlignment="1">
      <alignment horizontal="center"/>
    </xf>
    <xf numFmtId="0" fontId="5" fillId="0" borderId="0" xfId="0" applyFont="1" applyAlignment="1">
      <alignment horizontal="left"/>
    </xf>
    <xf numFmtId="174" fontId="0" fillId="0" borderId="0" xfId="0" applyNumberFormat="1" applyAlignment="1">
      <alignment horizontal="right"/>
    </xf>
    <xf numFmtId="9" fontId="0" fillId="0" borderId="0" xfId="0" applyNumberFormat="1"/>
    <xf numFmtId="9" fontId="0" fillId="0" borderId="0" xfId="0" applyNumberFormat="1" applyAlignment="1">
      <alignment horizontal="center"/>
    </xf>
    <xf numFmtId="9" fontId="3" fillId="0" borderId="0" xfId="0" applyNumberFormat="1" applyFont="1" applyAlignment="1">
      <alignment horizontal="center"/>
    </xf>
    <xf numFmtId="173" fontId="0" fillId="0" borderId="0" xfId="0" applyNumberFormat="1" applyAlignment="1">
      <alignment horizontal="left"/>
    </xf>
    <xf numFmtId="174" fontId="4" fillId="0" borderId="0" xfId="0" applyNumberFormat="1" applyFont="1" applyAlignment="1">
      <alignment horizontal="right"/>
    </xf>
    <xf numFmtId="175" fontId="0" fillId="0" borderId="0" xfId="0" applyNumberFormat="1"/>
    <xf numFmtId="171" fontId="0" fillId="2" borderId="0" xfId="0" applyNumberFormat="1" applyFill="1" applyProtection="1">
      <protection locked="0"/>
    </xf>
    <xf numFmtId="170" fontId="0" fillId="2" borderId="0" xfId="0" applyNumberFormat="1" applyFill="1" applyProtection="1">
      <protection locked="0"/>
    </xf>
    <xf numFmtId="0" fontId="0" fillId="0" borderId="0" xfId="0" applyAlignment="1">
      <alignment wrapText="1"/>
    </xf>
    <xf numFmtId="164" fontId="0" fillId="2" borderId="0" xfId="0" applyNumberFormat="1" applyFont="1" applyFill="1" applyAlignment="1" applyProtection="1">
      <alignment horizontal="center"/>
      <protection locked="0"/>
    </xf>
    <xf numFmtId="169" fontId="0" fillId="0" borderId="0" xfId="0" applyNumberFormat="1" applyAlignment="1">
      <alignment vertical="center" wrapText="1"/>
    </xf>
    <xf numFmtId="0" fontId="0" fillId="0" borderId="0" xfId="0" applyAlignment="1">
      <alignment wrapText="1"/>
    </xf>
    <xf numFmtId="174" fontId="4" fillId="0" borderId="0" xfId="0" applyNumberFormat="1" applyFont="1" applyAlignment="1">
      <alignment horizontal="center"/>
    </xf>
    <xf numFmtId="174" fontId="2" fillId="0" borderId="0" xfId="0" applyNumberFormat="1" applyFont="1" applyAlignment="1">
      <alignment horizontal="center"/>
    </xf>
    <xf numFmtId="172" fontId="4" fillId="0" borderId="0" xfId="0" applyNumberFormat="1" applyFont="1" applyAlignment="1">
      <alignment horizontal="center"/>
    </xf>
    <xf numFmtId="172" fontId="2" fillId="0" borderId="0" xfId="0" applyNumberFormat="1" applyFont="1" applyAlignment="1">
      <alignment horizontal="center"/>
    </xf>
    <xf numFmtId="0" fontId="0" fillId="0" borderId="0" xfId="0" quotePrefix="1"/>
    <xf numFmtId="0" fontId="4" fillId="0" borderId="5" xfId="0" applyFont="1" applyBorder="1" applyAlignment="1">
      <alignment horizontal="center"/>
    </xf>
    <xf numFmtId="0" fontId="4" fillId="0" borderId="6" xfId="0" applyFont="1" applyBorder="1" applyAlignment="1">
      <alignment horizontal="right"/>
    </xf>
    <xf numFmtId="0" fontId="4" fillId="0" borderId="7" xfId="0" applyFont="1" applyBorder="1" applyAlignment="1">
      <alignment horizontal="right"/>
    </xf>
    <xf numFmtId="0" fontId="4" fillId="0" borderId="9" xfId="0" applyFont="1" applyBorder="1" applyAlignment="1">
      <alignment horizontal="right"/>
    </xf>
    <xf numFmtId="164" fontId="4" fillId="2" borderId="8" xfId="0" applyNumberFormat="1" applyFont="1" applyFill="1" applyBorder="1" applyAlignment="1" applyProtection="1">
      <alignment horizontal="center"/>
      <protection locked="0"/>
    </xf>
    <xf numFmtId="4" fontId="0" fillId="0" borderId="0" xfId="0" applyNumberFormat="1" applyAlignment="1">
      <alignment horizontal="center"/>
    </xf>
    <xf numFmtId="4" fontId="0" fillId="0" borderId="0" xfId="0" applyNumberFormat="1" applyAlignment="1">
      <alignment horizontal="left"/>
    </xf>
    <xf numFmtId="0" fontId="4" fillId="2" borderId="0" xfId="0" applyFont="1" applyFill="1" applyAlignment="1">
      <alignment horizontal="center"/>
    </xf>
    <xf numFmtId="0" fontId="4" fillId="2" borderId="0" xfId="0" applyFont="1" applyFill="1" applyAlignment="1" applyProtection="1">
      <alignment horizontal="center"/>
      <protection locked="0"/>
    </xf>
    <xf numFmtId="4" fontId="2" fillId="0" borderId="0" xfId="0" applyNumberFormat="1" applyFont="1" applyAlignment="1">
      <alignment horizontal="center"/>
    </xf>
    <xf numFmtId="164" fontId="4" fillId="0" borderId="0" xfId="0" applyNumberFormat="1" applyFont="1" applyAlignment="1">
      <alignment horizontal="center"/>
    </xf>
    <xf numFmtId="0" fontId="0" fillId="0" borderId="0" xfId="0" applyAlignment="1">
      <alignment wrapText="1"/>
    </xf>
    <xf numFmtId="4" fontId="0" fillId="0" borderId="0" xfId="0" applyNumberFormat="1" applyAlignment="1">
      <alignment horizontal="left" wrapText="1"/>
    </xf>
    <xf numFmtId="10" fontId="0" fillId="2" borderId="0" xfId="0" applyNumberFormat="1" applyFill="1" applyAlignment="1">
      <alignment horizontal="center"/>
    </xf>
    <xf numFmtId="6" fontId="0" fillId="0" borderId="0" xfId="0" applyNumberFormat="1" applyAlignment="1">
      <alignment horizontal="center"/>
    </xf>
    <xf numFmtId="168" fontId="0" fillId="0" borderId="0" xfId="0" quotePrefix="1" applyNumberFormat="1"/>
    <xf numFmtId="0" fontId="6" fillId="0" borderId="0" xfId="0" applyFont="1" applyBorder="1" applyAlignment="1">
      <alignment horizontal="left" vertical="center" wrapText="1"/>
    </xf>
    <xf numFmtId="168" fontId="0" fillId="0" borderId="0" xfId="0" applyNumberFormat="1" applyBorder="1" applyAlignment="1">
      <alignment horizontal="left" wrapText="1"/>
    </xf>
    <xf numFmtId="0" fontId="0" fillId="0" borderId="0" xfId="0" applyBorder="1" applyAlignment="1">
      <alignment wrapText="1"/>
    </xf>
    <xf numFmtId="0" fontId="6" fillId="0" borderId="0" xfId="0" applyFont="1" applyBorder="1" applyAlignment="1">
      <alignment horizontal="right" vertical="center" wrapText="1"/>
    </xf>
    <xf numFmtId="0" fontId="6" fillId="0" borderId="0" xfId="0" applyFont="1" applyBorder="1" applyAlignment="1">
      <alignment horizontal="right" vertical="center"/>
    </xf>
    <xf numFmtId="164" fontId="0" fillId="3" borderId="11" xfId="0" applyNumberFormat="1" applyFont="1" applyFill="1" applyBorder="1" applyAlignment="1" applyProtection="1">
      <alignment horizontal="center"/>
      <protection locked="0"/>
    </xf>
    <xf numFmtId="10" fontId="0" fillId="3" borderId="11" xfId="0" applyNumberFormat="1" applyFill="1" applyBorder="1" applyAlignment="1">
      <alignment horizontal="center"/>
    </xf>
    <xf numFmtId="0" fontId="0" fillId="0" borderId="3" xfId="0" applyBorder="1"/>
    <xf numFmtId="0" fontId="0" fillId="0" borderId="4" xfId="0" applyBorder="1" applyAlignment="1">
      <alignment horizontal="right"/>
    </xf>
    <xf numFmtId="10" fontId="0" fillId="0" borderId="11" xfId="0" applyNumberFormat="1" applyBorder="1" applyAlignment="1">
      <alignment horizontal="center" vertical="center"/>
    </xf>
    <xf numFmtId="0" fontId="0" fillId="3" borderId="11" xfId="0" applyFont="1" applyFill="1" applyBorder="1" applyAlignment="1" applyProtection="1">
      <alignment horizontal="center" vertical="center"/>
      <protection locked="0"/>
    </xf>
    <xf numFmtId="0" fontId="0" fillId="0" borderId="2" xfId="0" applyBorder="1" applyAlignment="1">
      <alignment horizontal="right" vertical="center"/>
    </xf>
    <xf numFmtId="0" fontId="0" fillId="0" borderId="2" xfId="0" applyBorder="1"/>
    <xf numFmtId="0" fontId="0" fillId="0" borderId="12" xfId="0" applyBorder="1"/>
    <xf numFmtId="0" fontId="0" fillId="0" borderId="12" xfId="0" applyBorder="1" applyAlignment="1">
      <alignment horizontal="right"/>
    </xf>
    <xf numFmtId="164" fontId="0" fillId="0" borderId="12" xfId="0" applyNumberFormat="1" applyBorder="1" applyAlignment="1">
      <alignment horizontal="center" vertical="center"/>
    </xf>
    <xf numFmtId="0" fontId="7" fillId="0" borderId="0" xfId="0" applyFont="1"/>
    <xf numFmtId="168" fontId="0" fillId="0" borderId="0" xfId="0" applyNumberFormat="1" applyBorder="1" applyAlignment="1">
      <alignment horizontal="left"/>
    </xf>
    <xf numFmtId="0" fontId="0" fillId="0" borderId="0" xfId="0" applyBorder="1" applyAlignment="1"/>
    <xf numFmtId="168" fontId="4" fillId="3" borderId="10" xfId="0" quotePrefix="1" applyNumberFormat="1" applyFont="1" applyFill="1" applyBorder="1"/>
    <xf numFmtId="164" fontId="4" fillId="0" borderId="1" xfId="0" applyNumberFormat="1" applyFont="1" applyBorder="1" applyAlignment="1">
      <alignment horizontal="center"/>
    </xf>
    <xf numFmtId="0" fontId="4" fillId="0" borderId="1" xfId="0" applyFont="1" applyBorder="1" applyAlignment="1">
      <alignment horizontal="center"/>
    </xf>
    <xf numFmtId="169" fontId="0" fillId="0" borderId="0" xfId="0" applyNumberFormat="1" applyAlignment="1">
      <alignment vertical="center" wrapText="1"/>
    </xf>
    <xf numFmtId="0" fontId="0" fillId="0" borderId="0" xfId="0" applyAlignment="1">
      <alignment wrapText="1"/>
    </xf>
    <xf numFmtId="0" fontId="0" fillId="0" borderId="0" xfId="0" applyAlignment="1">
      <alignment horizontal="center" wrapText="1"/>
    </xf>
    <xf numFmtId="0" fontId="0" fillId="0" borderId="2" xfId="0" applyBorder="1" applyAlignment="1">
      <alignment horizontal="right" vertical="center" wrapText="1"/>
    </xf>
    <xf numFmtId="0" fontId="0" fillId="0" borderId="3" xfId="0" applyBorder="1" applyAlignment="1">
      <alignment horizontal="right" vertical="center" wrapText="1"/>
    </xf>
    <xf numFmtId="0" fontId="0" fillId="0" borderId="4" xfId="0" applyBorder="1" applyAlignment="1">
      <alignment horizontal="righ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168" fontId="0" fillId="0" borderId="1" xfId="0" applyNumberFormat="1" applyBorder="1" applyAlignment="1">
      <alignment horizontal="left" wrapText="1"/>
    </xf>
    <xf numFmtId="0" fontId="0" fillId="0" borderId="1"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Current Year Final Adjusted % tax on World-Wide  Gross Income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201127819548873"/>
          <c:y val="7.7369254463026838E-2"/>
          <c:w val="0.82580353442661769"/>
          <c:h val="0.83395305958655996"/>
        </c:manualLayout>
      </c:layout>
      <c:scatterChart>
        <c:scatterStyle val="lineMarker"/>
        <c:varyColors val="0"/>
        <c:ser>
          <c:idx val="0"/>
          <c:order val="0"/>
          <c:tx>
            <c:strRef>
              <c:f>'2. Table Listing for Tax Rates'!$L$10:$L$13</c:f>
              <c:strCache>
                <c:ptCount val="4"/>
                <c:pt idx="0">
                  <c:v>Current Year*</c:v>
                </c:pt>
                <c:pt idx="1">
                  <c:v>Final Adjusted</c:v>
                </c:pt>
                <c:pt idx="2">
                  <c:v>% tax on WW </c:v>
                </c:pt>
                <c:pt idx="3">
                  <c:v>Gross Income</c:v>
                </c:pt>
              </c:strCache>
            </c:strRef>
          </c:tx>
          <c:spPr>
            <a:ln w="25400" cap="rnd">
              <a:noFill/>
              <a:round/>
            </a:ln>
            <a:effectLst/>
          </c:spPr>
          <c:marker>
            <c:symbol val="circle"/>
            <c:size val="5"/>
            <c:spPr>
              <a:solidFill>
                <a:schemeClr val="accent1"/>
              </a:solidFill>
              <a:ln w="9525">
                <a:solidFill>
                  <a:schemeClr val="accent1"/>
                </a:solidFill>
              </a:ln>
              <a:effectLst/>
            </c:spPr>
          </c:marker>
          <c:xVal>
            <c:numRef>
              <c:f>'2. Table Listing for Tax Rates'!$J$14:$J$374</c:f>
              <c:numCache>
                <c:formatCode>"$"#,##0</c:formatCode>
                <c:ptCount val="361"/>
                <c:pt idx="0">
                  <c:v>0</c:v>
                </c:pt>
                <c:pt idx="1">
                  <c:v>3066.666666666667</c:v>
                </c:pt>
                <c:pt idx="2">
                  <c:v>6133.3333333333339</c:v>
                </c:pt>
                <c:pt idx="3">
                  <c:v>9200</c:v>
                </c:pt>
                <c:pt idx="4">
                  <c:v>12266.666666666668</c:v>
                </c:pt>
                <c:pt idx="5">
                  <c:v>15333.333333333334</c:v>
                </c:pt>
                <c:pt idx="6">
                  <c:v>18400</c:v>
                </c:pt>
                <c:pt idx="7">
                  <c:v>21466.666666666668</c:v>
                </c:pt>
                <c:pt idx="8">
                  <c:v>24533.333333333336</c:v>
                </c:pt>
                <c:pt idx="9">
                  <c:v>27600</c:v>
                </c:pt>
                <c:pt idx="10">
                  <c:v>30666.666666666668</c:v>
                </c:pt>
                <c:pt idx="11">
                  <c:v>33733.333333333336</c:v>
                </c:pt>
                <c:pt idx="12">
                  <c:v>36800</c:v>
                </c:pt>
                <c:pt idx="13">
                  <c:v>39866.666666666664</c:v>
                </c:pt>
                <c:pt idx="14">
                  <c:v>42933.333333333328</c:v>
                </c:pt>
                <c:pt idx="15">
                  <c:v>45999.999999999993</c:v>
                </c:pt>
                <c:pt idx="16">
                  <c:v>49066.66666666665</c:v>
                </c:pt>
                <c:pt idx="17">
                  <c:v>52133.333333333314</c:v>
                </c:pt>
                <c:pt idx="18">
                  <c:v>55199.999999999978</c:v>
                </c:pt>
                <c:pt idx="19">
                  <c:v>58266.666666666642</c:v>
                </c:pt>
                <c:pt idx="20">
                  <c:v>61333.333333333307</c:v>
                </c:pt>
                <c:pt idx="21">
                  <c:v>64399.999999999971</c:v>
                </c:pt>
                <c:pt idx="22">
                  <c:v>67466.666666666628</c:v>
                </c:pt>
                <c:pt idx="23">
                  <c:v>70533.333333333299</c:v>
                </c:pt>
                <c:pt idx="24">
                  <c:v>73599.999999999971</c:v>
                </c:pt>
                <c:pt idx="25">
                  <c:v>76666.666666666642</c:v>
                </c:pt>
                <c:pt idx="26">
                  <c:v>79733.333333333314</c:v>
                </c:pt>
                <c:pt idx="27">
                  <c:v>82799.999999999985</c:v>
                </c:pt>
                <c:pt idx="28">
                  <c:v>85866.666666666657</c:v>
                </c:pt>
                <c:pt idx="29">
                  <c:v>88933.333333333328</c:v>
                </c:pt>
                <c:pt idx="30">
                  <c:v>92000</c:v>
                </c:pt>
                <c:pt idx="31">
                  <c:v>95066.666666666672</c:v>
                </c:pt>
                <c:pt idx="32">
                  <c:v>98133.333333333343</c:v>
                </c:pt>
                <c:pt idx="33">
                  <c:v>101200.00000000001</c:v>
                </c:pt>
                <c:pt idx="34">
                  <c:v>104266.66666666669</c:v>
                </c:pt>
                <c:pt idx="35">
                  <c:v>107333.33333333336</c:v>
                </c:pt>
                <c:pt idx="36">
                  <c:v>110400.00000000001</c:v>
                </c:pt>
                <c:pt idx="37">
                  <c:v>113466.66666666669</c:v>
                </c:pt>
                <c:pt idx="38">
                  <c:v>116533.33333333336</c:v>
                </c:pt>
                <c:pt idx="39">
                  <c:v>119600.00000000003</c:v>
                </c:pt>
                <c:pt idx="40">
                  <c:v>122666.6666666667</c:v>
                </c:pt>
                <c:pt idx="41">
                  <c:v>125733.33333333337</c:v>
                </c:pt>
                <c:pt idx="42">
                  <c:v>128800.00000000004</c:v>
                </c:pt>
                <c:pt idx="43">
                  <c:v>131866.66666666672</c:v>
                </c:pt>
                <c:pt idx="44">
                  <c:v>134933.3333333334</c:v>
                </c:pt>
                <c:pt idx="45">
                  <c:v>138000.00000000006</c:v>
                </c:pt>
                <c:pt idx="46">
                  <c:v>141066.66666666672</c:v>
                </c:pt>
                <c:pt idx="47">
                  <c:v>144133.33333333337</c:v>
                </c:pt>
                <c:pt idx="48">
                  <c:v>147200.00000000003</c:v>
                </c:pt>
                <c:pt idx="49">
                  <c:v>150266.66666666669</c:v>
                </c:pt>
                <c:pt idx="50">
                  <c:v>153333.33333333334</c:v>
                </c:pt>
                <c:pt idx="51">
                  <c:v>156400</c:v>
                </c:pt>
                <c:pt idx="52">
                  <c:v>159466.66666666666</c:v>
                </c:pt>
                <c:pt idx="53">
                  <c:v>162533.33333333331</c:v>
                </c:pt>
                <c:pt idx="54">
                  <c:v>165599.99999999997</c:v>
                </c:pt>
                <c:pt idx="55">
                  <c:v>168666.66666666663</c:v>
                </c:pt>
                <c:pt idx="56">
                  <c:v>171733.33333333328</c:v>
                </c:pt>
                <c:pt idx="57">
                  <c:v>174799.99999999994</c:v>
                </c:pt>
                <c:pt idx="58">
                  <c:v>177866.6666666666</c:v>
                </c:pt>
                <c:pt idx="59">
                  <c:v>180933.33333333326</c:v>
                </c:pt>
                <c:pt idx="60">
                  <c:v>183999.99999999988</c:v>
                </c:pt>
                <c:pt idx="61">
                  <c:v>187066.66666666654</c:v>
                </c:pt>
                <c:pt idx="62">
                  <c:v>190133.3333333332</c:v>
                </c:pt>
                <c:pt idx="63">
                  <c:v>193199.99999999985</c:v>
                </c:pt>
                <c:pt idx="64">
                  <c:v>196266.66666666651</c:v>
                </c:pt>
                <c:pt idx="65">
                  <c:v>199333.33333333317</c:v>
                </c:pt>
                <c:pt idx="66">
                  <c:v>202399.99999999983</c:v>
                </c:pt>
                <c:pt idx="67">
                  <c:v>205466.66666666648</c:v>
                </c:pt>
                <c:pt idx="68">
                  <c:v>208533.33333333314</c:v>
                </c:pt>
                <c:pt idx="69">
                  <c:v>211599.9999999998</c:v>
                </c:pt>
                <c:pt idx="70">
                  <c:v>214666.66666666645</c:v>
                </c:pt>
                <c:pt idx="71">
                  <c:v>217733.33333333311</c:v>
                </c:pt>
                <c:pt idx="72">
                  <c:v>220799.99999999977</c:v>
                </c:pt>
                <c:pt idx="73">
                  <c:v>223866.66666666642</c:v>
                </c:pt>
                <c:pt idx="74">
                  <c:v>226933.33333333308</c:v>
                </c:pt>
                <c:pt idx="75">
                  <c:v>229999.99999999974</c:v>
                </c:pt>
                <c:pt idx="76">
                  <c:v>233066.6666666664</c:v>
                </c:pt>
                <c:pt idx="77">
                  <c:v>236133.33333333305</c:v>
                </c:pt>
                <c:pt idx="78">
                  <c:v>239199.99999999971</c:v>
                </c:pt>
                <c:pt idx="79">
                  <c:v>242266.66666666637</c:v>
                </c:pt>
                <c:pt idx="80">
                  <c:v>245333.33333333302</c:v>
                </c:pt>
                <c:pt idx="81">
                  <c:v>248399.99999999968</c:v>
                </c:pt>
                <c:pt idx="82">
                  <c:v>251466.66666666634</c:v>
                </c:pt>
                <c:pt idx="83">
                  <c:v>254533.33333333299</c:v>
                </c:pt>
                <c:pt idx="84">
                  <c:v>257599.99999999965</c:v>
                </c:pt>
                <c:pt idx="85">
                  <c:v>260666.66666666628</c:v>
                </c:pt>
                <c:pt idx="86">
                  <c:v>263733.33333333296</c:v>
                </c:pt>
                <c:pt idx="87">
                  <c:v>266799.99999999959</c:v>
                </c:pt>
                <c:pt idx="88">
                  <c:v>269866.66666666628</c:v>
                </c:pt>
                <c:pt idx="89">
                  <c:v>272933.33333333291</c:v>
                </c:pt>
                <c:pt idx="90">
                  <c:v>275999.99999999959</c:v>
                </c:pt>
                <c:pt idx="91">
                  <c:v>279066.66666666622</c:v>
                </c:pt>
                <c:pt idx="92">
                  <c:v>282133.33333333291</c:v>
                </c:pt>
                <c:pt idx="93">
                  <c:v>285199.99999999953</c:v>
                </c:pt>
                <c:pt idx="94">
                  <c:v>288266.66666666622</c:v>
                </c:pt>
                <c:pt idx="95">
                  <c:v>291333.33333333285</c:v>
                </c:pt>
                <c:pt idx="96">
                  <c:v>294399.99999999953</c:v>
                </c:pt>
                <c:pt idx="97">
                  <c:v>297466.66666666616</c:v>
                </c:pt>
                <c:pt idx="98">
                  <c:v>300533.33333333279</c:v>
                </c:pt>
                <c:pt idx="99">
                  <c:v>303599.99999999948</c:v>
                </c:pt>
                <c:pt idx="100">
                  <c:v>306666.6666666661</c:v>
                </c:pt>
                <c:pt idx="101">
                  <c:v>309733.33333333279</c:v>
                </c:pt>
                <c:pt idx="102">
                  <c:v>312799.99999999942</c:v>
                </c:pt>
                <c:pt idx="103">
                  <c:v>315866.6666666661</c:v>
                </c:pt>
                <c:pt idx="104">
                  <c:v>318933.33333333273</c:v>
                </c:pt>
                <c:pt idx="105">
                  <c:v>321999.99999999942</c:v>
                </c:pt>
                <c:pt idx="106">
                  <c:v>325066.66666666605</c:v>
                </c:pt>
                <c:pt idx="107">
                  <c:v>328133.33333333273</c:v>
                </c:pt>
                <c:pt idx="108">
                  <c:v>331199.99999999936</c:v>
                </c:pt>
                <c:pt idx="109">
                  <c:v>334266.66666666605</c:v>
                </c:pt>
                <c:pt idx="110">
                  <c:v>337333.33333333267</c:v>
                </c:pt>
                <c:pt idx="111">
                  <c:v>340399.99999999936</c:v>
                </c:pt>
                <c:pt idx="112">
                  <c:v>343466.66666666599</c:v>
                </c:pt>
                <c:pt idx="113">
                  <c:v>346533.33333333267</c:v>
                </c:pt>
                <c:pt idx="114">
                  <c:v>349599.9999999993</c:v>
                </c:pt>
                <c:pt idx="115">
                  <c:v>352666.66666666599</c:v>
                </c:pt>
                <c:pt idx="116">
                  <c:v>355733.33333333262</c:v>
                </c:pt>
                <c:pt idx="117">
                  <c:v>358799.9999999993</c:v>
                </c:pt>
                <c:pt idx="118">
                  <c:v>361866.66666666593</c:v>
                </c:pt>
                <c:pt idx="119">
                  <c:v>364933.33333333262</c:v>
                </c:pt>
                <c:pt idx="120">
                  <c:v>367999.99999999924</c:v>
                </c:pt>
                <c:pt idx="121">
                  <c:v>371066.66666666587</c:v>
                </c:pt>
                <c:pt idx="122">
                  <c:v>374133.33333333256</c:v>
                </c:pt>
                <c:pt idx="123">
                  <c:v>377199.99999999919</c:v>
                </c:pt>
                <c:pt idx="124">
                  <c:v>380266.66666666587</c:v>
                </c:pt>
                <c:pt idx="125">
                  <c:v>383333.3333333325</c:v>
                </c:pt>
                <c:pt idx="126">
                  <c:v>386399.99999999919</c:v>
                </c:pt>
                <c:pt idx="127">
                  <c:v>389466.66666666581</c:v>
                </c:pt>
                <c:pt idx="128">
                  <c:v>392533.3333333325</c:v>
                </c:pt>
                <c:pt idx="129">
                  <c:v>395599.99999999913</c:v>
                </c:pt>
                <c:pt idx="130">
                  <c:v>398666.66666666581</c:v>
                </c:pt>
                <c:pt idx="131">
                  <c:v>401733.33333333244</c:v>
                </c:pt>
                <c:pt idx="132">
                  <c:v>404799.99999999913</c:v>
                </c:pt>
                <c:pt idx="133">
                  <c:v>407866.66666666575</c:v>
                </c:pt>
                <c:pt idx="134">
                  <c:v>410933.33333333244</c:v>
                </c:pt>
                <c:pt idx="135">
                  <c:v>413999.99999999907</c:v>
                </c:pt>
                <c:pt idx="136">
                  <c:v>417066.66666666575</c:v>
                </c:pt>
                <c:pt idx="137">
                  <c:v>420133.33333333238</c:v>
                </c:pt>
                <c:pt idx="138">
                  <c:v>423199.99999999907</c:v>
                </c:pt>
                <c:pt idx="139">
                  <c:v>426266.6666666657</c:v>
                </c:pt>
                <c:pt idx="140">
                  <c:v>429333.33333333238</c:v>
                </c:pt>
                <c:pt idx="141">
                  <c:v>432399.99999999901</c:v>
                </c:pt>
                <c:pt idx="142">
                  <c:v>435466.6666666657</c:v>
                </c:pt>
                <c:pt idx="143">
                  <c:v>438533.33333333232</c:v>
                </c:pt>
                <c:pt idx="144">
                  <c:v>441599.99999999901</c:v>
                </c:pt>
                <c:pt idx="145">
                  <c:v>444666.66666666564</c:v>
                </c:pt>
                <c:pt idx="146">
                  <c:v>447733.33333333227</c:v>
                </c:pt>
                <c:pt idx="147">
                  <c:v>450799.99999999895</c:v>
                </c:pt>
                <c:pt idx="148">
                  <c:v>453866.66666666558</c:v>
                </c:pt>
                <c:pt idx="149">
                  <c:v>456933.33333333227</c:v>
                </c:pt>
                <c:pt idx="150">
                  <c:v>459999.99999999889</c:v>
                </c:pt>
                <c:pt idx="151">
                  <c:v>463066.66666666558</c:v>
                </c:pt>
                <c:pt idx="152">
                  <c:v>466133.33333333221</c:v>
                </c:pt>
                <c:pt idx="153">
                  <c:v>469199.99999999889</c:v>
                </c:pt>
                <c:pt idx="154">
                  <c:v>472266.66666666552</c:v>
                </c:pt>
                <c:pt idx="155">
                  <c:v>475333.33333333221</c:v>
                </c:pt>
                <c:pt idx="156">
                  <c:v>478399.99999999884</c:v>
                </c:pt>
                <c:pt idx="157">
                  <c:v>481466.66666666552</c:v>
                </c:pt>
                <c:pt idx="158">
                  <c:v>484533.33333333215</c:v>
                </c:pt>
                <c:pt idx="159">
                  <c:v>487599.99999999884</c:v>
                </c:pt>
                <c:pt idx="160">
                  <c:v>490666.66666666546</c:v>
                </c:pt>
                <c:pt idx="161">
                  <c:v>493733.33333333215</c:v>
                </c:pt>
                <c:pt idx="162">
                  <c:v>496799.99999999878</c:v>
                </c:pt>
                <c:pt idx="163">
                  <c:v>499866.66666666546</c:v>
                </c:pt>
                <c:pt idx="164">
                  <c:v>502933.33333333209</c:v>
                </c:pt>
                <c:pt idx="165">
                  <c:v>505999.99999999878</c:v>
                </c:pt>
                <c:pt idx="166">
                  <c:v>509066.66666666541</c:v>
                </c:pt>
                <c:pt idx="167">
                  <c:v>512133.33333333209</c:v>
                </c:pt>
                <c:pt idx="168">
                  <c:v>515199.99999999872</c:v>
                </c:pt>
                <c:pt idx="169">
                  <c:v>518266.66666666541</c:v>
                </c:pt>
                <c:pt idx="170">
                  <c:v>521333.33333333203</c:v>
                </c:pt>
                <c:pt idx="171">
                  <c:v>524399.99999999872</c:v>
                </c:pt>
                <c:pt idx="172">
                  <c:v>527466.66666666535</c:v>
                </c:pt>
                <c:pt idx="173">
                  <c:v>530533.33333333198</c:v>
                </c:pt>
                <c:pt idx="174">
                  <c:v>533599.9999999986</c:v>
                </c:pt>
                <c:pt idx="175">
                  <c:v>536666.66666666535</c:v>
                </c:pt>
                <c:pt idx="176">
                  <c:v>539733.33333333198</c:v>
                </c:pt>
                <c:pt idx="177">
                  <c:v>542799.9999999986</c:v>
                </c:pt>
                <c:pt idx="178">
                  <c:v>545866.66666666523</c:v>
                </c:pt>
                <c:pt idx="179">
                  <c:v>548933.33333333198</c:v>
                </c:pt>
                <c:pt idx="180">
                  <c:v>551999.9999999986</c:v>
                </c:pt>
                <c:pt idx="181">
                  <c:v>555066.66666666535</c:v>
                </c:pt>
                <c:pt idx="182">
                  <c:v>558133.33333333198</c:v>
                </c:pt>
                <c:pt idx="183">
                  <c:v>561199.9999999986</c:v>
                </c:pt>
                <c:pt idx="184">
                  <c:v>564266.66666666523</c:v>
                </c:pt>
                <c:pt idx="185">
                  <c:v>567333.33333333198</c:v>
                </c:pt>
                <c:pt idx="186">
                  <c:v>570399.9999999986</c:v>
                </c:pt>
                <c:pt idx="187">
                  <c:v>573466.66666666523</c:v>
                </c:pt>
                <c:pt idx="188">
                  <c:v>576533.33333333186</c:v>
                </c:pt>
                <c:pt idx="189">
                  <c:v>579599.9999999986</c:v>
                </c:pt>
                <c:pt idx="190">
                  <c:v>582666.66666666523</c:v>
                </c:pt>
                <c:pt idx="191">
                  <c:v>585733.33333333186</c:v>
                </c:pt>
                <c:pt idx="192">
                  <c:v>588799.99999999849</c:v>
                </c:pt>
                <c:pt idx="193">
                  <c:v>591866.66666666523</c:v>
                </c:pt>
                <c:pt idx="194">
                  <c:v>594933.33333333186</c:v>
                </c:pt>
                <c:pt idx="195">
                  <c:v>597999.99999999849</c:v>
                </c:pt>
                <c:pt idx="196">
                  <c:v>601066.66666666511</c:v>
                </c:pt>
                <c:pt idx="197">
                  <c:v>604133.33333333174</c:v>
                </c:pt>
                <c:pt idx="198">
                  <c:v>607199.99999999849</c:v>
                </c:pt>
                <c:pt idx="199">
                  <c:v>610266.66666666511</c:v>
                </c:pt>
                <c:pt idx="200">
                  <c:v>613333.33333333174</c:v>
                </c:pt>
                <c:pt idx="201">
                  <c:v>616399.99999999837</c:v>
                </c:pt>
                <c:pt idx="202">
                  <c:v>619466.66666666511</c:v>
                </c:pt>
                <c:pt idx="203">
                  <c:v>622533.33333333174</c:v>
                </c:pt>
                <c:pt idx="204">
                  <c:v>625599.99999999837</c:v>
                </c:pt>
                <c:pt idx="205">
                  <c:v>628666.666666665</c:v>
                </c:pt>
                <c:pt idx="206">
                  <c:v>631733.33333333174</c:v>
                </c:pt>
                <c:pt idx="207">
                  <c:v>634799.99999999837</c:v>
                </c:pt>
                <c:pt idx="208">
                  <c:v>637866.666666665</c:v>
                </c:pt>
                <c:pt idx="209">
                  <c:v>640933.33333333163</c:v>
                </c:pt>
                <c:pt idx="210">
                  <c:v>643999.99999999837</c:v>
                </c:pt>
                <c:pt idx="211">
                  <c:v>647066.666666665</c:v>
                </c:pt>
                <c:pt idx="212">
                  <c:v>650133.33333333163</c:v>
                </c:pt>
                <c:pt idx="213">
                  <c:v>653199.99999999825</c:v>
                </c:pt>
                <c:pt idx="214">
                  <c:v>656266.666666665</c:v>
                </c:pt>
                <c:pt idx="215">
                  <c:v>659333.33333333163</c:v>
                </c:pt>
                <c:pt idx="216">
                  <c:v>662399.99999999825</c:v>
                </c:pt>
                <c:pt idx="217">
                  <c:v>665466.66666666488</c:v>
                </c:pt>
                <c:pt idx="218">
                  <c:v>668533.33333333163</c:v>
                </c:pt>
                <c:pt idx="219">
                  <c:v>671599.99999999825</c:v>
                </c:pt>
                <c:pt idx="220">
                  <c:v>674666.66666666488</c:v>
                </c:pt>
                <c:pt idx="221">
                  <c:v>677733.33333333151</c:v>
                </c:pt>
                <c:pt idx="222">
                  <c:v>680799.99999999814</c:v>
                </c:pt>
                <c:pt idx="223">
                  <c:v>683866.66666666488</c:v>
                </c:pt>
                <c:pt idx="224">
                  <c:v>686933.33333333151</c:v>
                </c:pt>
                <c:pt idx="225">
                  <c:v>689999.99999999814</c:v>
                </c:pt>
                <c:pt idx="226">
                  <c:v>693066.66666666477</c:v>
                </c:pt>
                <c:pt idx="227">
                  <c:v>696133.33333333151</c:v>
                </c:pt>
                <c:pt idx="228">
                  <c:v>699199.99999999814</c:v>
                </c:pt>
                <c:pt idx="229">
                  <c:v>702266.66666666477</c:v>
                </c:pt>
                <c:pt idx="230">
                  <c:v>705333.33333333139</c:v>
                </c:pt>
                <c:pt idx="231">
                  <c:v>708399.99999999814</c:v>
                </c:pt>
                <c:pt idx="232">
                  <c:v>711466.66666666477</c:v>
                </c:pt>
                <c:pt idx="233">
                  <c:v>714533.33333333139</c:v>
                </c:pt>
                <c:pt idx="234">
                  <c:v>717599.99999999802</c:v>
                </c:pt>
                <c:pt idx="235">
                  <c:v>720666.66666666477</c:v>
                </c:pt>
                <c:pt idx="236">
                  <c:v>723733.33333333139</c:v>
                </c:pt>
                <c:pt idx="237">
                  <c:v>726799.99999999802</c:v>
                </c:pt>
                <c:pt idx="238">
                  <c:v>729866.66666666465</c:v>
                </c:pt>
                <c:pt idx="239">
                  <c:v>732933.33333333139</c:v>
                </c:pt>
                <c:pt idx="240">
                  <c:v>735999.99999999802</c:v>
                </c:pt>
                <c:pt idx="241">
                  <c:v>739066.66666666465</c:v>
                </c:pt>
                <c:pt idx="242">
                  <c:v>742133.33333333128</c:v>
                </c:pt>
                <c:pt idx="243">
                  <c:v>745199.99999999802</c:v>
                </c:pt>
                <c:pt idx="244">
                  <c:v>748266.66666666465</c:v>
                </c:pt>
                <c:pt idx="245">
                  <c:v>751333.33333333128</c:v>
                </c:pt>
                <c:pt idx="246">
                  <c:v>754399.9999999979</c:v>
                </c:pt>
                <c:pt idx="247">
                  <c:v>757466.66666666453</c:v>
                </c:pt>
                <c:pt idx="248">
                  <c:v>760533.33333333128</c:v>
                </c:pt>
                <c:pt idx="249">
                  <c:v>763599.9999999979</c:v>
                </c:pt>
                <c:pt idx="250">
                  <c:v>766666.66666666453</c:v>
                </c:pt>
                <c:pt idx="251">
                  <c:v>769733.33333333116</c:v>
                </c:pt>
                <c:pt idx="252">
                  <c:v>772799.9999999979</c:v>
                </c:pt>
                <c:pt idx="253">
                  <c:v>775866.66666666453</c:v>
                </c:pt>
                <c:pt idx="254">
                  <c:v>778933.33333333116</c:v>
                </c:pt>
                <c:pt idx="255">
                  <c:v>781999.99999999779</c:v>
                </c:pt>
                <c:pt idx="256">
                  <c:v>785066.66666666453</c:v>
                </c:pt>
                <c:pt idx="257">
                  <c:v>788133.33333333116</c:v>
                </c:pt>
                <c:pt idx="258">
                  <c:v>791199.99999999779</c:v>
                </c:pt>
                <c:pt idx="259">
                  <c:v>794266.66666666442</c:v>
                </c:pt>
                <c:pt idx="260">
                  <c:v>797333.33333333116</c:v>
                </c:pt>
                <c:pt idx="261">
                  <c:v>800399.99999999779</c:v>
                </c:pt>
                <c:pt idx="262">
                  <c:v>803466.66666666442</c:v>
                </c:pt>
                <c:pt idx="263">
                  <c:v>806533.33333333104</c:v>
                </c:pt>
                <c:pt idx="264">
                  <c:v>809599.99999999779</c:v>
                </c:pt>
                <c:pt idx="265">
                  <c:v>812666.66666666442</c:v>
                </c:pt>
                <c:pt idx="266">
                  <c:v>815733.33333333104</c:v>
                </c:pt>
                <c:pt idx="267">
                  <c:v>818799.99999999767</c:v>
                </c:pt>
                <c:pt idx="268">
                  <c:v>821866.66666666442</c:v>
                </c:pt>
                <c:pt idx="269">
                  <c:v>824933.33333333104</c:v>
                </c:pt>
                <c:pt idx="270">
                  <c:v>827999.99999999767</c:v>
                </c:pt>
                <c:pt idx="271">
                  <c:v>831066.6666666643</c:v>
                </c:pt>
                <c:pt idx="272">
                  <c:v>834133.33333333093</c:v>
                </c:pt>
                <c:pt idx="273">
                  <c:v>837199.99999999767</c:v>
                </c:pt>
                <c:pt idx="274">
                  <c:v>840266.6666666643</c:v>
                </c:pt>
                <c:pt idx="275">
                  <c:v>843333.33333333093</c:v>
                </c:pt>
                <c:pt idx="276">
                  <c:v>846399.99999999756</c:v>
                </c:pt>
                <c:pt idx="277">
                  <c:v>849466.6666666643</c:v>
                </c:pt>
                <c:pt idx="278">
                  <c:v>852533.33333333093</c:v>
                </c:pt>
                <c:pt idx="279">
                  <c:v>855599.99999999756</c:v>
                </c:pt>
                <c:pt idx="280">
                  <c:v>858666.66666666418</c:v>
                </c:pt>
                <c:pt idx="281">
                  <c:v>861733.33333333093</c:v>
                </c:pt>
                <c:pt idx="282">
                  <c:v>864799.99999999756</c:v>
                </c:pt>
                <c:pt idx="283">
                  <c:v>867866.66666666418</c:v>
                </c:pt>
                <c:pt idx="284">
                  <c:v>870933.33333333081</c:v>
                </c:pt>
                <c:pt idx="285">
                  <c:v>873999.99999999756</c:v>
                </c:pt>
                <c:pt idx="286">
                  <c:v>877066.66666666418</c:v>
                </c:pt>
                <c:pt idx="287">
                  <c:v>880133.33333333081</c:v>
                </c:pt>
                <c:pt idx="288">
                  <c:v>883199.99999999744</c:v>
                </c:pt>
                <c:pt idx="289">
                  <c:v>886266.66666666418</c:v>
                </c:pt>
                <c:pt idx="290">
                  <c:v>889333.33333333081</c:v>
                </c:pt>
                <c:pt idx="291">
                  <c:v>892399.99999999744</c:v>
                </c:pt>
                <c:pt idx="292">
                  <c:v>895466.66666666407</c:v>
                </c:pt>
                <c:pt idx="293">
                  <c:v>898533.33333333081</c:v>
                </c:pt>
                <c:pt idx="294">
                  <c:v>901599.99999999744</c:v>
                </c:pt>
                <c:pt idx="295">
                  <c:v>904666.66666666407</c:v>
                </c:pt>
                <c:pt idx="296">
                  <c:v>907733.33333333069</c:v>
                </c:pt>
                <c:pt idx="297">
                  <c:v>910799.99999999732</c:v>
                </c:pt>
                <c:pt idx="298">
                  <c:v>913866.66666666407</c:v>
                </c:pt>
                <c:pt idx="299">
                  <c:v>916933.33333333069</c:v>
                </c:pt>
                <c:pt idx="300">
                  <c:v>919999.99999999732</c:v>
                </c:pt>
                <c:pt idx="301">
                  <c:v>923066.66666666395</c:v>
                </c:pt>
                <c:pt idx="302">
                  <c:v>926133.33333333069</c:v>
                </c:pt>
                <c:pt idx="303">
                  <c:v>929199.99999999732</c:v>
                </c:pt>
                <c:pt idx="304">
                  <c:v>932266.66666666395</c:v>
                </c:pt>
                <c:pt idx="305">
                  <c:v>935333.33333333058</c:v>
                </c:pt>
                <c:pt idx="306">
                  <c:v>938399.99999999732</c:v>
                </c:pt>
                <c:pt idx="307">
                  <c:v>941466.66666666395</c:v>
                </c:pt>
                <c:pt idx="308">
                  <c:v>944533.33333333058</c:v>
                </c:pt>
                <c:pt idx="309">
                  <c:v>947599.99999999721</c:v>
                </c:pt>
                <c:pt idx="310">
                  <c:v>950666.66666666395</c:v>
                </c:pt>
                <c:pt idx="311">
                  <c:v>953733.33333333058</c:v>
                </c:pt>
                <c:pt idx="312">
                  <c:v>956799.99999999721</c:v>
                </c:pt>
                <c:pt idx="313">
                  <c:v>959866.66666666383</c:v>
                </c:pt>
                <c:pt idx="314">
                  <c:v>962933.33333333058</c:v>
                </c:pt>
                <c:pt idx="315">
                  <c:v>965999.99999999721</c:v>
                </c:pt>
                <c:pt idx="316">
                  <c:v>969066.66666666383</c:v>
                </c:pt>
                <c:pt idx="317">
                  <c:v>972133.33333333046</c:v>
                </c:pt>
                <c:pt idx="318">
                  <c:v>975199.99999999721</c:v>
                </c:pt>
                <c:pt idx="319">
                  <c:v>978266.66666666383</c:v>
                </c:pt>
                <c:pt idx="320">
                  <c:v>981333.33333333046</c:v>
                </c:pt>
                <c:pt idx="321">
                  <c:v>984399.99999999709</c:v>
                </c:pt>
                <c:pt idx="322">
                  <c:v>987466.66666666372</c:v>
                </c:pt>
                <c:pt idx="323">
                  <c:v>990533.33333333046</c:v>
                </c:pt>
                <c:pt idx="324">
                  <c:v>993599.99999999709</c:v>
                </c:pt>
                <c:pt idx="325">
                  <c:v>996666.66666666372</c:v>
                </c:pt>
                <c:pt idx="326">
                  <c:v>999733.33333333035</c:v>
                </c:pt>
                <c:pt idx="327">
                  <c:v>1002799.9999999971</c:v>
                </c:pt>
                <c:pt idx="328">
                  <c:v>1005866.6666666637</c:v>
                </c:pt>
                <c:pt idx="329">
                  <c:v>1008933.3333333303</c:v>
                </c:pt>
                <c:pt idx="330">
                  <c:v>1011999.999999997</c:v>
                </c:pt>
                <c:pt idx="331">
                  <c:v>1015066.6666666637</c:v>
                </c:pt>
                <c:pt idx="332">
                  <c:v>1018133.3333333303</c:v>
                </c:pt>
                <c:pt idx="333">
                  <c:v>1021199.999999997</c:v>
                </c:pt>
                <c:pt idx="334">
                  <c:v>1024266.6666666636</c:v>
                </c:pt>
                <c:pt idx="335">
                  <c:v>1027333.3333333303</c:v>
                </c:pt>
                <c:pt idx="336">
                  <c:v>1030399.999999997</c:v>
                </c:pt>
                <c:pt idx="337">
                  <c:v>1033466.6666666636</c:v>
                </c:pt>
                <c:pt idx="338">
                  <c:v>1036533.3333333302</c:v>
                </c:pt>
                <c:pt idx="339">
                  <c:v>1039599.999999997</c:v>
                </c:pt>
                <c:pt idx="340">
                  <c:v>1042666.6666666636</c:v>
                </c:pt>
                <c:pt idx="341">
                  <c:v>1045733.3333333302</c:v>
                </c:pt>
                <c:pt idx="342">
                  <c:v>1048799.999999997</c:v>
                </c:pt>
                <c:pt idx="343">
                  <c:v>1051866.6666666635</c:v>
                </c:pt>
                <c:pt idx="344">
                  <c:v>1054933.3333333302</c:v>
                </c:pt>
                <c:pt idx="345">
                  <c:v>1057999.9999999967</c:v>
                </c:pt>
                <c:pt idx="346">
                  <c:v>1061066.6666666635</c:v>
                </c:pt>
                <c:pt idx="347">
                  <c:v>1064133.3333333302</c:v>
                </c:pt>
                <c:pt idx="348">
                  <c:v>1067199.9999999967</c:v>
                </c:pt>
                <c:pt idx="349">
                  <c:v>1070266.6666666635</c:v>
                </c:pt>
                <c:pt idx="350">
                  <c:v>1073333.3333333302</c:v>
                </c:pt>
                <c:pt idx="351">
                  <c:v>1076399.9999999967</c:v>
                </c:pt>
                <c:pt idx="352">
                  <c:v>1079466.6666666635</c:v>
                </c:pt>
                <c:pt idx="353">
                  <c:v>1082533.33333333</c:v>
                </c:pt>
                <c:pt idx="354">
                  <c:v>1085599.9999999967</c:v>
                </c:pt>
                <c:pt idx="355">
                  <c:v>1088666.6666666635</c:v>
                </c:pt>
                <c:pt idx="356">
                  <c:v>1091733.33333333</c:v>
                </c:pt>
                <c:pt idx="357">
                  <c:v>1094799.9999999967</c:v>
                </c:pt>
                <c:pt idx="358">
                  <c:v>1097866.6666666635</c:v>
                </c:pt>
                <c:pt idx="359">
                  <c:v>1100933.33333333</c:v>
                </c:pt>
                <c:pt idx="360">
                  <c:v>1103999.9999999967</c:v>
                </c:pt>
              </c:numCache>
            </c:numRef>
          </c:xVal>
          <c:yVal>
            <c:numRef>
              <c:f>'2. Table Listing for Tax Rates'!$M$14:$M$374</c:f>
              <c:numCache>
                <c:formatCode>0%</c:formatCode>
                <c:ptCount val="361"/>
                <c:pt idx="0">
                  <c:v>0</c:v>
                </c:pt>
                <c:pt idx="1">
                  <c:v>0</c:v>
                </c:pt>
                <c:pt idx="2">
                  <c:v>0</c:v>
                </c:pt>
                <c:pt idx="3">
                  <c:v>0</c:v>
                </c:pt>
                <c:pt idx="4">
                  <c:v>0</c:v>
                </c:pt>
                <c:pt idx="5">
                  <c:v>3.0333912365512774E-2</c:v>
                </c:pt>
                <c:pt idx="6">
                  <c:v>3.0480800240087889E-2</c:v>
                </c:pt>
                <c:pt idx="7">
                  <c:v>3.0654368558102198E-2</c:v>
                </c:pt>
                <c:pt idx="8">
                  <c:v>3.0854604101656264E-2</c:v>
                </c:pt>
                <c:pt idx="9">
                  <c:v>3.1081491622038233E-2</c:v>
                </c:pt>
                <c:pt idx="10">
                  <c:v>3.133501384088494E-2</c:v>
                </c:pt>
                <c:pt idx="11">
                  <c:v>3.161515145149793E-2</c:v>
                </c:pt>
                <c:pt idx="12">
                  <c:v>3.1921883120313493E-2</c:v>
                </c:pt>
                <c:pt idx="13">
                  <c:v>3.2255185488527537E-2</c:v>
                </c:pt>
                <c:pt idx="14">
                  <c:v>3.2615033173874278E-2</c:v>
                </c:pt>
                <c:pt idx="15">
                  <c:v>3.3001398772559254E-2</c:v>
                </c:pt>
                <c:pt idx="16">
                  <c:v>3.3414252861346284E-2</c:v>
                </c:pt>
                <c:pt idx="17">
                  <c:v>3.3853563999798067E-2</c:v>
                </c:pt>
                <c:pt idx="18">
                  <c:v>3.4319298732670499E-2</c:v>
                </c:pt>
                <c:pt idx="19">
                  <c:v>3.4811421592460569E-2</c:v>
                </c:pt>
                <c:pt idx="20">
                  <c:v>3.532989510210717E-2</c:v>
                </c:pt>
                <c:pt idx="21">
                  <c:v>3.5874679777845121E-2</c:v>
                </c:pt>
                <c:pt idx="22">
                  <c:v>3.6445734132212221E-2</c:v>
                </c:pt>
                <c:pt idx="23">
                  <c:v>3.7043014677208448E-2</c:v>
                </c:pt>
                <c:pt idx="24">
                  <c:v>3.7666475927607815E-2</c:v>
                </c:pt>
                <c:pt idx="25">
                  <c:v>3.8316070404422281E-2</c:v>
                </c:pt>
                <c:pt idx="26">
                  <c:v>3.8991748638517398E-2</c:v>
                </c:pt>
                <c:pt idx="27">
                  <c:v>3.9693459174379706E-2</c:v>
                </c:pt>
                <c:pt idx="28">
                  <c:v>4.0421148574035046E-2</c:v>
                </c:pt>
                <c:pt idx="29">
                  <c:v>4.1174761421118339E-2</c:v>
                </c:pt>
                <c:pt idx="30">
                  <c:v>4.1954240325093484E-2</c:v>
                </c:pt>
                <c:pt idx="31">
                  <c:v>4.2759525925624146E-2</c:v>
                </c:pt>
                <c:pt idx="32">
                  <c:v>4.3590556897093999E-2</c:v>
                </c:pt>
                <c:pt idx="33">
                  <c:v>4.4447269953277073E-2</c:v>
                </c:pt>
                <c:pt idx="34">
                  <c:v>4.5329599852157322E-2</c:v>
                </c:pt>
                <c:pt idx="35">
                  <c:v>4.6237479400896828E-2</c:v>
                </c:pt>
                <c:pt idx="36">
                  <c:v>4.71708394609529E-2</c:v>
                </c:pt>
                <c:pt idx="37">
                  <c:v>4.8129608953343422E-2</c:v>
                </c:pt>
                <c:pt idx="38">
                  <c:v>4.9113714864059417E-2</c:v>
                </c:pt>
                <c:pt idx="39">
                  <c:v>5.0123082249625729E-2</c:v>
                </c:pt>
                <c:pt idx="40">
                  <c:v>5.1157634242808038E-2</c:v>
                </c:pt>
                <c:pt idx="41">
                  <c:v>5.2217292058466556E-2</c:v>
                </c:pt>
                <c:pt idx="42">
                  <c:v>5.3301974999556023E-2</c:v>
                </c:pt>
                <c:pt idx="43">
                  <c:v>5.4411600463270995E-2</c:v>
                </c:pt>
                <c:pt idx="44">
                  <c:v>5.5546083947336275E-2</c:v>
                </c:pt>
                <c:pt idx="45">
                  <c:v>5.670533905644224E-2</c:v>
                </c:pt>
                <c:pt idx="46">
                  <c:v>5.7889277508824048E-2</c:v>
                </c:pt>
                <c:pt idx="47">
                  <c:v>5.9097809142984778E-2</c:v>
                </c:pt>
                <c:pt idx="48">
                  <c:v>6.0330841924561555E-2</c:v>
                </c:pt>
                <c:pt idx="49">
                  <c:v>6.1588281953334031E-2</c:v>
                </c:pt>
                <c:pt idx="50">
                  <c:v>6.2870033470375702E-2</c:v>
                </c:pt>
                <c:pt idx="51">
                  <c:v>6.4175998865346084E-2</c:v>
                </c:pt>
                <c:pt idx="52">
                  <c:v>6.5506078683924038E-2</c:v>
                </c:pt>
                <c:pt idx="53">
                  <c:v>6.6860171635381799E-2</c:v>
                </c:pt>
                <c:pt idx="54">
                  <c:v>6.823817460029849E-2</c:v>
                </c:pt>
                <c:pt idx="55">
                  <c:v>6.9639982638413242E-2</c:v>
                </c:pt>
                <c:pt idx="56">
                  <c:v>7.1065488996616577E-2</c:v>
                </c:pt>
                <c:pt idx="57">
                  <c:v>7.251458511708031E-2</c:v>
                </c:pt>
                <c:pt idx="58">
                  <c:v>7.3987160645524408E-2</c:v>
                </c:pt>
                <c:pt idx="59">
                  <c:v>7.5483103439621058E-2</c:v>
                </c:pt>
                <c:pt idx="60">
                  <c:v>7.7002299577534739E-2</c:v>
                </c:pt>
                <c:pt idx="61">
                  <c:v>7.8544633366597741E-2</c:v>
                </c:pt>
                <c:pt idx="62">
                  <c:v>8.0109987352120632E-2</c:v>
                </c:pt>
                <c:pt idx="63">
                  <c:v>8.1698242326336962E-2</c:v>
                </c:pt>
                <c:pt idx="64">
                  <c:v>8.3309277337481155E-2</c:v>
                </c:pt>
                <c:pt idx="65">
                  <c:v>8.4942969698999837E-2</c:v>
                </c:pt>
                <c:pt idx="66">
                  <c:v>8.6599194998894485E-2</c:v>
                </c:pt>
                <c:pt idx="67">
                  <c:v>8.8277827109196239E-2</c:v>
                </c:pt>
                <c:pt idx="68">
                  <c:v>8.9978738195570812E-2</c:v>
                </c:pt>
                <c:pt idx="69">
                  <c:v>9.1701798727053613E-2</c:v>
                </c:pt>
                <c:pt idx="70">
                  <c:v>9.3446877485914057E-2</c:v>
                </c:pt>
                <c:pt idx="71">
                  <c:v>9.5213841577648353E-2</c:v>
                </c:pt>
                <c:pt idx="72">
                  <c:v>9.7002556441099799E-2</c:v>
                </c:pt>
                <c:pt idx="73">
                  <c:v>9.8812885858706262E-2</c:v>
                </c:pt>
                <c:pt idx="74">
                  <c:v>0.10064469196687362</c:v>
                </c:pt>
                <c:pt idx="75">
                  <c:v>0.1024978352664746</c:v>
                </c:pt>
                <c:pt idx="76">
                  <c:v>0.1043721746334722</c:v>
                </c:pt>
                <c:pt idx="77">
                  <c:v>0.10626756732966687</c:v>
                </c:pt>
                <c:pt idx="78">
                  <c:v>0.10818386901356639</c:v>
                </c:pt>
                <c:pt idx="79">
                  <c:v>0.11012093375137835</c:v>
                </c:pt>
                <c:pt idx="80">
                  <c:v>0.11207861402812332</c:v>
                </c:pt>
                <c:pt idx="81">
                  <c:v>0.11405676075886866</c:v>
                </c:pt>
                <c:pt idx="82">
                  <c:v>0.11605522330008225</c:v>
                </c:pt>
                <c:pt idx="83">
                  <c:v>0.11807384946110412</c:v>
                </c:pt>
                <c:pt idx="84">
                  <c:v>0.12011248551573672</c:v>
                </c:pt>
                <c:pt idx="85">
                  <c:v>0.12217097621395151</c:v>
                </c:pt>
                <c:pt idx="86">
                  <c:v>0.1242491647937122</c:v>
                </c:pt>
                <c:pt idx="87">
                  <c:v>0.12634689299291224</c:v>
                </c:pt>
                <c:pt idx="88">
                  <c:v>0.12846400106142775</c:v>
                </c:pt>
                <c:pt idx="89">
                  <c:v>0.1306003277732824</c:v>
                </c:pt>
                <c:pt idx="90">
                  <c:v>0.1327557104389262</c:v>
                </c:pt>
                <c:pt idx="91">
                  <c:v>0.13492998491762398</c:v>
                </c:pt>
                <c:pt idx="92">
                  <c:v>0.13712298562995634</c:v>
                </c:pt>
                <c:pt idx="93">
                  <c:v>0.13933454557042838</c:v>
                </c:pt>
                <c:pt idx="94">
                  <c:v>0.14156449632018842</c:v>
                </c:pt>
                <c:pt idx="95">
                  <c:v>0.14381266805985293</c:v>
                </c:pt>
                <c:pt idx="96">
                  <c:v>0.14607888958244011</c:v>
                </c:pt>
                <c:pt idx="97">
                  <c:v>0.14836298830640676</c:v>
                </c:pt>
                <c:pt idx="98">
                  <c:v>0.15066479028879198</c:v>
                </c:pt>
                <c:pt idx="99">
                  <c:v>0.15298412023846286</c:v>
                </c:pt>
                <c:pt idx="100">
                  <c:v>0.15532080152946415</c:v>
                </c:pt>
                <c:pt idx="101">
                  <c:v>0.15767465621446874</c:v>
                </c:pt>
                <c:pt idx="102">
                  <c:v>0.16004550503832904</c:v>
                </c:pt>
                <c:pt idx="103">
                  <c:v>0.16243316745172795</c:v>
                </c:pt>
                <c:pt idx="104">
                  <c:v>0.16483746162492849</c:v>
                </c:pt>
                <c:pt idx="105">
                  <c:v>0.16725820446162087</c:v>
                </c:pt>
                <c:pt idx="106">
                  <c:v>0.16969521161286558</c:v>
                </c:pt>
                <c:pt idx="107">
                  <c:v>0.17214829749113303</c:v>
                </c:pt>
                <c:pt idx="108">
                  <c:v>0.17461727528443585</c:v>
                </c:pt>
                <c:pt idx="109">
                  <c:v>0.17710195697055628</c:v>
                </c:pt>
                <c:pt idx="110">
                  <c:v>0.17960215333136384</c:v>
                </c:pt>
                <c:pt idx="111">
                  <c:v>0.18211767396722606</c:v>
                </c:pt>
                <c:pt idx="112">
                  <c:v>0.18464832731150699</c:v>
                </c:pt>
                <c:pt idx="113">
                  <c:v>0.1871939206451568</c:v>
                </c:pt>
                <c:pt idx="114">
                  <c:v>0.18975426011138741</c:v>
                </c:pt>
                <c:pt idx="115">
                  <c:v>0.19232915073043572</c:v>
                </c:pt>
                <c:pt idx="116">
                  <c:v>0.194918396414412</c:v>
                </c:pt>
                <c:pt idx="117">
                  <c:v>0.19752179998223271</c:v>
                </c:pt>
                <c:pt idx="118">
                  <c:v>0.20013916317463679</c:v>
                </c:pt>
                <c:pt idx="119">
                  <c:v>0.20277028666928343</c:v>
                </c:pt>
                <c:pt idx="120">
                  <c:v>0.20541497009593179</c:v>
                </c:pt>
                <c:pt idx="121">
                  <c:v>0.20807301205169967</c:v>
                </c:pt>
                <c:pt idx="122">
                  <c:v>0.21074421011640113</c:v>
                </c:pt>
                <c:pt idx="123">
                  <c:v>0.21342836086796133</c:v>
                </c:pt>
                <c:pt idx="124">
                  <c:v>0.21612525989790879</c:v>
                </c:pt>
                <c:pt idx="125">
                  <c:v>0.21883470182694065</c:v>
                </c:pt>
                <c:pt idx="126">
                  <c:v>0.22155648032056413</c:v>
                </c:pt>
                <c:pt idx="127">
                  <c:v>0.22429038810480895</c:v>
                </c:pt>
                <c:pt idx="128">
                  <c:v>0.22703621698201285</c:v>
                </c:pt>
                <c:pt idx="129">
                  <c:v>0.22979375784667572</c:v>
                </c:pt>
                <c:pt idx="130">
                  <c:v>0.23256280070138463</c:v>
                </c:pt>
                <c:pt idx="131">
                  <c:v>0.23534313467280513</c:v>
                </c:pt>
                <c:pt idx="132">
                  <c:v>0.23813454802774114</c:v>
                </c:pt>
                <c:pt idx="133">
                  <c:v>0.24093682818925816</c:v>
                </c:pt>
                <c:pt idx="134">
                  <c:v>0.24374976175287222</c:v>
                </c:pt>
                <c:pt idx="135">
                  <c:v>0.24657313450280197</c:v>
                </c:pt>
                <c:pt idx="136">
                  <c:v>0.24940673142828135</c:v>
                </c:pt>
                <c:pt idx="137">
                  <c:v>0.25225033673993369</c:v>
                </c:pt>
                <c:pt idx="138">
                  <c:v>0.255103733886205</c:v>
                </c:pt>
                <c:pt idx="139">
                  <c:v>0.25796670556985535</c:v>
                </c:pt>
                <c:pt idx="140">
                  <c:v>0.26083903376450651</c:v>
                </c:pt>
                <c:pt idx="141">
                  <c:v>0.26372049973124578</c:v>
                </c:pt>
                <c:pt idx="142">
                  <c:v>0.26661088403528377</c:v>
                </c:pt>
                <c:pt idx="143">
                  <c:v>0.26950996656266513</c:v>
                </c:pt>
                <c:pt idx="144">
                  <c:v>0.27241752653703122</c:v>
                </c:pt>
                <c:pt idx="145">
                  <c:v>0.27533334253643282</c:v>
                </c:pt>
                <c:pt idx="146">
                  <c:v>0.27825719251019243</c:v>
                </c:pt>
                <c:pt idx="147">
                  <c:v>0.28118885379581471</c:v>
                </c:pt>
                <c:pt idx="148">
                  <c:v>0.28412810313594217</c:v>
                </c:pt>
                <c:pt idx="149">
                  <c:v>0.28707471669535778</c:v>
                </c:pt>
                <c:pt idx="150">
                  <c:v>0.29002847007803068</c:v>
                </c:pt>
                <c:pt idx="151">
                  <c:v>0.29298913834420515</c:v>
                </c:pt>
                <c:pt idx="152">
                  <c:v>0.2959564960275296</c:v>
                </c:pt>
                <c:pt idx="153">
                  <c:v>0.29893031715222829</c:v>
                </c:pt>
                <c:pt idx="154">
                  <c:v>0.3019103752503085</c:v>
                </c:pt>
                <c:pt idx="155">
                  <c:v>0.30489644337880872</c:v>
                </c:pt>
                <c:pt idx="156">
                  <c:v>0.30788829413707963</c:v>
                </c:pt>
                <c:pt idx="157">
                  <c:v>0.31088569968410273</c:v>
                </c:pt>
                <c:pt idx="158">
                  <c:v>0.31388843175584047</c:v>
                </c:pt>
                <c:pt idx="159">
                  <c:v>0.31689626168262042</c:v>
                </c:pt>
                <c:pt idx="160">
                  <c:v>0.31990896040654804</c:v>
                </c:pt>
                <c:pt idx="161">
                  <c:v>0.32292629849895149</c:v>
                </c:pt>
                <c:pt idx="162">
                  <c:v>0.32594804617785289</c:v>
                </c:pt>
                <c:pt idx="163">
                  <c:v>0.32897397332546752</c:v>
                </c:pt>
                <c:pt idx="164">
                  <c:v>0.33200384950572737</c:v>
                </c:pt>
                <c:pt idx="165">
                  <c:v>0.33503744398183088</c:v>
                </c:pt>
                <c:pt idx="166">
                  <c:v>0.33807452573381369</c:v>
                </c:pt>
                <c:pt idx="167">
                  <c:v>0.34111486347614184</c:v>
                </c:pt>
                <c:pt idx="168">
                  <c:v>0.34415822567532495</c:v>
                </c:pt>
                <c:pt idx="169">
                  <c:v>0.34720438056754888</c:v>
                </c:pt>
                <c:pt idx="170">
                  <c:v>0.35025309617632483</c:v>
                </c:pt>
                <c:pt idx="171">
                  <c:v>0.35330414033015567</c:v>
                </c:pt>
                <c:pt idx="172">
                  <c:v>0.35635728068021644</c:v>
                </c:pt>
                <c:pt idx="173">
                  <c:v>0.35941228471804865</c:v>
                </c:pt>
                <c:pt idx="174">
                  <c:v>0.36246891979326723</c:v>
                </c:pt>
                <c:pt idx="175">
                  <c:v>0.3655269531312767</c:v>
                </c:pt>
                <c:pt idx="176">
                  <c:v>0.36858615185099863</c:v>
                </c:pt>
                <c:pt idx="177">
                  <c:v>0.37164628298260649</c:v>
                </c:pt>
                <c:pt idx="178">
                  <c:v>0.37470711348526686</c:v>
                </c:pt>
                <c:pt idx="179">
                  <c:v>0.3777684102648865</c:v>
                </c:pt>
                <c:pt idx="180">
                  <c:v>0.38082994019186323</c:v>
                </c:pt>
                <c:pt idx="181">
                  <c:v>0.38389147011883995</c:v>
                </c:pt>
                <c:pt idx="182">
                  <c:v>0.38695276689845959</c:v>
                </c:pt>
                <c:pt idx="183">
                  <c:v>0.39001359740111985</c:v>
                </c:pt>
                <c:pt idx="184">
                  <c:v>0.39307372853272771</c:v>
                </c:pt>
                <c:pt idx="185">
                  <c:v>0.39613292725244975</c:v>
                </c:pt>
                <c:pt idx="186">
                  <c:v>0.39919096059045922</c:v>
                </c:pt>
                <c:pt idx="187">
                  <c:v>0.40224759566567758</c:v>
                </c:pt>
                <c:pt idx="188">
                  <c:v>0.4053025997035099</c:v>
                </c:pt>
                <c:pt idx="189">
                  <c:v>0.40835574005357078</c:v>
                </c:pt>
                <c:pt idx="190">
                  <c:v>0.41140678420740162</c:v>
                </c:pt>
                <c:pt idx="191">
                  <c:v>0.41445549981617757</c:v>
                </c:pt>
                <c:pt idx="192">
                  <c:v>0.41750165470840139</c:v>
                </c:pt>
                <c:pt idx="193">
                  <c:v>0.42054501690758472</c:v>
                </c:pt>
                <c:pt idx="194">
                  <c:v>0.42358535464991276</c:v>
                </c:pt>
                <c:pt idx="195">
                  <c:v>0.42662243640189557</c:v>
                </c:pt>
                <c:pt idx="196">
                  <c:v>0.42965603087799908</c:v>
                </c:pt>
                <c:pt idx="197">
                  <c:v>0.43268590705825893</c:v>
                </c:pt>
                <c:pt idx="198">
                  <c:v>0.43571183420587356</c:v>
                </c:pt>
                <c:pt idx="199">
                  <c:v>0.43873358188477496</c:v>
                </c:pt>
                <c:pt idx="200">
                  <c:v>0.44175091997717841</c:v>
                </c:pt>
                <c:pt idx="201">
                  <c:v>0.44476361870110603</c:v>
                </c:pt>
                <c:pt idx="202">
                  <c:v>0.44777144862788598</c:v>
                </c:pt>
                <c:pt idx="203">
                  <c:v>0.45077418069962383</c:v>
                </c:pt>
                <c:pt idx="204">
                  <c:v>0.45377158624664682</c:v>
                </c:pt>
                <c:pt idx="205">
                  <c:v>0.45676343700491773</c:v>
                </c:pt>
                <c:pt idx="206">
                  <c:v>0.45974950513341806</c:v>
                </c:pt>
                <c:pt idx="207">
                  <c:v>0.46272956323149828</c:v>
                </c:pt>
                <c:pt idx="208">
                  <c:v>0.46570338435619685</c:v>
                </c:pt>
                <c:pt idx="209">
                  <c:v>0.46867074203952142</c:v>
                </c:pt>
                <c:pt idx="210">
                  <c:v>0.47163141030569578</c:v>
                </c:pt>
                <c:pt idx="211">
                  <c:v>0.47458516368836878</c:v>
                </c:pt>
                <c:pt idx="212">
                  <c:v>0.47753177724778439</c:v>
                </c:pt>
                <c:pt idx="213">
                  <c:v>0.48047102658791174</c:v>
                </c:pt>
                <c:pt idx="214">
                  <c:v>0.48340268787353413</c:v>
                </c:pt>
                <c:pt idx="215">
                  <c:v>0.48632653784729385</c:v>
                </c:pt>
                <c:pt idx="216">
                  <c:v>0.48924235384669545</c:v>
                </c:pt>
                <c:pt idx="217">
                  <c:v>0.49214991382106144</c:v>
                </c:pt>
                <c:pt idx="218">
                  <c:v>0.4950489963484429</c:v>
                </c:pt>
                <c:pt idx="219">
                  <c:v>0.49793938065248089</c:v>
                </c:pt>
                <c:pt idx="220">
                  <c:v>0.50082084661922011</c:v>
                </c:pt>
                <c:pt idx="221">
                  <c:v>0.50369317481387121</c:v>
                </c:pt>
                <c:pt idx="222">
                  <c:v>0.50655614649752156</c:v>
                </c:pt>
                <c:pt idx="223">
                  <c:v>0.50940954364379298</c:v>
                </c:pt>
                <c:pt idx="224">
                  <c:v>0.51225314895544527</c:v>
                </c:pt>
                <c:pt idx="225">
                  <c:v>0.51508674588092451</c:v>
                </c:pt>
                <c:pt idx="226">
                  <c:v>0.51791011863085434</c:v>
                </c:pt>
                <c:pt idx="227">
                  <c:v>0.52072305219446857</c:v>
                </c:pt>
                <c:pt idx="228">
                  <c:v>0.52352533235598542</c:v>
                </c:pt>
                <c:pt idx="229">
                  <c:v>0.52631674571092135</c:v>
                </c:pt>
                <c:pt idx="230">
                  <c:v>0.52909707968234199</c:v>
                </c:pt>
                <c:pt idx="231">
                  <c:v>0.53186612253705101</c:v>
                </c:pt>
                <c:pt idx="232">
                  <c:v>0.53462366340171374</c:v>
                </c:pt>
                <c:pt idx="233">
                  <c:v>0.53736949227891773</c:v>
                </c:pt>
                <c:pt idx="234">
                  <c:v>0.5401034000631626</c:v>
                </c:pt>
                <c:pt idx="235">
                  <c:v>0.54282517855678625</c:v>
                </c:pt>
                <c:pt idx="236">
                  <c:v>0.54553462048581802</c:v>
                </c:pt>
                <c:pt idx="237">
                  <c:v>0.54823151951576532</c:v>
                </c:pt>
                <c:pt idx="238">
                  <c:v>0.55091567026732569</c:v>
                </c:pt>
                <c:pt idx="239">
                  <c:v>0.55358686833202719</c:v>
                </c:pt>
                <c:pt idx="240">
                  <c:v>0.55624491028779499</c:v>
                </c:pt>
                <c:pt idx="241">
                  <c:v>0.55888959371444336</c:v>
                </c:pt>
                <c:pt idx="242">
                  <c:v>0.56152071720909003</c:v>
                </c:pt>
                <c:pt idx="243">
                  <c:v>0.56413808040149427</c:v>
                </c:pt>
                <c:pt idx="244">
                  <c:v>0.56674148396931501</c:v>
                </c:pt>
                <c:pt idx="245">
                  <c:v>0.56933072965329112</c:v>
                </c:pt>
                <c:pt idx="246">
                  <c:v>0.57190562027233938</c:v>
                </c:pt>
                <c:pt idx="247">
                  <c:v>0.57446595973856995</c:v>
                </c:pt>
                <c:pt idx="248">
                  <c:v>0.57701155307221996</c:v>
                </c:pt>
                <c:pt idx="249">
                  <c:v>0.57954220641650089</c:v>
                </c:pt>
                <c:pt idx="250">
                  <c:v>0.58205772705236303</c:v>
                </c:pt>
                <c:pt idx="251">
                  <c:v>0.5845579234131707</c:v>
                </c:pt>
                <c:pt idx="252">
                  <c:v>0.58704260509929118</c:v>
                </c:pt>
                <c:pt idx="253">
                  <c:v>0.58951158289259398</c:v>
                </c:pt>
                <c:pt idx="254">
                  <c:v>0.5919646687708614</c:v>
                </c:pt>
                <c:pt idx="255">
                  <c:v>0.59440167592210602</c:v>
                </c:pt>
                <c:pt idx="256">
                  <c:v>0.59682241875879871</c:v>
                </c:pt>
                <c:pt idx="257">
                  <c:v>0.59922671293199903</c:v>
                </c:pt>
                <c:pt idx="258">
                  <c:v>0.60161437534539797</c:v>
                </c:pt>
                <c:pt idx="259">
                  <c:v>0.60398522416925826</c:v>
                </c:pt>
                <c:pt idx="260">
                  <c:v>0.60633907885426297</c:v>
                </c:pt>
                <c:pt idx="261">
                  <c:v>0.60867576014526437</c:v>
                </c:pt>
                <c:pt idx="262">
                  <c:v>0.61099509009493502</c:v>
                </c:pt>
                <c:pt idx="263">
                  <c:v>0.61329689207732041</c:v>
                </c:pt>
                <c:pt idx="264">
                  <c:v>0.61558099080128725</c:v>
                </c:pt>
                <c:pt idx="265">
                  <c:v>0.6178472123238743</c:v>
                </c:pt>
                <c:pt idx="266">
                  <c:v>0.62009538406353881</c:v>
                </c:pt>
                <c:pt idx="267">
                  <c:v>0.62232533481329877</c:v>
                </c:pt>
                <c:pt idx="268">
                  <c:v>0.62453689475377094</c:v>
                </c:pt>
                <c:pt idx="269">
                  <c:v>0.62672989546610336</c:v>
                </c:pt>
                <c:pt idx="270">
                  <c:v>0.62890416994480103</c:v>
                </c:pt>
                <c:pt idx="271">
                  <c:v>0.63105955261044488</c:v>
                </c:pt>
                <c:pt idx="272">
                  <c:v>0.63319587932229948</c:v>
                </c:pt>
                <c:pt idx="273">
                  <c:v>0.6353129873908151</c:v>
                </c:pt>
                <c:pt idx="274">
                  <c:v>0.63741071559001516</c:v>
                </c:pt>
                <c:pt idx="275">
                  <c:v>0.63948890416977577</c:v>
                </c:pt>
                <c:pt idx="276">
                  <c:v>0.64154739486799062</c:v>
                </c:pt>
                <c:pt idx="277">
                  <c:v>0.64358603092262323</c:v>
                </c:pt>
                <c:pt idx="278">
                  <c:v>0.64560465708364512</c:v>
                </c:pt>
                <c:pt idx="279">
                  <c:v>0.64760311962485873</c:v>
                </c:pt>
                <c:pt idx="280">
                  <c:v>0.64958126635560409</c:v>
                </c:pt>
                <c:pt idx="281">
                  <c:v>0.65153894663234913</c:v>
                </c:pt>
                <c:pt idx="282">
                  <c:v>0.65347601137016109</c:v>
                </c:pt>
                <c:pt idx="283">
                  <c:v>0.65539231305406054</c:v>
                </c:pt>
                <c:pt idx="284">
                  <c:v>0.6572877057502553</c:v>
                </c:pt>
                <c:pt idx="285">
                  <c:v>0.65916204511725296</c:v>
                </c:pt>
                <c:pt idx="286">
                  <c:v>0.66101518841685403</c:v>
                </c:pt>
                <c:pt idx="287">
                  <c:v>0.66284699452502127</c:v>
                </c:pt>
                <c:pt idx="288">
                  <c:v>0.66465732394262778</c:v>
                </c:pt>
                <c:pt idx="289">
                  <c:v>0.66644603880607922</c:v>
                </c:pt>
                <c:pt idx="290">
                  <c:v>0.6682130028978136</c:v>
                </c:pt>
                <c:pt idx="291">
                  <c:v>0.66995808165667403</c:v>
                </c:pt>
                <c:pt idx="292">
                  <c:v>0.67168114218815678</c:v>
                </c:pt>
                <c:pt idx="293">
                  <c:v>0.67338205327453149</c:v>
                </c:pt>
                <c:pt idx="294">
                  <c:v>0.67506068538483333</c:v>
                </c:pt>
                <c:pt idx="295">
                  <c:v>0.67671691068472795</c:v>
                </c:pt>
                <c:pt idx="296">
                  <c:v>0.67835060304624661</c:v>
                </c:pt>
                <c:pt idx="297">
                  <c:v>0.67996163805739085</c:v>
                </c:pt>
                <c:pt idx="298">
                  <c:v>0.68154989303160718</c:v>
                </c:pt>
                <c:pt idx="299">
                  <c:v>0.68311524701713</c:v>
                </c:pt>
                <c:pt idx="300">
                  <c:v>0.68465758080619299</c:v>
                </c:pt>
                <c:pt idx="301">
                  <c:v>0.68617677694410684</c:v>
                </c:pt>
                <c:pt idx="302">
                  <c:v>0.68767271973820354</c:v>
                </c:pt>
                <c:pt idx="303">
                  <c:v>0.68914529526664758</c:v>
                </c:pt>
                <c:pt idx="304">
                  <c:v>0.69059439138711132</c:v>
                </c:pt>
                <c:pt idx="305">
                  <c:v>0.69201989774531469</c:v>
                </c:pt>
                <c:pt idx="306">
                  <c:v>0.69342170578342943</c:v>
                </c:pt>
                <c:pt idx="307">
                  <c:v>0.69479970874834618</c:v>
                </c:pt>
                <c:pt idx="308">
                  <c:v>0.6961538016998039</c:v>
                </c:pt>
                <c:pt idx="309">
                  <c:v>0.69748388151838192</c:v>
                </c:pt>
                <c:pt idx="310">
                  <c:v>0.69878984691335233</c:v>
                </c:pt>
                <c:pt idx="311">
                  <c:v>0.70007159843039402</c:v>
                </c:pt>
                <c:pt idx="312">
                  <c:v>0.7013290384591665</c:v>
                </c:pt>
                <c:pt idx="313">
                  <c:v>0.70256207124074321</c:v>
                </c:pt>
                <c:pt idx="314">
                  <c:v>0.70377060287490412</c:v>
                </c:pt>
                <c:pt idx="315">
                  <c:v>0.70495454132728597</c:v>
                </c:pt>
                <c:pt idx="316">
                  <c:v>0.70611379643639183</c:v>
                </c:pt>
                <c:pt idx="317">
                  <c:v>0.70724827992045725</c:v>
                </c:pt>
                <c:pt idx="318">
                  <c:v>0.7083579053841722</c:v>
                </c:pt>
                <c:pt idx="319">
                  <c:v>0.70944258832526175</c:v>
                </c:pt>
                <c:pt idx="320">
                  <c:v>0.71050224614092017</c:v>
                </c:pt>
                <c:pt idx="321">
                  <c:v>0.71153679813410242</c:v>
                </c:pt>
                <c:pt idx="322">
                  <c:v>0.71254616551966876</c:v>
                </c:pt>
                <c:pt idx="323">
                  <c:v>0.71353027143038483</c:v>
                </c:pt>
                <c:pt idx="324">
                  <c:v>0.71448904092277532</c:v>
                </c:pt>
                <c:pt idx="325">
                  <c:v>0.71542240098283161</c:v>
                </c:pt>
                <c:pt idx="326">
                  <c:v>0.716330280531571</c:v>
                </c:pt>
                <c:pt idx="327">
                  <c:v>0.71721261043045126</c:v>
                </c:pt>
                <c:pt idx="328">
                  <c:v>0.71806932348663444</c:v>
                </c:pt>
                <c:pt idx="329">
                  <c:v>0.71890035445810418</c:v>
                </c:pt>
                <c:pt idx="330">
                  <c:v>0.71970564005863491</c:v>
                </c:pt>
                <c:pt idx="331">
                  <c:v>0.72048511896261014</c:v>
                </c:pt>
                <c:pt idx="332">
                  <c:v>0.72123873180969345</c:v>
                </c:pt>
                <c:pt idx="333">
                  <c:v>0.72196642120934873</c:v>
                </c:pt>
                <c:pt idx="334">
                  <c:v>0.72266813174521105</c:v>
                </c:pt>
                <c:pt idx="335">
                  <c:v>0.72334380997930636</c:v>
                </c:pt>
                <c:pt idx="336">
                  <c:v>0.7239934044561207</c:v>
                </c:pt>
                <c:pt idx="337">
                  <c:v>0.72461686570652006</c:v>
                </c:pt>
                <c:pt idx="338">
                  <c:v>0.72521414625151637</c:v>
                </c:pt>
                <c:pt idx="339">
                  <c:v>0.72578520060588358</c:v>
                </c:pt>
                <c:pt idx="340">
                  <c:v>0.72632998528162152</c:v>
                </c:pt>
                <c:pt idx="341">
                  <c:v>0.72684845879126814</c:v>
                </c:pt>
                <c:pt idx="342">
                  <c:v>0.72734058165105819</c:v>
                </c:pt>
                <c:pt idx="343">
                  <c:v>0.72780631638393067</c:v>
                </c:pt>
                <c:pt idx="344">
                  <c:v>0.72824562752238242</c:v>
                </c:pt>
                <c:pt idx="345">
                  <c:v>0.72865848161116953</c:v>
                </c:pt>
                <c:pt idx="346">
                  <c:v>0.72904484720985452</c:v>
                </c:pt>
                <c:pt idx="347">
                  <c:v>0.72940469489520132</c:v>
                </c:pt>
                <c:pt idx="348">
                  <c:v>0.72973799726341537</c:v>
                </c:pt>
                <c:pt idx="349">
                  <c:v>0.73004472893223094</c:v>
                </c:pt>
                <c:pt idx="350">
                  <c:v>0.73032486654284401</c:v>
                </c:pt>
                <c:pt idx="351">
                  <c:v>0.73057838876169068</c:v>
                </c:pt>
                <c:pt idx="352">
                  <c:v>0.7308052762820727</c:v>
                </c:pt>
                <c:pt idx="353">
                  <c:v>0.73100551182562679</c:v>
                </c:pt>
                <c:pt idx="354">
                  <c:v>0.73117908014364108</c:v>
                </c:pt>
                <c:pt idx="355">
                  <c:v>0.73132596801821637</c:v>
                </c:pt>
                <c:pt idx="356">
                  <c:v>0.73144616426327191</c:v>
                </c:pt>
                <c:pt idx="357">
                  <c:v>0.73153965972539869</c:v>
                </c:pt>
                <c:pt idx="358">
                  <c:v>0.73160644728455493</c:v>
                </c:pt>
                <c:pt idx="359">
                  <c:v>0.73164652185460965</c:v>
                </c:pt>
                <c:pt idx="360">
                  <c:v>0.7316598803837292</c:v>
                </c:pt>
              </c:numCache>
            </c:numRef>
          </c:yVal>
          <c:smooth val="0"/>
          <c:extLst>
            <c:ext xmlns:c16="http://schemas.microsoft.com/office/drawing/2014/chart" uri="{C3380CC4-5D6E-409C-BE32-E72D297353CC}">
              <c16:uniqueId val="{00000000-67CC-6342-8A18-2A98C5FC2187}"/>
            </c:ext>
          </c:extLst>
        </c:ser>
        <c:dLbls>
          <c:showLegendKey val="0"/>
          <c:showVal val="0"/>
          <c:showCatName val="0"/>
          <c:showSerName val="0"/>
          <c:showPercent val="0"/>
          <c:showBubbleSize val="0"/>
        </c:dLbls>
        <c:axId val="1463043344"/>
        <c:axId val="1463044976"/>
      </c:scatterChart>
      <c:valAx>
        <c:axId val="1463043344"/>
        <c:scaling>
          <c:orientation val="minMax"/>
        </c:scaling>
        <c:delete val="0"/>
        <c:axPos val="b"/>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63044976"/>
        <c:crosses val="autoZero"/>
        <c:crossBetween val="midCat"/>
      </c:valAx>
      <c:valAx>
        <c:axId val="146304497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in"/>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63043344"/>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660400</xdr:colOff>
      <xdr:row>1</xdr:row>
      <xdr:rowOff>25400</xdr:rowOff>
    </xdr:from>
    <xdr:to>
      <xdr:col>12</xdr:col>
      <xdr:colOff>647700</xdr:colOff>
      <xdr:row>29</xdr:row>
      <xdr:rowOff>0</xdr:rowOff>
    </xdr:to>
    <xdr:graphicFrame macro="">
      <xdr:nvGraphicFramePr>
        <xdr:cNvPr id="2" name="Chart 1">
          <a:extLst>
            <a:ext uri="{FF2B5EF4-FFF2-40B4-BE49-F238E27FC236}">
              <a16:creationId xmlns:a16="http://schemas.microsoft.com/office/drawing/2014/main" id="{956D59ED-FAE9-824B-9B7C-92C5FA1B31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9</xdr:row>
      <xdr:rowOff>0</xdr:rowOff>
    </xdr:from>
    <xdr:to>
      <xdr:col>9</xdr:col>
      <xdr:colOff>518628</xdr:colOff>
      <xdr:row>24</xdr:row>
      <xdr:rowOff>178571</xdr:rowOff>
    </xdr:to>
    <xdr:pic>
      <xdr:nvPicPr>
        <xdr:cNvPr id="2" name="Picture 1">
          <a:extLst>
            <a:ext uri="{FF2B5EF4-FFF2-40B4-BE49-F238E27FC236}">
              <a16:creationId xmlns:a16="http://schemas.microsoft.com/office/drawing/2014/main" id="{C9902D4C-E322-4F49-89E2-501B4F7C01A8}"/>
            </a:ext>
          </a:extLst>
        </xdr:cNvPr>
        <xdr:cNvPicPr>
          <a:picLocks noChangeAspect="1"/>
        </xdr:cNvPicPr>
      </xdr:nvPicPr>
      <xdr:blipFill>
        <a:blip xmlns:r="http://schemas.openxmlformats.org/officeDocument/2006/relationships" r:embed="rId1"/>
        <a:stretch>
          <a:fillRect/>
        </a:stretch>
      </xdr:blipFill>
      <xdr:spPr>
        <a:xfrm>
          <a:off x="609600" y="1333500"/>
          <a:ext cx="5395428" cy="303607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544D4-7A16-4D29-BB06-F234DB297550}">
  <dimension ref="A1:M33"/>
  <sheetViews>
    <sheetView tabSelected="1" zoomScaleNormal="100" workbookViewId="0">
      <selection activeCell="H11" sqref="H11"/>
    </sheetView>
  </sheetViews>
  <sheetFormatPr defaultColWidth="8.85546875" defaultRowHeight="15" x14ac:dyDescent="0.25"/>
  <cols>
    <col min="1" max="1" width="111.140625" style="1" customWidth="1"/>
    <col min="2" max="5" width="14.7109375" customWidth="1"/>
    <col min="6" max="6" width="14.7109375" style="13" customWidth="1"/>
    <col min="8" max="8" width="30.7109375" customWidth="1"/>
  </cols>
  <sheetData>
    <row r="1" spans="1:9" ht="18.75" x14ac:dyDescent="0.3">
      <c r="A1" s="2" t="s">
        <v>91</v>
      </c>
    </row>
    <row r="3" spans="1:9" x14ac:dyDescent="0.25">
      <c r="A3" s="3" t="s">
        <v>1</v>
      </c>
    </row>
    <row r="4" spans="1:9" x14ac:dyDescent="0.25">
      <c r="A4" s="5"/>
      <c r="B4" s="85" t="s">
        <v>58</v>
      </c>
      <c r="C4" s="86"/>
      <c r="D4" s="86"/>
      <c r="E4" s="86"/>
      <c r="F4" s="86"/>
      <c r="H4" s="89" t="s">
        <v>55</v>
      </c>
    </row>
    <row r="5" spans="1:9" x14ac:dyDescent="0.25">
      <c r="A5" s="56" t="s">
        <v>66</v>
      </c>
      <c r="E5" s="1" t="s">
        <v>27</v>
      </c>
      <c r="H5" s="89"/>
    </row>
    <row r="6" spans="1:9" x14ac:dyDescent="0.25">
      <c r="B6" s="1" t="s">
        <v>14</v>
      </c>
      <c r="C6" s="1" t="s">
        <v>16</v>
      </c>
      <c r="D6" s="1" t="s">
        <v>53</v>
      </c>
      <c r="E6" s="1" t="s">
        <v>4</v>
      </c>
      <c r="F6" s="14" t="s">
        <v>22</v>
      </c>
      <c r="H6" s="41">
        <v>69000</v>
      </c>
    </row>
    <row r="7" spans="1:9" x14ac:dyDescent="0.25">
      <c r="A7" s="5"/>
      <c r="B7" s="6" t="s">
        <v>15</v>
      </c>
      <c r="C7" s="6" t="s">
        <v>17</v>
      </c>
      <c r="D7" s="6" t="s">
        <v>15</v>
      </c>
      <c r="E7" s="6" t="s">
        <v>28</v>
      </c>
      <c r="F7" s="6" t="s">
        <v>21</v>
      </c>
      <c r="H7" s="40"/>
    </row>
    <row r="8" spans="1:9" x14ac:dyDescent="0.25">
      <c r="A8" s="5" t="s">
        <v>75</v>
      </c>
      <c r="B8" s="16">
        <v>0.05</v>
      </c>
      <c r="C8" s="16">
        <v>0.15</v>
      </c>
      <c r="D8" s="38">
        <v>0.5</v>
      </c>
      <c r="E8">
        <v>20</v>
      </c>
      <c r="F8" s="13">
        <f t="shared" ref="F8" si="0">IF(D8/B8&lt;1,0,IF(D8/B8&lt;(C8/B8),E8*(D8-B8)/(C8-B8),IF(D8/B8=C8/B8,E8*(D8-B8)/(C8-B8),E8)))</f>
        <v>20</v>
      </c>
      <c r="H8" s="89" t="s">
        <v>56</v>
      </c>
    </row>
    <row r="9" spans="1:9" x14ac:dyDescent="0.25">
      <c r="A9" s="5" t="s">
        <v>18</v>
      </c>
      <c r="B9" s="15">
        <v>4</v>
      </c>
      <c r="C9" s="15">
        <v>12</v>
      </c>
      <c r="D9" s="39">
        <v>5</v>
      </c>
      <c r="E9">
        <v>10</v>
      </c>
      <c r="F9" s="13">
        <f>IF(D9/B9&lt;1,0,IF(D9/B9&lt;(C9/B9),E9*(D9-B9)/(C9-B9),IF(D9/B9=C9/B9,E9*(D9-B9)/(C9-B9),E9)))</f>
        <v>1.25</v>
      </c>
      <c r="H9" s="89"/>
    </row>
    <row r="10" spans="1:9" x14ac:dyDescent="0.25">
      <c r="A10" s="5" t="s">
        <v>19</v>
      </c>
      <c r="B10" s="15">
        <v>0.5</v>
      </c>
      <c r="C10" s="15">
        <v>5</v>
      </c>
      <c r="D10" s="39">
        <v>5</v>
      </c>
      <c r="E10">
        <v>6</v>
      </c>
      <c r="F10" s="13">
        <f t="shared" ref="F10:F22" si="1">IF(D10/B10&lt;1,0,IF(D10/B10&lt;(C10/B10),E10*(D10-B10)/(C10-B10),IF(D10/B10=C10/B10,E10*(D10-B10)/(C10-B10),E10)))</f>
        <v>6</v>
      </c>
      <c r="H10" s="89"/>
    </row>
    <row r="11" spans="1:9" x14ac:dyDescent="0.25">
      <c r="A11" s="5" t="s">
        <v>20</v>
      </c>
      <c r="B11" s="15">
        <v>0.05</v>
      </c>
      <c r="C11" s="15">
        <v>4</v>
      </c>
      <c r="D11" s="39">
        <v>8</v>
      </c>
      <c r="E11">
        <v>6</v>
      </c>
      <c r="F11" s="13">
        <f t="shared" si="1"/>
        <v>6</v>
      </c>
      <c r="H11" s="57">
        <v>16</v>
      </c>
      <c r="I11" s="81" t="s">
        <v>90</v>
      </c>
    </row>
    <row r="12" spans="1:9" x14ac:dyDescent="0.25">
      <c r="A12" s="5" t="s">
        <v>52</v>
      </c>
      <c r="B12" s="15">
        <v>5</v>
      </c>
      <c r="C12" s="15">
        <v>50</v>
      </c>
      <c r="D12" s="39">
        <v>75</v>
      </c>
      <c r="E12">
        <v>6</v>
      </c>
      <c r="F12" s="13">
        <f t="shared" si="1"/>
        <v>6</v>
      </c>
    </row>
    <row r="13" spans="1:9" x14ac:dyDescent="0.25">
      <c r="A13" s="5" t="s">
        <v>25</v>
      </c>
      <c r="B13" s="15">
        <v>1.1000000000000001</v>
      </c>
      <c r="C13" s="15">
        <v>2</v>
      </c>
      <c r="D13" s="39">
        <v>1.7</v>
      </c>
      <c r="E13">
        <v>6</v>
      </c>
      <c r="F13" s="13">
        <f t="shared" si="1"/>
        <v>3.9999999999999996</v>
      </c>
    </row>
    <row r="14" spans="1:9" x14ac:dyDescent="0.25">
      <c r="A14" s="5" t="s">
        <v>46</v>
      </c>
      <c r="B14" s="15">
        <v>20</v>
      </c>
      <c r="C14" s="15">
        <v>60</v>
      </c>
      <c r="D14" s="39">
        <v>60</v>
      </c>
      <c r="E14">
        <v>6</v>
      </c>
      <c r="F14" s="13">
        <f t="shared" si="1"/>
        <v>6</v>
      </c>
      <c r="H14" s="1" t="s">
        <v>85</v>
      </c>
    </row>
    <row r="15" spans="1:9" x14ac:dyDescent="0.25">
      <c r="A15" s="5" t="s">
        <v>47</v>
      </c>
      <c r="B15" s="15">
        <v>6</v>
      </c>
      <c r="C15" s="15">
        <v>20</v>
      </c>
      <c r="D15" s="39">
        <v>15</v>
      </c>
      <c r="E15">
        <v>6</v>
      </c>
      <c r="F15" s="13">
        <f t="shared" si="1"/>
        <v>3.8571428571428572</v>
      </c>
      <c r="H15" s="1" t="s">
        <v>79</v>
      </c>
    </row>
    <row r="16" spans="1:9" x14ac:dyDescent="0.25">
      <c r="A16" s="5" t="s">
        <v>74</v>
      </c>
      <c r="B16" s="15">
        <v>0.01</v>
      </c>
      <c r="C16" s="15">
        <v>10</v>
      </c>
      <c r="D16" s="39">
        <v>7</v>
      </c>
      <c r="E16">
        <v>8</v>
      </c>
      <c r="F16" s="13">
        <f t="shared" si="1"/>
        <v>5.5975975975975976</v>
      </c>
      <c r="H16" s="62">
        <v>0.03</v>
      </c>
    </row>
    <row r="17" spans="1:13" x14ac:dyDescent="0.25">
      <c r="A17" s="5" t="s">
        <v>73</v>
      </c>
      <c r="B17" s="15">
        <v>0.01</v>
      </c>
      <c r="C17" s="15">
        <v>5</v>
      </c>
      <c r="D17" s="39">
        <v>3</v>
      </c>
      <c r="E17">
        <v>2</v>
      </c>
      <c r="F17" s="13">
        <f t="shared" si="1"/>
        <v>1.1983967935871744</v>
      </c>
    </row>
    <row r="18" spans="1:13" x14ac:dyDescent="0.25">
      <c r="A18" s="5" t="s">
        <v>2</v>
      </c>
      <c r="B18" s="15">
        <v>5</v>
      </c>
      <c r="C18" s="15">
        <v>30</v>
      </c>
      <c r="D18" s="39">
        <v>20</v>
      </c>
      <c r="E18">
        <v>4</v>
      </c>
      <c r="F18" s="13">
        <f t="shared" si="1"/>
        <v>2.4</v>
      </c>
    </row>
    <row r="19" spans="1:13" x14ac:dyDescent="0.25">
      <c r="A19" s="5" t="s">
        <v>0</v>
      </c>
      <c r="B19" s="15">
        <v>37</v>
      </c>
      <c r="C19" s="15">
        <v>150</v>
      </c>
      <c r="D19" s="39">
        <v>100</v>
      </c>
      <c r="E19">
        <v>5</v>
      </c>
      <c r="F19" s="13">
        <f t="shared" si="1"/>
        <v>2.7876106194690267</v>
      </c>
      <c r="H19" s="1" t="s">
        <v>82</v>
      </c>
    </row>
    <row r="20" spans="1:13" x14ac:dyDescent="0.25">
      <c r="A20" s="5" t="s">
        <v>24</v>
      </c>
      <c r="B20" s="15">
        <v>0.5</v>
      </c>
      <c r="C20" s="15">
        <v>2</v>
      </c>
      <c r="D20" s="39">
        <v>2</v>
      </c>
      <c r="E20">
        <v>6</v>
      </c>
      <c r="F20" s="13">
        <f t="shared" si="1"/>
        <v>6</v>
      </c>
      <c r="H20" s="1" t="s">
        <v>80</v>
      </c>
    </row>
    <row r="21" spans="1:13" x14ac:dyDescent="0.25">
      <c r="A21" s="5" t="s">
        <v>23</v>
      </c>
      <c r="B21" s="15">
        <v>0.5</v>
      </c>
      <c r="C21" s="15">
        <v>2</v>
      </c>
      <c r="D21" s="39">
        <v>4</v>
      </c>
      <c r="E21">
        <v>6</v>
      </c>
      <c r="F21" s="13">
        <f t="shared" si="1"/>
        <v>6</v>
      </c>
      <c r="H21" s="41">
        <v>12760</v>
      </c>
    </row>
    <row r="22" spans="1:13" x14ac:dyDescent="0.25">
      <c r="A22" s="5" t="s">
        <v>3</v>
      </c>
      <c r="B22" s="15">
        <v>200</v>
      </c>
      <c r="C22" s="15">
        <v>360</v>
      </c>
      <c r="D22" s="39">
        <v>330</v>
      </c>
      <c r="E22" s="17">
        <v>3</v>
      </c>
      <c r="F22" s="18">
        <f t="shared" si="1"/>
        <v>2.4375</v>
      </c>
    </row>
    <row r="23" spans="1:13" x14ac:dyDescent="0.25">
      <c r="A23" s="4"/>
      <c r="E23">
        <f>SUM(E8:E22)</f>
        <v>100</v>
      </c>
      <c r="F23" s="13">
        <f>SUM(F8:F22)</f>
        <v>79.528247867796651</v>
      </c>
      <c r="G23" t="s">
        <v>54</v>
      </c>
    </row>
    <row r="24" spans="1:13" x14ac:dyDescent="0.25">
      <c r="A24" s="4" t="s">
        <v>50</v>
      </c>
      <c r="F24" s="37">
        <f>'2. Table Listing for Tax Rates'!E2*F23/100</f>
        <v>0.7316598803837292</v>
      </c>
      <c r="G24" s="13" t="s">
        <v>86</v>
      </c>
    </row>
    <row r="25" spans="1:13" ht="45" x14ac:dyDescent="0.25">
      <c r="A25" s="7" t="s">
        <v>51</v>
      </c>
      <c r="F25" s="87" t="s">
        <v>59</v>
      </c>
      <c r="G25" s="88"/>
      <c r="H25" s="88"/>
      <c r="I25" s="88"/>
      <c r="J25" s="88"/>
      <c r="K25" s="88"/>
      <c r="L25" s="88"/>
      <c r="M25" s="88"/>
    </row>
    <row r="26" spans="1:13" x14ac:dyDescent="0.25">
      <c r="A26" s="7"/>
      <c r="C26" s="1" t="s">
        <v>67</v>
      </c>
      <c r="F26" s="42"/>
      <c r="G26" s="43"/>
      <c r="H26" s="43"/>
      <c r="I26" s="43"/>
      <c r="J26" s="43"/>
      <c r="K26" s="43"/>
      <c r="L26" s="43"/>
      <c r="M26" s="43"/>
    </row>
    <row r="27" spans="1:13" x14ac:dyDescent="0.25">
      <c r="A27" s="49"/>
      <c r="B27" s="50" t="s">
        <v>64</v>
      </c>
      <c r="C27" s="6" t="s">
        <v>68</v>
      </c>
    </row>
    <row r="28" spans="1:13" x14ac:dyDescent="0.25">
      <c r="A28" s="51" t="s">
        <v>81</v>
      </c>
      <c r="B28" s="53">
        <v>400000</v>
      </c>
      <c r="C28" s="59">
        <f>B28-B29*B28</f>
        <v>306491.89335829898</v>
      </c>
      <c r="G28" s="5"/>
      <c r="H28" s="8"/>
    </row>
    <row r="29" spans="1:13" x14ac:dyDescent="0.25">
      <c r="A29" s="52" t="s">
        <v>63</v>
      </c>
      <c r="B29" s="84">
        <f>IF(B28&lt;=H21*1.1,0,IF(B28&lt;=H6*H11,(F24-H16)*(SIN((B28*H29)/(H6*H11)-(H29/2))+1)/2+H16,F24))</f>
        <v>0.23377026660425257</v>
      </c>
      <c r="G29" s="5" t="s">
        <v>5</v>
      </c>
      <c r="H29" s="8">
        <v>3.14159265358979</v>
      </c>
    </row>
    <row r="31" spans="1:13" x14ac:dyDescent="0.25">
      <c r="B31" s="48"/>
    </row>
    <row r="32" spans="1:13" x14ac:dyDescent="0.25">
      <c r="B32" s="48"/>
    </row>
    <row r="33" spans="2:2" x14ac:dyDescent="0.25">
      <c r="B33" s="48"/>
    </row>
  </sheetData>
  <mergeCells count="4">
    <mergeCell ref="B4:F4"/>
    <mergeCell ref="F25:M25"/>
    <mergeCell ref="H4:H5"/>
    <mergeCell ref="H8:H1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78DFCD-8031-0345-9358-F0108E84856B}">
  <dimension ref="A1:P376"/>
  <sheetViews>
    <sheetView workbookViewId="0">
      <pane ySplit="13" topLeftCell="A14" activePane="bottomLeft" state="frozen"/>
      <selection pane="bottomLeft" activeCell="F6" sqref="F6"/>
    </sheetView>
  </sheetViews>
  <sheetFormatPr defaultColWidth="8.85546875" defaultRowHeight="15" x14ac:dyDescent="0.25"/>
  <cols>
    <col min="1" max="1" width="13.42578125" style="1" customWidth="1"/>
    <col min="2" max="2" width="16.85546875" customWidth="1"/>
    <col min="3" max="4" width="19.7109375" customWidth="1"/>
    <col min="5" max="5" width="16.85546875" customWidth="1"/>
    <col min="6" max="6" width="13.7109375" customWidth="1"/>
    <col min="7" max="7" width="13.7109375" style="21" customWidth="1"/>
    <col min="8" max="8" width="13.7109375" customWidth="1"/>
    <col min="9" max="9" width="18.7109375" style="28" customWidth="1"/>
    <col min="10" max="10" width="18.7109375" style="31" customWidth="1"/>
    <col min="11" max="11" width="20.28515625" style="12" customWidth="1"/>
    <col min="12" max="12" width="17.140625" customWidth="1"/>
    <col min="13" max="13" width="13.7109375" style="32" customWidth="1"/>
    <col min="14" max="14" width="50.7109375" style="54" customWidth="1"/>
    <col min="15" max="15" width="13.7109375" customWidth="1"/>
  </cols>
  <sheetData>
    <row r="1" spans="1:16" ht="18.75" x14ac:dyDescent="0.3">
      <c r="A1" s="30" t="s">
        <v>41</v>
      </c>
      <c r="D1" s="5" t="s">
        <v>5</v>
      </c>
      <c r="E1" s="8">
        <v>3.14159265358979</v>
      </c>
      <c r="G1" s="20" t="s">
        <v>13</v>
      </c>
      <c r="H1" s="5">
        <f>E1/180</f>
        <v>1.7453292519943278E-2</v>
      </c>
      <c r="K1" s="5" t="s">
        <v>35</v>
      </c>
      <c r="L1" s="23">
        <f>'1. Income Tax Calculation'!F23</f>
        <v>79.528247867796651</v>
      </c>
      <c r="O1" s="5"/>
      <c r="P1" s="1"/>
    </row>
    <row r="2" spans="1:16" x14ac:dyDescent="0.25">
      <c r="A2" s="4"/>
      <c r="D2" s="26" t="s">
        <v>36</v>
      </c>
      <c r="E2" s="27">
        <v>0.92</v>
      </c>
      <c r="G2" s="20" t="s">
        <v>26</v>
      </c>
      <c r="H2">
        <f>1/H1</f>
        <v>57.29577951308238</v>
      </c>
      <c r="L2" s="11" t="s">
        <v>42</v>
      </c>
      <c r="M2" s="33"/>
      <c r="O2" s="5"/>
      <c r="P2" s="1"/>
    </row>
    <row r="3" spans="1:16" x14ac:dyDescent="0.25">
      <c r="A3" s="4"/>
      <c r="D3" s="26"/>
      <c r="E3" s="19"/>
      <c r="G3" s="20"/>
      <c r="K3" s="11"/>
      <c r="L3" s="1"/>
      <c r="M3" s="33"/>
      <c r="O3" s="5"/>
      <c r="P3" s="1"/>
    </row>
    <row r="4" spans="1:16" ht="30" customHeight="1" x14ac:dyDescent="0.25">
      <c r="A4" s="93" t="s">
        <v>89</v>
      </c>
      <c r="B4" s="94"/>
      <c r="C4" s="94"/>
      <c r="D4" s="94"/>
      <c r="E4" s="94"/>
      <c r="F4" s="94"/>
      <c r="G4" s="94"/>
      <c r="H4" s="94"/>
      <c r="I4" s="95"/>
      <c r="K4" s="82"/>
      <c r="L4" s="83"/>
      <c r="M4" s="33"/>
      <c r="N4" s="61"/>
      <c r="O4" s="5"/>
      <c r="P4" s="1"/>
    </row>
    <row r="5" spans="1:16" ht="15" customHeight="1" x14ac:dyDescent="0.25">
      <c r="A5" s="65"/>
      <c r="B5" s="65"/>
      <c r="C5" s="65"/>
      <c r="D5" s="65"/>
      <c r="E5" s="65"/>
      <c r="F5" s="65"/>
      <c r="G5" s="65"/>
      <c r="H5" s="65"/>
      <c r="I5" s="65"/>
      <c r="K5" s="66"/>
      <c r="L5" s="67"/>
      <c r="M5" s="33"/>
      <c r="N5" s="61"/>
      <c r="O5" s="5"/>
      <c r="P5" s="1"/>
    </row>
    <row r="6" spans="1:16" ht="15" customHeight="1" x14ac:dyDescent="0.25">
      <c r="A6" s="69"/>
      <c r="B6" s="90" t="s">
        <v>55</v>
      </c>
      <c r="C6" s="91"/>
      <c r="D6" s="92"/>
      <c r="E6" s="70">
        <f>'1. Income Tax Calculation'!H6</f>
        <v>69000</v>
      </c>
      <c r="F6" s="65"/>
      <c r="G6" s="65"/>
      <c r="H6" s="65"/>
      <c r="I6" s="65"/>
      <c r="K6" s="66"/>
      <c r="L6" s="67"/>
      <c r="M6" s="33"/>
      <c r="N6" s="61"/>
      <c r="O6" s="5"/>
      <c r="P6" s="1"/>
    </row>
    <row r="7" spans="1:16" ht="30.75" customHeight="1" x14ac:dyDescent="0.25">
      <c r="A7" s="69"/>
      <c r="B7" s="76"/>
      <c r="C7" s="91" t="s">
        <v>56</v>
      </c>
      <c r="D7" s="92"/>
      <c r="E7" s="75">
        <f>'1. Income Tax Calculation'!H11</f>
        <v>16</v>
      </c>
      <c r="F7" s="65"/>
      <c r="G7" s="65"/>
      <c r="H7" s="65"/>
      <c r="I7" s="65"/>
      <c r="K7" s="96" t="s">
        <v>34</v>
      </c>
      <c r="L7" s="97"/>
      <c r="M7" s="33"/>
      <c r="N7" s="61"/>
      <c r="O7" s="5"/>
      <c r="P7" s="1"/>
    </row>
    <row r="8" spans="1:16" ht="15.75" x14ac:dyDescent="0.25">
      <c r="A8" s="69"/>
      <c r="B8" s="90" t="s">
        <v>84</v>
      </c>
      <c r="C8" s="91"/>
      <c r="D8" s="92"/>
      <c r="E8" s="71">
        <f>'1. Income Tax Calculation'!H16</f>
        <v>0.03</v>
      </c>
      <c r="G8" s="20"/>
      <c r="K8" s="24"/>
      <c r="L8" s="25"/>
      <c r="M8" s="33"/>
      <c r="N8" s="61"/>
      <c r="O8" s="5"/>
      <c r="P8" s="1"/>
    </row>
    <row r="9" spans="1:16" ht="15.75" x14ac:dyDescent="0.25">
      <c r="A9" s="68"/>
      <c r="B9" s="90" t="s">
        <v>83</v>
      </c>
      <c r="C9" s="91"/>
      <c r="D9" s="92"/>
      <c r="E9" s="70">
        <f>'1. Income Tax Calculation'!H21</f>
        <v>12760</v>
      </c>
      <c r="G9" s="20"/>
      <c r="K9" s="24"/>
      <c r="L9" s="60"/>
      <c r="M9" s="33"/>
      <c r="N9" s="61"/>
      <c r="O9" s="5"/>
      <c r="P9" s="1"/>
    </row>
    <row r="10" spans="1:16" x14ac:dyDescent="0.25">
      <c r="A10" s="4"/>
      <c r="B10" s="77"/>
      <c r="C10" s="72"/>
      <c r="D10" s="73" t="s">
        <v>32</v>
      </c>
      <c r="E10" s="74">
        <f>'1. Income Tax Calculation'!F24</f>
        <v>0.7316598803837292</v>
      </c>
      <c r="F10" s="1" t="s">
        <v>29</v>
      </c>
      <c r="G10" s="21" t="s">
        <v>33</v>
      </c>
      <c r="I10" s="28" t="s">
        <v>62</v>
      </c>
      <c r="J10" s="44" t="s">
        <v>40</v>
      </c>
      <c r="K10" s="1" t="s">
        <v>29</v>
      </c>
      <c r="L10" s="46" t="s">
        <v>48</v>
      </c>
      <c r="M10" s="33" t="s">
        <v>57</v>
      </c>
      <c r="N10" s="55" t="s">
        <v>60</v>
      </c>
      <c r="O10" s="5"/>
      <c r="P10" s="1"/>
    </row>
    <row r="11" spans="1:16" x14ac:dyDescent="0.25">
      <c r="A11" s="4"/>
      <c r="B11" s="78"/>
      <c r="C11" s="78"/>
      <c r="D11" s="79"/>
      <c r="E11" s="80"/>
      <c r="F11" s="1" t="s">
        <v>30</v>
      </c>
      <c r="G11" s="21" t="s">
        <v>31</v>
      </c>
      <c r="H11" s="5"/>
      <c r="I11" s="28" t="s">
        <v>39</v>
      </c>
      <c r="J11" s="44" t="s">
        <v>87</v>
      </c>
      <c r="K11" s="1" t="s">
        <v>30</v>
      </c>
      <c r="L11" s="46" t="s">
        <v>31</v>
      </c>
      <c r="M11" s="33" t="s">
        <v>43</v>
      </c>
      <c r="N11" s="55" t="s">
        <v>61</v>
      </c>
      <c r="O11" s="5"/>
      <c r="P11" s="1"/>
    </row>
    <row r="12" spans="1:16" x14ac:dyDescent="0.25">
      <c r="F12" s="1" t="s">
        <v>6</v>
      </c>
      <c r="G12" s="21" t="s">
        <v>6</v>
      </c>
      <c r="I12" s="28" t="s">
        <v>38</v>
      </c>
      <c r="J12" s="44" t="s">
        <v>88</v>
      </c>
      <c r="K12" s="1" t="s">
        <v>6</v>
      </c>
      <c r="L12" s="46" t="s">
        <v>6</v>
      </c>
      <c r="M12" s="33" t="s">
        <v>44</v>
      </c>
    </row>
    <row r="13" spans="1:16" s="1" customFormat="1" x14ac:dyDescent="0.25">
      <c r="A13" s="6" t="s">
        <v>7</v>
      </c>
      <c r="B13" s="6" t="s">
        <v>8</v>
      </c>
      <c r="C13" s="6" t="s">
        <v>9</v>
      </c>
      <c r="D13" s="6" t="s">
        <v>10</v>
      </c>
      <c r="E13" s="6" t="s">
        <v>11</v>
      </c>
      <c r="F13" s="6" t="s">
        <v>12</v>
      </c>
      <c r="G13" s="22" t="s">
        <v>12</v>
      </c>
      <c r="H13" s="6"/>
      <c r="I13" s="29" t="s">
        <v>37</v>
      </c>
      <c r="J13" s="45" t="s">
        <v>37</v>
      </c>
      <c r="K13" s="6" t="s">
        <v>12</v>
      </c>
      <c r="L13" s="47" t="s">
        <v>12</v>
      </c>
      <c r="M13" s="34" t="s">
        <v>45</v>
      </c>
      <c r="N13" s="58" t="s">
        <v>65</v>
      </c>
    </row>
    <row r="14" spans="1:16" x14ac:dyDescent="0.25">
      <c r="A14" s="1">
        <v>-90</v>
      </c>
      <c r="B14" s="9">
        <f t="shared" ref="B14:B47" si="0">A14*$E$1/180</f>
        <v>-1.570796326794895</v>
      </c>
      <c r="C14" s="9">
        <f>SIN(B14)</f>
        <v>-1</v>
      </c>
      <c r="D14" s="9">
        <f>C14+1</f>
        <v>0</v>
      </c>
      <c r="E14" s="9">
        <f>D14/2</f>
        <v>0</v>
      </c>
      <c r="F14" s="10">
        <f t="shared" ref="F14:F47" si="1">E14*$E$2</f>
        <v>0</v>
      </c>
      <c r="G14" s="10">
        <f t="shared" ref="G14:G20" si="2">F14*($E$10/$E$2)</f>
        <v>0</v>
      </c>
      <c r="I14" s="28">
        <v>0</v>
      </c>
      <c r="J14" s="31">
        <f>I14*'1. Income Tax Calculation'!$H$6</f>
        <v>0</v>
      </c>
      <c r="K14" s="12">
        <f t="shared" ref="K14:K47" si="3">((SIN(A14*$H$1)+1)/2)*$E$2</f>
        <v>0</v>
      </c>
      <c r="L14" s="64">
        <f>IF(J14&lt;=$E$9*1.1,0,IF(J14&lt;=$E$6*$E$7,($E$10-$E$8)*(SIN((J14*$E$1)/($E$6*$E$7)-($E$1/2))+1)/2+$E$8,$E$10))</f>
        <v>0</v>
      </c>
      <c r="M14" s="32">
        <f>L14</f>
        <v>0</v>
      </c>
      <c r="N14" s="54">
        <f>J14-(J14*L14)</f>
        <v>0</v>
      </c>
    </row>
    <row r="15" spans="1:16" x14ac:dyDescent="0.25">
      <c r="A15" s="1">
        <v>-89.5</v>
      </c>
      <c r="B15" s="9">
        <f t="shared" ref="B15" si="4">A15*$E$1/180</f>
        <v>-1.5620696805349235</v>
      </c>
      <c r="C15" s="9">
        <f t="shared" ref="C15" si="5">SIN(B15)</f>
        <v>-0.99996192306417131</v>
      </c>
      <c r="D15" s="9">
        <f t="shared" ref="D15" si="6">C15+1</f>
        <v>3.8076935828690317E-5</v>
      </c>
      <c r="E15" s="9">
        <f t="shared" ref="E15" si="7">D15/2</f>
        <v>1.9038467914345159E-5</v>
      </c>
      <c r="F15" s="10">
        <f t="shared" ref="F15" si="8">E15*$E$2</f>
        <v>1.7515390481197548E-5</v>
      </c>
      <c r="G15" s="10">
        <f t="shared" si="2"/>
        <v>1.3929683156899247E-5</v>
      </c>
      <c r="I15" s="28">
        <f>I14+'1. Income Tax Calculation'!$H$11/360</f>
        <v>4.4444444444444446E-2</v>
      </c>
      <c r="J15" s="31">
        <f>I15*'1. Income Tax Calculation'!$H$6</f>
        <v>3066.666666666667</v>
      </c>
      <c r="K15" s="12">
        <f t="shared" ref="K15" si="9">((SIN(A15*$H$1)+1)/2)*$E$2</f>
        <v>1.7515390481197548E-5</v>
      </c>
      <c r="L15" s="64">
        <f t="shared" ref="L15:L78" si="10">IF(J15&lt;=$E$9*1.1,0,IF(J15&lt;=$E$6*$E$7,($E$10-$E$8)*(SIN((J15*$E$1)/($E$6*$E$7)-($E$1/2))+1)/2+$E$8,$E$10))</f>
        <v>0</v>
      </c>
      <c r="M15" s="32">
        <f t="shared" ref="M15" si="11">L15</f>
        <v>0</v>
      </c>
      <c r="N15" s="54">
        <f t="shared" ref="N15:N78" si="12">J15-(J15*L15)</f>
        <v>3066.666666666667</v>
      </c>
    </row>
    <row r="16" spans="1:16" x14ac:dyDescent="0.25">
      <c r="A16" s="1">
        <v>-89</v>
      </c>
      <c r="B16" s="9">
        <f t="shared" si="0"/>
        <v>-1.5533430342749517</v>
      </c>
      <c r="C16" s="9">
        <f t="shared" ref="C16:C19" si="13">SIN(B16)</f>
        <v>-0.99984769515639116</v>
      </c>
      <c r="D16" s="9">
        <f t="shared" ref="D16:D19" si="14">C16+1</f>
        <v>1.5230484360884144E-4</v>
      </c>
      <c r="E16" s="9">
        <f t="shared" ref="E16:E19" si="15">D16/2</f>
        <v>7.6152421804420722E-5</v>
      </c>
      <c r="F16" s="10">
        <f t="shared" si="1"/>
        <v>7.0060228060067064E-5</v>
      </c>
      <c r="G16" s="10">
        <f t="shared" si="2"/>
        <v>5.5717671828353754E-5</v>
      </c>
      <c r="I16" s="28">
        <f>I15+'1. Income Tax Calculation'!$H$11/360</f>
        <v>8.8888888888888892E-2</v>
      </c>
      <c r="J16" s="31">
        <f>I16*'1. Income Tax Calculation'!$H$6</f>
        <v>6133.3333333333339</v>
      </c>
      <c r="K16" s="12">
        <f t="shared" si="3"/>
        <v>7.0060228060067064E-5</v>
      </c>
      <c r="L16" s="64">
        <f t="shared" si="10"/>
        <v>0</v>
      </c>
      <c r="M16" s="32">
        <f t="shared" ref="M16:M80" si="16">L16</f>
        <v>0</v>
      </c>
      <c r="N16" s="54">
        <f t="shared" si="12"/>
        <v>6133.3333333333339</v>
      </c>
    </row>
    <row r="17" spans="1:14" x14ac:dyDescent="0.25">
      <c r="A17" s="1">
        <v>-88.5</v>
      </c>
      <c r="B17" s="9">
        <f t="shared" ref="B17" si="17">A17*$E$1/180</f>
        <v>-1.5446163880149801</v>
      </c>
      <c r="C17" s="9">
        <f t="shared" ref="C17" si="18">SIN(B17)</f>
        <v>-0.99965732497555726</v>
      </c>
      <c r="D17" s="9">
        <f t="shared" ref="D17" si="19">C17+1</f>
        <v>3.4267502444274012E-4</v>
      </c>
      <c r="E17" s="9">
        <f t="shared" ref="E17" si="20">D17/2</f>
        <v>1.7133751222137006E-4</v>
      </c>
      <c r="F17" s="10">
        <f t="shared" ref="F17" si="21">E17*$E$2</f>
        <v>1.5763051124366046E-4</v>
      </c>
      <c r="G17" s="10">
        <f t="shared" si="2"/>
        <v>1.2536078369713337E-4</v>
      </c>
      <c r="I17" s="28">
        <f>I16+'1. Income Tax Calculation'!$H$11/360</f>
        <v>0.13333333333333333</v>
      </c>
      <c r="J17" s="31">
        <f>I17*'1. Income Tax Calculation'!$H$6</f>
        <v>9200</v>
      </c>
      <c r="K17" s="12">
        <f t="shared" ref="K17" si="22">((SIN(A17*$H$1)+1)/2)*$E$2</f>
        <v>1.5763051124366046E-4</v>
      </c>
      <c r="L17" s="64">
        <f t="shared" si="10"/>
        <v>0</v>
      </c>
      <c r="M17" s="32">
        <f t="shared" ref="M17" si="23">L17</f>
        <v>0</v>
      </c>
      <c r="N17" s="54">
        <f t="shared" si="12"/>
        <v>9200</v>
      </c>
    </row>
    <row r="18" spans="1:14" x14ac:dyDescent="0.25">
      <c r="A18" s="1">
        <v>-88</v>
      </c>
      <c r="B18" s="9">
        <f t="shared" si="0"/>
        <v>-1.5358897417550086</v>
      </c>
      <c r="C18" s="9">
        <f t="shared" si="13"/>
        <v>-0.99939082701909565</v>
      </c>
      <c r="D18" s="9">
        <f t="shared" si="14"/>
        <v>6.091729809043489E-4</v>
      </c>
      <c r="E18" s="9">
        <f t="shared" si="15"/>
        <v>3.0458649045217445E-4</v>
      </c>
      <c r="F18" s="10">
        <f t="shared" si="1"/>
        <v>2.8021957121600051E-4</v>
      </c>
      <c r="G18" s="10">
        <f t="shared" si="2"/>
        <v>2.2285371517073786E-4</v>
      </c>
      <c r="I18" s="28">
        <f>I17+'1. Income Tax Calculation'!$H$11/360</f>
        <v>0.17777777777777778</v>
      </c>
      <c r="J18" s="31">
        <f>I18*'1. Income Tax Calculation'!$H$6</f>
        <v>12266.666666666668</v>
      </c>
      <c r="K18" s="12">
        <f t="shared" si="3"/>
        <v>2.8021957121600051E-4</v>
      </c>
      <c r="L18" s="64">
        <f t="shared" si="10"/>
        <v>0</v>
      </c>
      <c r="M18" s="32">
        <f t="shared" si="16"/>
        <v>0</v>
      </c>
      <c r="N18" s="54">
        <f t="shared" si="12"/>
        <v>12266.666666666668</v>
      </c>
    </row>
    <row r="19" spans="1:14" x14ac:dyDescent="0.25">
      <c r="A19" s="1">
        <v>-87.5</v>
      </c>
      <c r="B19" s="9">
        <f t="shared" si="0"/>
        <v>-1.527163095495037</v>
      </c>
      <c r="C19" s="9">
        <f t="shared" si="13"/>
        <v>-0.99904822158185769</v>
      </c>
      <c r="D19" s="9">
        <f t="shared" si="14"/>
        <v>9.5177841814231279E-4</v>
      </c>
      <c r="E19" s="9">
        <f t="shared" si="15"/>
        <v>4.7588920907115639E-4</v>
      </c>
      <c r="F19" s="10">
        <f t="shared" si="1"/>
        <v>4.378180723454639E-4</v>
      </c>
      <c r="G19" s="10">
        <f t="shared" si="2"/>
        <v>3.4818904178490978E-4</v>
      </c>
      <c r="I19" s="28">
        <f>I18+'1. Income Tax Calculation'!$H$11/360</f>
        <v>0.22222222222222224</v>
      </c>
      <c r="J19" s="31">
        <f>I19*'1. Income Tax Calculation'!$H$6</f>
        <v>15333.333333333334</v>
      </c>
      <c r="K19" s="12">
        <f t="shared" si="3"/>
        <v>4.378180723454639E-4</v>
      </c>
      <c r="L19" s="64">
        <f t="shared" si="10"/>
        <v>3.0333912365512774E-2</v>
      </c>
      <c r="M19" s="32">
        <f t="shared" si="16"/>
        <v>3.0333912365512774E-2</v>
      </c>
      <c r="N19" s="54">
        <f t="shared" si="12"/>
        <v>14868.213343728805</v>
      </c>
    </row>
    <row r="20" spans="1:14" x14ac:dyDescent="0.25">
      <c r="A20" s="1">
        <v>-87</v>
      </c>
      <c r="B20" s="9">
        <f t="shared" si="0"/>
        <v>-1.5184364492350653</v>
      </c>
      <c r="C20" s="9">
        <f t="shared" ref="C20:C42" si="24">SIN(B20)</f>
        <v>-0.99862953475457383</v>
      </c>
      <c r="D20" s="9">
        <f t="shared" ref="D20:D42" si="25">C20+1</f>
        <v>1.3704652454261668E-3</v>
      </c>
      <c r="E20" s="9">
        <f t="shared" ref="E20:E42" si="26">D20/2</f>
        <v>6.8523262271308338E-4</v>
      </c>
      <c r="F20" s="10">
        <f t="shared" si="1"/>
        <v>6.3041401289603671E-4</v>
      </c>
      <c r="G20" s="10">
        <f t="shared" si="2"/>
        <v>5.0135721876928363E-4</v>
      </c>
      <c r="I20" s="28">
        <f>I19+'1. Income Tax Calculation'!$H$11/360</f>
        <v>0.26666666666666666</v>
      </c>
      <c r="J20" s="31">
        <f>I20*'1. Income Tax Calculation'!$H$6</f>
        <v>18400</v>
      </c>
      <c r="K20" s="12">
        <f t="shared" si="3"/>
        <v>6.3041401289603671E-4</v>
      </c>
      <c r="L20" s="64">
        <f t="shared" si="10"/>
        <v>3.0480800240087889E-2</v>
      </c>
      <c r="M20" s="32">
        <f t="shared" si="16"/>
        <v>3.0480800240087889E-2</v>
      </c>
      <c r="N20" s="54">
        <f t="shared" si="12"/>
        <v>17839.153275582383</v>
      </c>
    </row>
    <row r="21" spans="1:14" x14ac:dyDescent="0.25">
      <c r="A21" s="1">
        <v>-86.5</v>
      </c>
      <c r="B21" s="9">
        <f t="shared" si="0"/>
        <v>-1.5097098029750933</v>
      </c>
      <c r="C21" s="9">
        <f t="shared" si="24"/>
        <v>-0.99813479842186681</v>
      </c>
      <c r="D21" s="9">
        <f t="shared" si="25"/>
        <v>1.865201578133191E-3</v>
      </c>
      <c r="E21" s="9">
        <f t="shared" si="26"/>
        <v>9.3260078906659549E-4</v>
      </c>
      <c r="F21" s="10">
        <f t="shared" si="1"/>
        <v>8.5799272594126784E-4</v>
      </c>
      <c r="G21" s="10">
        <f t="shared" ref="G21:G84" si="27">F21*$E$10/$E$2</f>
        <v>6.8234658177423677E-4</v>
      </c>
      <c r="I21" s="28">
        <f>I20+'1. Income Tax Calculation'!$H$11/360</f>
        <v>0.31111111111111112</v>
      </c>
      <c r="J21" s="31">
        <f>I21*'1. Income Tax Calculation'!$H$6</f>
        <v>21466.666666666668</v>
      </c>
      <c r="K21" s="12">
        <f t="shared" si="3"/>
        <v>8.5799272594121677E-4</v>
      </c>
      <c r="L21" s="64">
        <f t="shared" si="10"/>
        <v>3.0654368558102198E-2</v>
      </c>
      <c r="M21" s="32">
        <f t="shared" si="16"/>
        <v>3.0654368558102198E-2</v>
      </c>
      <c r="N21" s="54">
        <f t="shared" si="12"/>
        <v>20808.61955495274</v>
      </c>
    </row>
    <row r="22" spans="1:14" x14ac:dyDescent="0.25">
      <c r="A22" s="1">
        <v>-86</v>
      </c>
      <c r="B22" s="9">
        <f t="shared" si="0"/>
        <v>-1.5009831567151217</v>
      </c>
      <c r="C22" s="9">
        <f t="shared" si="24"/>
        <v>-0.99756405025982409</v>
      </c>
      <c r="D22" s="9">
        <f t="shared" si="25"/>
        <v>2.4359497401759134E-3</v>
      </c>
      <c r="E22" s="9">
        <f t="shared" si="26"/>
        <v>1.2179748700879567E-3</v>
      </c>
      <c r="F22" s="10">
        <f t="shared" si="1"/>
        <v>1.1205368804809203E-3</v>
      </c>
      <c r="G22" s="10">
        <f t="shared" si="27"/>
        <v>8.9114334775894258E-4</v>
      </c>
      <c r="I22" s="28">
        <f>I21+'1. Income Tax Calculation'!$H$11/360</f>
        <v>0.35555555555555557</v>
      </c>
      <c r="J22" s="31">
        <f>I22*'1. Income Tax Calculation'!$H$6</f>
        <v>24533.333333333336</v>
      </c>
      <c r="K22" s="12">
        <f t="shared" si="3"/>
        <v>1.1205368804808691E-3</v>
      </c>
      <c r="L22" s="64">
        <f t="shared" si="10"/>
        <v>3.0854604101656264E-2</v>
      </c>
      <c r="M22" s="32">
        <f t="shared" si="16"/>
        <v>3.0854604101656264E-2</v>
      </c>
      <c r="N22" s="54">
        <f t="shared" si="12"/>
        <v>23776.36704603937</v>
      </c>
    </row>
    <row r="23" spans="1:14" x14ac:dyDescent="0.25">
      <c r="A23" s="1">
        <v>-85.5</v>
      </c>
      <c r="B23" s="9">
        <f t="shared" si="0"/>
        <v>-1.4922565104551502</v>
      </c>
      <c r="C23" s="9">
        <f t="shared" si="24"/>
        <v>-0.99691733373312785</v>
      </c>
      <c r="D23" s="9">
        <f t="shared" si="25"/>
        <v>3.0826662668721472E-3</v>
      </c>
      <c r="E23" s="9">
        <f t="shared" si="26"/>
        <v>1.5413331334360736E-3</v>
      </c>
      <c r="F23" s="10">
        <f t="shared" si="1"/>
        <v>1.4180264827611878E-3</v>
      </c>
      <c r="G23" s="10">
        <f t="shared" si="27"/>
        <v>1.1277316160413161E-3</v>
      </c>
      <c r="I23" s="28">
        <f>I22+'1. Income Tax Calculation'!$H$11/360</f>
        <v>0.4</v>
      </c>
      <c r="J23" s="31">
        <f>I23*'1. Income Tax Calculation'!$H$6</f>
        <v>27600</v>
      </c>
      <c r="K23" s="12">
        <f t="shared" si="3"/>
        <v>1.4180264827611878E-3</v>
      </c>
      <c r="L23" s="64">
        <f t="shared" si="10"/>
        <v>3.1081491622038233E-2</v>
      </c>
      <c r="M23" s="32">
        <f t="shared" si="16"/>
        <v>3.1081491622038233E-2</v>
      </c>
      <c r="N23" s="54">
        <f t="shared" si="12"/>
        <v>26742.150831231746</v>
      </c>
    </row>
    <row r="24" spans="1:14" x14ac:dyDescent="0.25">
      <c r="A24" s="1">
        <v>-85</v>
      </c>
      <c r="B24" s="9">
        <f t="shared" si="0"/>
        <v>-1.4835298641951786</v>
      </c>
      <c r="C24" s="9">
        <f t="shared" si="24"/>
        <v>-0.99619469809174543</v>
      </c>
      <c r="D24" s="9">
        <f t="shared" si="25"/>
        <v>3.8053019082545658E-3</v>
      </c>
      <c r="E24" s="9">
        <f t="shared" si="26"/>
        <v>1.9026509541272829E-3</v>
      </c>
      <c r="F24" s="10">
        <f t="shared" si="1"/>
        <v>1.7504388777971004E-3</v>
      </c>
      <c r="G24" s="10">
        <f t="shared" si="27"/>
        <v>1.3920933695087561E-3</v>
      </c>
      <c r="I24" s="28">
        <f>I23+'1. Income Tax Calculation'!$H$11/360</f>
        <v>0.44444444444444448</v>
      </c>
      <c r="J24" s="31">
        <f>I24*'1. Income Tax Calculation'!$H$6</f>
        <v>30666.666666666668</v>
      </c>
      <c r="K24" s="12">
        <f t="shared" si="3"/>
        <v>1.7504388777971004E-3</v>
      </c>
      <c r="L24" s="64">
        <f t="shared" si="10"/>
        <v>3.133501384088494E-2</v>
      </c>
      <c r="M24" s="32">
        <f t="shared" si="16"/>
        <v>3.133501384088494E-2</v>
      </c>
      <c r="N24" s="54">
        <f t="shared" si="12"/>
        <v>29705.726242212862</v>
      </c>
    </row>
    <row r="25" spans="1:14" x14ac:dyDescent="0.25">
      <c r="A25" s="1">
        <v>-84.5</v>
      </c>
      <c r="B25" s="9">
        <f t="shared" si="0"/>
        <v>-1.4748032179352069</v>
      </c>
      <c r="C25" s="9">
        <f t="shared" si="24"/>
        <v>-0.99539619836717863</v>
      </c>
      <c r="D25" s="9">
        <f t="shared" si="25"/>
        <v>4.6038016328213693E-3</v>
      </c>
      <c r="E25" s="9">
        <f t="shared" si="26"/>
        <v>2.3019008164106847E-3</v>
      </c>
      <c r="F25" s="10">
        <f t="shared" si="1"/>
        <v>2.1177487510978298E-3</v>
      </c>
      <c r="G25" s="10">
        <f t="shared" si="27"/>
        <v>1.6842084759902498E-3</v>
      </c>
      <c r="I25" s="28">
        <f>I24+'1. Income Tax Calculation'!$H$11/360</f>
        <v>0.48888888888888893</v>
      </c>
      <c r="J25" s="31">
        <f>I25*'1. Income Tax Calculation'!$H$6</f>
        <v>33733.333333333336</v>
      </c>
      <c r="K25" s="12">
        <f t="shared" si="3"/>
        <v>2.1177487510978298E-3</v>
      </c>
      <c r="L25" s="64">
        <f t="shared" si="10"/>
        <v>3.161515145149793E-2</v>
      </c>
      <c r="M25" s="32">
        <f t="shared" si="16"/>
        <v>3.161515145149793E-2</v>
      </c>
      <c r="N25" s="54">
        <f t="shared" si="12"/>
        <v>32666.848891036138</v>
      </c>
    </row>
    <row r="26" spans="1:14" x14ac:dyDescent="0.25">
      <c r="A26" s="1">
        <v>-84</v>
      </c>
      <c r="B26" s="9">
        <f t="shared" si="0"/>
        <v>-1.4660765716752353</v>
      </c>
      <c r="C26" s="9">
        <f t="shared" si="24"/>
        <v>-0.99452189536827318</v>
      </c>
      <c r="D26" s="9">
        <f t="shared" si="25"/>
        <v>5.4781046317268212E-3</v>
      </c>
      <c r="E26" s="9">
        <f t="shared" si="26"/>
        <v>2.7390523158634106E-3</v>
      </c>
      <c r="F26" s="10">
        <f t="shared" si="1"/>
        <v>2.5199281305943377E-3</v>
      </c>
      <c r="G26" s="10">
        <f t="shared" si="27"/>
        <v>2.0040546897893995E-3</v>
      </c>
      <c r="I26" s="28">
        <f>I25+'1. Income Tax Calculation'!$H$11/360</f>
        <v>0.53333333333333333</v>
      </c>
      <c r="J26" s="31">
        <f>I26*'1. Income Tax Calculation'!$H$6</f>
        <v>36800</v>
      </c>
      <c r="K26" s="12">
        <f t="shared" si="3"/>
        <v>2.5199281305943377E-3</v>
      </c>
      <c r="L26" s="64">
        <f t="shared" si="10"/>
        <v>3.1921883120313493E-2</v>
      </c>
      <c r="M26" s="32">
        <f t="shared" si="16"/>
        <v>3.1921883120313493E-2</v>
      </c>
      <c r="N26" s="54">
        <f t="shared" si="12"/>
        <v>35625.274701172464</v>
      </c>
    </row>
    <row r="27" spans="1:14" x14ac:dyDescent="0.25">
      <c r="A27" s="1">
        <v>-83.5</v>
      </c>
      <c r="B27" s="9">
        <f t="shared" si="0"/>
        <v>-1.4573499254152638</v>
      </c>
      <c r="C27" s="9">
        <f t="shared" si="24"/>
        <v>-0.99357185567658735</v>
      </c>
      <c r="D27" s="9">
        <f t="shared" si="25"/>
        <v>6.4281443234126545E-3</v>
      </c>
      <c r="E27" s="9">
        <f t="shared" si="26"/>
        <v>3.2140721617063273E-3</v>
      </c>
      <c r="F27" s="10">
        <f t="shared" si="1"/>
        <v>2.9569463887698213E-3</v>
      </c>
      <c r="G27" s="10">
        <f t="shared" si="27"/>
        <v>2.3516076533787252E-3</v>
      </c>
      <c r="I27" s="28">
        <f>I26+'1. Income Tax Calculation'!$H$11/360</f>
        <v>0.57777777777777772</v>
      </c>
      <c r="J27" s="31">
        <f>I27*'1. Income Tax Calculation'!$H$6</f>
        <v>39866.666666666664</v>
      </c>
      <c r="K27" s="12">
        <f t="shared" si="3"/>
        <v>2.9569463887698213E-3</v>
      </c>
      <c r="L27" s="64">
        <f t="shared" si="10"/>
        <v>3.2255185488527537E-2</v>
      </c>
      <c r="M27" s="32">
        <f t="shared" si="16"/>
        <v>3.2255185488527537E-2</v>
      </c>
      <c r="N27" s="54">
        <f t="shared" si="12"/>
        <v>38580.759938524032</v>
      </c>
    </row>
    <row r="28" spans="1:14" x14ac:dyDescent="0.25">
      <c r="A28" s="1">
        <v>-83</v>
      </c>
      <c r="B28" s="9">
        <f t="shared" si="0"/>
        <v>-1.448623279155292</v>
      </c>
      <c r="C28" s="9">
        <f t="shared" si="24"/>
        <v>-0.99254615164132187</v>
      </c>
      <c r="D28" s="9">
        <f t="shared" si="25"/>
        <v>7.4538483586781279E-3</v>
      </c>
      <c r="E28" s="9">
        <f t="shared" si="26"/>
        <v>3.7269241793390639E-3</v>
      </c>
      <c r="F28" s="10">
        <f t="shared" si="1"/>
        <v>3.4287702449919389E-3</v>
      </c>
      <c r="G28" s="10">
        <f t="shared" si="27"/>
        <v>2.7268408992544477E-3</v>
      </c>
      <c r="I28" s="28">
        <f>I27+'1. Income Tax Calculation'!$H$11/360</f>
        <v>0.62222222222222212</v>
      </c>
      <c r="J28" s="31">
        <f>I28*'1. Income Tax Calculation'!$H$6</f>
        <v>42933.333333333328</v>
      </c>
      <c r="K28" s="12">
        <f t="shared" si="3"/>
        <v>3.4287702449919389E-3</v>
      </c>
      <c r="L28" s="64">
        <f t="shared" si="10"/>
        <v>3.2615033173874278E-2</v>
      </c>
      <c r="M28" s="32">
        <f t="shared" si="16"/>
        <v>3.2615033173874278E-2</v>
      </c>
      <c r="N28" s="54">
        <f t="shared" si="12"/>
        <v>41533.061242401658</v>
      </c>
    </row>
    <row r="29" spans="1:14" x14ac:dyDescent="0.25">
      <c r="A29" s="1">
        <v>-82.5</v>
      </c>
      <c r="B29" s="9">
        <f t="shared" si="0"/>
        <v>-1.4398966328953204</v>
      </c>
      <c r="C29" s="9">
        <f t="shared" si="24"/>
        <v>-0.99144486137381027</v>
      </c>
      <c r="D29" s="9">
        <f t="shared" si="25"/>
        <v>8.5551386261897289E-3</v>
      </c>
      <c r="E29" s="9">
        <f t="shared" si="26"/>
        <v>4.2775693130948644E-3</v>
      </c>
      <c r="F29" s="10">
        <f t="shared" si="1"/>
        <v>3.9353637680472758E-3</v>
      </c>
      <c r="G29" s="10">
        <f t="shared" si="27"/>
        <v>3.1297258519520994E-3</v>
      </c>
      <c r="I29" s="28">
        <f>I28+'1. Income Tax Calculation'!$H$11/360</f>
        <v>0.66666666666666652</v>
      </c>
      <c r="J29" s="31">
        <f>I29*'1. Income Tax Calculation'!$H$6</f>
        <v>45999.999999999993</v>
      </c>
      <c r="K29" s="12">
        <f t="shared" si="3"/>
        <v>3.9353637680472758E-3</v>
      </c>
      <c r="L29" s="64">
        <f t="shared" si="10"/>
        <v>3.3001398772559254E-2</v>
      </c>
      <c r="M29" s="32">
        <f t="shared" si="16"/>
        <v>3.3001398772559254E-2</v>
      </c>
      <c r="N29" s="54">
        <f t="shared" si="12"/>
        <v>44481.935656462265</v>
      </c>
    </row>
    <row r="30" spans="1:14" x14ac:dyDescent="0.25">
      <c r="A30" s="1">
        <v>-82</v>
      </c>
      <c r="B30" s="9">
        <f t="shared" si="0"/>
        <v>-1.4311699866353489</v>
      </c>
      <c r="C30" s="9">
        <f t="shared" si="24"/>
        <v>-0.99026806874157014</v>
      </c>
      <c r="D30" s="9">
        <f t="shared" si="25"/>
        <v>9.7319312584298601E-3</v>
      </c>
      <c r="E30" s="9">
        <f t="shared" si="26"/>
        <v>4.86596562921493E-3</v>
      </c>
      <c r="F30" s="10">
        <f t="shared" si="1"/>
        <v>4.476688378877736E-3</v>
      </c>
      <c r="G30" s="10">
        <f t="shared" si="27"/>
        <v>3.5602318302227335E-3</v>
      </c>
      <c r="I30" s="28">
        <f>I29+'1. Income Tax Calculation'!$H$11/360</f>
        <v>0.71111111111111092</v>
      </c>
      <c r="J30" s="31">
        <f>I30*'1. Income Tax Calculation'!$H$6</f>
        <v>49066.66666666665</v>
      </c>
      <c r="K30" s="12">
        <f t="shared" si="3"/>
        <v>4.476688378877736E-3</v>
      </c>
      <c r="L30" s="64">
        <f t="shared" si="10"/>
        <v>3.3414252861346284E-2</v>
      </c>
      <c r="M30" s="32">
        <f t="shared" si="16"/>
        <v>3.3414252861346284E-2</v>
      </c>
      <c r="N30" s="54">
        <f t="shared" si="12"/>
        <v>47427.140659603261</v>
      </c>
    </row>
    <row r="31" spans="1:14" x14ac:dyDescent="0.25">
      <c r="A31" s="1">
        <v>-81.5</v>
      </c>
      <c r="B31" s="9">
        <f t="shared" si="0"/>
        <v>-1.4224433403753771</v>
      </c>
      <c r="C31" s="9">
        <f t="shared" si="24"/>
        <v>-0.9890158633619166</v>
      </c>
      <c r="D31" s="9">
        <f t="shared" si="25"/>
        <v>1.0984136638083397E-2</v>
      </c>
      <c r="E31" s="9">
        <f t="shared" si="26"/>
        <v>5.4920683190416986E-3</v>
      </c>
      <c r="F31" s="10">
        <f t="shared" si="1"/>
        <v>5.0527028535183628E-3</v>
      </c>
      <c r="G31" s="10">
        <f t="shared" si="27"/>
        <v>4.0183260493693177E-3</v>
      </c>
      <c r="I31" s="28">
        <f>I30+'1. Income Tax Calculation'!$H$11/360</f>
        <v>0.75555555555555531</v>
      </c>
      <c r="J31" s="31">
        <f>I31*'1. Income Tax Calculation'!$H$6</f>
        <v>52133.333333333314</v>
      </c>
      <c r="K31" s="12">
        <f t="shared" si="3"/>
        <v>5.0527028535183628E-3</v>
      </c>
      <c r="L31" s="64">
        <f t="shared" si="10"/>
        <v>3.3853563999798067E-2</v>
      </c>
      <c r="M31" s="32">
        <f t="shared" si="16"/>
        <v>3.3853563999798067E-2</v>
      </c>
      <c r="N31" s="54">
        <f t="shared" si="12"/>
        <v>50368.434196810507</v>
      </c>
    </row>
    <row r="32" spans="1:14" x14ac:dyDescent="0.25">
      <c r="A32" s="1">
        <v>-81</v>
      </c>
      <c r="B32" s="9">
        <f t="shared" si="0"/>
        <v>-1.4137166941154056</v>
      </c>
      <c r="C32" s="9">
        <f t="shared" si="24"/>
        <v>-0.98768834059513755</v>
      </c>
      <c r="D32" s="9">
        <f t="shared" si="25"/>
        <v>1.2311659404862452E-2</v>
      </c>
      <c r="E32" s="9">
        <f t="shared" si="26"/>
        <v>6.1558297024312258E-3</v>
      </c>
      <c r="F32" s="10">
        <f t="shared" si="1"/>
        <v>5.663363326236728E-3</v>
      </c>
      <c r="G32" s="10">
        <f t="shared" si="27"/>
        <v>4.5039736237434385E-3</v>
      </c>
      <c r="I32" s="28">
        <f>I31+'1. Income Tax Calculation'!$H$11/360</f>
        <v>0.79999999999999971</v>
      </c>
      <c r="J32" s="31">
        <f>I32*'1. Income Tax Calculation'!$H$6</f>
        <v>55199.999999999978</v>
      </c>
      <c r="K32" s="12">
        <f t="shared" si="3"/>
        <v>5.663363326236728E-3</v>
      </c>
      <c r="L32" s="64">
        <f t="shared" si="10"/>
        <v>3.4319298732670499E-2</v>
      </c>
      <c r="M32" s="32">
        <f t="shared" si="16"/>
        <v>3.4319298732670499E-2</v>
      </c>
      <c r="N32" s="54">
        <f t="shared" si="12"/>
        <v>53305.574709956571</v>
      </c>
    </row>
    <row r="33" spans="1:14" x14ac:dyDescent="0.25">
      <c r="A33" s="1">
        <v>-80.5</v>
      </c>
      <c r="B33" s="9">
        <f t="shared" si="0"/>
        <v>-1.4049900478554338</v>
      </c>
      <c r="C33" s="9">
        <f t="shared" si="24"/>
        <v>-0.9862856015372311</v>
      </c>
      <c r="D33" s="9">
        <f t="shared" si="25"/>
        <v>1.3714398462768895E-2</v>
      </c>
      <c r="E33" s="9">
        <f t="shared" si="26"/>
        <v>6.8571992313844476E-3</v>
      </c>
      <c r="F33" s="10">
        <f t="shared" si="1"/>
        <v>6.3086232928736925E-3</v>
      </c>
      <c r="G33" s="10">
        <f t="shared" si="27"/>
        <v>5.0171375694021457E-3</v>
      </c>
      <c r="I33" s="28">
        <f>I32+'1. Income Tax Calculation'!$H$11/360</f>
        <v>0.84444444444444411</v>
      </c>
      <c r="J33" s="31">
        <f>I33*'1. Income Tax Calculation'!$H$6</f>
        <v>58266.666666666642</v>
      </c>
      <c r="K33" s="12">
        <f t="shared" si="3"/>
        <v>6.3086232928736925E-3</v>
      </c>
      <c r="L33" s="64">
        <f t="shared" si="10"/>
        <v>3.4811421592460569E-2</v>
      </c>
      <c r="M33" s="32">
        <f t="shared" si="16"/>
        <v>3.4811421592460569E-2</v>
      </c>
      <c r="N33" s="54">
        <f t="shared" si="12"/>
        <v>56238.321168545939</v>
      </c>
    </row>
    <row r="34" spans="1:14" x14ac:dyDescent="0.25">
      <c r="A34" s="1">
        <v>-80</v>
      </c>
      <c r="B34" s="9">
        <f t="shared" si="0"/>
        <v>-1.3962634015954623</v>
      </c>
      <c r="C34" s="9">
        <f t="shared" si="24"/>
        <v>-0.9848077530122078</v>
      </c>
      <c r="D34" s="9">
        <f t="shared" si="25"/>
        <v>1.5192246987792202E-2</v>
      </c>
      <c r="E34" s="9">
        <f t="shared" si="26"/>
        <v>7.5961234938961009E-3</v>
      </c>
      <c r="F34" s="10">
        <f t="shared" si="1"/>
        <v>6.9884336143844128E-3</v>
      </c>
      <c r="G34" s="10">
        <f t="shared" si="27"/>
        <v>5.5577788069240555E-3</v>
      </c>
      <c r="I34" s="28">
        <f>I33+'1. Income Tax Calculation'!$H$11/360</f>
        <v>0.88888888888888851</v>
      </c>
      <c r="J34" s="31">
        <f>I34*'1. Income Tax Calculation'!$H$6</f>
        <v>61333.333333333307</v>
      </c>
      <c r="K34" s="12">
        <f t="shared" si="3"/>
        <v>6.9884336143844128E-3</v>
      </c>
      <c r="L34" s="64">
        <f t="shared" si="10"/>
        <v>3.532989510210717E-2</v>
      </c>
      <c r="M34" s="32">
        <f t="shared" si="16"/>
        <v>3.532989510210717E-2</v>
      </c>
      <c r="N34" s="54">
        <f t="shared" si="12"/>
        <v>59166.433100404065</v>
      </c>
    </row>
    <row r="35" spans="1:14" x14ac:dyDescent="0.25">
      <c r="A35" s="1">
        <v>-79.5</v>
      </c>
      <c r="B35" s="9">
        <f t="shared" si="0"/>
        <v>-1.3875367553354905</v>
      </c>
      <c r="C35" s="9">
        <f t="shared" si="24"/>
        <v>-0.98325490756395428</v>
      </c>
      <c r="D35" s="9">
        <f t="shared" si="25"/>
        <v>1.6745092436045717E-2</v>
      </c>
      <c r="E35" s="9">
        <f t="shared" si="26"/>
        <v>8.3725462180228583E-3</v>
      </c>
      <c r="F35" s="10">
        <f t="shared" si="1"/>
        <v>7.7027425205810299E-3</v>
      </c>
      <c r="G35" s="10">
        <f t="shared" si="27"/>
        <v>6.1258561643858494E-3</v>
      </c>
      <c r="I35" s="28">
        <f>I34+'1. Income Tax Calculation'!$H$11/360</f>
        <v>0.9333333333333329</v>
      </c>
      <c r="J35" s="31">
        <f>I35*'1. Income Tax Calculation'!$H$6</f>
        <v>64399.999999999971</v>
      </c>
      <c r="K35" s="12">
        <f t="shared" si="3"/>
        <v>7.7027425205809788E-3</v>
      </c>
      <c r="L35" s="64">
        <f t="shared" si="10"/>
        <v>3.5874679777845121E-2</v>
      </c>
      <c r="M35" s="32">
        <f t="shared" si="16"/>
        <v>3.5874679777845121E-2</v>
      </c>
      <c r="N35" s="54">
        <f t="shared" si="12"/>
        <v>62089.670622306745</v>
      </c>
    </row>
    <row r="36" spans="1:14" x14ac:dyDescent="0.25">
      <c r="A36" s="1">
        <v>-79</v>
      </c>
      <c r="B36" s="9">
        <f t="shared" si="0"/>
        <v>-1.3788101090755189</v>
      </c>
      <c r="C36" s="9">
        <f t="shared" si="24"/>
        <v>-0.98162718344766364</v>
      </c>
      <c r="D36" s="9">
        <f t="shared" si="25"/>
        <v>1.8372816552336357E-2</v>
      </c>
      <c r="E36" s="9">
        <f t="shared" si="26"/>
        <v>9.1864082761681787E-3</v>
      </c>
      <c r="F36" s="10">
        <f t="shared" si="1"/>
        <v>8.4514956140747249E-3</v>
      </c>
      <c r="G36" s="10">
        <f t="shared" si="27"/>
        <v>6.7213263804973096E-3</v>
      </c>
      <c r="I36" s="28">
        <f>I35+'1. Income Tax Calculation'!$H$11/360</f>
        <v>0.9777777777777773</v>
      </c>
      <c r="J36" s="31">
        <f>I36*'1. Income Tax Calculation'!$H$6</f>
        <v>67466.666666666628</v>
      </c>
      <c r="K36" s="12">
        <f t="shared" si="3"/>
        <v>8.4514956140747249E-3</v>
      </c>
      <c r="L36" s="64">
        <f t="shared" si="10"/>
        <v>3.6445734132212221E-2</v>
      </c>
      <c r="M36" s="32">
        <f t="shared" si="16"/>
        <v>3.6445734132212221E-2</v>
      </c>
      <c r="N36" s="54">
        <f t="shared" si="12"/>
        <v>65007.794470546709</v>
      </c>
    </row>
    <row r="37" spans="1:14" x14ac:dyDescent="0.25">
      <c r="A37" s="1">
        <v>-78.5</v>
      </c>
      <c r="B37" s="9">
        <f t="shared" si="0"/>
        <v>-1.3700834628155474</v>
      </c>
      <c r="C37" s="9">
        <f t="shared" si="24"/>
        <v>-0.97992470462082937</v>
      </c>
      <c r="D37" s="9">
        <f t="shared" si="25"/>
        <v>2.0075295379170632E-2</v>
      </c>
      <c r="E37" s="9">
        <f t="shared" si="26"/>
        <v>1.0037647689585316E-2</v>
      </c>
      <c r="F37" s="10">
        <f t="shared" si="1"/>
        <v>9.2346358744184905E-3</v>
      </c>
      <c r="G37" s="10">
        <f t="shared" si="27"/>
        <v>7.3441441078960076E-3</v>
      </c>
      <c r="I37" s="28">
        <f>I36+'1. Income Tax Calculation'!$H$11/360</f>
        <v>1.0222222222222217</v>
      </c>
      <c r="J37" s="31">
        <f>I37*'1. Income Tax Calculation'!$H$6</f>
        <v>70533.333333333299</v>
      </c>
      <c r="K37" s="12">
        <f t="shared" si="3"/>
        <v>9.2346358744184905E-3</v>
      </c>
      <c r="L37" s="64">
        <f t="shared" si="10"/>
        <v>3.7043014677208448E-2</v>
      </c>
      <c r="M37" s="32">
        <f t="shared" si="16"/>
        <v>3.7043014677208448E-2</v>
      </c>
      <c r="N37" s="54">
        <f t="shared" si="12"/>
        <v>67920.566031434195</v>
      </c>
    </row>
    <row r="38" spans="1:14" x14ac:dyDescent="0.25">
      <c r="A38" s="1">
        <v>-78</v>
      </c>
      <c r="B38" s="9">
        <f t="shared" si="0"/>
        <v>-1.3613568165555756</v>
      </c>
      <c r="C38" s="9">
        <f t="shared" si="24"/>
        <v>-0.97814760073380536</v>
      </c>
      <c r="D38" s="9">
        <f t="shared" si="25"/>
        <v>2.1852399266194644E-2</v>
      </c>
      <c r="E38" s="9">
        <f t="shared" si="26"/>
        <v>1.0926199633097322E-2</v>
      </c>
      <c r="F38" s="10">
        <f t="shared" si="1"/>
        <v>1.0052103662449536E-2</v>
      </c>
      <c r="G38" s="10">
        <f t="shared" si="27"/>
        <v>7.9942619166007318E-3</v>
      </c>
      <c r="I38" s="28">
        <f>I37+'1. Income Tax Calculation'!$H$11/360</f>
        <v>1.0666666666666662</v>
      </c>
      <c r="J38" s="31">
        <f>I38*'1. Income Tax Calculation'!$H$6</f>
        <v>73599.999999999971</v>
      </c>
      <c r="K38" s="12">
        <f t="shared" si="3"/>
        <v>1.0052103662449536E-2</v>
      </c>
      <c r="L38" s="64">
        <f t="shared" si="10"/>
        <v>3.7666475927607815E-2</v>
      </c>
      <c r="M38" s="32">
        <f t="shared" si="16"/>
        <v>3.7666475927607815E-2</v>
      </c>
      <c r="N38" s="54">
        <f t="shared" si="12"/>
        <v>70827.747371728037</v>
      </c>
    </row>
    <row r="39" spans="1:14" x14ac:dyDescent="0.25">
      <c r="A39" s="1">
        <v>-77.5</v>
      </c>
      <c r="B39" s="9">
        <f t="shared" si="0"/>
        <v>-1.3526301702956041</v>
      </c>
      <c r="C39" s="9">
        <f t="shared" si="24"/>
        <v>-0.97629600711993303</v>
      </c>
      <c r="D39" s="9">
        <f t="shared" si="25"/>
        <v>2.3703992880066971E-2</v>
      </c>
      <c r="E39" s="9">
        <f t="shared" si="26"/>
        <v>1.1851996440033485E-2</v>
      </c>
      <c r="F39" s="10">
        <f t="shared" si="1"/>
        <v>1.0903836724830807E-2</v>
      </c>
      <c r="G39" s="10">
        <f t="shared" si="27"/>
        <v>8.6716302976232833E-3</v>
      </c>
      <c r="I39" s="28">
        <f>I38+'1. Income Tax Calculation'!$H$11/360</f>
        <v>1.1111111111111107</v>
      </c>
      <c r="J39" s="31">
        <f>I39*'1. Income Tax Calculation'!$H$6</f>
        <v>76666.666666666642</v>
      </c>
      <c r="K39" s="12">
        <f t="shared" si="3"/>
        <v>1.0903836724830807E-2</v>
      </c>
      <c r="L39" s="64">
        <f t="shared" si="10"/>
        <v>3.8316070404422281E-2</v>
      </c>
      <c r="M39" s="32">
        <f t="shared" si="16"/>
        <v>3.8316070404422281E-2</v>
      </c>
      <c r="N39" s="54">
        <f t="shared" si="12"/>
        <v>73729.101268994273</v>
      </c>
    </row>
    <row r="40" spans="1:14" x14ac:dyDescent="0.25">
      <c r="A40" s="1">
        <v>-77</v>
      </c>
      <c r="B40" s="9">
        <f t="shared" si="0"/>
        <v>-1.3439035240356323</v>
      </c>
      <c r="C40" s="9">
        <f t="shared" si="24"/>
        <v>-0.97437006478523491</v>
      </c>
      <c r="D40" s="9">
        <f t="shared" si="25"/>
        <v>2.5629935214765087E-2</v>
      </c>
      <c r="E40" s="9">
        <f t="shared" si="26"/>
        <v>1.2814967607382544E-2</v>
      </c>
      <c r="F40" s="10">
        <f t="shared" si="1"/>
        <v>1.1789770198791941E-2</v>
      </c>
      <c r="G40" s="10">
        <f t="shared" si="27"/>
        <v>9.376197666738877E-3</v>
      </c>
      <c r="I40" s="28">
        <f>I39+'1. Income Tax Calculation'!$H$11/360</f>
        <v>1.1555555555555552</v>
      </c>
      <c r="J40" s="31">
        <f>I40*'1. Income Tax Calculation'!$H$6</f>
        <v>79733.333333333314</v>
      </c>
      <c r="K40" s="12">
        <f t="shared" si="3"/>
        <v>1.1789770198791941E-2</v>
      </c>
      <c r="L40" s="64">
        <f t="shared" si="10"/>
        <v>3.8991748638517398E-2</v>
      </c>
      <c r="M40" s="32">
        <f t="shared" si="16"/>
        <v>3.8991748638517398E-2</v>
      </c>
      <c r="N40" s="54">
        <f t="shared" si="12"/>
        <v>76624.391241888865</v>
      </c>
    </row>
    <row r="41" spans="1:14" x14ac:dyDescent="0.25">
      <c r="A41" s="1">
        <v>-76.5</v>
      </c>
      <c r="B41" s="9">
        <f t="shared" si="0"/>
        <v>-1.3351768777756607</v>
      </c>
      <c r="C41" s="9">
        <f t="shared" si="24"/>
        <v>-0.97236992039767622</v>
      </c>
      <c r="D41" s="9">
        <f t="shared" si="25"/>
        <v>2.7630079602323776E-2</v>
      </c>
      <c r="E41" s="9">
        <f t="shared" si="26"/>
        <v>1.3815039801161888E-2</v>
      </c>
      <c r="F41" s="10">
        <f t="shared" si="1"/>
        <v>1.2709836617068938E-2</v>
      </c>
      <c r="G41" s="10">
        <f t="shared" si="27"/>
        <v>1.0107910368414566E-2</v>
      </c>
      <c r="I41" s="28">
        <f>I40+'1. Income Tax Calculation'!$H$11/360</f>
        <v>1.1999999999999997</v>
      </c>
      <c r="J41" s="31">
        <f>I41*'1. Income Tax Calculation'!$H$6</f>
        <v>82799.999999999985</v>
      </c>
      <c r="K41" s="12">
        <f t="shared" si="3"/>
        <v>1.2709836617068938E-2</v>
      </c>
      <c r="L41" s="64">
        <f t="shared" si="10"/>
        <v>3.9693459174379706E-2</v>
      </c>
      <c r="M41" s="32">
        <f t="shared" si="16"/>
        <v>3.9693459174379706E-2</v>
      </c>
      <c r="N41" s="54">
        <f t="shared" si="12"/>
        <v>79513.38158036134</v>
      </c>
    </row>
    <row r="42" spans="1:14" x14ac:dyDescent="0.25">
      <c r="A42" s="1">
        <v>-76</v>
      </c>
      <c r="B42" s="9">
        <f t="shared" si="0"/>
        <v>-1.3264502315156892</v>
      </c>
      <c r="C42" s="9">
        <f t="shared" si="24"/>
        <v>-0.97029572627599614</v>
      </c>
      <c r="D42" s="9">
        <f t="shared" si="25"/>
        <v>2.970427372400386E-2</v>
      </c>
      <c r="E42" s="9">
        <f t="shared" si="26"/>
        <v>1.485213686200193E-2</v>
      </c>
      <c r="F42" s="10">
        <f t="shared" si="1"/>
        <v>1.3663965913041776E-2</v>
      </c>
      <c r="G42" s="10">
        <f t="shared" si="27"/>
        <v>1.0866712679895108E-2</v>
      </c>
      <c r="I42" s="28">
        <f>I41+'1. Income Tax Calculation'!$H$11/360</f>
        <v>1.2444444444444442</v>
      </c>
      <c r="J42" s="31">
        <f>I42*'1. Income Tax Calculation'!$H$6</f>
        <v>85866.666666666657</v>
      </c>
      <c r="K42" s="12">
        <f t="shared" si="3"/>
        <v>1.3663965913041776E-2</v>
      </c>
      <c r="L42" s="64">
        <f t="shared" si="10"/>
        <v>4.0421148574035046E-2</v>
      </c>
      <c r="M42" s="32">
        <f t="shared" si="16"/>
        <v>4.0421148574035046E-2</v>
      </c>
      <c r="N42" s="54">
        <f t="shared" si="12"/>
        <v>82395.837375776187</v>
      </c>
    </row>
    <row r="43" spans="1:14" x14ac:dyDescent="0.25">
      <c r="A43" s="1">
        <v>-75.5</v>
      </c>
      <c r="B43" s="9">
        <f t="shared" si="0"/>
        <v>-1.3177235852557174</v>
      </c>
      <c r="C43" s="9">
        <f t="shared" ref="C43:C106" si="28">SIN(B43)</f>
        <v>-0.96814764037810741</v>
      </c>
      <c r="D43" s="9">
        <f t="shared" ref="D43:D106" si="29">C43+1</f>
        <v>3.185235962189259E-2</v>
      </c>
      <c r="E43" s="9">
        <f t="shared" ref="E43:E106" si="30">D43/2</f>
        <v>1.5926179810946295E-2</v>
      </c>
      <c r="F43" s="10">
        <f t="shared" si="1"/>
        <v>1.4652085426070592E-2</v>
      </c>
      <c r="G43" s="10">
        <f t="shared" si="27"/>
        <v>1.1652546815446729E-2</v>
      </c>
      <c r="I43" s="28">
        <f>I42+'1. Income Tax Calculation'!$H$11/360</f>
        <v>1.2888888888888888</v>
      </c>
      <c r="J43" s="31">
        <f>I43*'1. Income Tax Calculation'!$H$6</f>
        <v>88933.333333333328</v>
      </c>
      <c r="K43" s="12">
        <f t="shared" si="3"/>
        <v>1.4652085426070592E-2</v>
      </c>
      <c r="L43" s="64">
        <f t="shared" si="10"/>
        <v>4.1174761421118339E-2</v>
      </c>
      <c r="M43" s="32">
        <f t="shared" si="16"/>
        <v>4.1174761421118339E-2</v>
      </c>
      <c r="N43" s="54">
        <f t="shared" si="12"/>
        <v>85271.524550948539</v>
      </c>
    </row>
    <row r="44" spans="1:14" x14ac:dyDescent="0.25">
      <c r="A44" s="1">
        <v>-75</v>
      </c>
      <c r="B44" s="9">
        <f t="shared" si="0"/>
        <v>-1.3089969389957459</v>
      </c>
      <c r="C44" s="9">
        <f t="shared" si="28"/>
        <v>-0.96592582628906798</v>
      </c>
      <c r="D44" s="9">
        <f t="shared" si="29"/>
        <v>3.4074173710932021E-2</v>
      </c>
      <c r="E44" s="9">
        <f t="shared" si="30"/>
        <v>1.703708685546601E-2</v>
      </c>
      <c r="F44" s="10">
        <f t="shared" si="1"/>
        <v>1.567411990702873E-2</v>
      </c>
      <c r="G44" s="10">
        <f t="shared" si="27"/>
        <v>1.2465352930757465E-2</v>
      </c>
      <c r="I44" s="28">
        <f>I43+'1. Income Tax Calculation'!$H$11/360</f>
        <v>1.3333333333333333</v>
      </c>
      <c r="J44" s="31">
        <f>I44*'1. Income Tax Calculation'!$H$6</f>
        <v>92000</v>
      </c>
      <c r="K44" s="12">
        <f t="shared" si="3"/>
        <v>1.567411990702873E-2</v>
      </c>
      <c r="L44" s="64">
        <f t="shared" si="10"/>
        <v>4.1954240325093484E-2</v>
      </c>
      <c r="M44" s="32">
        <f t="shared" si="16"/>
        <v>4.1954240325093484E-2</v>
      </c>
      <c r="N44" s="54">
        <f t="shared" si="12"/>
        <v>88140.209890091399</v>
      </c>
    </row>
    <row r="45" spans="1:14" x14ac:dyDescent="0.25">
      <c r="A45" s="1">
        <v>-74.5</v>
      </c>
      <c r="B45" s="9">
        <f t="shared" si="0"/>
        <v>-1.3002702927357743</v>
      </c>
      <c r="C45" s="9">
        <f t="shared" si="28"/>
        <v>-0.96363045320862262</v>
      </c>
      <c r="D45" s="9">
        <f t="shared" si="29"/>
        <v>3.6369546791377383E-2</v>
      </c>
      <c r="E45" s="9">
        <f t="shared" si="30"/>
        <v>1.8184773395688691E-2</v>
      </c>
      <c r="F45" s="10">
        <f t="shared" si="1"/>
        <v>1.6729991524033597E-2</v>
      </c>
      <c r="G45" s="10">
        <f t="shared" si="27"/>
        <v>1.3305069127494811E-2</v>
      </c>
      <c r="I45" s="28">
        <f>I44+'1. Income Tax Calculation'!$H$11/360</f>
        <v>1.3777777777777778</v>
      </c>
      <c r="J45" s="31">
        <f>I45*'1. Income Tax Calculation'!$H$6</f>
        <v>95066.666666666672</v>
      </c>
      <c r="K45" s="12">
        <f t="shared" si="3"/>
        <v>1.6729991524033597E-2</v>
      </c>
      <c r="L45" s="64">
        <f t="shared" si="10"/>
        <v>4.2759525925624146E-2</v>
      </c>
      <c r="M45" s="32">
        <f t="shared" si="16"/>
        <v>4.2759525925624146E-2</v>
      </c>
      <c r="N45" s="54">
        <f t="shared" si="12"/>
        <v>91001.66106867067</v>
      </c>
    </row>
    <row r="46" spans="1:14" x14ac:dyDescent="0.25">
      <c r="A46" s="1">
        <v>-74</v>
      </c>
      <c r="B46" s="9">
        <f t="shared" si="0"/>
        <v>-1.2915436464758026</v>
      </c>
      <c r="C46" s="9">
        <f t="shared" si="28"/>
        <v>-0.96126169593831845</v>
      </c>
      <c r="D46" s="9">
        <f t="shared" si="29"/>
        <v>3.873830406168155E-2</v>
      </c>
      <c r="E46" s="9">
        <f t="shared" si="30"/>
        <v>1.9369152030840775E-2</v>
      </c>
      <c r="F46" s="10">
        <f t="shared" si="1"/>
        <v>1.7819619868373514E-2</v>
      </c>
      <c r="G46" s="10">
        <f t="shared" si="27"/>
        <v>1.4171631458019227E-2</v>
      </c>
      <c r="I46" s="28">
        <f>I45+'1. Income Tax Calculation'!$H$11/360</f>
        <v>1.4222222222222223</v>
      </c>
      <c r="J46" s="31">
        <f>I46*'1. Income Tax Calculation'!$H$6</f>
        <v>98133.333333333343</v>
      </c>
      <c r="K46" s="12">
        <f t="shared" si="3"/>
        <v>1.7819619868373514E-2</v>
      </c>
      <c r="L46" s="64">
        <f t="shared" si="10"/>
        <v>4.3590556897093999E-2</v>
      </c>
      <c r="M46" s="32">
        <f t="shared" si="16"/>
        <v>4.3590556897093999E-2</v>
      </c>
      <c r="N46" s="54">
        <f t="shared" si="12"/>
        <v>93855.646683165192</v>
      </c>
    </row>
    <row r="47" spans="1:14" x14ac:dyDescent="0.25">
      <c r="A47" s="1">
        <v>-73.5</v>
      </c>
      <c r="B47" s="9">
        <f t="shared" si="0"/>
        <v>-1.282817000215831</v>
      </c>
      <c r="C47" s="9">
        <f t="shared" si="28"/>
        <v>-0.95881973486819272</v>
      </c>
      <c r="D47" s="9">
        <f t="shared" si="29"/>
        <v>4.1180265131807281E-2</v>
      </c>
      <c r="E47" s="9">
        <f t="shared" si="30"/>
        <v>2.059013256590364E-2</v>
      </c>
      <c r="F47" s="10">
        <f t="shared" si="1"/>
        <v>1.894292196063135E-2</v>
      </c>
      <c r="G47" s="10">
        <f t="shared" si="27"/>
        <v>1.5064973930254185E-2</v>
      </c>
      <c r="I47" s="28">
        <f>I46+'1. Income Tax Calculation'!$H$11/360</f>
        <v>1.4666666666666668</v>
      </c>
      <c r="J47" s="31">
        <f>I47*'1. Income Tax Calculation'!$H$6</f>
        <v>101200.00000000001</v>
      </c>
      <c r="K47" s="12">
        <f t="shared" si="3"/>
        <v>1.894292196063135E-2</v>
      </c>
      <c r="L47" s="64">
        <f t="shared" si="10"/>
        <v>4.4447269953277073E-2</v>
      </c>
      <c r="M47" s="32">
        <f t="shared" si="16"/>
        <v>4.4447269953277073E-2</v>
      </c>
      <c r="N47" s="54">
        <f t="shared" si="12"/>
        <v>96701.936280728376</v>
      </c>
    </row>
    <row r="48" spans="1:14" x14ac:dyDescent="0.25">
      <c r="A48" s="1">
        <v>-73</v>
      </c>
      <c r="B48" s="9">
        <f t="shared" ref="B48:B79" si="31">A48*$E$1/180</f>
        <v>-1.2740903539558592</v>
      </c>
      <c r="C48" s="9">
        <f t="shared" si="28"/>
        <v>-0.9563047559630351</v>
      </c>
      <c r="D48" s="9">
        <f t="shared" si="29"/>
        <v>4.3695244036964898E-2</v>
      </c>
      <c r="E48" s="9">
        <f t="shared" si="30"/>
        <v>2.1847622018482449E-2</v>
      </c>
      <c r="F48" s="10">
        <f t="shared" ref="F48:F79" si="32">E48*$E$2</f>
        <v>2.0099812257003854E-2</v>
      </c>
      <c r="G48" s="10">
        <f t="shared" si="27"/>
        <v>1.5985028512711795E-2</v>
      </c>
      <c r="I48" s="28">
        <f>I47+'1. Income Tax Calculation'!$H$11/360</f>
        <v>1.5111111111111113</v>
      </c>
      <c r="J48" s="31">
        <f>I48*'1. Income Tax Calculation'!$H$6</f>
        <v>104266.66666666669</v>
      </c>
      <c r="K48" s="12">
        <f t="shared" ref="K48:K79" si="33">((SIN(A48*$H$1)+1)/2)*$E$2</f>
        <v>2.0099812257003854E-2</v>
      </c>
      <c r="L48" s="64">
        <f t="shared" si="10"/>
        <v>4.5329599852157322E-2</v>
      </c>
      <c r="M48" s="32">
        <f t="shared" si="16"/>
        <v>4.5329599852157322E-2</v>
      </c>
      <c r="N48" s="54">
        <f t="shared" si="12"/>
        <v>99540.300388748408</v>
      </c>
    </row>
    <row r="49" spans="1:14" x14ac:dyDescent="0.25">
      <c r="A49" s="1">
        <v>-72.5</v>
      </c>
      <c r="B49" s="9">
        <f t="shared" si="31"/>
        <v>-1.2653637076958877</v>
      </c>
      <c r="C49" s="9">
        <f t="shared" si="28"/>
        <v>-0.95371695074822649</v>
      </c>
      <c r="D49" s="9">
        <f t="shared" si="29"/>
        <v>4.6283049251773511E-2</v>
      </c>
      <c r="E49" s="9">
        <f t="shared" si="30"/>
        <v>2.3141524625886756E-2</v>
      </c>
      <c r="F49" s="10">
        <f t="shared" si="32"/>
        <v>2.1290202655815816E-2</v>
      </c>
      <c r="G49" s="10">
        <f t="shared" si="27"/>
        <v>1.6931725139673427E-2</v>
      </c>
      <c r="I49" s="28">
        <f>I48+'1. Income Tax Calculation'!$H$11/360</f>
        <v>1.5555555555555558</v>
      </c>
      <c r="J49" s="31">
        <f>I49*'1. Income Tax Calculation'!$H$6</f>
        <v>107333.33333333336</v>
      </c>
      <c r="K49" s="12">
        <f t="shared" si="33"/>
        <v>2.1290202655815816E-2</v>
      </c>
      <c r="L49" s="64">
        <f t="shared" si="10"/>
        <v>4.6237479400896828E-2</v>
      </c>
      <c r="M49" s="32">
        <f t="shared" si="16"/>
        <v>4.6237479400896828E-2</v>
      </c>
      <c r="N49" s="54">
        <f t="shared" si="12"/>
        <v>102370.51054430376</v>
      </c>
    </row>
    <row r="50" spans="1:14" x14ac:dyDescent="0.25">
      <c r="A50" s="1">
        <v>-72</v>
      </c>
      <c r="B50" s="9">
        <f t="shared" si="31"/>
        <v>-1.2566370614359159</v>
      </c>
      <c r="C50" s="9">
        <f t="shared" si="28"/>
        <v>-0.9510565162951532</v>
      </c>
      <c r="D50" s="9">
        <f t="shared" si="29"/>
        <v>4.8943483704846802E-2</v>
      </c>
      <c r="E50" s="9">
        <f t="shared" si="30"/>
        <v>2.4471741852423401E-2</v>
      </c>
      <c r="F50" s="10">
        <f t="shared" si="32"/>
        <v>2.2514002504229531E-2</v>
      </c>
      <c r="G50" s="10">
        <f t="shared" si="27"/>
        <v>1.7904991716525605E-2</v>
      </c>
      <c r="I50" s="28">
        <f>I49+'1. Income Tax Calculation'!$H$11/360</f>
        <v>1.6000000000000003</v>
      </c>
      <c r="J50" s="31">
        <f>I50*'1. Income Tax Calculation'!$H$6</f>
        <v>110400.00000000001</v>
      </c>
      <c r="K50" s="12">
        <f t="shared" si="33"/>
        <v>2.2514002504229531E-2</v>
      </c>
      <c r="L50" s="64">
        <f t="shared" si="10"/>
        <v>4.71708394609529E-2</v>
      </c>
      <c r="M50" s="32">
        <f t="shared" si="16"/>
        <v>4.71708394609529E-2</v>
      </c>
      <c r="N50" s="54">
        <f t="shared" si="12"/>
        <v>105192.33932351081</v>
      </c>
    </row>
    <row r="51" spans="1:14" x14ac:dyDescent="0.25">
      <c r="A51" s="1">
        <v>-71.5</v>
      </c>
      <c r="B51" s="9">
        <f t="shared" si="31"/>
        <v>-1.2479104151759444</v>
      </c>
      <c r="C51" s="9">
        <f t="shared" si="28"/>
        <v>-0.94832365520619888</v>
      </c>
      <c r="D51" s="9">
        <f t="shared" si="29"/>
        <v>5.1676344793801121E-2</v>
      </c>
      <c r="E51" s="9">
        <f t="shared" si="30"/>
        <v>2.5838172396900561E-2</v>
      </c>
      <c r="F51" s="10">
        <f t="shared" si="32"/>
        <v>2.3771118605148515E-2</v>
      </c>
      <c r="G51" s="10">
        <f t="shared" si="27"/>
        <v>1.8904754125250434E-2</v>
      </c>
      <c r="I51" s="28">
        <f>I50+'1. Income Tax Calculation'!$H$11/360</f>
        <v>1.6444444444444448</v>
      </c>
      <c r="J51" s="31">
        <f>I51*'1. Income Tax Calculation'!$H$6</f>
        <v>113466.66666666669</v>
      </c>
      <c r="K51" s="12">
        <f t="shared" si="33"/>
        <v>2.3771118605148515E-2</v>
      </c>
      <c r="L51" s="64">
        <f t="shared" si="10"/>
        <v>4.8129608953343422E-2</v>
      </c>
      <c r="M51" s="32">
        <f t="shared" si="16"/>
        <v>4.8129608953343422E-2</v>
      </c>
      <c r="N51" s="54">
        <f t="shared" si="12"/>
        <v>108005.56037076065</v>
      </c>
    </row>
    <row r="52" spans="1:14" x14ac:dyDescent="0.25">
      <c r="A52" s="1">
        <v>-71</v>
      </c>
      <c r="B52" s="9">
        <f t="shared" si="31"/>
        <v>-1.2391837689159728</v>
      </c>
      <c r="C52" s="9">
        <f t="shared" si="28"/>
        <v>-0.9455185755993164</v>
      </c>
      <c r="D52" s="9">
        <f t="shared" si="29"/>
        <v>5.4481424400683598E-2</v>
      </c>
      <c r="E52" s="9">
        <f t="shared" si="30"/>
        <v>2.7240712200341799E-2</v>
      </c>
      <c r="F52" s="10">
        <f t="shared" si="32"/>
        <v>2.5061455224314456E-2</v>
      </c>
      <c r="G52" s="10">
        <f t="shared" si="27"/>
        <v>1.9930936230069675E-2</v>
      </c>
      <c r="I52" s="28">
        <f>I51+'1. Income Tax Calculation'!$H$11/360</f>
        <v>1.6888888888888893</v>
      </c>
      <c r="J52" s="31">
        <f>I52*'1. Income Tax Calculation'!$H$6</f>
        <v>116533.33333333336</v>
      </c>
      <c r="K52" s="12">
        <f t="shared" si="33"/>
        <v>2.5061455224314456E-2</v>
      </c>
      <c r="L52" s="64">
        <f t="shared" si="10"/>
        <v>4.9113714864059417E-2</v>
      </c>
      <c r="M52" s="32">
        <f t="shared" si="16"/>
        <v>4.9113714864059417E-2</v>
      </c>
      <c r="N52" s="54">
        <f t="shared" si="12"/>
        <v>110809.94842784163</v>
      </c>
    </row>
    <row r="53" spans="1:14" x14ac:dyDescent="0.25">
      <c r="A53" s="1">
        <v>-70.5</v>
      </c>
      <c r="B53" s="9">
        <f t="shared" si="31"/>
        <v>-1.230457122656001</v>
      </c>
      <c r="C53" s="9">
        <f t="shared" si="28"/>
        <v>-0.94264149109217799</v>
      </c>
      <c r="D53" s="9">
        <f t="shared" si="29"/>
        <v>5.7358508907822014E-2</v>
      </c>
      <c r="E53" s="9">
        <f t="shared" si="30"/>
        <v>2.8679254453911007E-2</v>
      </c>
      <c r="F53" s="10">
        <f t="shared" si="32"/>
        <v>2.6384914097598126E-2</v>
      </c>
      <c r="G53" s="10">
        <f t="shared" si="27"/>
        <v>2.0983459883243061E-2</v>
      </c>
      <c r="I53" s="28">
        <f>I52+'1. Income Tax Calculation'!$H$11/360</f>
        <v>1.7333333333333338</v>
      </c>
      <c r="J53" s="31">
        <f>I53*'1. Income Tax Calculation'!$H$6</f>
        <v>119600.00000000003</v>
      </c>
      <c r="K53" s="12">
        <f t="shared" si="33"/>
        <v>2.6384914097598126E-2</v>
      </c>
      <c r="L53" s="64">
        <f t="shared" si="10"/>
        <v>5.0123082249625729E-2</v>
      </c>
      <c r="M53" s="32">
        <f t="shared" si="16"/>
        <v>5.0123082249625729E-2</v>
      </c>
      <c r="N53" s="54">
        <f t="shared" si="12"/>
        <v>113605.27936294478</v>
      </c>
    </row>
    <row r="54" spans="1:14" x14ac:dyDescent="0.25">
      <c r="A54" s="1">
        <v>-70</v>
      </c>
      <c r="B54" s="9">
        <f t="shared" si="31"/>
        <v>-1.2217304763960295</v>
      </c>
      <c r="C54" s="9">
        <f t="shared" si="28"/>
        <v>-0.93969262078590798</v>
      </c>
      <c r="D54" s="9">
        <f t="shared" si="29"/>
        <v>6.0307379214092016E-2</v>
      </c>
      <c r="E54" s="9">
        <f t="shared" si="30"/>
        <v>3.0153689607046008E-2</v>
      </c>
      <c r="F54" s="10">
        <f t="shared" si="32"/>
        <v>2.7741394438482329E-2</v>
      </c>
      <c r="G54" s="10">
        <f t="shared" si="27"/>
        <v>2.2062244931019381E-2</v>
      </c>
      <c r="I54" s="28">
        <f>I53+'1. Income Tax Calculation'!$H$11/360</f>
        <v>1.7777777777777783</v>
      </c>
      <c r="J54" s="31">
        <f>I54*'1. Income Tax Calculation'!$H$6</f>
        <v>122666.6666666667</v>
      </c>
      <c r="K54" s="12">
        <f t="shared" si="33"/>
        <v>2.7741394438482329E-2</v>
      </c>
      <c r="L54" s="64">
        <f t="shared" si="10"/>
        <v>5.1157634242808038E-2</v>
      </c>
      <c r="M54" s="32">
        <f t="shared" si="16"/>
        <v>5.1157634242808038E-2</v>
      </c>
      <c r="N54" s="54">
        <f t="shared" si="12"/>
        <v>116391.33019954892</v>
      </c>
    </row>
    <row r="55" spans="1:14" x14ac:dyDescent="0.25">
      <c r="A55" s="1">
        <v>-69.5</v>
      </c>
      <c r="B55" s="9">
        <f t="shared" si="31"/>
        <v>-1.2130038301360577</v>
      </c>
      <c r="C55" s="9">
        <f t="shared" si="28"/>
        <v>-0.93667218924839712</v>
      </c>
      <c r="D55" s="9">
        <f t="shared" si="29"/>
        <v>6.3327810751602875E-2</v>
      </c>
      <c r="E55" s="9">
        <f t="shared" si="30"/>
        <v>3.1663905375801438E-2</v>
      </c>
      <c r="F55" s="10">
        <f t="shared" si="32"/>
        <v>2.9130792945737324E-2</v>
      </c>
      <c r="G55" s="10">
        <f t="shared" si="27"/>
        <v>2.3167209219740602E-2</v>
      </c>
      <c r="I55" s="28">
        <f>I54+'1. Income Tax Calculation'!$H$11/360</f>
        <v>1.8222222222222229</v>
      </c>
      <c r="J55" s="31">
        <f>I55*'1. Income Tax Calculation'!$H$6</f>
        <v>125733.33333333337</v>
      </c>
      <c r="K55" s="12">
        <f t="shared" si="33"/>
        <v>2.9130792945737324E-2</v>
      </c>
      <c r="L55" s="64">
        <f t="shared" si="10"/>
        <v>5.2217292058466556E-2</v>
      </c>
      <c r="M55" s="32">
        <f t="shared" si="16"/>
        <v>5.2217292058466556E-2</v>
      </c>
      <c r="N55" s="54">
        <f t="shared" si="12"/>
        <v>119167.87914518217</v>
      </c>
    </row>
    <row r="56" spans="1:14" x14ac:dyDescent="0.25">
      <c r="A56" s="1">
        <v>-69</v>
      </c>
      <c r="B56" s="9">
        <f t="shared" si="31"/>
        <v>-1.2042771838760862</v>
      </c>
      <c r="C56" s="9">
        <f t="shared" si="28"/>
        <v>-0.9335804264972013</v>
      </c>
      <c r="D56" s="9">
        <f t="shared" si="29"/>
        <v>6.6419573502798701E-2</v>
      </c>
      <c r="E56" s="9">
        <f t="shared" si="30"/>
        <v>3.3209786751399351E-2</v>
      </c>
      <c r="F56" s="10">
        <f t="shared" si="32"/>
        <v>3.0553003811287404E-2</v>
      </c>
      <c r="G56" s="10">
        <f t="shared" si="27"/>
        <v>2.4298268602098001E-2</v>
      </c>
      <c r="I56" s="28">
        <f>I55+'1. Income Tax Calculation'!$H$11/360</f>
        <v>1.8666666666666674</v>
      </c>
      <c r="J56" s="31">
        <f>I56*'1. Income Tax Calculation'!$H$6</f>
        <v>128800.00000000004</v>
      </c>
      <c r="K56" s="12">
        <f t="shared" si="33"/>
        <v>3.0553003811287404E-2</v>
      </c>
      <c r="L56" s="64">
        <f t="shared" si="10"/>
        <v>5.3301974999556023E-2</v>
      </c>
      <c r="M56" s="32">
        <f t="shared" si="16"/>
        <v>5.3301974999556023E-2</v>
      </c>
      <c r="N56" s="54">
        <f t="shared" si="12"/>
        <v>121934.70562005723</v>
      </c>
    </row>
    <row r="57" spans="1:14" x14ac:dyDescent="0.25">
      <c r="A57" s="1">
        <v>-68.5</v>
      </c>
      <c r="B57" s="9">
        <f t="shared" si="31"/>
        <v>-1.1955505376161144</v>
      </c>
      <c r="C57" s="9">
        <f t="shared" si="28"/>
        <v>-0.93041756798202402</v>
      </c>
      <c r="D57" s="9">
        <f t="shared" si="29"/>
        <v>6.9582432017975981E-2</v>
      </c>
      <c r="E57" s="9">
        <f t="shared" si="30"/>
        <v>3.4791216008987991E-2</v>
      </c>
      <c r="F57" s="10">
        <f t="shared" si="32"/>
        <v>3.2007918728268955E-2</v>
      </c>
      <c r="G57" s="10">
        <f t="shared" si="27"/>
        <v>2.545533694354064E-2</v>
      </c>
      <c r="I57" s="28">
        <f>I56+'1. Income Tax Calculation'!$H$11/360</f>
        <v>1.9111111111111119</v>
      </c>
      <c r="J57" s="31">
        <f>I57*'1. Income Tax Calculation'!$H$6</f>
        <v>131866.66666666672</v>
      </c>
      <c r="K57" s="12">
        <f t="shared" si="33"/>
        <v>3.20079187282689E-2</v>
      </c>
      <c r="L57" s="64">
        <f t="shared" si="10"/>
        <v>5.4411600463270995E-2</v>
      </c>
      <c r="M57" s="32">
        <f t="shared" si="16"/>
        <v>5.4411600463270995E-2</v>
      </c>
      <c r="N57" s="54">
        <f t="shared" si="12"/>
        <v>124691.59028557671</v>
      </c>
    </row>
    <row r="58" spans="1:14" x14ac:dyDescent="0.25">
      <c r="A58" s="1">
        <v>-68</v>
      </c>
      <c r="B58" s="9">
        <f t="shared" si="31"/>
        <v>-1.1868238913561429</v>
      </c>
      <c r="C58" s="9">
        <f t="shared" si="28"/>
        <v>-0.92718385456678698</v>
      </c>
      <c r="D58" s="9">
        <f t="shared" si="29"/>
        <v>7.281614543321302E-2</v>
      </c>
      <c r="E58" s="9">
        <f t="shared" si="30"/>
        <v>3.640807271660651E-2</v>
      </c>
      <c r="F58" s="10">
        <f t="shared" si="32"/>
        <v>3.3495426899277987E-2</v>
      </c>
      <c r="G58" s="10">
        <f t="shared" si="27"/>
        <v>2.663832612883443E-2</v>
      </c>
      <c r="I58" s="28">
        <f>I57+'1. Income Tax Calculation'!$H$11/360</f>
        <v>1.9555555555555564</v>
      </c>
      <c r="J58" s="31">
        <f>I58*'1. Income Tax Calculation'!$H$6</f>
        <v>134933.3333333334</v>
      </c>
      <c r="K58" s="12">
        <f t="shared" si="33"/>
        <v>3.3495426899277987E-2</v>
      </c>
      <c r="L58" s="64">
        <f t="shared" si="10"/>
        <v>5.5546083947336275E-2</v>
      </c>
      <c r="M58" s="32">
        <f t="shared" si="16"/>
        <v>5.5546083947336275E-2</v>
      </c>
      <c r="N58" s="54">
        <f t="shared" si="12"/>
        <v>127438.31507270616</v>
      </c>
    </row>
    <row r="59" spans="1:14" x14ac:dyDescent="0.25">
      <c r="A59" s="1">
        <v>-67.5</v>
      </c>
      <c r="B59" s="9">
        <f t="shared" si="31"/>
        <v>-1.1780972450961713</v>
      </c>
      <c r="C59" s="9">
        <f t="shared" si="28"/>
        <v>-0.92387953251128629</v>
      </c>
      <c r="D59" s="9">
        <f t="shared" si="29"/>
        <v>7.6120467488713706E-2</v>
      </c>
      <c r="E59" s="9">
        <f t="shared" si="30"/>
        <v>3.8060233744356853E-2</v>
      </c>
      <c r="F59" s="10">
        <f t="shared" si="32"/>
        <v>3.5015415044808304E-2</v>
      </c>
      <c r="G59" s="10">
        <f t="shared" si="27"/>
        <v>2.7847146068772907E-2</v>
      </c>
      <c r="I59" s="28">
        <f>I58+'1. Income Tax Calculation'!$H$11/360</f>
        <v>2.0000000000000009</v>
      </c>
      <c r="J59" s="31">
        <f>I59*'1. Income Tax Calculation'!$H$6</f>
        <v>138000.00000000006</v>
      </c>
      <c r="K59" s="12">
        <f t="shared" si="33"/>
        <v>3.5015415044808304E-2</v>
      </c>
      <c r="L59" s="64">
        <f t="shared" si="10"/>
        <v>5.670533905644224E-2</v>
      </c>
      <c r="M59" s="32">
        <f t="shared" si="16"/>
        <v>5.670533905644224E-2</v>
      </c>
      <c r="N59" s="54">
        <f t="shared" si="12"/>
        <v>130174.66321021103</v>
      </c>
    </row>
    <row r="60" spans="1:14" x14ac:dyDescent="0.25">
      <c r="A60" s="1">
        <v>-67</v>
      </c>
      <c r="B60" s="9">
        <f t="shared" si="31"/>
        <v>-1.1693705988361995</v>
      </c>
      <c r="C60" s="9">
        <f t="shared" si="28"/>
        <v>-0.92050485345243982</v>
      </c>
      <c r="D60" s="9">
        <f t="shared" si="29"/>
        <v>7.949514654756018E-2</v>
      </c>
      <c r="E60" s="9">
        <f t="shared" si="30"/>
        <v>3.974757327378009E-2</v>
      </c>
      <c r="F60" s="10">
        <f t="shared" si="32"/>
        <v>3.6567767411877686E-2</v>
      </c>
      <c r="G60" s="10">
        <f t="shared" si="27"/>
        <v>2.9081704707037456E-2</v>
      </c>
      <c r="I60" s="28">
        <f>I59+'1. Income Tax Calculation'!$H$11/360</f>
        <v>2.0444444444444452</v>
      </c>
      <c r="J60" s="31">
        <f>I60*'1. Income Tax Calculation'!$H$6</f>
        <v>141066.66666666672</v>
      </c>
      <c r="K60" s="12">
        <f t="shared" si="33"/>
        <v>3.6567767411877686E-2</v>
      </c>
      <c r="L60" s="64">
        <f t="shared" si="10"/>
        <v>5.7889277508824048E-2</v>
      </c>
      <c r="M60" s="32">
        <f t="shared" si="16"/>
        <v>5.7889277508824048E-2</v>
      </c>
      <c r="N60" s="54">
        <f t="shared" si="12"/>
        <v>132900.41925275527</v>
      </c>
    </row>
    <row r="61" spans="1:14" x14ac:dyDescent="0.25">
      <c r="A61" s="1">
        <v>-66.5</v>
      </c>
      <c r="B61" s="9">
        <f t="shared" si="31"/>
        <v>-1.160643952576228</v>
      </c>
      <c r="C61" s="9">
        <f t="shared" si="28"/>
        <v>-0.9170600743851236</v>
      </c>
      <c r="D61" s="9">
        <f t="shared" si="29"/>
        <v>8.2939925614876397E-2</v>
      </c>
      <c r="E61" s="9">
        <f t="shared" si="30"/>
        <v>4.1469962807438199E-2</v>
      </c>
      <c r="F61" s="10">
        <f t="shared" si="32"/>
        <v>3.8152365782843145E-2</v>
      </c>
      <c r="G61" s="10">
        <f t="shared" si="27"/>
        <v>3.0341908027207931E-2</v>
      </c>
      <c r="I61" s="28">
        <f>I60+'1. Income Tax Calculation'!$H$11/360</f>
        <v>2.0888888888888895</v>
      </c>
      <c r="J61" s="31">
        <f>I61*'1. Income Tax Calculation'!$H$6</f>
        <v>144133.33333333337</v>
      </c>
      <c r="K61" s="12">
        <f t="shared" si="33"/>
        <v>3.8152365782843145E-2</v>
      </c>
      <c r="L61" s="64">
        <f t="shared" si="10"/>
        <v>5.9097809142984778E-2</v>
      </c>
      <c r="M61" s="32">
        <f t="shared" si="16"/>
        <v>5.9097809142984778E-2</v>
      </c>
      <c r="N61" s="54">
        <f t="shared" si="12"/>
        <v>135615.36910885782</v>
      </c>
    </row>
    <row r="62" spans="1:14" x14ac:dyDescent="0.25">
      <c r="A62" s="1">
        <v>-66</v>
      </c>
      <c r="B62" s="9">
        <f t="shared" si="31"/>
        <v>-1.1519173063162564</v>
      </c>
      <c r="C62" s="9">
        <f t="shared" si="28"/>
        <v>-0.91354545764260042</v>
      </c>
      <c r="D62" s="9">
        <f t="shared" si="29"/>
        <v>8.6454542357399577E-2</v>
      </c>
      <c r="E62" s="9">
        <f t="shared" si="30"/>
        <v>4.3227271178699789E-2</v>
      </c>
      <c r="F62" s="10">
        <f t="shared" si="32"/>
        <v>3.9769089484403809E-2</v>
      </c>
      <c r="G62" s="10">
        <f t="shared" si="27"/>
        <v>3.1627660059922513E-2</v>
      </c>
      <c r="I62" s="28">
        <f>I61+'1. Income Tax Calculation'!$H$11/360</f>
        <v>2.1333333333333337</v>
      </c>
      <c r="J62" s="31">
        <f>I62*'1. Income Tax Calculation'!$H$6</f>
        <v>147200.00000000003</v>
      </c>
      <c r="K62" s="12">
        <f t="shared" si="33"/>
        <v>3.9769089484403809E-2</v>
      </c>
      <c r="L62" s="64">
        <f t="shared" si="10"/>
        <v>6.0330841924561555E-2</v>
      </c>
      <c r="M62" s="32">
        <f t="shared" si="16"/>
        <v>6.0330841924561555E-2</v>
      </c>
      <c r="N62" s="54">
        <f t="shared" si="12"/>
        <v>138319.30006870456</v>
      </c>
    </row>
    <row r="63" spans="1:14" x14ac:dyDescent="0.25">
      <c r="A63" s="1">
        <v>-65.5</v>
      </c>
      <c r="B63" s="9">
        <f t="shared" si="31"/>
        <v>-1.1431906600562847</v>
      </c>
      <c r="C63" s="9">
        <f t="shared" si="28"/>
        <v>-0.90996127087654266</v>
      </c>
      <c r="D63" s="9">
        <f t="shared" si="29"/>
        <v>9.0038729123457339E-2</v>
      </c>
      <c r="E63" s="9">
        <f t="shared" si="30"/>
        <v>4.501936456172867E-2</v>
      </c>
      <c r="F63" s="10">
        <f t="shared" si="32"/>
        <v>4.1417815396790375E-2</v>
      </c>
      <c r="G63" s="10">
        <f t="shared" si="27"/>
        <v>3.293886289018589E-2</v>
      </c>
      <c r="I63" s="28">
        <f>I62+'1. Income Tax Calculation'!$H$11/360</f>
        <v>2.177777777777778</v>
      </c>
      <c r="J63" s="31">
        <f>I63*'1. Income Tax Calculation'!$H$6</f>
        <v>150266.66666666669</v>
      </c>
      <c r="K63" s="12">
        <f t="shared" si="33"/>
        <v>4.1417815396790375E-2</v>
      </c>
      <c r="L63" s="64">
        <f t="shared" si="10"/>
        <v>6.1588281953334031E-2</v>
      </c>
      <c r="M63" s="32">
        <f t="shared" si="16"/>
        <v>6.1588281953334031E-2</v>
      </c>
      <c r="N63" s="54">
        <f t="shared" si="12"/>
        <v>141012.00083181236</v>
      </c>
    </row>
    <row r="64" spans="1:14" x14ac:dyDescent="0.25">
      <c r="A64" s="1">
        <v>-65</v>
      </c>
      <c r="B64" s="9">
        <f t="shared" si="31"/>
        <v>-1.1344640137963131</v>
      </c>
      <c r="C64" s="9">
        <f t="shared" si="28"/>
        <v>-0.90630778703664949</v>
      </c>
      <c r="D64" s="9">
        <f t="shared" si="29"/>
        <v>9.3692212963350507E-2</v>
      </c>
      <c r="E64" s="9">
        <f t="shared" si="30"/>
        <v>4.6846106481675254E-2</v>
      </c>
      <c r="F64" s="10">
        <f t="shared" si="32"/>
        <v>4.3098417963141233E-2</v>
      </c>
      <c r="G64" s="10">
        <f t="shared" si="27"/>
        <v>3.4275416664825954E-2</v>
      </c>
      <c r="I64" s="28">
        <f>I63+'1. Income Tax Calculation'!$H$11/360</f>
        <v>2.2222222222222223</v>
      </c>
      <c r="J64" s="31">
        <f>I64*'1. Income Tax Calculation'!$H$6</f>
        <v>153333.33333333334</v>
      </c>
      <c r="K64" s="12">
        <f t="shared" si="33"/>
        <v>4.3098417963141233E-2</v>
      </c>
      <c r="L64" s="64">
        <f t="shared" si="10"/>
        <v>6.2870033470375702E-2</v>
      </c>
      <c r="M64" s="32">
        <f t="shared" si="16"/>
        <v>6.2870033470375702E-2</v>
      </c>
      <c r="N64" s="54">
        <f t="shared" si="12"/>
        <v>143693.2615345424</v>
      </c>
    </row>
    <row r="65" spans="1:14" x14ac:dyDescent="0.25">
      <c r="A65" s="1">
        <v>-64.5</v>
      </c>
      <c r="B65" s="9">
        <f t="shared" si="31"/>
        <v>-1.1257373675363413</v>
      </c>
      <c r="C65" s="9">
        <f t="shared" si="28"/>
        <v>-0.90258528434986007</v>
      </c>
      <c r="D65" s="9">
        <f t="shared" si="29"/>
        <v>9.7414715650139927E-2</v>
      </c>
      <c r="E65" s="9">
        <f t="shared" si="30"/>
        <v>4.8707357825069963E-2</v>
      </c>
      <c r="F65" s="10">
        <f t="shared" si="32"/>
        <v>4.4810769199064369E-2</v>
      </c>
      <c r="G65" s="10">
        <f t="shared" si="27"/>
        <v>3.5637219600098184E-2</v>
      </c>
      <c r="I65" s="28">
        <f>I64+'1. Income Tax Calculation'!$H$11/360</f>
        <v>2.2666666666666666</v>
      </c>
      <c r="J65" s="31">
        <f>I65*'1. Income Tax Calculation'!$H$6</f>
        <v>156400</v>
      </c>
      <c r="K65" s="12">
        <f t="shared" si="33"/>
        <v>4.4810769199064369E-2</v>
      </c>
      <c r="L65" s="64">
        <f t="shared" si="10"/>
        <v>6.4175998865346084E-2</v>
      </c>
      <c r="M65" s="32">
        <f t="shared" si="16"/>
        <v>6.4175998865346084E-2</v>
      </c>
      <c r="N65" s="54">
        <f t="shared" si="12"/>
        <v>146362.87377745987</v>
      </c>
    </row>
    <row r="66" spans="1:14" x14ac:dyDescent="0.25">
      <c r="A66" s="1">
        <v>-64</v>
      </c>
      <c r="B66" s="9">
        <f t="shared" si="31"/>
        <v>-1.1170107212763698</v>
      </c>
      <c r="C66" s="9">
        <f t="shared" si="28"/>
        <v>-0.89879404629916648</v>
      </c>
      <c r="D66" s="9">
        <f t="shared" si="29"/>
        <v>0.10120595370083352</v>
      </c>
      <c r="E66" s="9">
        <f t="shared" si="30"/>
        <v>5.0602976850416759E-2</v>
      </c>
      <c r="F66" s="10">
        <f t="shared" si="32"/>
        <v>4.6554738702383421E-2</v>
      </c>
      <c r="G66" s="10">
        <f t="shared" si="27"/>
        <v>3.7024167989436543E-2</v>
      </c>
      <c r="I66" s="28">
        <f>I65+'1. Income Tax Calculation'!$H$11/360</f>
        <v>2.3111111111111109</v>
      </c>
      <c r="J66" s="31">
        <f>I66*'1. Income Tax Calculation'!$H$6</f>
        <v>159466.66666666666</v>
      </c>
      <c r="K66" s="12">
        <f t="shared" si="33"/>
        <v>4.6554738702383421E-2</v>
      </c>
      <c r="L66" s="64">
        <f t="shared" si="10"/>
        <v>6.5506078683924038E-2</v>
      </c>
      <c r="M66" s="32">
        <f t="shared" si="16"/>
        <v>6.5506078683924038E-2</v>
      </c>
      <c r="N66" s="54">
        <f t="shared" si="12"/>
        <v>149020.6306525369</v>
      </c>
    </row>
    <row r="67" spans="1:14" x14ac:dyDescent="0.25">
      <c r="A67" s="1">
        <v>-63.5</v>
      </c>
      <c r="B67" s="9">
        <f t="shared" si="31"/>
        <v>-1.1082840750163983</v>
      </c>
      <c r="C67" s="9">
        <f t="shared" si="28"/>
        <v>-0.89493436160202455</v>
      </c>
      <c r="D67" s="9">
        <f t="shared" si="29"/>
        <v>0.10506563839797545</v>
      </c>
      <c r="E67" s="9">
        <f t="shared" si="30"/>
        <v>5.2532819198987724E-2</v>
      </c>
      <c r="F67" s="10">
        <f t="shared" si="32"/>
        <v>4.8330193663068705E-2</v>
      </c>
      <c r="G67" s="10">
        <f t="shared" si="27"/>
        <v>3.8436156211351429E-2</v>
      </c>
      <c r="I67" s="28">
        <f>I66+'1. Income Tax Calculation'!$H$11/360</f>
        <v>2.3555555555555552</v>
      </c>
      <c r="J67" s="31">
        <f>I67*'1. Income Tax Calculation'!$H$6</f>
        <v>162533.33333333331</v>
      </c>
      <c r="K67" s="12">
        <f t="shared" si="33"/>
        <v>4.8330193663068705E-2</v>
      </c>
      <c r="L67" s="64">
        <f t="shared" si="10"/>
        <v>6.6860171635381799E-2</v>
      </c>
      <c r="M67" s="32">
        <f t="shared" si="16"/>
        <v>6.6860171635381799E-2</v>
      </c>
      <c r="N67" s="54">
        <f t="shared" si="12"/>
        <v>151666.32677019591</v>
      </c>
    </row>
    <row r="68" spans="1:14" x14ac:dyDescent="0.25">
      <c r="A68" s="1">
        <v>-63</v>
      </c>
      <c r="B68" s="9">
        <f t="shared" si="31"/>
        <v>-1.0995574287564265</v>
      </c>
      <c r="C68" s="9">
        <f t="shared" si="28"/>
        <v>-0.89100652418836734</v>
      </c>
      <c r="D68" s="9">
        <f t="shared" si="29"/>
        <v>0.10899347581163266</v>
      </c>
      <c r="E68" s="9">
        <f t="shared" si="30"/>
        <v>5.4496737905816328E-2</v>
      </c>
      <c r="F68" s="10">
        <f t="shared" si="32"/>
        <v>5.0136998873351026E-2</v>
      </c>
      <c r="G68" s="10">
        <f t="shared" si="27"/>
        <v>3.9873076737473014E-2</v>
      </c>
      <c r="I68" s="28">
        <f>I67+'1. Income Tax Calculation'!$H$11/360</f>
        <v>2.3999999999999995</v>
      </c>
      <c r="J68" s="31">
        <f>I68*'1. Income Tax Calculation'!$H$6</f>
        <v>165599.99999999997</v>
      </c>
      <c r="K68" s="12">
        <f t="shared" si="33"/>
        <v>5.0136998873351026E-2</v>
      </c>
      <c r="L68" s="64">
        <f t="shared" si="10"/>
        <v>6.823817460029849E-2</v>
      </c>
      <c r="M68" s="32">
        <f t="shared" si="16"/>
        <v>6.823817460029849E-2</v>
      </c>
      <c r="N68" s="54">
        <f t="shared" si="12"/>
        <v>154299.75828619054</v>
      </c>
    </row>
    <row r="69" spans="1:14" x14ac:dyDescent="0.25">
      <c r="A69" s="1">
        <v>-62.5</v>
      </c>
      <c r="B69" s="9">
        <f t="shared" si="31"/>
        <v>-1.0908307824964549</v>
      </c>
      <c r="C69" s="9">
        <f t="shared" si="28"/>
        <v>-0.88701083317822127</v>
      </c>
      <c r="D69" s="9">
        <f t="shared" si="29"/>
        <v>0.11298916682177873</v>
      </c>
      <c r="E69" s="9">
        <f t="shared" si="30"/>
        <v>5.6494583410889365E-2</v>
      </c>
      <c r="F69" s="10">
        <f t="shared" si="32"/>
        <v>5.1975016738018215E-2</v>
      </c>
      <c r="G69" s="10">
        <f t="shared" si="27"/>
        <v>4.1334820140739928E-2</v>
      </c>
      <c r="I69" s="28">
        <f>I68+'1. Income Tax Calculation'!$H$11/360</f>
        <v>2.4444444444444438</v>
      </c>
      <c r="J69" s="31">
        <f>I69*'1. Income Tax Calculation'!$H$6</f>
        <v>168666.66666666663</v>
      </c>
      <c r="K69" s="12">
        <f t="shared" si="33"/>
        <v>5.1975016738018215E-2</v>
      </c>
      <c r="L69" s="64">
        <f t="shared" si="10"/>
        <v>6.9639982638413242E-2</v>
      </c>
      <c r="M69" s="32">
        <f t="shared" si="16"/>
        <v>6.9639982638413242E-2</v>
      </c>
      <c r="N69" s="54">
        <f t="shared" si="12"/>
        <v>156920.72292832093</v>
      </c>
    </row>
    <row r="70" spans="1:14" x14ac:dyDescent="0.25">
      <c r="A70" s="1">
        <v>-62</v>
      </c>
      <c r="B70" s="9">
        <f t="shared" si="31"/>
        <v>-1.0821041362364832</v>
      </c>
      <c r="C70" s="9">
        <f t="shared" si="28"/>
        <v>-0.88294759285892643</v>
      </c>
      <c r="D70" s="9">
        <f t="shared" si="29"/>
        <v>0.11705240714107357</v>
      </c>
      <c r="E70" s="9">
        <f t="shared" si="30"/>
        <v>5.8526203570536783E-2</v>
      </c>
      <c r="F70" s="10">
        <f t="shared" si="32"/>
        <v>5.384410728489384E-2</v>
      </c>
      <c r="G70" s="10">
        <f t="shared" si="27"/>
        <v>4.2821275103732723E-2</v>
      </c>
      <c r="I70" s="28">
        <f>I69+'1. Income Tax Calculation'!$H$11/360</f>
        <v>2.488888888888888</v>
      </c>
      <c r="J70" s="31">
        <f>I70*'1. Income Tax Calculation'!$H$6</f>
        <v>171733.33333333328</v>
      </c>
      <c r="K70" s="12">
        <f t="shared" si="33"/>
        <v>5.384410728489384E-2</v>
      </c>
      <c r="L70" s="64">
        <f t="shared" si="10"/>
        <v>7.1065488996616577E-2</v>
      </c>
      <c r="M70" s="32">
        <f t="shared" si="16"/>
        <v>7.1065488996616577E-2</v>
      </c>
      <c r="N70" s="54">
        <f t="shared" si="12"/>
        <v>159529.02002298101</v>
      </c>
    </row>
    <row r="71" spans="1:14" x14ac:dyDescent="0.25">
      <c r="A71" s="1">
        <v>-61.5</v>
      </c>
      <c r="B71" s="9">
        <f t="shared" si="31"/>
        <v>-1.0733774899765116</v>
      </c>
      <c r="C71" s="9">
        <f t="shared" si="28"/>
        <v>-0.87881711266196483</v>
      </c>
      <c r="D71" s="9">
        <f t="shared" si="29"/>
        <v>0.12118288733803517</v>
      </c>
      <c r="E71" s="9">
        <f t="shared" si="30"/>
        <v>6.0591443669017586E-2</v>
      </c>
      <c r="F71" s="10">
        <f t="shared" si="32"/>
        <v>5.5744128175496184E-2</v>
      </c>
      <c r="G71" s="10">
        <f t="shared" si="27"/>
        <v>4.4332328427150881E-2</v>
      </c>
      <c r="I71" s="28">
        <f>I70+'1. Income Tax Calculation'!$H$11/360</f>
        <v>2.5333333333333323</v>
      </c>
      <c r="J71" s="31">
        <f>I71*'1. Income Tax Calculation'!$H$6</f>
        <v>174799.99999999994</v>
      </c>
      <c r="K71" s="12">
        <f t="shared" si="33"/>
        <v>5.5744128175496184E-2</v>
      </c>
      <c r="L71" s="64">
        <f t="shared" si="10"/>
        <v>7.251458511708031E-2</v>
      </c>
      <c r="M71" s="32">
        <f t="shared" si="16"/>
        <v>7.251458511708031E-2</v>
      </c>
      <c r="N71" s="54">
        <f t="shared" si="12"/>
        <v>162124.45052153431</v>
      </c>
    </row>
    <row r="72" spans="1:14" x14ac:dyDescent="0.25">
      <c r="A72" s="1">
        <v>-61</v>
      </c>
      <c r="B72" s="9">
        <f t="shared" si="31"/>
        <v>-1.0646508437165398</v>
      </c>
      <c r="C72" s="9">
        <f t="shared" si="28"/>
        <v>-0.87461970713939519</v>
      </c>
      <c r="D72" s="9">
        <f t="shared" si="29"/>
        <v>0.12538029286060481</v>
      </c>
      <c r="E72" s="9">
        <f t="shared" si="30"/>
        <v>6.2690146430302407E-2</v>
      </c>
      <c r="F72" s="10">
        <f t="shared" si="32"/>
        <v>5.7674934715878215E-2</v>
      </c>
      <c r="G72" s="10">
        <f t="shared" si="27"/>
        <v>4.5867865038433521E-2</v>
      </c>
      <c r="I72" s="28">
        <f>I71+'1. Income Tax Calculation'!$H$11/360</f>
        <v>2.5777777777777766</v>
      </c>
      <c r="J72" s="31">
        <f>I72*'1. Income Tax Calculation'!$H$6</f>
        <v>177866.6666666666</v>
      </c>
      <c r="K72" s="12">
        <f t="shared" si="33"/>
        <v>5.7674934715878166E-2</v>
      </c>
      <c r="L72" s="64">
        <f t="shared" si="10"/>
        <v>7.3987160645524408E-2</v>
      </c>
      <c r="M72" s="32">
        <f t="shared" si="16"/>
        <v>7.3987160645524408E-2</v>
      </c>
      <c r="N72" s="54">
        <f t="shared" si="12"/>
        <v>164706.81702651599</v>
      </c>
    </row>
    <row r="73" spans="1:14" x14ac:dyDescent="0.25">
      <c r="A73" s="1">
        <v>-60.5</v>
      </c>
      <c r="B73" s="9">
        <f t="shared" si="31"/>
        <v>-1.0559241974565683</v>
      </c>
      <c r="C73" s="9">
        <f t="shared" si="28"/>
        <v>-0.87035569593989914</v>
      </c>
      <c r="D73" s="9">
        <f t="shared" si="29"/>
        <v>0.12964430406010086</v>
      </c>
      <c r="E73" s="9">
        <f t="shared" si="30"/>
        <v>6.4822152030050428E-2</v>
      </c>
      <c r="F73" s="10">
        <f t="shared" si="32"/>
        <v>5.9636379867646395E-2</v>
      </c>
      <c r="G73" s="10">
        <f t="shared" si="27"/>
        <v>4.7427768000522605E-2</v>
      </c>
      <c r="I73" s="28">
        <f>I72+'1. Income Tax Calculation'!$H$11/360</f>
        <v>2.6222222222222209</v>
      </c>
      <c r="J73" s="31">
        <f>I73*'1. Income Tax Calculation'!$H$6</f>
        <v>180933.33333333326</v>
      </c>
      <c r="K73" s="12">
        <f t="shared" si="33"/>
        <v>5.9636379867646395E-2</v>
      </c>
      <c r="L73" s="64">
        <f t="shared" si="10"/>
        <v>7.5483103439621058E-2</v>
      </c>
      <c r="M73" s="32">
        <f t="shared" si="16"/>
        <v>7.5483103439621058E-2</v>
      </c>
      <c r="N73" s="54">
        <f t="shared" si="12"/>
        <v>167275.92381765784</v>
      </c>
    </row>
    <row r="74" spans="1:14" x14ac:dyDescent="0.25">
      <c r="A74" s="1">
        <v>-60</v>
      </c>
      <c r="B74" s="9">
        <f t="shared" si="31"/>
        <v>-1.0471975511965967</v>
      </c>
      <c r="C74" s="9">
        <f t="shared" si="28"/>
        <v>-0.86602540378443815</v>
      </c>
      <c r="D74" s="9">
        <f t="shared" si="29"/>
        <v>0.13397459621556185</v>
      </c>
      <c r="E74" s="9">
        <f t="shared" si="30"/>
        <v>6.6987298107780924E-2</v>
      </c>
      <c r="F74" s="10">
        <f t="shared" si="32"/>
        <v>6.1628314259158455E-2</v>
      </c>
      <c r="G74" s="10">
        <f t="shared" si="27"/>
        <v>4.9011918520768201E-2</v>
      </c>
      <c r="I74" s="28">
        <f>I73+'1. Income Tax Calculation'!$H$11/360</f>
        <v>2.6666666666666652</v>
      </c>
      <c r="J74" s="31">
        <f>I74*'1. Income Tax Calculation'!$H$6</f>
        <v>183999.99999999988</v>
      </c>
      <c r="K74" s="12">
        <f t="shared" si="33"/>
        <v>6.1628314259158455E-2</v>
      </c>
      <c r="L74" s="64">
        <f t="shared" si="10"/>
        <v>7.7002299577534739E-2</v>
      </c>
      <c r="M74" s="32">
        <f t="shared" si="16"/>
        <v>7.7002299577534739E-2</v>
      </c>
      <c r="N74" s="54">
        <f t="shared" si="12"/>
        <v>169831.57687773349</v>
      </c>
    </row>
    <row r="75" spans="1:14" x14ac:dyDescent="0.25">
      <c r="A75" s="1">
        <v>-59.5</v>
      </c>
      <c r="B75" s="9">
        <f t="shared" si="31"/>
        <v>-1.038470904936625</v>
      </c>
      <c r="C75" s="9">
        <f t="shared" si="28"/>
        <v>-0.86162916044152515</v>
      </c>
      <c r="D75" s="9">
        <f t="shared" si="29"/>
        <v>0.13837083955847485</v>
      </c>
      <c r="E75" s="9">
        <f t="shared" si="30"/>
        <v>6.9185419779237423E-2</v>
      </c>
      <c r="F75" s="10">
        <f t="shared" si="32"/>
        <v>6.3650586196898437E-2</v>
      </c>
      <c r="G75" s="10">
        <f t="shared" si="27"/>
        <v>5.0620195959974947E-2</v>
      </c>
      <c r="I75" s="28">
        <f>I74+'1. Income Tax Calculation'!$H$11/360</f>
        <v>2.7111111111111095</v>
      </c>
      <c r="J75" s="31">
        <f>I75*'1. Income Tax Calculation'!$H$6</f>
        <v>187066.66666666654</v>
      </c>
      <c r="K75" s="12">
        <f t="shared" si="33"/>
        <v>6.3650586196898437E-2</v>
      </c>
      <c r="L75" s="64">
        <f t="shared" si="10"/>
        <v>7.8544633366597741E-2</v>
      </c>
      <c r="M75" s="32">
        <f t="shared" si="16"/>
        <v>7.8544633366597741E-2</v>
      </c>
      <c r="N75" s="54">
        <f t="shared" si="12"/>
        <v>172373.58391822167</v>
      </c>
    </row>
    <row r="76" spans="1:14" x14ac:dyDescent="0.25">
      <c r="A76" s="1">
        <v>-59</v>
      </c>
      <c r="B76" s="9">
        <f t="shared" si="31"/>
        <v>-1.0297442586766534</v>
      </c>
      <c r="C76" s="9">
        <f t="shared" si="28"/>
        <v>-0.85716730070211178</v>
      </c>
      <c r="D76" s="9">
        <f t="shared" si="29"/>
        <v>0.14283269929788822</v>
      </c>
      <c r="E76" s="9">
        <f t="shared" si="30"/>
        <v>7.1416349648944111E-2</v>
      </c>
      <c r="F76" s="10">
        <f t="shared" si="32"/>
        <v>6.570304167702859E-2</v>
      </c>
      <c r="G76" s="10">
        <f t="shared" si="27"/>
        <v>5.2252477841589033E-2</v>
      </c>
      <c r="I76" s="28">
        <f>I75+'1. Income Tax Calculation'!$H$11/360</f>
        <v>2.7555555555555538</v>
      </c>
      <c r="J76" s="31">
        <f>I76*'1. Income Tax Calculation'!$H$6</f>
        <v>190133.3333333332</v>
      </c>
      <c r="K76" s="12">
        <f t="shared" si="33"/>
        <v>6.570304167702859E-2</v>
      </c>
      <c r="L76" s="64">
        <f t="shared" si="10"/>
        <v>8.0109987352120632E-2</v>
      </c>
      <c r="M76" s="32">
        <f t="shared" si="16"/>
        <v>8.0109987352120632E-2</v>
      </c>
      <c r="N76" s="54">
        <f t="shared" si="12"/>
        <v>174901.75440478334</v>
      </c>
    </row>
    <row r="77" spans="1:14" x14ac:dyDescent="0.25">
      <c r="A77" s="1">
        <v>-58.5</v>
      </c>
      <c r="B77" s="9">
        <f t="shared" si="31"/>
        <v>-1.0210176124166819</v>
      </c>
      <c r="C77" s="9">
        <f t="shared" si="28"/>
        <v>-0.85264016435409173</v>
      </c>
      <c r="D77" s="9">
        <f t="shared" si="29"/>
        <v>0.14735983564590827</v>
      </c>
      <c r="E77" s="9">
        <f t="shared" si="30"/>
        <v>7.3679917822954133E-2</v>
      </c>
      <c r="F77" s="10">
        <f t="shared" si="32"/>
        <v>6.7785524397117811E-2</v>
      </c>
      <c r="G77" s="10">
        <f t="shared" si="27"/>
        <v>5.3908639861025627E-2</v>
      </c>
      <c r="I77" s="28">
        <f>I76+'1. Income Tax Calculation'!$H$11/360</f>
        <v>2.799999999999998</v>
      </c>
      <c r="J77" s="31">
        <f>I77*'1. Income Tax Calculation'!$H$6</f>
        <v>193199.99999999985</v>
      </c>
      <c r="K77" s="12">
        <f t="shared" si="33"/>
        <v>6.7785524397117811E-2</v>
      </c>
      <c r="L77" s="64">
        <f t="shared" si="10"/>
        <v>8.1698242326336962E-2</v>
      </c>
      <c r="M77" s="32">
        <f t="shared" si="16"/>
        <v>8.1698242326336962E-2</v>
      </c>
      <c r="N77" s="54">
        <f t="shared" si="12"/>
        <v>177415.89958255156</v>
      </c>
    </row>
    <row r="78" spans="1:14" x14ac:dyDescent="0.25">
      <c r="A78" s="1">
        <v>-58</v>
      </c>
      <c r="B78" s="9">
        <f t="shared" si="31"/>
        <v>-1.0122909661567101</v>
      </c>
      <c r="C78" s="9">
        <f t="shared" si="28"/>
        <v>-0.8480480961564254</v>
      </c>
      <c r="D78" s="9">
        <f t="shared" si="29"/>
        <v>0.1519519038435746</v>
      </c>
      <c r="E78" s="9">
        <f t="shared" si="30"/>
        <v>7.5975951921787299E-2</v>
      </c>
      <c r="F78" s="10">
        <f t="shared" si="32"/>
        <v>6.9897875768044321E-2</v>
      </c>
      <c r="G78" s="10">
        <f t="shared" si="27"/>
        <v>5.558855589513486E-2</v>
      </c>
      <c r="I78" s="28">
        <f>I77+'1. Income Tax Calculation'!$H$11/360</f>
        <v>2.8444444444444423</v>
      </c>
      <c r="J78" s="31">
        <f>I78*'1. Income Tax Calculation'!$H$6</f>
        <v>196266.66666666651</v>
      </c>
      <c r="K78" s="12">
        <f t="shared" si="33"/>
        <v>6.9897875768044321E-2</v>
      </c>
      <c r="L78" s="64">
        <f t="shared" si="10"/>
        <v>8.3309277337481155E-2</v>
      </c>
      <c r="M78" s="32">
        <f t="shared" si="16"/>
        <v>8.3309277337481155E-2</v>
      </c>
      <c r="N78" s="54">
        <f t="shared" si="12"/>
        <v>179915.83250123024</v>
      </c>
    </row>
    <row r="79" spans="1:14" x14ac:dyDescent="0.25">
      <c r="A79" s="1">
        <v>-57.5</v>
      </c>
      <c r="B79" s="9">
        <f t="shared" si="31"/>
        <v>-1.0035643198967383</v>
      </c>
      <c r="C79" s="9">
        <f t="shared" si="28"/>
        <v>-0.84339144581288505</v>
      </c>
      <c r="D79" s="9">
        <f t="shared" si="29"/>
        <v>0.15660855418711495</v>
      </c>
      <c r="E79" s="9">
        <f t="shared" si="30"/>
        <v>7.8304277093557473E-2</v>
      </c>
      <c r="F79" s="10">
        <f t="shared" si="32"/>
        <v>7.2039934926072885E-2</v>
      </c>
      <c r="G79" s="10">
        <f t="shared" si="27"/>
        <v>5.7292098011806653E-2</v>
      </c>
      <c r="I79" s="28">
        <f>I78+'1. Income Tax Calculation'!$H$11/360</f>
        <v>2.8888888888888866</v>
      </c>
      <c r="J79" s="31">
        <f>I79*'1. Income Tax Calculation'!$H$6</f>
        <v>199333.33333333317</v>
      </c>
      <c r="K79" s="12">
        <f t="shared" si="33"/>
        <v>7.2039934926072829E-2</v>
      </c>
      <c r="L79" s="64">
        <f t="shared" ref="L79:L142" si="34">IF(J79&lt;=$E$9*1.1,0,IF(J79&lt;=$E$6*$E$7,($E$10-$E$8)*(SIN((J79*$E$1)/($E$6*$E$7)-($E$1/2))+1)/2+$E$8,$E$10))</f>
        <v>8.4942969698999837E-2</v>
      </c>
      <c r="M79" s="32">
        <f t="shared" si="16"/>
        <v>8.4942969698999837E-2</v>
      </c>
      <c r="N79" s="54">
        <f t="shared" ref="N79:N142" si="35">J79-(J79*L79)</f>
        <v>182401.36803999922</v>
      </c>
    </row>
    <row r="80" spans="1:14" x14ac:dyDescent="0.25">
      <c r="A80" s="1">
        <v>-57</v>
      </c>
      <c r="B80" s="9">
        <f t="shared" ref="B80:B111" si="36">A80*$E$1/180</f>
        <v>-0.99483767363676678</v>
      </c>
      <c r="C80" s="9">
        <f t="shared" si="28"/>
        <v>-0.8386705679454235</v>
      </c>
      <c r="D80" s="9">
        <f t="shared" si="29"/>
        <v>0.1613294320545765</v>
      </c>
      <c r="E80" s="9">
        <f t="shared" si="30"/>
        <v>8.0664716027288252E-2</v>
      </c>
      <c r="F80" s="10">
        <f t="shared" ref="F80:F111" si="37">E80*$E$2</f>
        <v>7.4211538745105193E-2</v>
      </c>
      <c r="G80" s="10">
        <f t="shared" si="27"/>
        <v>5.9019136479713206E-2</v>
      </c>
      <c r="I80" s="28">
        <f>I79+'1. Income Tax Calculation'!$H$11/360</f>
        <v>2.9333333333333309</v>
      </c>
      <c r="J80" s="31">
        <f>I80*'1. Income Tax Calculation'!$H$6</f>
        <v>202399.99999999983</v>
      </c>
      <c r="K80" s="12">
        <f t="shared" ref="K80:K111" si="38">((SIN(A80*$H$1)+1)/2)*$E$2</f>
        <v>7.4211538745105193E-2</v>
      </c>
      <c r="L80" s="64">
        <f t="shared" si="34"/>
        <v>8.6599194998894485E-2</v>
      </c>
      <c r="M80" s="32">
        <f t="shared" si="16"/>
        <v>8.6599194998894485E-2</v>
      </c>
      <c r="N80" s="54">
        <f t="shared" si="35"/>
        <v>184872.32293222359</v>
      </c>
    </row>
    <row r="81" spans="1:14" x14ac:dyDescent="0.25">
      <c r="A81" s="1">
        <v>-56.5</v>
      </c>
      <c r="B81" s="9">
        <f t="shared" si="36"/>
        <v>-0.98611102737679523</v>
      </c>
      <c r="C81" s="9">
        <f t="shared" si="28"/>
        <v>-0.83388582206716766</v>
      </c>
      <c r="D81" s="9">
        <f t="shared" si="29"/>
        <v>0.16611417793283234</v>
      </c>
      <c r="E81" s="9">
        <f t="shared" si="30"/>
        <v>8.305708896641617E-2</v>
      </c>
      <c r="F81" s="10">
        <f t="shared" si="37"/>
        <v>7.6412521849102882E-2</v>
      </c>
      <c r="G81" s="10">
        <f t="shared" si="27"/>
        <v>6.0769539778188809E-2</v>
      </c>
      <c r="I81" s="28">
        <f>I80+'1. Income Tax Calculation'!$H$11/360</f>
        <v>2.9777777777777752</v>
      </c>
      <c r="J81" s="31">
        <f>I81*'1. Income Tax Calculation'!$H$6</f>
        <v>205466.66666666648</v>
      </c>
      <c r="K81" s="12">
        <f t="shared" si="38"/>
        <v>7.6412521849102882E-2</v>
      </c>
      <c r="L81" s="64">
        <f t="shared" si="34"/>
        <v>8.8277827109196239E-2</v>
      </c>
      <c r="M81" s="32">
        <f t="shared" ref="M81:M144" si="39">L81</f>
        <v>8.8277827109196239E-2</v>
      </c>
      <c r="N81" s="54">
        <f t="shared" si="35"/>
        <v>187328.51578996365</v>
      </c>
    </row>
    <row r="82" spans="1:14" x14ac:dyDescent="0.25">
      <c r="A82" s="1">
        <v>-56</v>
      </c>
      <c r="B82" s="9">
        <f t="shared" si="36"/>
        <v>-0.97738438111682358</v>
      </c>
      <c r="C82" s="9">
        <f t="shared" si="28"/>
        <v>-0.82903757255504118</v>
      </c>
      <c r="D82" s="9">
        <f t="shared" si="29"/>
        <v>0.17096242744495882</v>
      </c>
      <c r="E82" s="9">
        <f t="shared" si="30"/>
        <v>8.548121372247941E-2</v>
      </c>
      <c r="F82" s="10">
        <f t="shared" si="37"/>
        <v>7.8642716624681058E-2</v>
      </c>
      <c r="G82" s="10">
        <f t="shared" si="27"/>
        <v>6.2543174607245275E-2</v>
      </c>
      <c r="I82" s="28">
        <f>I81+'1. Income Tax Calculation'!$H$11/360</f>
        <v>3.0222222222222195</v>
      </c>
      <c r="J82" s="31">
        <f>I82*'1. Income Tax Calculation'!$H$6</f>
        <v>208533.33333333314</v>
      </c>
      <c r="K82" s="12">
        <f t="shared" si="38"/>
        <v>7.8642716624681058E-2</v>
      </c>
      <c r="L82" s="64">
        <f t="shared" si="34"/>
        <v>8.9978738195570812E-2</v>
      </c>
      <c r="M82" s="32">
        <f t="shared" si="39"/>
        <v>8.9978738195570812E-2</v>
      </c>
      <c r="N82" s="54">
        <f t="shared" si="35"/>
        <v>189769.76712828345</v>
      </c>
    </row>
    <row r="83" spans="1:14" x14ac:dyDescent="0.25">
      <c r="A83" s="1">
        <v>-55.5</v>
      </c>
      <c r="B83" s="9">
        <f t="shared" si="36"/>
        <v>-0.96865773485685192</v>
      </c>
      <c r="C83" s="9">
        <f t="shared" si="28"/>
        <v>-0.82412618862201514</v>
      </c>
      <c r="D83" s="9">
        <f t="shared" si="29"/>
        <v>0.17587381137798486</v>
      </c>
      <c r="E83" s="9">
        <f t="shared" si="30"/>
        <v>8.7936905688992428E-2</v>
      </c>
      <c r="F83" s="10">
        <f t="shared" si="37"/>
        <v>8.0901953233873031E-2</v>
      </c>
      <c r="G83" s="10">
        <f t="shared" si="27"/>
        <v>6.4339905897723468E-2</v>
      </c>
      <c r="I83" s="28">
        <f>I82+'1. Income Tax Calculation'!$H$11/360</f>
        <v>3.0666666666666638</v>
      </c>
      <c r="J83" s="31">
        <f>I83*'1. Income Tax Calculation'!$H$6</f>
        <v>211599.9999999998</v>
      </c>
      <c r="K83" s="12">
        <f t="shared" si="38"/>
        <v>8.0901953233873031E-2</v>
      </c>
      <c r="L83" s="64">
        <f t="shared" si="34"/>
        <v>9.1701798727053613E-2</v>
      </c>
      <c r="M83" s="32">
        <f t="shared" si="39"/>
        <v>9.1701798727053613E-2</v>
      </c>
      <c r="N83" s="54">
        <f t="shared" si="35"/>
        <v>192195.89938935527</v>
      </c>
    </row>
    <row r="84" spans="1:14" x14ac:dyDescent="0.25">
      <c r="A84" s="1">
        <v>-55</v>
      </c>
      <c r="B84" s="9">
        <f t="shared" si="36"/>
        <v>-0.95993108859688037</v>
      </c>
      <c r="C84" s="9">
        <f t="shared" si="28"/>
        <v>-0.81915204428899124</v>
      </c>
      <c r="D84" s="9">
        <f t="shared" si="29"/>
        <v>0.18084795571100876</v>
      </c>
      <c r="E84" s="9">
        <f t="shared" si="30"/>
        <v>9.0423977855504378E-2</v>
      </c>
      <c r="F84" s="10">
        <f t="shared" si="37"/>
        <v>8.3190059627064036E-2</v>
      </c>
      <c r="G84" s="10">
        <f t="shared" si="27"/>
        <v>6.615959682157932E-2</v>
      </c>
      <c r="I84" s="28">
        <f>I83+'1. Income Tax Calculation'!$H$11/360</f>
        <v>3.1111111111111081</v>
      </c>
      <c r="J84" s="31">
        <f>I84*'1. Income Tax Calculation'!$H$6</f>
        <v>214666.66666666645</v>
      </c>
      <c r="K84" s="12">
        <f t="shared" si="38"/>
        <v>8.3190059627064036E-2</v>
      </c>
      <c r="L84" s="64">
        <f t="shared" si="34"/>
        <v>9.3446877485914057E-2</v>
      </c>
      <c r="M84" s="32">
        <f t="shared" si="39"/>
        <v>9.3446877485914057E-2</v>
      </c>
      <c r="N84" s="54">
        <f t="shared" si="35"/>
        <v>194606.73696635693</v>
      </c>
    </row>
    <row r="85" spans="1:14" x14ac:dyDescent="0.25">
      <c r="A85" s="1">
        <v>-54.5</v>
      </c>
      <c r="B85" s="9">
        <f t="shared" si="36"/>
        <v>-0.9512044423369086</v>
      </c>
      <c r="C85" s="9">
        <f t="shared" si="28"/>
        <v>-0.81411551835631868</v>
      </c>
      <c r="D85" s="9">
        <f t="shared" si="29"/>
        <v>0.18588448164368132</v>
      </c>
      <c r="E85" s="9">
        <f t="shared" si="30"/>
        <v>9.294224082184066E-2</v>
      </c>
      <c r="F85" s="10">
        <f t="shared" si="37"/>
        <v>8.5506861556093411E-2</v>
      </c>
      <c r="G85" s="10">
        <f t="shared" ref="G85:G148" si="40">F85*$E$10/$E$2</f>
        <v>6.8002108802303687E-2</v>
      </c>
      <c r="I85" s="28">
        <f>I84+'1. Income Tax Calculation'!$H$11/360</f>
        <v>3.1555555555555523</v>
      </c>
      <c r="J85" s="31">
        <f>I85*'1. Income Tax Calculation'!$H$6</f>
        <v>217733.33333333311</v>
      </c>
      <c r="K85" s="12">
        <f t="shared" si="38"/>
        <v>8.5506861556093411E-2</v>
      </c>
      <c r="L85" s="64">
        <f t="shared" si="34"/>
        <v>9.5213841577648353E-2</v>
      </c>
      <c r="M85" s="32">
        <f t="shared" si="39"/>
        <v>9.5213841577648353E-2</v>
      </c>
      <c r="N85" s="54">
        <f t="shared" si="35"/>
        <v>197002.10622715982</v>
      </c>
    </row>
    <row r="86" spans="1:14" x14ac:dyDescent="0.25">
      <c r="A86" s="1">
        <v>-54</v>
      </c>
      <c r="B86" s="9">
        <f t="shared" si="36"/>
        <v>-0.94247779607693694</v>
      </c>
      <c r="C86" s="9">
        <f t="shared" si="28"/>
        <v>-0.80901699437494679</v>
      </c>
      <c r="D86" s="9">
        <f t="shared" si="29"/>
        <v>0.19098300562505321</v>
      </c>
      <c r="E86" s="9">
        <f t="shared" si="30"/>
        <v>9.5491502812526607E-2</v>
      </c>
      <c r="F86" s="10">
        <f t="shared" si="37"/>
        <v>8.7852182587524488E-2</v>
      </c>
      <c r="G86" s="10">
        <f t="shared" si="40"/>
        <v>6.9867301525475767E-2</v>
      </c>
      <c r="I86" s="28">
        <f>I85+'1. Income Tax Calculation'!$H$11/360</f>
        <v>3.1999999999999966</v>
      </c>
      <c r="J86" s="31">
        <f>I86*'1. Income Tax Calculation'!$H$6</f>
        <v>220799.99999999977</v>
      </c>
      <c r="K86" s="12">
        <f t="shared" si="38"/>
        <v>8.7852182587524433E-2</v>
      </c>
      <c r="L86" s="64">
        <f t="shared" si="34"/>
        <v>9.7002556441099799E-2</v>
      </c>
      <c r="M86" s="32">
        <f t="shared" si="39"/>
        <v>9.7002556441099799E-2</v>
      </c>
      <c r="N86" s="54">
        <f t="shared" si="35"/>
        <v>199381.83553780496</v>
      </c>
    </row>
    <row r="87" spans="1:14" x14ac:dyDescent="0.25">
      <c r="A87" s="1">
        <v>-53.5</v>
      </c>
      <c r="B87" s="9">
        <f t="shared" si="36"/>
        <v>-0.93375114981696528</v>
      </c>
      <c r="C87" s="9">
        <f t="shared" si="28"/>
        <v>-0.80385686061721673</v>
      </c>
      <c r="D87" s="9">
        <f t="shared" si="29"/>
        <v>0.19614313938278327</v>
      </c>
      <c r="E87" s="9">
        <f t="shared" si="30"/>
        <v>9.8071569691391636E-2</v>
      </c>
      <c r="F87" s="10">
        <f t="shared" si="37"/>
        <v>9.0225844116080312E-2</v>
      </c>
      <c r="G87" s="10">
        <f t="shared" si="40"/>
        <v>7.1755032949448169E-2</v>
      </c>
      <c r="I87" s="28">
        <f>I86+'1. Income Tax Calculation'!$H$11/360</f>
        <v>3.2444444444444409</v>
      </c>
      <c r="J87" s="31">
        <f>I87*'1. Income Tax Calculation'!$H$6</f>
        <v>223866.66666666642</v>
      </c>
      <c r="K87" s="12">
        <f t="shared" si="38"/>
        <v>9.0225844116080312E-2</v>
      </c>
      <c r="L87" s="64">
        <f t="shared" si="34"/>
        <v>9.8812885858706262E-2</v>
      </c>
      <c r="M87" s="32">
        <f t="shared" si="39"/>
        <v>9.8812885858706262E-2</v>
      </c>
      <c r="N87" s="54">
        <f t="shared" si="35"/>
        <v>201745.75528576408</v>
      </c>
    </row>
    <row r="88" spans="1:14" x14ac:dyDescent="0.25">
      <c r="A88" s="1">
        <v>-53</v>
      </c>
      <c r="B88" s="9">
        <f t="shared" si="36"/>
        <v>-0.92502450355699373</v>
      </c>
      <c r="C88" s="9">
        <f t="shared" si="28"/>
        <v>-0.79863551004729227</v>
      </c>
      <c r="D88" s="9">
        <f t="shared" si="29"/>
        <v>0.20136448995270773</v>
      </c>
      <c r="E88" s="9">
        <f t="shared" si="30"/>
        <v>0.10068224497635386</v>
      </c>
      <c r="F88" s="10">
        <f t="shared" si="37"/>
        <v>9.2627665378245558E-2</v>
      </c>
      <c r="G88" s="10">
        <f t="shared" si="40"/>
        <v>7.366515931616438E-2</v>
      </c>
      <c r="I88" s="28">
        <f>I87+'1. Income Tax Calculation'!$H$11/360</f>
        <v>3.2888888888888852</v>
      </c>
      <c r="J88" s="31">
        <f>I88*'1. Income Tax Calculation'!$H$6</f>
        <v>226933.33333333308</v>
      </c>
      <c r="K88" s="12">
        <f t="shared" si="38"/>
        <v>9.2627665378245558E-2</v>
      </c>
      <c r="L88" s="64">
        <f t="shared" si="34"/>
        <v>0.10064469196687362</v>
      </c>
      <c r="M88" s="32">
        <f t="shared" si="39"/>
        <v>0.10064469196687362</v>
      </c>
      <c r="N88" s="54">
        <f t="shared" si="35"/>
        <v>204093.69790298393</v>
      </c>
    </row>
    <row r="89" spans="1:14" x14ac:dyDescent="0.25">
      <c r="A89" s="1">
        <v>-52.5</v>
      </c>
      <c r="B89" s="9">
        <f t="shared" si="36"/>
        <v>-0.91629785729702207</v>
      </c>
      <c r="C89" s="9">
        <f t="shared" si="28"/>
        <v>-0.79335334029123461</v>
      </c>
      <c r="D89" s="9">
        <f t="shared" si="29"/>
        <v>0.20664665970876539</v>
      </c>
      <c r="E89" s="9">
        <f t="shared" si="30"/>
        <v>0.1033233298543827</v>
      </c>
      <c r="F89" s="10">
        <f t="shared" si="37"/>
        <v>9.5057463466032083E-2</v>
      </c>
      <c r="G89" s="10">
        <f t="shared" si="40"/>
        <v>7.5597535162106225E-2</v>
      </c>
      <c r="I89" s="28">
        <f>I88+'1. Income Tax Calculation'!$H$11/360</f>
        <v>3.3333333333333295</v>
      </c>
      <c r="J89" s="31">
        <f>I89*'1. Income Tax Calculation'!$H$6</f>
        <v>229999.99999999974</v>
      </c>
      <c r="K89" s="12">
        <f t="shared" si="38"/>
        <v>9.5057463466032083E-2</v>
      </c>
      <c r="L89" s="64">
        <f t="shared" si="34"/>
        <v>0.1024978352664746</v>
      </c>
      <c r="M89" s="32">
        <f t="shared" si="39"/>
        <v>0.1024978352664746</v>
      </c>
      <c r="N89" s="54">
        <f t="shared" si="35"/>
        <v>206425.49788871061</v>
      </c>
    </row>
    <row r="90" spans="1:14" x14ac:dyDescent="0.25">
      <c r="A90" s="1">
        <v>-52</v>
      </c>
      <c r="B90" s="9">
        <f t="shared" si="36"/>
        <v>-0.90757121103705052</v>
      </c>
      <c r="C90" s="9">
        <f t="shared" si="28"/>
        <v>-0.78801075360672146</v>
      </c>
      <c r="D90" s="9">
        <f t="shared" si="29"/>
        <v>0.21198924639327854</v>
      </c>
      <c r="E90" s="9">
        <f t="shared" si="30"/>
        <v>0.10599462319663927</v>
      </c>
      <c r="F90" s="10">
        <f t="shared" si="37"/>
        <v>9.7515053340908139E-2</v>
      </c>
      <c r="G90" s="10">
        <f t="shared" si="40"/>
        <v>7.7552013329371533E-2</v>
      </c>
      <c r="I90" s="28">
        <f>I89+'1. Income Tax Calculation'!$H$11/360</f>
        <v>3.3777777777777738</v>
      </c>
      <c r="J90" s="31">
        <f>I90*'1. Income Tax Calculation'!$H$6</f>
        <v>233066.6666666664</v>
      </c>
      <c r="K90" s="12">
        <f t="shared" si="38"/>
        <v>9.7515053340908181E-2</v>
      </c>
      <c r="L90" s="64">
        <f t="shared" si="34"/>
        <v>0.1043721746334722</v>
      </c>
      <c r="M90" s="32">
        <f t="shared" si="39"/>
        <v>0.1043721746334722</v>
      </c>
      <c r="N90" s="54">
        <f t="shared" si="35"/>
        <v>208740.99183209182</v>
      </c>
    </row>
    <row r="91" spans="1:14" x14ac:dyDescent="0.25">
      <c r="A91" s="1">
        <v>-51.5</v>
      </c>
      <c r="B91" s="9">
        <f t="shared" si="36"/>
        <v>-0.89884456477707886</v>
      </c>
      <c r="C91" s="9">
        <f t="shared" si="28"/>
        <v>-0.78260815685241336</v>
      </c>
      <c r="D91" s="9">
        <f t="shared" si="29"/>
        <v>0.21739184314758664</v>
      </c>
      <c r="E91" s="9">
        <f t="shared" si="30"/>
        <v>0.10869592157379332</v>
      </c>
      <c r="F91" s="10">
        <f t="shared" si="37"/>
        <v>0.10000024784788986</v>
      </c>
      <c r="G91" s="10">
        <f t="shared" si="40"/>
        <v>7.952844497688083E-2</v>
      </c>
      <c r="I91" s="28">
        <f>I90+'1. Income Tax Calculation'!$H$11/360</f>
        <v>3.4222222222222181</v>
      </c>
      <c r="J91" s="31">
        <f>I91*'1. Income Tax Calculation'!$H$6</f>
        <v>236133.33333333305</v>
      </c>
      <c r="K91" s="12">
        <f t="shared" si="38"/>
        <v>0.10000024784788986</v>
      </c>
      <c r="L91" s="64">
        <f t="shared" si="34"/>
        <v>0.10626756732966687</v>
      </c>
      <c r="M91" s="32">
        <f t="shared" si="39"/>
        <v>0.10626756732966687</v>
      </c>
      <c r="N91" s="54">
        <f t="shared" si="35"/>
        <v>211040.0184345544</v>
      </c>
    </row>
    <row r="92" spans="1:14" x14ac:dyDescent="0.25">
      <c r="A92" s="1">
        <v>-51</v>
      </c>
      <c r="B92" s="9">
        <f t="shared" si="36"/>
        <v>-0.8901179185171072</v>
      </c>
      <c r="C92" s="9">
        <f t="shared" si="28"/>
        <v>-0.77714596145697035</v>
      </c>
      <c r="D92" s="9">
        <f t="shared" si="29"/>
        <v>0.22285403854302965</v>
      </c>
      <c r="E92" s="9">
        <f t="shared" si="30"/>
        <v>0.11142701927151483</v>
      </c>
      <c r="F92" s="10">
        <f t="shared" si="37"/>
        <v>0.10251285772979364</v>
      </c>
      <c r="G92" s="10">
        <f t="shared" si="40"/>
        <v>8.1526679591712031E-2</v>
      </c>
      <c r="I92" s="28">
        <f>I91+'1. Income Tax Calculation'!$H$11/360</f>
        <v>3.4666666666666623</v>
      </c>
      <c r="J92" s="31">
        <f>I92*'1. Income Tax Calculation'!$H$6</f>
        <v>239199.99999999971</v>
      </c>
      <c r="K92" s="12">
        <f t="shared" si="38"/>
        <v>0.10251285772979364</v>
      </c>
      <c r="L92" s="64">
        <f t="shared" si="34"/>
        <v>0.10818386901356639</v>
      </c>
      <c r="M92" s="32">
        <f t="shared" si="39"/>
        <v>0.10818386901356639</v>
      </c>
      <c r="N92" s="54">
        <f t="shared" si="35"/>
        <v>213322.41853195467</v>
      </c>
    </row>
    <row r="93" spans="1:14" x14ac:dyDescent="0.25">
      <c r="A93" s="1">
        <v>-50.5</v>
      </c>
      <c r="B93" s="9">
        <f t="shared" si="36"/>
        <v>-0.88139127225713543</v>
      </c>
      <c r="C93" s="9">
        <f t="shared" si="28"/>
        <v>-0.77162458338771933</v>
      </c>
      <c r="D93" s="9">
        <f t="shared" si="29"/>
        <v>0.22837541661228067</v>
      </c>
      <c r="E93" s="9">
        <f t="shared" si="30"/>
        <v>0.11418770830614033</v>
      </c>
      <c r="F93" s="10">
        <f t="shared" si="37"/>
        <v>0.10505269164164911</v>
      </c>
      <c r="G93" s="10">
        <f t="shared" si="40"/>
        <v>8.3546565000562803E-2</v>
      </c>
      <c r="I93" s="28">
        <f>I92+'1. Income Tax Calculation'!$H$11/360</f>
        <v>3.5111111111111066</v>
      </c>
      <c r="J93" s="31">
        <f>I93*'1. Income Tax Calculation'!$H$6</f>
        <v>242266.66666666637</v>
      </c>
      <c r="K93" s="12">
        <f t="shared" si="38"/>
        <v>0.10505269164164906</v>
      </c>
      <c r="L93" s="64">
        <f t="shared" si="34"/>
        <v>0.11012093375137835</v>
      </c>
      <c r="M93" s="32">
        <f t="shared" si="39"/>
        <v>0.11012093375137835</v>
      </c>
      <c r="N93" s="54">
        <f t="shared" si="35"/>
        <v>215588.03511649914</v>
      </c>
    </row>
    <row r="94" spans="1:14" x14ac:dyDescent="0.25">
      <c r="A94" s="1">
        <v>-50</v>
      </c>
      <c r="B94" s="9">
        <f t="shared" si="36"/>
        <v>-0.87266462599716388</v>
      </c>
      <c r="C94" s="9">
        <f t="shared" si="28"/>
        <v>-0.76604444311897746</v>
      </c>
      <c r="D94" s="9">
        <f t="shared" si="29"/>
        <v>0.23395555688102254</v>
      </c>
      <c r="E94" s="9">
        <f t="shared" si="30"/>
        <v>0.11697777844051127</v>
      </c>
      <c r="F94" s="10">
        <f t="shared" si="37"/>
        <v>0.10761955616527037</v>
      </c>
      <c r="G94" s="10">
        <f t="shared" si="40"/>
        <v>8.5587947381338847E-2</v>
      </c>
      <c r="I94" s="28">
        <f>I93+'1. Income Tax Calculation'!$H$11/360</f>
        <v>3.5555555555555509</v>
      </c>
      <c r="J94" s="31">
        <f>I94*'1. Income Tax Calculation'!$H$6</f>
        <v>245333.33333333302</v>
      </c>
      <c r="K94" s="12">
        <f t="shared" si="38"/>
        <v>0.10761955616527037</v>
      </c>
      <c r="L94" s="64">
        <f t="shared" si="34"/>
        <v>0.11207861402812332</v>
      </c>
      <c r="M94" s="32">
        <f t="shared" si="39"/>
        <v>0.11207861402812332</v>
      </c>
      <c r="N94" s="54">
        <f t="shared" si="35"/>
        <v>217836.71335843348</v>
      </c>
    </row>
    <row r="95" spans="1:14" x14ac:dyDescent="0.25">
      <c r="A95" s="1">
        <v>-49.5</v>
      </c>
      <c r="B95" s="9">
        <f t="shared" si="36"/>
        <v>-0.86393797973719222</v>
      </c>
      <c r="C95" s="9">
        <f t="shared" si="28"/>
        <v>-0.76040596560003038</v>
      </c>
      <c r="D95" s="9">
        <f t="shared" si="29"/>
        <v>0.23959403439996962</v>
      </c>
      <c r="E95" s="9">
        <f t="shared" si="30"/>
        <v>0.11979701719998481</v>
      </c>
      <c r="F95" s="10">
        <f t="shared" si="37"/>
        <v>0.11021325582398603</v>
      </c>
      <c r="G95" s="10">
        <f t="shared" si="40"/>
        <v>8.7650671274868433E-2</v>
      </c>
      <c r="I95" s="28">
        <f>I94+'1. Income Tax Calculation'!$H$11/360</f>
        <v>3.5999999999999952</v>
      </c>
      <c r="J95" s="31">
        <f>I95*'1. Income Tax Calculation'!$H$6</f>
        <v>248399.99999999968</v>
      </c>
      <c r="K95" s="12">
        <f t="shared" si="38"/>
        <v>0.11021325582398603</v>
      </c>
      <c r="L95" s="64">
        <f t="shared" si="34"/>
        <v>0.11405676075886866</v>
      </c>
      <c r="M95" s="32">
        <f t="shared" si="39"/>
        <v>0.11405676075886866</v>
      </c>
      <c r="N95" s="54">
        <f t="shared" si="35"/>
        <v>220068.30062749673</v>
      </c>
    </row>
    <row r="96" spans="1:14" x14ac:dyDescent="0.25">
      <c r="A96" s="1">
        <v>-49</v>
      </c>
      <c r="B96" s="9">
        <f t="shared" si="36"/>
        <v>-0.85521133347722056</v>
      </c>
      <c r="C96" s="9">
        <f t="shared" si="28"/>
        <v>-0.75470958022277135</v>
      </c>
      <c r="D96" s="9">
        <f t="shared" si="29"/>
        <v>0.24529041977722865</v>
      </c>
      <c r="E96" s="9">
        <f t="shared" si="30"/>
        <v>0.12264520988861433</v>
      </c>
      <c r="F96" s="10">
        <f t="shared" si="37"/>
        <v>0.11283359309752518</v>
      </c>
      <c r="G96" s="10">
        <f t="shared" si="40"/>
        <v>8.9734579596740915E-2</v>
      </c>
      <c r="I96" s="28">
        <f>I95+'1. Income Tax Calculation'!$H$11/360</f>
        <v>3.6444444444444395</v>
      </c>
      <c r="J96" s="31">
        <f>I96*'1. Income Tax Calculation'!$H$6</f>
        <v>251466.66666666634</v>
      </c>
      <c r="K96" s="12">
        <f t="shared" si="38"/>
        <v>0.11283359309752514</v>
      </c>
      <c r="L96" s="64">
        <f t="shared" si="34"/>
        <v>0.11605522330008225</v>
      </c>
      <c r="M96" s="32">
        <f t="shared" si="39"/>
        <v>0.11605522330008225</v>
      </c>
      <c r="N96" s="54">
        <f t="shared" si="35"/>
        <v>222282.64651413902</v>
      </c>
    </row>
    <row r="97" spans="1:14" x14ac:dyDescent="0.25">
      <c r="A97" s="1">
        <v>-48.5</v>
      </c>
      <c r="B97" s="9">
        <f t="shared" si="36"/>
        <v>-0.84648468721724901</v>
      </c>
      <c r="C97" s="9">
        <f t="shared" si="28"/>
        <v>-0.74895572078900163</v>
      </c>
      <c r="D97" s="9">
        <f t="shared" si="29"/>
        <v>0.25104427921099837</v>
      </c>
      <c r="E97" s="9">
        <f t="shared" si="30"/>
        <v>0.12552213960549918</v>
      </c>
      <c r="F97" s="10">
        <f t="shared" si="37"/>
        <v>0.11548036843705925</v>
      </c>
      <c r="G97" s="10">
        <f t="shared" si="40"/>
        <v>9.1839513649269289E-2</v>
      </c>
      <c r="I97" s="28">
        <f>I96+'1. Income Tax Calculation'!$H$11/360</f>
        <v>3.6888888888888838</v>
      </c>
      <c r="J97" s="31">
        <f>I97*'1. Income Tax Calculation'!$H$6</f>
        <v>254533.33333333299</v>
      </c>
      <c r="K97" s="12">
        <f t="shared" si="38"/>
        <v>0.11548036843705925</v>
      </c>
      <c r="L97" s="64">
        <f t="shared" si="34"/>
        <v>0.11807384946110412</v>
      </c>
      <c r="M97" s="32">
        <f t="shared" si="39"/>
        <v>0.11807384946110412</v>
      </c>
      <c r="N97" s="54">
        <f t="shared" si="35"/>
        <v>224479.6028505</v>
      </c>
    </row>
    <row r="98" spans="1:14" x14ac:dyDescent="0.25">
      <c r="A98" s="1">
        <v>-48</v>
      </c>
      <c r="B98" s="9">
        <f t="shared" si="36"/>
        <v>-0.83775804095727735</v>
      </c>
      <c r="C98" s="9">
        <f t="shared" si="28"/>
        <v>-0.74314482547739369</v>
      </c>
      <c r="D98" s="9">
        <f t="shared" si="29"/>
        <v>0.25685517452260631</v>
      </c>
      <c r="E98" s="9">
        <f t="shared" si="30"/>
        <v>0.12842758726130316</v>
      </c>
      <c r="F98" s="10">
        <f t="shared" si="37"/>
        <v>0.11815338028039891</v>
      </c>
      <c r="G98" s="10">
        <f t="shared" si="40"/>
        <v>9.396531313357602E-2</v>
      </c>
      <c r="I98" s="28">
        <f>I97+'1. Income Tax Calculation'!$H$11/360</f>
        <v>3.7333333333333281</v>
      </c>
      <c r="J98" s="31">
        <f>I98*'1. Income Tax Calculation'!$H$6</f>
        <v>257599.99999999965</v>
      </c>
      <c r="K98" s="12">
        <f t="shared" si="38"/>
        <v>0.11815338028039891</v>
      </c>
      <c r="L98" s="64">
        <f t="shared" si="34"/>
        <v>0.12011248551573672</v>
      </c>
      <c r="M98" s="32">
        <f t="shared" si="39"/>
        <v>0.12011248551573672</v>
      </c>
      <c r="N98" s="54">
        <f t="shared" si="35"/>
        <v>226659.02373114592</v>
      </c>
    </row>
    <row r="99" spans="1:14" x14ac:dyDescent="0.25">
      <c r="A99" s="1">
        <v>-47.5</v>
      </c>
      <c r="B99" s="9">
        <f t="shared" si="36"/>
        <v>-0.8290313946973058</v>
      </c>
      <c r="C99" s="9">
        <f t="shared" si="28"/>
        <v>-0.73727733681012353</v>
      </c>
      <c r="D99" s="9">
        <f t="shared" si="29"/>
        <v>0.26272266318987647</v>
      </c>
      <c r="E99" s="9">
        <f t="shared" si="30"/>
        <v>0.13136133159493824</v>
      </c>
      <c r="F99" s="10">
        <f t="shared" si="37"/>
        <v>0.12085242506734319</v>
      </c>
      <c r="G99" s="10">
        <f t="shared" si="40"/>
        <v>9.6111816161799909E-2</v>
      </c>
      <c r="I99" s="28">
        <f>I98+'1. Income Tax Calculation'!$H$11/360</f>
        <v>3.7777777777777724</v>
      </c>
      <c r="J99" s="31">
        <f>I99*'1. Income Tax Calculation'!$H$6</f>
        <v>260666.66666666628</v>
      </c>
      <c r="K99" s="12">
        <f t="shared" si="38"/>
        <v>0.12085242506734323</v>
      </c>
      <c r="L99" s="64">
        <f t="shared" si="34"/>
        <v>0.12217097621395151</v>
      </c>
      <c r="M99" s="32">
        <f t="shared" si="39"/>
        <v>0.12217097621395151</v>
      </c>
      <c r="N99" s="54">
        <f t="shared" si="35"/>
        <v>228820.76553356295</v>
      </c>
    </row>
    <row r="100" spans="1:14" x14ac:dyDescent="0.25">
      <c r="A100" s="1">
        <v>-47</v>
      </c>
      <c r="B100" s="9">
        <f t="shared" si="36"/>
        <v>-0.82030474843733403</v>
      </c>
      <c r="C100" s="9">
        <f t="shared" si="28"/>
        <v>-0.7313537016191699</v>
      </c>
      <c r="D100" s="9">
        <f t="shared" si="29"/>
        <v>0.2686462983808301</v>
      </c>
      <c r="E100" s="9">
        <f t="shared" si="30"/>
        <v>0.13432314919041505</v>
      </c>
      <c r="F100" s="10">
        <f t="shared" si="37"/>
        <v>0.12357729725518185</v>
      </c>
      <c r="G100" s="10">
        <f t="shared" si="40"/>
        <v>9.8278859269424881E-2</v>
      </c>
      <c r="I100" s="28">
        <f>I99+'1. Income Tax Calculation'!$H$11/360</f>
        <v>3.8222222222222166</v>
      </c>
      <c r="J100" s="31">
        <f>I100*'1. Income Tax Calculation'!$H$6</f>
        <v>263733.33333333296</v>
      </c>
      <c r="K100" s="12">
        <f t="shared" si="38"/>
        <v>0.12357729725518185</v>
      </c>
      <c r="L100" s="64">
        <f t="shared" si="34"/>
        <v>0.1242491647937122</v>
      </c>
      <c r="M100" s="32">
        <f t="shared" si="39"/>
        <v>0.1242491647937122</v>
      </c>
      <c r="N100" s="54">
        <f t="shared" si="35"/>
        <v>230964.68693840463</v>
      </c>
    </row>
    <row r="101" spans="1:14" x14ac:dyDescent="0.25">
      <c r="A101" s="1">
        <v>-46.5</v>
      </c>
      <c r="B101" s="9">
        <f t="shared" si="36"/>
        <v>-0.81157810217736237</v>
      </c>
      <c r="C101" s="9">
        <f t="shared" si="28"/>
        <v>-0.72537437101228708</v>
      </c>
      <c r="D101" s="9">
        <f t="shared" si="29"/>
        <v>0.27462562898771292</v>
      </c>
      <c r="E101" s="9">
        <f t="shared" si="30"/>
        <v>0.13731281449385646</v>
      </c>
      <c r="F101" s="10">
        <f t="shared" si="37"/>
        <v>0.12632778933434796</v>
      </c>
      <c r="G101" s="10">
        <f t="shared" si="40"/>
        <v>0.10046627742772822</v>
      </c>
      <c r="I101" s="28">
        <f>I100+'1. Income Tax Calculation'!$H$11/360</f>
        <v>3.8666666666666609</v>
      </c>
      <c r="J101" s="31">
        <f>I101*'1. Income Tax Calculation'!$H$6</f>
        <v>266799.99999999959</v>
      </c>
      <c r="K101" s="12">
        <f t="shared" si="38"/>
        <v>0.12632778933434796</v>
      </c>
      <c r="L101" s="64">
        <f t="shared" si="34"/>
        <v>0.12634689299291224</v>
      </c>
      <c r="M101" s="32">
        <f t="shared" si="39"/>
        <v>0.12634689299291224</v>
      </c>
      <c r="N101" s="54">
        <f t="shared" si="35"/>
        <v>233090.64894949066</v>
      </c>
    </row>
    <row r="102" spans="1:14" x14ac:dyDescent="0.25">
      <c r="A102" s="1">
        <v>-46</v>
      </c>
      <c r="B102" s="9">
        <f t="shared" si="36"/>
        <v>-0.80285145591739071</v>
      </c>
      <c r="C102" s="9">
        <f t="shared" si="28"/>
        <v>-0.71933980033865053</v>
      </c>
      <c r="D102" s="9">
        <f t="shared" si="29"/>
        <v>0.28066019966134947</v>
      </c>
      <c r="E102" s="9">
        <f t="shared" si="30"/>
        <v>0.14033009983067474</v>
      </c>
      <c r="F102" s="10">
        <f t="shared" si="37"/>
        <v>0.12910369184422077</v>
      </c>
      <c r="G102" s="10">
        <f t="shared" si="40"/>
        <v>0.10267390405634826</v>
      </c>
      <c r="I102" s="28">
        <f>I101+'1. Income Tax Calculation'!$H$11/360</f>
        <v>3.9111111111111052</v>
      </c>
      <c r="J102" s="31">
        <f>I102*'1. Income Tax Calculation'!$H$6</f>
        <v>269866.66666666628</v>
      </c>
      <c r="K102" s="12">
        <f t="shared" si="38"/>
        <v>0.12910369184422071</v>
      </c>
      <c r="L102" s="64">
        <f t="shared" si="34"/>
        <v>0.12846400106142775</v>
      </c>
      <c r="M102" s="32">
        <f t="shared" si="39"/>
        <v>0.12846400106142775</v>
      </c>
      <c r="N102" s="54">
        <f t="shared" si="35"/>
        <v>235198.5149135557</v>
      </c>
    </row>
    <row r="103" spans="1:14" x14ac:dyDescent="0.25">
      <c r="A103" s="1">
        <v>-45.5</v>
      </c>
      <c r="B103" s="9">
        <f t="shared" si="36"/>
        <v>-0.79412480965741916</v>
      </c>
      <c r="C103" s="9">
        <f t="shared" si="28"/>
        <v>-0.71325044915418101</v>
      </c>
      <c r="D103" s="9">
        <f t="shared" si="29"/>
        <v>0.28674955084581899</v>
      </c>
      <c r="E103" s="9">
        <f t="shared" si="30"/>
        <v>0.1433747754229095</v>
      </c>
      <c r="F103" s="10">
        <f t="shared" si="37"/>
        <v>0.13190479338907674</v>
      </c>
      <c r="G103" s="10">
        <f t="shared" si="40"/>
        <v>0.10490157103597</v>
      </c>
      <c r="I103" s="28">
        <f>I102+'1. Income Tax Calculation'!$H$11/360</f>
        <v>3.9555555555555495</v>
      </c>
      <c r="J103" s="31">
        <f>I103*'1. Income Tax Calculation'!$H$6</f>
        <v>272933.33333333291</v>
      </c>
      <c r="K103" s="12">
        <f t="shared" si="38"/>
        <v>0.13190479338907674</v>
      </c>
      <c r="L103" s="64">
        <f t="shared" si="34"/>
        <v>0.1306003277732824</v>
      </c>
      <c r="M103" s="32">
        <f t="shared" si="39"/>
        <v>0.1306003277732824</v>
      </c>
      <c r="N103" s="54">
        <f t="shared" si="35"/>
        <v>237288.15053974508</v>
      </c>
    </row>
    <row r="104" spans="1:14" x14ac:dyDescent="0.25">
      <c r="A104" s="1">
        <v>-45</v>
      </c>
      <c r="B104" s="9">
        <f t="shared" si="36"/>
        <v>-0.7853981633974475</v>
      </c>
      <c r="C104" s="9">
        <f t="shared" si="28"/>
        <v>-0.70710678118654691</v>
      </c>
      <c r="D104" s="9">
        <f t="shared" si="29"/>
        <v>0.29289321881345309</v>
      </c>
      <c r="E104" s="9">
        <f t="shared" si="30"/>
        <v>0.14644660940672655</v>
      </c>
      <c r="F104" s="10">
        <f t="shared" si="37"/>
        <v>0.13473088065418842</v>
      </c>
      <c r="G104" s="10">
        <f t="shared" si="40"/>
        <v>0.10714910872112826</v>
      </c>
      <c r="I104" s="28">
        <f>I103+'1. Income Tax Calculation'!$H$11/360</f>
        <v>3.9999999999999938</v>
      </c>
      <c r="J104" s="31">
        <f>I104*'1. Income Tax Calculation'!$H$6</f>
        <v>275999.99999999959</v>
      </c>
      <c r="K104" s="12">
        <f t="shared" si="38"/>
        <v>0.13473088065418842</v>
      </c>
      <c r="L104" s="64">
        <f t="shared" si="34"/>
        <v>0.1327557104389262</v>
      </c>
      <c r="M104" s="32">
        <f t="shared" si="39"/>
        <v>0.1327557104389262</v>
      </c>
      <c r="N104" s="54">
        <f t="shared" si="35"/>
        <v>239359.42391885602</v>
      </c>
    </row>
    <row r="105" spans="1:14" x14ac:dyDescent="0.25">
      <c r="A105" s="1">
        <v>-44.5</v>
      </c>
      <c r="B105" s="9">
        <f t="shared" si="36"/>
        <v>-0.77667151713747584</v>
      </c>
      <c r="C105" s="9">
        <f t="shared" si="28"/>
        <v>-0.70090926429985034</v>
      </c>
      <c r="D105" s="9">
        <f t="shared" si="29"/>
        <v>0.29909073570014966</v>
      </c>
      <c r="E105" s="9">
        <f t="shared" si="30"/>
        <v>0.14954536785007483</v>
      </c>
      <c r="F105" s="10">
        <f t="shared" si="37"/>
        <v>0.13758173842206886</v>
      </c>
      <c r="G105" s="10">
        <f t="shared" si="40"/>
        <v>0.10941634595312653</v>
      </c>
      <c r="I105" s="28">
        <f>I104+'1. Income Tax Calculation'!$H$11/360</f>
        <v>4.0444444444444381</v>
      </c>
      <c r="J105" s="31">
        <f>I105*'1. Income Tax Calculation'!$H$6</f>
        <v>279066.66666666622</v>
      </c>
      <c r="K105" s="12">
        <f t="shared" si="38"/>
        <v>0.13758173842206886</v>
      </c>
      <c r="L105" s="64">
        <f t="shared" si="34"/>
        <v>0.13492998491762398</v>
      </c>
      <c r="M105" s="32">
        <f t="shared" si="39"/>
        <v>0.13492998491762398</v>
      </c>
      <c r="N105" s="54">
        <f t="shared" si="35"/>
        <v>241412.20554232135</v>
      </c>
    </row>
    <row r="106" spans="1:14" x14ac:dyDescent="0.25">
      <c r="A106" s="1">
        <v>-44</v>
      </c>
      <c r="B106" s="9">
        <f t="shared" si="36"/>
        <v>-0.76794487087750429</v>
      </c>
      <c r="C106" s="9">
        <f t="shared" si="28"/>
        <v>-0.69465837045899681</v>
      </c>
      <c r="D106" s="9">
        <f t="shared" si="29"/>
        <v>0.30534162954100319</v>
      </c>
      <c r="E106" s="9">
        <f t="shared" si="30"/>
        <v>0.15267081477050159</v>
      </c>
      <c r="F106" s="10">
        <f t="shared" si="37"/>
        <v>0.14045714958886146</v>
      </c>
      <c r="G106" s="10">
        <f t="shared" si="40"/>
        <v>0.11170311007307167</v>
      </c>
      <c r="I106" s="28">
        <f>I105+'1. Income Tax Calculation'!$H$11/360</f>
        <v>4.0888888888888824</v>
      </c>
      <c r="J106" s="31">
        <f>I106*'1. Income Tax Calculation'!$H$6</f>
        <v>282133.33333333291</v>
      </c>
      <c r="K106" s="12">
        <f t="shared" si="38"/>
        <v>0.14045714958886146</v>
      </c>
      <c r="L106" s="64">
        <f t="shared" si="34"/>
        <v>0.13712298562995634</v>
      </c>
      <c r="M106" s="32">
        <f t="shared" si="39"/>
        <v>0.13712298562995634</v>
      </c>
      <c r="N106" s="54">
        <f t="shared" si="35"/>
        <v>243446.36832093462</v>
      </c>
    </row>
    <row r="107" spans="1:14" x14ac:dyDescent="0.25">
      <c r="A107" s="1">
        <v>-43.5</v>
      </c>
      <c r="B107" s="9">
        <f t="shared" si="36"/>
        <v>-0.75921822461753263</v>
      </c>
      <c r="C107" s="9">
        <f t="shared" ref="C107:C170" si="41">SIN(B107)</f>
        <v>-0.68835457569375347</v>
      </c>
      <c r="D107" s="9">
        <f t="shared" ref="D107:D170" si="42">C107+1</f>
        <v>0.31164542430624653</v>
      </c>
      <c r="E107" s="9">
        <f t="shared" ref="E107:E170" si="43">D107/2</f>
        <v>0.15582271215312327</v>
      </c>
      <c r="F107" s="10">
        <f t="shared" si="37"/>
        <v>0.14335689518087341</v>
      </c>
      <c r="G107" s="10">
        <f t="shared" si="40"/>
        <v>0.11400922693502243</v>
      </c>
      <c r="I107" s="28">
        <f>I106+'1. Income Tax Calculation'!$H$11/360</f>
        <v>4.1333333333333266</v>
      </c>
      <c r="J107" s="31">
        <f>I107*'1. Income Tax Calculation'!$H$6</f>
        <v>285199.99999999953</v>
      </c>
      <c r="K107" s="12">
        <f t="shared" si="38"/>
        <v>0.14335689518087341</v>
      </c>
      <c r="L107" s="64">
        <f t="shared" si="34"/>
        <v>0.13933454557042838</v>
      </c>
      <c r="M107" s="32">
        <f t="shared" si="39"/>
        <v>0.13933454557042838</v>
      </c>
      <c r="N107" s="54">
        <f t="shared" si="35"/>
        <v>245461.78760331342</v>
      </c>
    </row>
    <row r="108" spans="1:14" x14ac:dyDescent="0.25">
      <c r="A108" s="1">
        <v>-43</v>
      </c>
      <c r="B108" s="9">
        <f t="shared" si="36"/>
        <v>-0.75049157835756086</v>
      </c>
      <c r="C108" s="9">
        <f t="shared" si="41"/>
        <v>-0.68199836006249792</v>
      </c>
      <c r="D108" s="9">
        <f t="shared" si="42"/>
        <v>0.31800163993750208</v>
      </c>
      <c r="E108" s="9">
        <f t="shared" si="43"/>
        <v>0.15900081996875104</v>
      </c>
      <c r="F108" s="10">
        <f t="shared" si="37"/>
        <v>0.14628075437125096</v>
      </c>
      <c r="G108" s="10">
        <f t="shared" si="40"/>
        <v>0.11633452091925124</v>
      </c>
      <c r="I108" s="28">
        <f>I107+'1. Income Tax Calculation'!$H$11/360</f>
        <v>4.1777777777777709</v>
      </c>
      <c r="J108" s="31">
        <f>I108*'1. Income Tax Calculation'!$H$6</f>
        <v>288266.66666666622</v>
      </c>
      <c r="K108" s="12">
        <f t="shared" si="38"/>
        <v>0.14628075437125096</v>
      </c>
      <c r="L108" s="64">
        <f t="shared" si="34"/>
        <v>0.14156449632018842</v>
      </c>
      <c r="M108" s="32">
        <f t="shared" si="39"/>
        <v>0.14156449632018842</v>
      </c>
      <c r="N108" s="54">
        <f t="shared" si="35"/>
        <v>247458.34119409998</v>
      </c>
    </row>
    <row r="109" spans="1:14" x14ac:dyDescent="0.25">
      <c r="A109" s="1">
        <v>-42.5</v>
      </c>
      <c r="B109" s="9">
        <f t="shared" si="36"/>
        <v>-0.74176493209758931</v>
      </c>
      <c r="C109" s="9">
        <f t="shared" si="41"/>
        <v>-0.67559020761565969</v>
      </c>
      <c r="D109" s="9">
        <f t="shared" si="42"/>
        <v>0.32440979238434031</v>
      </c>
      <c r="E109" s="9">
        <f t="shared" si="43"/>
        <v>0.16220489619217016</v>
      </c>
      <c r="F109" s="10">
        <f t="shared" si="37"/>
        <v>0.14922850449679656</v>
      </c>
      <c r="G109" s="10">
        <f t="shared" si="40"/>
        <v>0.11867881494561842</v>
      </c>
      <c r="I109" s="28">
        <f>I108+'1. Income Tax Calculation'!$H$11/360</f>
        <v>4.2222222222222152</v>
      </c>
      <c r="J109" s="31">
        <f>I109*'1. Income Tax Calculation'!$H$6</f>
        <v>291333.33333333285</v>
      </c>
      <c r="K109" s="12">
        <f t="shared" si="38"/>
        <v>0.14922850449679656</v>
      </c>
      <c r="L109" s="64">
        <f t="shared" si="34"/>
        <v>0.14381266805985293</v>
      </c>
      <c r="M109" s="32">
        <f t="shared" si="39"/>
        <v>0.14381266805985293</v>
      </c>
      <c r="N109" s="54">
        <f t="shared" si="35"/>
        <v>249435.90937189577</v>
      </c>
    </row>
    <row r="110" spans="1:14" x14ac:dyDescent="0.25">
      <c r="A110" s="1">
        <v>-42</v>
      </c>
      <c r="B110" s="9">
        <f t="shared" si="36"/>
        <v>-0.73303828583761765</v>
      </c>
      <c r="C110" s="9">
        <f t="shared" si="41"/>
        <v>-0.66913060635885768</v>
      </c>
      <c r="D110" s="9">
        <f t="shared" si="42"/>
        <v>0.33086939364114232</v>
      </c>
      <c r="E110" s="9">
        <f t="shared" si="43"/>
        <v>0.16543469682057116</v>
      </c>
      <c r="F110" s="10">
        <f t="shared" si="37"/>
        <v>0.15219992107492547</v>
      </c>
      <c r="G110" s="10">
        <f t="shared" si="40"/>
        <v>0.12104193048705759</v>
      </c>
      <c r="I110" s="28">
        <f>I109+'1. Income Tax Calculation'!$H$11/360</f>
        <v>4.2666666666666595</v>
      </c>
      <c r="J110" s="31">
        <f>I110*'1. Income Tax Calculation'!$H$6</f>
        <v>294399.99999999953</v>
      </c>
      <c r="K110" s="12">
        <f t="shared" si="38"/>
        <v>0.15219992107492547</v>
      </c>
      <c r="L110" s="64">
        <f t="shared" si="34"/>
        <v>0.14607888958244011</v>
      </c>
      <c r="M110" s="32">
        <f t="shared" si="39"/>
        <v>0.14607888958244011</v>
      </c>
      <c r="N110" s="54">
        <f t="shared" si="35"/>
        <v>251394.37490692924</v>
      </c>
    </row>
    <row r="111" spans="1:14" x14ac:dyDescent="0.25">
      <c r="A111" s="1">
        <v>-41.5</v>
      </c>
      <c r="B111" s="9">
        <f t="shared" si="36"/>
        <v>-0.72431163957764599</v>
      </c>
      <c r="C111" s="9">
        <f t="shared" si="41"/>
        <v>-0.66262004821573695</v>
      </c>
      <c r="D111" s="9">
        <f t="shared" si="42"/>
        <v>0.33737995178426305</v>
      </c>
      <c r="E111" s="9">
        <f t="shared" si="43"/>
        <v>0.16868997589213153</v>
      </c>
      <c r="F111" s="10">
        <f t="shared" si="37"/>
        <v>0.15519477782076102</v>
      </c>
      <c r="G111" s="10">
        <f t="shared" si="40"/>
        <v>0.12342368758317113</v>
      </c>
      <c r="I111" s="28">
        <f>I110+'1. Income Tax Calculation'!$H$11/360</f>
        <v>4.3111111111111038</v>
      </c>
      <c r="J111" s="31">
        <f>I111*'1. Income Tax Calculation'!$H$6</f>
        <v>297466.66666666616</v>
      </c>
      <c r="K111" s="12">
        <f t="shared" si="38"/>
        <v>0.15519477782076102</v>
      </c>
      <c r="L111" s="64">
        <f t="shared" si="34"/>
        <v>0.14836298830640676</v>
      </c>
      <c r="M111" s="32">
        <f t="shared" si="39"/>
        <v>0.14836298830640676</v>
      </c>
      <c r="N111" s="54">
        <f t="shared" si="35"/>
        <v>253333.62307845376</v>
      </c>
    </row>
    <row r="112" spans="1:14" x14ac:dyDescent="0.25">
      <c r="A112" s="1">
        <v>-41</v>
      </c>
      <c r="B112" s="9">
        <f t="shared" ref="B112:B143" si="44">A112*$E$1/180</f>
        <v>-0.71558499331767444</v>
      </c>
      <c r="C112" s="9">
        <f t="shared" si="41"/>
        <v>-0.65605902899050672</v>
      </c>
      <c r="D112" s="9">
        <f t="shared" si="42"/>
        <v>0.34394097100949328</v>
      </c>
      <c r="E112" s="9">
        <f t="shared" si="43"/>
        <v>0.17197048550474664</v>
      </c>
      <c r="F112" s="10">
        <f t="shared" ref="F112:F143" si="45">E112*$E$2</f>
        <v>0.15821284666436691</v>
      </c>
      <c r="G112" s="10">
        <f t="shared" si="40"/>
        <v>0.12582390485393477</v>
      </c>
      <c r="I112" s="28">
        <f>I111+'1. Income Tax Calculation'!$H$11/360</f>
        <v>4.3555555555555481</v>
      </c>
      <c r="J112" s="31">
        <f>I112*'1. Income Tax Calculation'!$H$6</f>
        <v>300533.33333333279</v>
      </c>
      <c r="K112" s="12">
        <f t="shared" ref="K112:K143" si="46">((SIN(A112*$H$1)+1)/2)*$E$2</f>
        <v>0.15821284666436691</v>
      </c>
      <c r="L112" s="64">
        <f t="shared" si="34"/>
        <v>0.15066479028879198</v>
      </c>
      <c r="M112" s="32">
        <f t="shared" si="39"/>
        <v>0.15066479028879198</v>
      </c>
      <c r="N112" s="54">
        <f t="shared" si="35"/>
        <v>255253.54169187459</v>
      </c>
    </row>
    <row r="113" spans="1:14" x14ac:dyDescent="0.25">
      <c r="A113" s="1">
        <v>-40.5</v>
      </c>
      <c r="B113" s="9">
        <f t="shared" si="44"/>
        <v>-0.70685834705770278</v>
      </c>
      <c r="C113" s="9">
        <f t="shared" si="41"/>
        <v>-0.6494480483301831</v>
      </c>
      <c r="D113" s="9">
        <f t="shared" si="42"/>
        <v>0.3505519516698169</v>
      </c>
      <c r="E113" s="9">
        <f t="shared" si="43"/>
        <v>0.17527597583490845</v>
      </c>
      <c r="F113" s="10">
        <f t="shared" si="45"/>
        <v>0.16125389776811577</v>
      </c>
      <c r="G113" s="10">
        <f t="shared" si="40"/>
        <v>0.12824239951351052</v>
      </c>
      <c r="I113" s="28">
        <f>I112+'1. Income Tax Calculation'!$H$11/360</f>
        <v>4.3999999999999924</v>
      </c>
      <c r="J113" s="31">
        <f>I113*'1. Income Tax Calculation'!$H$6</f>
        <v>303599.99999999948</v>
      </c>
      <c r="K113" s="12">
        <f t="shared" si="46"/>
        <v>0.16125389776811577</v>
      </c>
      <c r="L113" s="64">
        <f t="shared" si="34"/>
        <v>0.15298412023846286</v>
      </c>
      <c r="M113" s="32">
        <f t="shared" si="39"/>
        <v>0.15298412023846286</v>
      </c>
      <c r="N113" s="54">
        <f t="shared" si="35"/>
        <v>257154.02109560225</v>
      </c>
    </row>
    <row r="114" spans="1:14" x14ac:dyDescent="0.25">
      <c r="A114" s="1">
        <v>-40</v>
      </c>
      <c r="B114" s="9">
        <f t="shared" si="44"/>
        <v>-0.69813170079773113</v>
      </c>
      <c r="C114" s="9">
        <f t="shared" si="41"/>
        <v>-0.64278760968653881</v>
      </c>
      <c r="D114" s="9">
        <f t="shared" si="42"/>
        <v>0.35721239031346119</v>
      </c>
      <c r="E114" s="9">
        <f t="shared" si="43"/>
        <v>0.1786061951567306</v>
      </c>
      <c r="F114" s="10">
        <f t="shared" si="45"/>
        <v>0.16431769954419215</v>
      </c>
      <c r="G114" s="10">
        <f t="shared" si="40"/>
        <v>0.1306789873841665</v>
      </c>
      <c r="I114" s="28">
        <f>I113+'1. Income Tax Calculation'!$H$11/360</f>
        <v>4.4444444444444366</v>
      </c>
      <c r="J114" s="31">
        <f>I114*'1. Income Tax Calculation'!$H$6</f>
        <v>306666.6666666661</v>
      </c>
      <c r="K114" s="12">
        <f t="shared" si="46"/>
        <v>0.16431769954419215</v>
      </c>
      <c r="L114" s="64">
        <f t="shared" si="34"/>
        <v>0.15532080152946415</v>
      </c>
      <c r="M114" s="32">
        <f t="shared" si="39"/>
        <v>0.15532080152946415</v>
      </c>
      <c r="N114" s="54">
        <f t="shared" si="35"/>
        <v>259034.95419763052</v>
      </c>
    </row>
    <row r="115" spans="1:14" x14ac:dyDescent="0.25">
      <c r="A115" s="1">
        <v>-39.5</v>
      </c>
      <c r="B115" s="9">
        <f t="shared" si="44"/>
        <v>-0.68940505453775947</v>
      </c>
      <c r="C115" s="9">
        <f t="shared" si="41"/>
        <v>-0.6360782202777634</v>
      </c>
      <c r="D115" s="9">
        <f t="shared" si="42"/>
        <v>0.3639217797222366</v>
      </c>
      <c r="E115" s="9">
        <f t="shared" si="43"/>
        <v>0.1819608898611183</v>
      </c>
      <c r="F115" s="10">
        <f t="shared" si="45"/>
        <v>0.16740401867222884</v>
      </c>
      <c r="G115" s="10">
        <f t="shared" si="40"/>
        <v>0.13313348291030275</v>
      </c>
      <c r="I115" s="28">
        <f>I114+'1. Income Tax Calculation'!$H$11/360</f>
        <v>4.4888888888888809</v>
      </c>
      <c r="J115" s="31">
        <f>I115*'1. Income Tax Calculation'!$H$6</f>
        <v>309733.33333333279</v>
      </c>
      <c r="K115" s="12">
        <f t="shared" si="46"/>
        <v>0.16740401867222884</v>
      </c>
      <c r="L115" s="64">
        <f t="shared" si="34"/>
        <v>0.15767465621446874</v>
      </c>
      <c r="M115" s="32">
        <f t="shared" si="39"/>
        <v>0.15767465621446874</v>
      </c>
      <c r="N115" s="54">
        <f t="shared" si="35"/>
        <v>260896.2364818381</v>
      </c>
    </row>
    <row r="116" spans="1:14" x14ac:dyDescent="0.25">
      <c r="A116" s="1">
        <v>-39</v>
      </c>
      <c r="B116" s="9">
        <f t="shared" si="44"/>
        <v>-0.68067840827778781</v>
      </c>
      <c r="C116" s="9">
        <f t="shared" si="41"/>
        <v>-0.62932039104983684</v>
      </c>
      <c r="D116" s="9">
        <f t="shared" si="42"/>
        <v>0.37067960895016316</v>
      </c>
      <c r="E116" s="9">
        <f t="shared" si="43"/>
        <v>0.18533980447508158</v>
      </c>
      <c r="F116" s="10">
        <f t="shared" si="45"/>
        <v>0.17051262011707508</v>
      </c>
      <c r="G116" s="10">
        <f t="shared" si="40"/>
        <v>0.13560569917258194</v>
      </c>
      <c r="I116" s="28">
        <f>I115+'1. Income Tax Calculation'!$H$11/360</f>
        <v>4.5333333333333252</v>
      </c>
      <c r="J116" s="31">
        <f>I116*'1. Income Tax Calculation'!$H$6</f>
        <v>312799.99999999942</v>
      </c>
      <c r="K116" s="12">
        <f t="shared" si="46"/>
        <v>0.17051262011707508</v>
      </c>
      <c r="L116" s="64">
        <f t="shared" si="34"/>
        <v>0.16004550503832904</v>
      </c>
      <c r="M116" s="32">
        <f t="shared" si="39"/>
        <v>0.16004550503832904</v>
      </c>
      <c r="N116" s="54">
        <f t="shared" si="35"/>
        <v>262737.7660240102</v>
      </c>
    </row>
    <row r="117" spans="1:14" x14ac:dyDescent="0.25">
      <c r="A117" s="1">
        <v>-38.5</v>
      </c>
      <c r="B117" s="9">
        <f t="shared" si="44"/>
        <v>-0.67195176201781615</v>
      </c>
      <c r="C117" s="9">
        <f t="shared" si="41"/>
        <v>-0.62251463663761897</v>
      </c>
      <c r="D117" s="9">
        <f t="shared" si="42"/>
        <v>0.37748536336238103</v>
      </c>
      <c r="E117" s="9">
        <f t="shared" si="43"/>
        <v>0.18874268168119052</v>
      </c>
      <c r="F117" s="10">
        <f t="shared" si="45"/>
        <v>0.17364326714669528</v>
      </c>
      <c r="G117" s="10">
        <f t="shared" si="40"/>
        <v>0.13809544790216413</v>
      </c>
      <c r="I117" s="28">
        <f>I116+'1. Income Tax Calculation'!$H$11/360</f>
        <v>4.5777777777777695</v>
      </c>
      <c r="J117" s="31">
        <f>I117*'1. Income Tax Calculation'!$H$6</f>
        <v>315866.6666666661</v>
      </c>
      <c r="K117" s="12">
        <f t="shared" si="46"/>
        <v>0.17364326714669523</v>
      </c>
      <c r="L117" s="64">
        <f t="shared" si="34"/>
        <v>0.16243316745172795</v>
      </c>
      <c r="M117" s="32">
        <f t="shared" si="39"/>
        <v>0.16243316745172795</v>
      </c>
      <c r="N117" s="54">
        <f t="shared" si="35"/>
        <v>264559.44350758038</v>
      </c>
    </row>
    <row r="118" spans="1:14" x14ac:dyDescent="0.25">
      <c r="A118" s="1">
        <v>-38</v>
      </c>
      <c r="B118" s="9">
        <f t="shared" si="44"/>
        <v>-0.6632251157578446</v>
      </c>
      <c r="C118" s="9">
        <f t="shared" si="41"/>
        <v>-0.61566147532565774</v>
      </c>
      <c r="D118" s="9">
        <f t="shared" si="42"/>
        <v>0.38433852467434226</v>
      </c>
      <c r="E118" s="9">
        <f t="shared" si="43"/>
        <v>0.19216926233717113</v>
      </c>
      <c r="F118" s="10">
        <f t="shared" si="45"/>
        <v>0.17679572135019744</v>
      </c>
      <c r="G118" s="10">
        <f t="shared" si="40"/>
        <v>0.14060253949504409</v>
      </c>
      <c r="I118" s="28">
        <f>I117+'1. Income Tax Calculation'!$H$11/360</f>
        <v>4.6222222222222138</v>
      </c>
      <c r="J118" s="31">
        <f>I118*'1. Income Tax Calculation'!$H$6</f>
        <v>318933.33333333273</v>
      </c>
      <c r="K118" s="12">
        <f t="shared" si="46"/>
        <v>0.17679572135019744</v>
      </c>
      <c r="L118" s="64">
        <f t="shared" si="34"/>
        <v>0.16483746162492849</v>
      </c>
      <c r="M118" s="32">
        <f t="shared" si="39"/>
        <v>0.16483746162492849</v>
      </c>
      <c r="N118" s="54">
        <f t="shared" si="35"/>
        <v>266361.17223908898</v>
      </c>
    </row>
    <row r="119" spans="1:14" x14ac:dyDescent="0.25">
      <c r="A119" s="1">
        <v>-37.5</v>
      </c>
      <c r="B119" s="9">
        <f t="shared" si="44"/>
        <v>-0.65449846949787294</v>
      </c>
      <c r="C119" s="9">
        <f t="shared" si="41"/>
        <v>-0.6087614290087201</v>
      </c>
      <c r="D119" s="9">
        <f t="shared" si="42"/>
        <v>0.3912385709912799</v>
      </c>
      <c r="E119" s="9">
        <f t="shared" si="43"/>
        <v>0.19561928549563995</v>
      </c>
      <c r="F119" s="10">
        <f t="shared" si="45"/>
        <v>0.17996974265598875</v>
      </c>
      <c r="G119" s="10">
        <f t="shared" si="40"/>
        <v>0.14312678302649051</v>
      </c>
      <c r="I119" s="28">
        <f>I118+'1. Income Tax Calculation'!$H$11/360</f>
        <v>4.6666666666666581</v>
      </c>
      <c r="J119" s="31">
        <f>I119*'1. Income Tax Calculation'!$H$6</f>
        <v>321999.99999999942</v>
      </c>
      <c r="K119" s="12">
        <f t="shared" si="46"/>
        <v>0.17996974265598875</v>
      </c>
      <c r="L119" s="64">
        <f t="shared" si="34"/>
        <v>0.16725820446162087</v>
      </c>
      <c r="M119" s="32">
        <f t="shared" si="39"/>
        <v>0.16725820446162087</v>
      </c>
      <c r="N119" s="54">
        <f t="shared" si="35"/>
        <v>268142.8581633576</v>
      </c>
    </row>
    <row r="120" spans="1:14" x14ac:dyDescent="0.25">
      <c r="A120" s="1">
        <v>-37</v>
      </c>
      <c r="B120" s="9">
        <f t="shared" si="44"/>
        <v>-0.64577182323790128</v>
      </c>
      <c r="C120" s="9">
        <f t="shared" si="41"/>
        <v>-0.60181502315204771</v>
      </c>
      <c r="D120" s="9">
        <f t="shared" si="42"/>
        <v>0.39818497684795229</v>
      </c>
      <c r="E120" s="9">
        <f t="shared" si="43"/>
        <v>0.19909248842397614</v>
      </c>
      <c r="F120" s="10">
        <f t="shared" si="45"/>
        <v>0.18316508935005807</v>
      </c>
      <c r="G120" s="10">
        <f t="shared" si="40"/>
        <v>0.14566798626558539</v>
      </c>
      <c r="I120" s="28">
        <f>I119+'1. Income Tax Calculation'!$H$11/360</f>
        <v>4.7111111111111024</v>
      </c>
      <c r="J120" s="31">
        <f>I120*'1. Income Tax Calculation'!$H$6</f>
        <v>325066.66666666605</v>
      </c>
      <c r="K120" s="12">
        <f t="shared" si="46"/>
        <v>0.18316508935005807</v>
      </c>
      <c r="L120" s="64">
        <f t="shared" si="34"/>
        <v>0.16969521161286558</v>
      </c>
      <c r="M120" s="32">
        <f t="shared" si="39"/>
        <v>0.16969521161286558</v>
      </c>
      <c r="N120" s="54">
        <f t="shared" si="35"/>
        <v>269904.40987837734</v>
      </c>
    </row>
    <row r="121" spans="1:14" x14ac:dyDescent="0.25">
      <c r="A121" s="1">
        <v>-36.5</v>
      </c>
      <c r="B121" s="9">
        <f t="shared" si="44"/>
        <v>-0.63704517697792962</v>
      </c>
      <c r="C121" s="9">
        <f t="shared" si="41"/>
        <v>-0.5948227867513407</v>
      </c>
      <c r="D121" s="9">
        <f t="shared" si="42"/>
        <v>0.4051772132486593</v>
      </c>
      <c r="E121" s="9">
        <f t="shared" si="43"/>
        <v>0.20258860662432965</v>
      </c>
      <c r="F121" s="10">
        <f t="shared" si="45"/>
        <v>0.18638151809438327</v>
      </c>
      <c r="G121" s="10">
        <f t="shared" si="40"/>
        <v>0.14822595568986341</v>
      </c>
      <c r="I121" s="28">
        <f>I120+'1. Income Tax Calculation'!$H$11/360</f>
        <v>4.7555555555555467</v>
      </c>
      <c r="J121" s="31">
        <f>I121*'1. Income Tax Calculation'!$H$6</f>
        <v>328133.33333333273</v>
      </c>
      <c r="K121" s="12">
        <f t="shared" si="46"/>
        <v>0.18638151809438327</v>
      </c>
      <c r="L121" s="64">
        <f t="shared" si="34"/>
        <v>0.17214829749113303</v>
      </c>
      <c r="M121" s="32">
        <f t="shared" si="39"/>
        <v>0.17214829749113303</v>
      </c>
      <c r="N121" s="54">
        <f t="shared" si="35"/>
        <v>271645.73864990904</v>
      </c>
    </row>
    <row r="122" spans="1:14" x14ac:dyDescent="0.25">
      <c r="A122" s="1">
        <v>-36</v>
      </c>
      <c r="B122" s="9">
        <f t="shared" si="44"/>
        <v>-0.62831853071795796</v>
      </c>
      <c r="C122" s="9">
        <f t="shared" si="41"/>
        <v>-0.58778525229247258</v>
      </c>
      <c r="D122" s="9">
        <f t="shared" si="42"/>
        <v>0.41221474770752742</v>
      </c>
      <c r="E122" s="9">
        <f t="shared" si="43"/>
        <v>0.20610737385376371</v>
      </c>
      <c r="F122" s="10">
        <f t="shared" si="45"/>
        <v>0.18961878394546261</v>
      </c>
      <c r="G122" s="10">
        <f t="shared" si="40"/>
        <v>0.15080049650004931</v>
      </c>
      <c r="I122" s="28">
        <f>I121+'1. Income Tax Calculation'!$H$11/360</f>
        <v>4.7999999999999909</v>
      </c>
      <c r="J122" s="31">
        <f>I122*'1. Income Tax Calculation'!$H$6</f>
        <v>331199.99999999936</v>
      </c>
      <c r="K122" s="12">
        <f t="shared" si="46"/>
        <v>0.18961878394546261</v>
      </c>
      <c r="L122" s="64">
        <f t="shared" si="34"/>
        <v>0.17461727528443585</v>
      </c>
      <c r="M122" s="32">
        <f t="shared" si="39"/>
        <v>0.17461727528443585</v>
      </c>
      <c r="N122" s="54">
        <f t="shared" si="35"/>
        <v>273366.75842579431</v>
      </c>
    </row>
    <row r="123" spans="1:14" x14ac:dyDescent="0.25">
      <c r="A123" s="1">
        <v>-35.5</v>
      </c>
      <c r="B123" s="9">
        <f t="shared" si="44"/>
        <v>-0.61959188445798641</v>
      </c>
      <c r="C123" s="9">
        <f t="shared" si="41"/>
        <v>-0.58070295571093933</v>
      </c>
      <c r="D123" s="9">
        <f t="shared" si="42"/>
        <v>0.41929704428906067</v>
      </c>
      <c r="E123" s="9">
        <f t="shared" si="43"/>
        <v>0.20964852214453034</v>
      </c>
      <c r="F123" s="10">
        <f t="shared" si="45"/>
        <v>0.19287664037296792</v>
      </c>
      <c r="G123" s="10">
        <f t="shared" si="40"/>
        <v>0.15339141263489267</v>
      </c>
      <c r="I123" s="28">
        <f>I122+'1. Income Tax Calculation'!$H$11/360</f>
        <v>4.8444444444444352</v>
      </c>
      <c r="J123" s="31">
        <f>I123*'1. Income Tax Calculation'!$H$6</f>
        <v>334266.66666666605</v>
      </c>
      <c r="K123" s="12">
        <f t="shared" si="46"/>
        <v>0.19287664037296792</v>
      </c>
      <c r="L123" s="64">
        <f t="shared" si="34"/>
        <v>0.17710195697055628</v>
      </c>
      <c r="M123" s="32">
        <f t="shared" si="39"/>
        <v>0.17710195697055628</v>
      </c>
      <c r="N123" s="54">
        <f t="shared" si="35"/>
        <v>275067.38584997487</v>
      </c>
    </row>
    <row r="124" spans="1:14" x14ac:dyDescent="0.25">
      <c r="A124" s="1">
        <v>-35</v>
      </c>
      <c r="B124" s="9">
        <f t="shared" si="44"/>
        <v>-0.61086523819801475</v>
      </c>
      <c r="C124" s="9">
        <f t="shared" si="41"/>
        <v>-0.5735764363510456</v>
      </c>
      <c r="D124" s="9">
        <f t="shared" si="42"/>
        <v>0.4264235636489544</v>
      </c>
      <c r="E124" s="9">
        <f t="shared" si="43"/>
        <v>0.2132117818244772</v>
      </c>
      <c r="F124" s="10">
        <f t="shared" si="45"/>
        <v>0.19615483927851904</v>
      </c>
      <c r="G124" s="10">
        <f t="shared" si="40"/>
        <v>0.15599850678609878</v>
      </c>
      <c r="I124" s="28">
        <f>I123+'1. Income Tax Calculation'!$H$11/360</f>
        <v>4.8888888888888795</v>
      </c>
      <c r="J124" s="31">
        <f>I124*'1. Income Tax Calculation'!$H$6</f>
        <v>337333.33333333267</v>
      </c>
      <c r="K124" s="12">
        <f t="shared" si="46"/>
        <v>0.19615483927851904</v>
      </c>
      <c r="L124" s="64">
        <f t="shared" si="34"/>
        <v>0.17960215333136384</v>
      </c>
      <c r="M124" s="32">
        <f t="shared" si="39"/>
        <v>0.17960215333136384</v>
      </c>
      <c r="N124" s="54">
        <f t="shared" si="35"/>
        <v>276747.54027621937</v>
      </c>
    </row>
    <row r="125" spans="1:14" x14ac:dyDescent="0.25">
      <c r="A125" s="1">
        <v>-34.5</v>
      </c>
      <c r="B125" s="9">
        <f t="shared" si="44"/>
        <v>-0.60213859193804309</v>
      </c>
      <c r="C125" s="9">
        <f t="shared" si="41"/>
        <v>-0.56640623692483227</v>
      </c>
      <c r="D125" s="9">
        <f t="shared" si="42"/>
        <v>0.43359376307516773</v>
      </c>
      <c r="E125" s="9">
        <f t="shared" si="43"/>
        <v>0.21679688153758386</v>
      </c>
      <c r="F125" s="10">
        <f t="shared" si="45"/>
        <v>0.19945313101457715</v>
      </c>
      <c r="G125" s="10">
        <f t="shared" si="40"/>
        <v>0.15862158041335411</v>
      </c>
      <c r="I125" s="28">
        <f>I124+'1. Income Tax Calculation'!$H$11/360</f>
        <v>4.9333333333333238</v>
      </c>
      <c r="J125" s="31">
        <f>I125*'1. Income Tax Calculation'!$H$6</f>
        <v>340399.99999999936</v>
      </c>
      <c r="K125" s="12">
        <f t="shared" si="46"/>
        <v>0.19945313101457715</v>
      </c>
      <c r="L125" s="64">
        <f t="shared" si="34"/>
        <v>0.18211767396722606</v>
      </c>
      <c r="M125" s="32">
        <f t="shared" si="39"/>
        <v>0.18211767396722606</v>
      </c>
      <c r="N125" s="54">
        <f t="shared" si="35"/>
        <v>278407.1437815557</v>
      </c>
    </row>
    <row r="126" spans="1:14" x14ac:dyDescent="0.25">
      <c r="A126" s="1">
        <v>-34</v>
      </c>
      <c r="B126" s="9">
        <f t="shared" si="44"/>
        <v>-0.59341194567807143</v>
      </c>
      <c r="C126" s="9">
        <f t="shared" si="41"/>
        <v>-0.55919290347074635</v>
      </c>
      <c r="D126" s="9">
        <f t="shared" si="42"/>
        <v>0.44080709652925365</v>
      </c>
      <c r="E126" s="9">
        <f t="shared" si="43"/>
        <v>0.22040354826462683</v>
      </c>
      <c r="F126" s="10">
        <f t="shared" si="45"/>
        <v>0.20277126440345669</v>
      </c>
      <c r="G126" s="10">
        <f t="shared" si="40"/>
        <v>0.16126043375944635</v>
      </c>
      <c r="I126" s="28">
        <f>I125+'1. Income Tax Calculation'!$H$11/360</f>
        <v>4.9777777777777681</v>
      </c>
      <c r="J126" s="31">
        <f>I126*'1. Income Tax Calculation'!$H$6</f>
        <v>343466.66666666599</v>
      </c>
      <c r="K126" s="12">
        <f t="shared" si="46"/>
        <v>0.20277126440345669</v>
      </c>
      <c r="L126" s="64">
        <f t="shared" si="34"/>
        <v>0.18464832731150699</v>
      </c>
      <c r="M126" s="32">
        <f t="shared" si="39"/>
        <v>0.18464832731150699</v>
      </c>
      <c r="N126" s="54">
        <f t="shared" si="35"/>
        <v>280046.12117940717</v>
      </c>
    </row>
    <row r="127" spans="1:14" x14ac:dyDescent="0.25">
      <c r="A127" s="1">
        <v>-33.5</v>
      </c>
      <c r="B127" s="9">
        <f t="shared" si="44"/>
        <v>-0.58468529941809977</v>
      </c>
      <c r="C127" s="9">
        <f t="shared" si="41"/>
        <v>-0.55193698531205759</v>
      </c>
      <c r="D127" s="9">
        <f t="shared" si="42"/>
        <v>0.44806301468794241</v>
      </c>
      <c r="E127" s="9">
        <f t="shared" si="43"/>
        <v>0.2240315073439712</v>
      </c>
      <c r="F127" s="10">
        <f t="shared" si="45"/>
        <v>0.2061089867564535</v>
      </c>
      <c r="G127" s="10">
        <f t="shared" si="40"/>
        <v>0.16391486586547649</v>
      </c>
      <c r="I127" s="28">
        <f>I126+'1. Income Tax Calculation'!$H$11/360</f>
        <v>5.0222222222222124</v>
      </c>
      <c r="J127" s="31">
        <f>I127*'1. Income Tax Calculation'!$H$6</f>
        <v>346533.33333333267</v>
      </c>
      <c r="K127" s="12">
        <f t="shared" si="46"/>
        <v>0.2061089867564535</v>
      </c>
      <c r="L127" s="64">
        <f t="shared" si="34"/>
        <v>0.1871939206451568</v>
      </c>
      <c r="M127" s="32">
        <f t="shared" si="39"/>
        <v>0.1871939206451568</v>
      </c>
      <c r="N127" s="54">
        <f t="shared" si="35"/>
        <v>281664.40003243112</v>
      </c>
    </row>
    <row r="128" spans="1:14" x14ac:dyDescent="0.25">
      <c r="A128" s="1">
        <v>-33</v>
      </c>
      <c r="B128" s="9">
        <f t="shared" si="44"/>
        <v>-0.57595865315812822</v>
      </c>
      <c r="C128" s="9">
        <f t="shared" si="41"/>
        <v>-0.54463903501502664</v>
      </c>
      <c r="D128" s="9">
        <f t="shared" si="42"/>
        <v>0.45536096498497336</v>
      </c>
      <c r="E128" s="9">
        <f t="shared" si="43"/>
        <v>0.22768048249248668</v>
      </c>
      <c r="F128" s="10">
        <f t="shared" si="45"/>
        <v>0.20946604389308776</v>
      </c>
      <c r="G128" s="10">
        <f t="shared" si="40"/>
        <v>0.16658467458616255</v>
      </c>
      <c r="I128" s="28">
        <f>I127+'1. Income Tax Calculation'!$H$11/360</f>
        <v>5.0666666666666567</v>
      </c>
      <c r="J128" s="31">
        <f>I128*'1. Income Tax Calculation'!$H$6</f>
        <v>349599.9999999993</v>
      </c>
      <c r="K128" s="12">
        <f t="shared" si="46"/>
        <v>0.20946604389308776</v>
      </c>
      <c r="L128" s="64">
        <f t="shared" si="34"/>
        <v>0.18975426011138741</v>
      </c>
      <c r="M128" s="32">
        <f t="shared" si="39"/>
        <v>0.18975426011138741</v>
      </c>
      <c r="N128" s="54">
        <f t="shared" si="35"/>
        <v>283261.91066505841</v>
      </c>
    </row>
    <row r="129" spans="1:14" x14ac:dyDescent="0.25">
      <c r="A129" s="1">
        <v>-32.5</v>
      </c>
      <c r="B129" s="9">
        <f t="shared" si="44"/>
        <v>-0.56723200689815656</v>
      </c>
      <c r="C129" s="9">
        <f t="shared" si="41"/>
        <v>-0.53729960834682333</v>
      </c>
      <c r="D129" s="9">
        <f t="shared" si="42"/>
        <v>0.46270039165317667</v>
      </c>
      <c r="E129" s="9">
        <f t="shared" si="43"/>
        <v>0.23135019582658833</v>
      </c>
      <c r="F129" s="10">
        <f t="shared" si="45"/>
        <v>0.21284218016046128</v>
      </c>
      <c r="G129" s="10">
        <f t="shared" si="40"/>
        <v>0.16926965660523394</v>
      </c>
      <c r="I129" s="28">
        <f>I128+'1. Income Tax Calculation'!$H$11/360</f>
        <v>5.1111111111111009</v>
      </c>
      <c r="J129" s="31">
        <f>I129*'1. Income Tax Calculation'!$H$6</f>
        <v>352666.66666666599</v>
      </c>
      <c r="K129" s="12">
        <f t="shared" si="46"/>
        <v>0.21284218016046128</v>
      </c>
      <c r="L129" s="64">
        <f t="shared" si="34"/>
        <v>0.19232915073043572</v>
      </c>
      <c r="M129" s="32">
        <f t="shared" si="39"/>
        <v>0.19232915073043572</v>
      </c>
      <c r="N129" s="54">
        <f t="shared" si="35"/>
        <v>284838.58617573243</v>
      </c>
    </row>
    <row r="130" spans="1:14" x14ac:dyDescent="0.25">
      <c r="A130" s="1">
        <v>-32</v>
      </c>
      <c r="B130" s="9">
        <f t="shared" si="44"/>
        <v>-0.5585053606381849</v>
      </c>
      <c r="C130" s="9">
        <f t="shared" si="41"/>
        <v>-0.52991926423320446</v>
      </c>
      <c r="D130" s="9">
        <f t="shared" si="42"/>
        <v>0.47008073576679554</v>
      </c>
      <c r="E130" s="9">
        <f t="shared" si="43"/>
        <v>0.23504036788339777</v>
      </c>
      <c r="F130" s="10">
        <f t="shared" si="45"/>
        <v>0.21623713845272596</v>
      </c>
      <c r="G130" s="10">
        <f t="shared" si="40"/>
        <v>0.17196960745091452</v>
      </c>
      <c r="I130" s="28">
        <f>I129+'1. Income Tax Calculation'!$H$11/360</f>
        <v>5.1555555555555452</v>
      </c>
      <c r="J130" s="31">
        <f>I130*'1. Income Tax Calculation'!$H$6</f>
        <v>355733.33333333262</v>
      </c>
      <c r="K130" s="12">
        <f t="shared" si="46"/>
        <v>0.21623713845272596</v>
      </c>
      <c r="L130" s="64">
        <f t="shared" si="34"/>
        <v>0.194918396414412</v>
      </c>
      <c r="M130" s="32">
        <f t="shared" si="39"/>
        <v>0.194918396414412</v>
      </c>
      <c r="N130" s="54">
        <f t="shared" si="35"/>
        <v>286394.36244884593</v>
      </c>
    </row>
    <row r="131" spans="1:14" x14ac:dyDescent="0.25">
      <c r="A131" s="1">
        <v>-31.5</v>
      </c>
      <c r="B131" s="9">
        <f t="shared" si="44"/>
        <v>-0.54977871437821324</v>
      </c>
      <c r="C131" s="9">
        <f t="shared" si="41"/>
        <v>-0.52249856471594835</v>
      </c>
      <c r="D131" s="9">
        <f t="shared" si="42"/>
        <v>0.47750143528405165</v>
      </c>
      <c r="E131" s="9">
        <f t="shared" si="43"/>
        <v>0.23875071764202582</v>
      </c>
      <c r="F131" s="10">
        <f t="shared" si="45"/>
        <v>0.21965066023066376</v>
      </c>
      <c r="G131" s="10">
        <f t="shared" si="40"/>
        <v>0.17468432151149413</v>
      </c>
      <c r="I131" s="28">
        <f>I130+'1. Income Tax Calculation'!$H$11/360</f>
        <v>5.1999999999999895</v>
      </c>
      <c r="J131" s="31">
        <f>I131*'1. Income Tax Calculation'!$H$6</f>
        <v>358799.9999999993</v>
      </c>
      <c r="K131" s="12">
        <f t="shared" si="46"/>
        <v>0.21965066023066376</v>
      </c>
      <c r="L131" s="64">
        <f t="shared" si="34"/>
        <v>0.19752179998223271</v>
      </c>
      <c r="M131" s="32">
        <f t="shared" si="39"/>
        <v>0.19752179998223271</v>
      </c>
      <c r="N131" s="54">
        <f t="shared" si="35"/>
        <v>287929.17816637433</v>
      </c>
    </row>
    <row r="132" spans="1:14" x14ac:dyDescent="0.25">
      <c r="A132" s="1">
        <v>-31</v>
      </c>
      <c r="B132" s="9">
        <f t="shared" si="44"/>
        <v>-0.54105206811824158</v>
      </c>
      <c r="C132" s="9">
        <f t="shared" si="41"/>
        <v>-0.51503807491005371</v>
      </c>
      <c r="D132" s="9">
        <f t="shared" si="42"/>
        <v>0.48496192508994629</v>
      </c>
      <c r="E132" s="9">
        <f t="shared" si="43"/>
        <v>0.24248096254497314</v>
      </c>
      <c r="F132" s="10">
        <f t="shared" si="45"/>
        <v>0.2230824855413753</v>
      </c>
      <c r="G132" s="10">
        <f t="shared" si="40"/>
        <v>0.17741359205098658</v>
      </c>
      <c r="I132" s="28">
        <f>I131+'1. Income Tax Calculation'!$H$11/360</f>
        <v>5.2444444444444338</v>
      </c>
      <c r="J132" s="31">
        <f>I132*'1. Income Tax Calculation'!$H$6</f>
        <v>361866.66666666593</v>
      </c>
      <c r="K132" s="12">
        <f t="shared" si="46"/>
        <v>0.2230824855413753</v>
      </c>
      <c r="L132" s="64">
        <f t="shared" si="34"/>
        <v>0.20013916317463679</v>
      </c>
      <c r="M132" s="32">
        <f t="shared" si="39"/>
        <v>0.20013916317463679</v>
      </c>
      <c r="N132" s="54">
        <f t="shared" si="35"/>
        <v>289442.97481920419</v>
      </c>
    </row>
    <row r="133" spans="1:14" x14ac:dyDescent="0.25">
      <c r="A133" s="1">
        <v>-30.5</v>
      </c>
      <c r="B133" s="9">
        <f t="shared" si="44"/>
        <v>-0.53232542185826992</v>
      </c>
      <c r="C133" s="9">
        <f t="shared" si="41"/>
        <v>-0.50753836296070365</v>
      </c>
      <c r="D133" s="9">
        <f t="shared" si="42"/>
        <v>0.49246163703929635</v>
      </c>
      <c r="E133" s="9">
        <f t="shared" si="43"/>
        <v>0.24623081851964818</v>
      </c>
      <c r="F133" s="10">
        <f t="shared" si="45"/>
        <v>0.22653235303807634</v>
      </c>
      <c r="G133" s="10">
        <f t="shared" si="40"/>
        <v>0.18015721122487355</v>
      </c>
      <c r="I133" s="28">
        <f>I132+'1. Income Tax Calculation'!$H$11/360</f>
        <v>5.2888888888888781</v>
      </c>
      <c r="J133" s="31">
        <f>I133*'1. Income Tax Calculation'!$H$6</f>
        <v>364933.33333333262</v>
      </c>
      <c r="K133" s="12">
        <f t="shared" si="46"/>
        <v>0.22653235303807628</v>
      </c>
      <c r="L133" s="64">
        <f t="shared" si="34"/>
        <v>0.20277028666928343</v>
      </c>
      <c r="M133" s="32">
        <f t="shared" si="39"/>
        <v>0.20277028666928343</v>
      </c>
      <c r="N133" s="54">
        <f t="shared" si="35"/>
        <v>290935.69671815558</v>
      </c>
    </row>
    <row r="134" spans="1:14" x14ac:dyDescent="0.25">
      <c r="A134" s="1">
        <v>-30</v>
      </c>
      <c r="B134" s="9">
        <f t="shared" si="44"/>
        <v>-0.52359877559829837</v>
      </c>
      <c r="C134" s="9">
        <f t="shared" si="41"/>
        <v>-0.49999999999999956</v>
      </c>
      <c r="D134" s="9">
        <f t="shared" si="42"/>
        <v>0.50000000000000044</v>
      </c>
      <c r="E134" s="9">
        <f t="shared" si="43"/>
        <v>0.25000000000000022</v>
      </c>
      <c r="F134" s="10">
        <f t="shared" si="45"/>
        <v>0.2300000000000002</v>
      </c>
      <c r="G134" s="10">
        <f t="shared" si="40"/>
        <v>0.18291497009593247</v>
      </c>
      <c r="I134" s="28">
        <f>I133+'1. Income Tax Calculation'!$H$11/360</f>
        <v>5.3333333333333224</v>
      </c>
      <c r="J134" s="31">
        <f>I134*'1. Income Tax Calculation'!$H$6</f>
        <v>367999.99999999924</v>
      </c>
      <c r="K134" s="12">
        <f t="shared" si="46"/>
        <v>0.2300000000000002</v>
      </c>
      <c r="L134" s="64">
        <f t="shared" si="34"/>
        <v>0.20541497009593179</v>
      </c>
      <c r="M134" s="32">
        <f t="shared" si="39"/>
        <v>0.20541497009593179</v>
      </c>
      <c r="N134" s="54">
        <f t="shared" si="35"/>
        <v>292407.29100469651</v>
      </c>
    </row>
    <row r="135" spans="1:14" x14ac:dyDescent="0.25">
      <c r="A135" s="1">
        <v>-29.5</v>
      </c>
      <c r="B135" s="9">
        <f t="shared" si="44"/>
        <v>-0.51487212933832671</v>
      </c>
      <c r="C135" s="9">
        <f t="shared" si="41"/>
        <v>-0.49242356010346666</v>
      </c>
      <c r="D135" s="9">
        <f t="shared" si="42"/>
        <v>0.50757643989653334</v>
      </c>
      <c r="E135" s="9">
        <f t="shared" si="43"/>
        <v>0.25378821994826667</v>
      </c>
      <c r="F135" s="10">
        <f t="shared" si="45"/>
        <v>0.23348516235240535</v>
      </c>
      <c r="G135" s="10">
        <f t="shared" si="40"/>
        <v>0.18568665865014836</v>
      </c>
      <c r="I135" s="28">
        <f>I134+'1. Income Tax Calculation'!$H$11/360</f>
        <v>5.3777777777777667</v>
      </c>
      <c r="J135" s="31">
        <f>I135*'1. Income Tax Calculation'!$H$6</f>
        <v>371066.66666666587</v>
      </c>
      <c r="K135" s="12">
        <f t="shared" si="46"/>
        <v>0.23348516235240535</v>
      </c>
      <c r="L135" s="64">
        <f t="shared" si="34"/>
        <v>0.20807301205169967</v>
      </c>
      <c r="M135" s="32">
        <f t="shared" si="39"/>
        <v>0.20807301205169967</v>
      </c>
      <c r="N135" s="54">
        <f t="shared" si="35"/>
        <v>293857.70766134869</v>
      </c>
    </row>
    <row r="136" spans="1:14" x14ac:dyDescent="0.25">
      <c r="A136" s="1">
        <v>-29</v>
      </c>
      <c r="B136" s="9">
        <f t="shared" si="44"/>
        <v>-0.50614548307835505</v>
      </c>
      <c r="C136" s="9">
        <f t="shared" si="41"/>
        <v>-0.48480962024633656</v>
      </c>
      <c r="D136" s="9">
        <f t="shared" si="42"/>
        <v>0.51519037975366344</v>
      </c>
      <c r="E136" s="9">
        <f t="shared" si="43"/>
        <v>0.25759518987683172</v>
      </c>
      <c r="F136" s="10">
        <f t="shared" si="45"/>
        <v>0.23698757468668519</v>
      </c>
      <c r="G136" s="10">
        <f t="shared" si="40"/>
        <v>0.1884720658127067</v>
      </c>
      <c r="I136" s="28">
        <f>I135+'1. Income Tax Calculation'!$H$11/360</f>
        <v>5.422222222222211</v>
      </c>
      <c r="J136" s="31">
        <f>I136*'1. Income Tax Calculation'!$H$6</f>
        <v>374133.33333333256</v>
      </c>
      <c r="K136" s="12">
        <f t="shared" si="46"/>
        <v>0.23698757468668519</v>
      </c>
      <c r="L136" s="64">
        <f t="shared" si="34"/>
        <v>0.21074421011640113</v>
      </c>
      <c r="M136" s="32">
        <f t="shared" si="39"/>
        <v>0.21074421011640113</v>
      </c>
      <c r="N136" s="54">
        <f t="shared" si="35"/>
        <v>295286.89952178317</v>
      </c>
    </row>
    <row r="137" spans="1:14" x14ac:dyDescent="0.25">
      <c r="A137" s="1">
        <v>-28.5</v>
      </c>
      <c r="B137" s="9">
        <f t="shared" si="44"/>
        <v>-0.49741883681838339</v>
      </c>
      <c r="C137" s="9">
        <f t="shared" si="41"/>
        <v>-0.47715876025960796</v>
      </c>
      <c r="D137" s="9">
        <f t="shared" si="42"/>
        <v>0.52284123974039209</v>
      </c>
      <c r="E137" s="9">
        <f t="shared" si="43"/>
        <v>0.26142061987019605</v>
      </c>
      <c r="F137" s="10">
        <f t="shared" si="45"/>
        <v>0.24050697028058038</v>
      </c>
      <c r="G137" s="10">
        <f t="shared" si="40"/>
        <v>0.19127097946406799</v>
      </c>
      <c r="I137" s="28">
        <f>I136+'1. Income Tax Calculation'!$H$11/360</f>
        <v>5.4666666666666552</v>
      </c>
      <c r="J137" s="31">
        <f>I137*'1. Income Tax Calculation'!$H$6</f>
        <v>377199.99999999919</v>
      </c>
      <c r="K137" s="12">
        <f t="shared" si="46"/>
        <v>0.24050697028058032</v>
      </c>
      <c r="L137" s="64">
        <f t="shared" si="34"/>
        <v>0.21342836086796133</v>
      </c>
      <c r="M137" s="32">
        <f t="shared" si="39"/>
        <v>0.21342836086796133</v>
      </c>
      <c r="N137" s="54">
        <f t="shared" si="35"/>
        <v>296694.82228060433</v>
      </c>
    </row>
    <row r="138" spans="1:14" x14ac:dyDescent="0.25">
      <c r="A138" s="1">
        <v>-28</v>
      </c>
      <c r="B138" s="9">
        <f t="shared" si="44"/>
        <v>-0.48869219055841179</v>
      </c>
      <c r="C138" s="9">
        <f t="shared" si="41"/>
        <v>-0.46947156278589036</v>
      </c>
      <c r="D138" s="9">
        <f t="shared" si="42"/>
        <v>0.53052843721410969</v>
      </c>
      <c r="E138" s="9">
        <f t="shared" si="43"/>
        <v>0.26526421860705485</v>
      </c>
      <c r="F138" s="10">
        <f t="shared" si="45"/>
        <v>0.24404308111849046</v>
      </c>
      <c r="G138" s="10">
        <f t="shared" si="40"/>
        <v>0.19408318645612113</v>
      </c>
      <c r="I138" s="28">
        <f>I137+'1. Income Tax Calculation'!$H$11/360</f>
        <v>5.5111111111110995</v>
      </c>
      <c r="J138" s="31">
        <f>I138*'1. Income Tax Calculation'!$H$6</f>
        <v>380266.66666666587</v>
      </c>
      <c r="K138" s="12">
        <f t="shared" si="46"/>
        <v>0.24404308111849046</v>
      </c>
      <c r="L138" s="64">
        <f t="shared" si="34"/>
        <v>0.21612525989790879</v>
      </c>
      <c r="M138" s="32">
        <f t="shared" si="39"/>
        <v>0.21612525989790879</v>
      </c>
      <c r="N138" s="54">
        <f t="shared" si="35"/>
        <v>298081.43450282124</v>
      </c>
    </row>
    <row r="139" spans="1:14" x14ac:dyDescent="0.25">
      <c r="A139" s="1">
        <v>-27.5</v>
      </c>
      <c r="B139" s="9">
        <f t="shared" si="44"/>
        <v>-0.47996554429844018</v>
      </c>
      <c r="C139" s="9">
        <f t="shared" si="41"/>
        <v>-0.46174861323503352</v>
      </c>
      <c r="D139" s="9">
        <f t="shared" si="42"/>
        <v>0.53825138676496653</v>
      </c>
      <c r="E139" s="9">
        <f t="shared" si="43"/>
        <v>0.26912569338248327</v>
      </c>
      <c r="F139" s="10">
        <f t="shared" si="45"/>
        <v>0.2475956379118846</v>
      </c>
      <c r="G139" s="10">
        <f t="shared" si="40"/>
        <v>0.19690847262841588</v>
      </c>
      <c r="I139" s="28">
        <f>I138+'1. Income Tax Calculation'!$H$11/360</f>
        <v>5.5555555555555438</v>
      </c>
      <c r="J139" s="31">
        <f>I139*'1. Income Tax Calculation'!$H$6</f>
        <v>383333.3333333325</v>
      </c>
      <c r="K139" s="12">
        <f t="shared" si="46"/>
        <v>0.2475956379118846</v>
      </c>
      <c r="L139" s="64">
        <f t="shared" si="34"/>
        <v>0.21883470182694065</v>
      </c>
      <c r="M139" s="32">
        <f t="shared" si="39"/>
        <v>0.21883470182694065</v>
      </c>
      <c r="N139" s="54">
        <f t="shared" si="35"/>
        <v>299446.69763300545</v>
      </c>
    </row>
    <row r="140" spans="1:14" x14ac:dyDescent="0.25">
      <c r="A140" s="1">
        <v>-27</v>
      </c>
      <c r="B140" s="9">
        <f t="shared" si="44"/>
        <v>-0.47123889803846847</v>
      </c>
      <c r="C140" s="9">
        <f t="shared" si="41"/>
        <v>-0.4539904997395463</v>
      </c>
      <c r="D140" s="9">
        <f t="shared" si="42"/>
        <v>0.5460095002604537</v>
      </c>
      <c r="E140" s="9">
        <f t="shared" si="43"/>
        <v>0.27300475013022685</v>
      </c>
      <c r="F140" s="10">
        <f t="shared" si="45"/>
        <v>0.25116437011980869</v>
      </c>
      <c r="G140" s="10">
        <f t="shared" si="40"/>
        <v>0.19974662282447164</v>
      </c>
      <c r="I140" s="28">
        <f>I139+'1. Income Tax Calculation'!$H$11/360</f>
        <v>5.5999999999999881</v>
      </c>
      <c r="J140" s="31">
        <f>I140*'1. Income Tax Calculation'!$H$6</f>
        <v>386399.99999999919</v>
      </c>
      <c r="K140" s="12">
        <f t="shared" si="46"/>
        <v>0.25116437011980869</v>
      </c>
      <c r="L140" s="64">
        <f t="shared" si="34"/>
        <v>0.22155648032056413</v>
      </c>
      <c r="M140" s="32">
        <f t="shared" si="39"/>
        <v>0.22155648032056413</v>
      </c>
      <c r="N140" s="54">
        <f t="shared" si="35"/>
        <v>300790.57600413339</v>
      </c>
    </row>
    <row r="141" spans="1:14" x14ac:dyDescent="0.25">
      <c r="A141" s="1">
        <v>-26.5</v>
      </c>
      <c r="B141" s="9">
        <f t="shared" si="44"/>
        <v>-0.46251225177849686</v>
      </c>
      <c r="C141" s="9">
        <f t="shared" si="41"/>
        <v>-0.44619781310980838</v>
      </c>
      <c r="D141" s="9">
        <f t="shared" si="42"/>
        <v>0.55380218689019167</v>
      </c>
      <c r="E141" s="9">
        <f t="shared" si="43"/>
        <v>0.27690109344509584</v>
      </c>
      <c r="F141" s="10">
        <f t="shared" si="45"/>
        <v>0.25474900596948818</v>
      </c>
      <c r="G141" s="10">
        <f t="shared" si="40"/>
        <v>0.20259742090816266</v>
      </c>
      <c r="I141" s="28">
        <f>I140+'1. Income Tax Calculation'!$H$11/360</f>
        <v>5.6444444444444324</v>
      </c>
      <c r="J141" s="31">
        <f>I141*'1. Income Tax Calculation'!$H$6</f>
        <v>389466.66666666581</v>
      </c>
      <c r="K141" s="12">
        <f t="shared" si="46"/>
        <v>0.25474900596948818</v>
      </c>
      <c r="L141" s="64">
        <f t="shared" si="34"/>
        <v>0.22429038810480895</v>
      </c>
      <c r="M141" s="32">
        <f t="shared" si="39"/>
        <v>0.22429038810480895</v>
      </c>
      <c r="N141" s="54">
        <f t="shared" si="35"/>
        <v>302113.0368461131</v>
      </c>
    </row>
    <row r="142" spans="1:14" x14ac:dyDescent="0.25">
      <c r="A142" s="1">
        <v>-26</v>
      </c>
      <c r="B142" s="9">
        <f t="shared" si="44"/>
        <v>-0.45378560551852526</v>
      </c>
      <c r="C142" s="9">
        <f t="shared" si="41"/>
        <v>-0.43837114678907702</v>
      </c>
      <c r="D142" s="9">
        <f t="shared" si="42"/>
        <v>0.56162885321092304</v>
      </c>
      <c r="E142" s="9">
        <f t="shared" si="43"/>
        <v>0.28081442660546152</v>
      </c>
      <c r="F142" s="10">
        <f t="shared" si="45"/>
        <v>0.25834927247702461</v>
      </c>
      <c r="G142" s="10">
        <f t="shared" si="40"/>
        <v>0.20546064978017747</v>
      </c>
      <c r="I142" s="28">
        <f>I141+'1. Income Tax Calculation'!$H$11/360</f>
        <v>5.6888888888888767</v>
      </c>
      <c r="J142" s="31">
        <f>I142*'1. Income Tax Calculation'!$H$6</f>
        <v>392533.3333333325</v>
      </c>
      <c r="K142" s="12">
        <f t="shared" si="46"/>
        <v>0.25834927247702461</v>
      </c>
      <c r="L142" s="64">
        <f t="shared" si="34"/>
        <v>0.22703621698201285</v>
      </c>
      <c r="M142" s="32">
        <f t="shared" si="39"/>
        <v>0.22703621698201285</v>
      </c>
      <c r="N142" s="54">
        <f t="shared" si="35"/>
        <v>303414.05029399326</v>
      </c>
    </row>
    <row r="143" spans="1:14" x14ac:dyDescent="0.25">
      <c r="A143" s="1">
        <v>-25.5</v>
      </c>
      <c r="B143" s="9">
        <f t="shared" si="44"/>
        <v>-0.4450589592585536</v>
      </c>
      <c r="C143" s="9">
        <f t="shared" si="41"/>
        <v>-0.43051109680829475</v>
      </c>
      <c r="D143" s="9">
        <f t="shared" si="42"/>
        <v>0.5694889031917052</v>
      </c>
      <c r="E143" s="9">
        <f t="shared" si="43"/>
        <v>0.2847444515958526</v>
      </c>
      <c r="F143" s="10">
        <f t="shared" si="45"/>
        <v>0.26196489546818441</v>
      </c>
      <c r="G143" s="10">
        <f t="shared" si="40"/>
        <v>0.20833609139455209</v>
      </c>
      <c r="I143" s="28">
        <f>I142+'1. Income Tax Calculation'!$H$11/360</f>
        <v>5.733333333333321</v>
      </c>
      <c r="J143" s="31">
        <f>I143*'1. Income Tax Calculation'!$H$6</f>
        <v>395599.99999999913</v>
      </c>
      <c r="K143" s="12">
        <f t="shared" si="46"/>
        <v>0.26196489546818441</v>
      </c>
      <c r="L143" s="64">
        <f t="shared" ref="L143:L206" si="47">IF(J143&lt;=$E$9*1.1,0,IF(J143&lt;=$E$6*$E$7,($E$10-$E$8)*(SIN((J143*$E$1)/($E$6*$E$7)-($E$1/2))+1)/2+$E$8,$E$10))</f>
        <v>0.22979375784667572</v>
      </c>
      <c r="M143" s="32">
        <f t="shared" si="39"/>
        <v>0.22979375784667572</v>
      </c>
      <c r="N143" s="54">
        <f t="shared" ref="N143:N206" si="48">J143-(J143*L143)</f>
        <v>304693.58939585439</v>
      </c>
    </row>
    <row r="144" spans="1:14" x14ac:dyDescent="0.25">
      <c r="A144" s="1">
        <v>-25</v>
      </c>
      <c r="B144" s="9">
        <f t="shared" ref="B144:B175" si="49">A144*$E$1/180</f>
        <v>-0.43633231299858194</v>
      </c>
      <c r="C144" s="9">
        <f t="shared" si="41"/>
        <v>-0.422618261740699</v>
      </c>
      <c r="D144" s="9">
        <f t="shared" si="42"/>
        <v>0.57738173825930095</v>
      </c>
      <c r="E144" s="9">
        <f t="shared" si="43"/>
        <v>0.28869086912965047</v>
      </c>
      <c r="F144" s="10">
        <f t="shared" ref="F144:F175" si="50">E144*$E$2</f>
        <v>0.26559559959927842</v>
      </c>
      <c r="G144" s="10">
        <f t="shared" si="40"/>
        <v>0.21122352677527487</v>
      </c>
      <c r="I144" s="28">
        <f>I143+'1. Income Tax Calculation'!$H$11/360</f>
        <v>5.7777777777777652</v>
      </c>
      <c r="J144" s="31">
        <f>I144*'1. Income Tax Calculation'!$H$6</f>
        <v>398666.66666666581</v>
      </c>
      <c r="K144" s="12">
        <f t="shared" ref="K144:K175" si="51">((SIN(A144*$H$1)+1)/2)*$E$2</f>
        <v>0.26559559959927842</v>
      </c>
      <c r="L144" s="64">
        <f t="shared" si="47"/>
        <v>0.23256280070138463</v>
      </c>
      <c r="M144" s="32">
        <f t="shared" si="39"/>
        <v>0.23256280070138463</v>
      </c>
      <c r="N144" s="54">
        <f t="shared" si="48"/>
        <v>305951.63012038067</v>
      </c>
    </row>
    <row r="145" spans="1:14" x14ac:dyDescent="0.25">
      <c r="A145" s="1">
        <v>-24.5</v>
      </c>
      <c r="B145" s="9">
        <f t="shared" si="49"/>
        <v>-0.42760566673861028</v>
      </c>
      <c r="C145" s="9">
        <f t="shared" si="41"/>
        <v>-0.41469324265623864</v>
      </c>
      <c r="D145" s="9">
        <f t="shared" si="42"/>
        <v>0.58530675734376136</v>
      </c>
      <c r="E145" s="9">
        <f t="shared" si="43"/>
        <v>0.29265337867188068</v>
      </c>
      <c r="F145" s="10">
        <f t="shared" si="50"/>
        <v>0.26924110837813026</v>
      </c>
      <c r="G145" s="10">
        <f t="shared" si="40"/>
        <v>0.21412273603296245</v>
      </c>
      <c r="I145" s="28">
        <f>I144+'1. Income Tax Calculation'!$H$11/360</f>
        <v>5.8222222222222095</v>
      </c>
      <c r="J145" s="31">
        <f>I145*'1. Income Tax Calculation'!$H$6</f>
        <v>401733.33333333244</v>
      </c>
      <c r="K145" s="12">
        <f t="shared" si="51"/>
        <v>0.26924110837813026</v>
      </c>
      <c r="L145" s="64">
        <f t="shared" si="47"/>
        <v>0.23534313467280513</v>
      </c>
      <c r="M145" s="32">
        <f t="shared" ref="M145:M196" si="52">L145</f>
        <v>0.23534313467280513</v>
      </c>
      <c r="N145" s="54">
        <f t="shared" si="48"/>
        <v>307188.15136411105</v>
      </c>
    </row>
    <row r="146" spans="1:14" x14ac:dyDescent="0.25">
      <c r="A146" s="1">
        <v>-24</v>
      </c>
      <c r="B146" s="9">
        <f t="shared" si="49"/>
        <v>-0.41887902047863868</v>
      </c>
      <c r="C146" s="9">
        <f t="shared" si="41"/>
        <v>-0.40673664307579982</v>
      </c>
      <c r="D146" s="9">
        <f t="shared" si="42"/>
        <v>0.59326335692420018</v>
      </c>
      <c r="E146" s="9">
        <f t="shared" si="43"/>
        <v>0.29663167846210009</v>
      </c>
      <c r="F146" s="10">
        <f t="shared" si="50"/>
        <v>0.27290114418513212</v>
      </c>
      <c r="G146" s="10">
        <f t="shared" si="40"/>
        <v>0.21703349838160499</v>
      </c>
      <c r="I146" s="28">
        <f>I145+'1. Income Tax Calculation'!$H$11/360</f>
        <v>5.8666666666666538</v>
      </c>
      <c r="J146" s="31">
        <f>I146*'1. Income Tax Calculation'!$H$6</f>
        <v>404799.99999999913</v>
      </c>
      <c r="K146" s="12">
        <f t="shared" si="51"/>
        <v>0.27290114418513212</v>
      </c>
      <c r="L146" s="64">
        <f t="shared" si="47"/>
        <v>0.23813454802774114</v>
      </c>
      <c r="M146" s="32">
        <f t="shared" si="52"/>
        <v>0.23813454802774114</v>
      </c>
      <c r="N146" s="54">
        <f t="shared" si="48"/>
        <v>308403.13495836972</v>
      </c>
    </row>
    <row r="147" spans="1:14" x14ac:dyDescent="0.25">
      <c r="A147" s="1">
        <v>-23.5</v>
      </c>
      <c r="B147" s="9">
        <f t="shared" si="49"/>
        <v>-0.41015237421866702</v>
      </c>
      <c r="C147" s="9">
        <f t="shared" si="41"/>
        <v>-0.39874906892524581</v>
      </c>
      <c r="D147" s="9">
        <f t="shared" si="42"/>
        <v>0.60125093107475425</v>
      </c>
      <c r="E147" s="9">
        <f t="shared" si="43"/>
        <v>0.30062546553737712</v>
      </c>
      <c r="F147" s="10">
        <f t="shared" si="50"/>
        <v>0.27657542829438697</v>
      </c>
      <c r="G147" s="10">
        <f t="shared" si="40"/>
        <v>0.21995559215538024</v>
      </c>
      <c r="I147" s="28">
        <f>I146+'1. Income Tax Calculation'!$H$11/360</f>
        <v>5.9111111111110981</v>
      </c>
      <c r="J147" s="31">
        <f>I147*'1. Income Tax Calculation'!$H$6</f>
        <v>407866.66666666575</v>
      </c>
      <c r="K147" s="12">
        <f t="shared" si="51"/>
        <v>0.27657542829438697</v>
      </c>
      <c r="L147" s="64">
        <f t="shared" si="47"/>
        <v>0.24093682818925816</v>
      </c>
      <c r="M147" s="32">
        <f t="shared" si="52"/>
        <v>0.24093682818925816</v>
      </c>
      <c r="N147" s="54">
        <f t="shared" si="48"/>
        <v>309596.56567587389</v>
      </c>
    </row>
    <row r="148" spans="1:14" x14ac:dyDescent="0.25">
      <c r="A148" s="1">
        <v>-23</v>
      </c>
      <c r="B148" s="9">
        <f t="shared" si="49"/>
        <v>-0.40142572795869536</v>
      </c>
      <c r="C148" s="9">
        <f t="shared" si="41"/>
        <v>-0.39073112848927333</v>
      </c>
      <c r="D148" s="9">
        <f t="shared" si="42"/>
        <v>0.60926887151072662</v>
      </c>
      <c r="E148" s="9">
        <f t="shared" si="43"/>
        <v>0.30463443575536331</v>
      </c>
      <c r="F148" s="10">
        <f t="shared" si="50"/>
        <v>0.28026368089493425</v>
      </c>
      <c r="G148" s="10">
        <f t="shared" si="40"/>
        <v>0.22288879482553395</v>
      </c>
      <c r="I148" s="28">
        <f>I147+'1. Income Tax Calculation'!$H$11/360</f>
        <v>5.9555555555555424</v>
      </c>
      <c r="J148" s="31">
        <f>I148*'1. Income Tax Calculation'!$H$6</f>
        <v>410933.33333333244</v>
      </c>
      <c r="K148" s="12">
        <f t="shared" si="51"/>
        <v>0.28026368089493425</v>
      </c>
      <c r="L148" s="64">
        <f t="shared" si="47"/>
        <v>0.24374976175287222</v>
      </c>
      <c r="M148" s="32">
        <f t="shared" si="52"/>
        <v>0.24374976175287222</v>
      </c>
      <c r="N148" s="54">
        <f t="shared" si="48"/>
        <v>310768.43123701902</v>
      </c>
    </row>
    <row r="149" spans="1:14" x14ac:dyDescent="0.25">
      <c r="A149" s="1">
        <v>-22.5</v>
      </c>
      <c r="B149" s="9">
        <f t="shared" si="49"/>
        <v>-0.39269908169872375</v>
      </c>
      <c r="C149" s="9">
        <f t="shared" si="41"/>
        <v>-0.38268343236508939</v>
      </c>
      <c r="D149" s="9">
        <f t="shared" si="42"/>
        <v>0.61731656763491061</v>
      </c>
      <c r="E149" s="9">
        <f t="shared" si="43"/>
        <v>0.3086582838174553</v>
      </c>
      <c r="F149" s="10">
        <f t="shared" si="50"/>
        <v>0.28396562111205892</v>
      </c>
      <c r="G149" s="10">
        <f t="shared" ref="G149:G212" si="53">F149*$E$10/$E$2</f>
        <v>0.22583288301732651</v>
      </c>
      <c r="I149" s="28">
        <f>I148+'1. Income Tax Calculation'!$H$11/360</f>
        <v>5.9999999999999867</v>
      </c>
      <c r="J149" s="31">
        <f>I149*'1. Income Tax Calculation'!$H$6</f>
        <v>413999.99999999907</v>
      </c>
      <c r="K149" s="12">
        <f t="shared" si="51"/>
        <v>0.28396562111205892</v>
      </c>
      <c r="L149" s="64">
        <f t="shared" si="47"/>
        <v>0.24657313450280197</v>
      </c>
      <c r="M149" s="32">
        <f t="shared" si="52"/>
        <v>0.24657313450280197</v>
      </c>
      <c r="N149" s="54">
        <f t="shared" si="48"/>
        <v>311918.72231583926</v>
      </c>
    </row>
    <row r="150" spans="1:14" x14ac:dyDescent="0.25">
      <c r="A150" s="1">
        <v>-22</v>
      </c>
      <c r="B150" s="9">
        <f t="shared" si="49"/>
        <v>-0.38397243543875215</v>
      </c>
      <c r="C150" s="9">
        <f t="shared" si="41"/>
        <v>-0.37460659341591168</v>
      </c>
      <c r="D150" s="9">
        <f t="shared" si="42"/>
        <v>0.62539340658408826</v>
      </c>
      <c r="E150" s="9">
        <f t="shared" si="43"/>
        <v>0.31269670329204413</v>
      </c>
      <c r="F150" s="10">
        <f t="shared" si="50"/>
        <v>0.28768096702868062</v>
      </c>
      <c r="G150" s="10">
        <f t="shared" si="53"/>
        <v>0.22878763252704348</v>
      </c>
      <c r="I150" s="28">
        <f>I149+'1. Income Tax Calculation'!$H$11/360</f>
        <v>6.044444444444431</v>
      </c>
      <c r="J150" s="31">
        <f>I150*'1. Income Tax Calculation'!$H$6</f>
        <v>417066.66666666575</v>
      </c>
      <c r="K150" s="12">
        <f t="shared" si="51"/>
        <v>0.28768096702868062</v>
      </c>
      <c r="L150" s="64">
        <f t="shared" si="47"/>
        <v>0.24940673142828135</v>
      </c>
      <c r="M150" s="32">
        <f t="shared" si="52"/>
        <v>0.24940673142828135</v>
      </c>
      <c r="N150" s="54">
        <f t="shared" si="48"/>
        <v>313047.43254564411</v>
      </c>
    </row>
    <row r="151" spans="1:14" x14ac:dyDescent="0.25">
      <c r="A151" s="1">
        <v>-21.5</v>
      </c>
      <c r="B151" s="9">
        <f t="shared" si="49"/>
        <v>-0.37524578917878043</v>
      </c>
      <c r="C151" s="9">
        <f t="shared" si="41"/>
        <v>-0.36650122672429686</v>
      </c>
      <c r="D151" s="9">
        <f t="shared" si="42"/>
        <v>0.63349877327570314</v>
      </c>
      <c r="E151" s="9">
        <f t="shared" si="43"/>
        <v>0.31674938663785157</v>
      </c>
      <c r="F151" s="10">
        <f t="shared" si="50"/>
        <v>0.29140943570682348</v>
      </c>
      <c r="G151" s="10">
        <f t="shared" si="53"/>
        <v>0.2317528183390701</v>
      </c>
      <c r="I151" s="28">
        <f>I150+'1. Income Tax Calculation'!$H$11/360</f>
        <v>6.0888888888888753</v>
      </c>
      <c r="J151" s="31">
        <f>I151*'1. Income Tax Calculation'!$H$6</f>
        <v>420133.33333333238</v>
      </c>
      <c r="K151" s="12">
        <f t="shared" si="51"/>
        <v>0.29140943570682348</v>
      </c>
      <c r="L151" s="64">
        <f t="shared" si="47"/>
        <v>0.25225033673993369</v>
      </c>
      <c r="M151" s="32">
        <f t="shared" si="52"/>
        <v>0.25225033673993369</v>
      </c>
      <c r="N151" s="54">
        <f t="shared" si="48"/>
        <v>314154.55852432852</v>
      </c>
    </row>
    <row r="152" spans="1:14" x14ac:dyDescent="0.25">
      <c r="A152" s="1">
        <v>-21</v>
      </c>
      <c r="B152" s="9">
        <f t="shared" si="49"/>
        <v>-0.36651914291880883</v>
      </c>
      <c r="C152" s="9">
        <f t="shared" si="41"/>
        <v>-0.35836794954529994</v>
      </c>
      <c r="D152" s="9">
        <f t="shared" si="42"/>
        <v>0.64163205045470006</v>
      </c>
      <c r="E152" s="9">
        <f t="shared" si="43"/>
        <v>0.32081602522735003</v>
      </c>
      <c r="F152" s="10">
        <f t="shared" si="50"/>
        <v>0.29515074320916207</v>
      </c>
      <c r="G152" s="10">
        <f t="shared" si="53"/>
        <v>0.2347282146430264</v>
      </c>
      <c r="I152" s="28">
        <f>I151+'1. Income Tax Calculation'!$H$11/360</f>
        <v>6.1333333333333195</v>
      </c>
      <c r="J152" s="31">
        <f>I152*'1. Income Tax Calculation'!$H$6</f>
        <v>423199.99999999907</v>
      </c>
      <c r="K152" s="12">
        <f t="shared" si="51"/>
        <v>0.29515074320916207</v>
      </c>
      <c r="L152" s="64">
        <f t="shared" si="47"/>
        <v>0.255103733886205</v>
      </c>
      <c r="M152" s="32">
        <f t="shared" si="52"/>
        <v>0.255103733886205</v>
      </c>
      <c r="N152" s="54">
        <f t="shared" si="48"/>
        <v>315240.09981935733</v>
      </c>
    </row>
    <row r="153" spans="1:14" x14ac:dyDescent="0.25">
      <c r="A153" s="1">
        <v>-20.5</v>
      </c>
      <c r="B153" s="9">
        <f t="shared" si="49"/>
        <v>-0.35779249665883722</v>
      </c>
      <c r="C153" s="9">
        <f t="shared" si="41"/>
        <v>-0.35020738125946715</v>
      </c>
      <c r="D153" s="9">
        <f t="shared" si="42"/>
        <v>0.64979261874053285</v>
      </c>
      <c r="E153" s="9">
        <f t="shared" si="43"/>
        <v>0.32489630937026642</v>
      </c>
      <c r="F153" s="10">
        <f t="shared" si="50"/>
        <v>0.29890460462064511</v>
      </c>
      <c r="G153" s="10">
        <f t="shared" si="53"/>
        <v>0.23771359485096419</v>
      </c>
      <c r="I153" s="28">
        <f>I152+'1. Income Tax Calculation'!$H$11/360</f>
        <v>6.1777777777777638</v>
      </c>
      <c r="J153" s="31">
        <f>I153*'1. Income Tax Calculation'!$H$6</f>
        <v>426266.6666666657</v>
      </c>
      <c r="K153" s="12">
        <f t="shared" si="51"/>
        <v>0.29890460462064511</v>
      </c>
      <c r="L153" s="64">
        <f t="shared" si="47"/>
        <v>0.25796670556985535</v>
      </c>
      <c r="M153" s="32">
        <f t="shared" si="52"/>
        <v>0.25796670556985535</v>
      </c>
      <c r="N153" s="54">
        <f t="shared" si="48"/>
        <v>316304.05897242227</v>
      </c>
    </row>
    <row r="154" spans="1:14" x14ac:dyDescent="0.25">
      <c r="A154" s="1">
        <v>-20</v>
      </c>
      <c r="B154" s="9">
        <f t="shared" si="49"/>
        <v>-0.34906585039886556</v>
      </c>
      <c r="C154" s="9">
        <f t="shared" si="41"/>
        <v>-0.34202014332566838</v>
      </c>
      <c r="D154" s="9">
        <f t="shared" si="42"/>
        <v>0.65797985667433156</v>
      </c>
      <c r="E154" s="9">
        <f t="shared" si="43"/>
        <v>0.32898992833716578</v>
      </c>
      <c r="F154" s="10">
        <f t="shared" si="50"/>
        <v>0.30267073407019252</v>
      </c>
      <c r="G154" s="10">
        <f t="shared" si="53"/>
        <v>0.24070873161462233</v>
      </c>
      <c r="I154" s="28">
        <f>I153+'1. Income Tax Calculation'!$H$11/360</f>
        <v>6.2222222222222081</v>
      </c>
      <c r="J154" s="31">
        <f>I154*'1. Income Tax Calculation'!$H$6</f>
        <v>429333.33333333238</v>
      </c>
      <c r="K154" s="12">
        <f t="shared" si="51"/>
        <v>0.30267073407019252</v>
      </c>
      <c r="L154" s="64">
        <f t="shared" si="47"/>
        <v>0.26083903376450651</v>
      </c>
      <c r="M154" s="32">
        <f t="shared" si="52"/>
        <v>0.26083903376450651</v>
      </c>
      <c r="N154" s="54">
        <f t="shared" si="48"/>
        <v>317346.44150377117</v>
      </c>
    </row>
    <row r="155" spans="1:14" x14ac:dyDescent="0.25">
      <c r="A155" s="1">
        <v>-19.5</v>
      </c>
      <c r="B155" s="9">
        <f t="shared" si="49"/>
        <v>-0.3403392041388939</v>
      </c>
      <c r="C155" s="9">
        <f t="shared" si="41"/>
        <v>-0.33380685923377057</v>
      </c>
      <c r="D155" s="9">
        <f t="shared" si="42"/>
        <v>0.66619314076622937</v>
      </c>
      <c r="E155" s="9">
        <f t="shared" si="43"/>
        <v>0.33309657038311469</v>
      </c>
      <c r="F155" s="10">
        <f t="shared" si="50"/>
        <v>0.30644884475246553</v>
      </c>
      <c r="G155" s="10">
        <f t="shared" si="53"/>
        <v>0.24371339684274015</v>
      </c>
      <c r="I155" s="28">
        <f>I154+'1. Income Tax Calculation'!$H$11/360</f>
        <v>6.2666666666666524</v>
      </c>
      <c r="J155" s="31">
        <f>I155*'1. Income Tax Calculation'!$H$6</f>
        <v>432399.99999999901</v>
      </c>
      <c r="K155" s="12">
        <f t="shared" si="51"/>
        <v>0.30644884475246553</v>
      </c>
      <c r="L155" s="64">
        <f t="shared" si="47"/>
        <v>0.26372049973124578</v>
      </c>
      <c r="M155" s="32">
        <f t="shared" si="52"/>
        <v>0.26372049973124578</v>
      </c>
      <c r="N155" s="54">
        <f t="shared" si="48"/>
        <v>318367.25591620861</v>
      </c>
    </row>
    <row r="156" spans="1:14" x14ac:dyDescent="0.25">
      <c r="A156" s="1">
        <v>-19</v>
      </c>
      <c r="B156" s="9">
        <f t="shared" si="49"/>
        <v>-0.3316125578789223</v>
      </c>
      <c r="C156" s="9">
        <f t="shared" si="41"/>
        <v>-0.32556815445715637</v>
      </c>
      <c r="D156" s="9">
        <f t="shared" si="42"/>
        <v>0.67443184554284363</v>
      </c>
      <c r="E156" s="9">
        <f t="shared" si="43"/>
        <v>0.33721592277142182</v>
      </c>
      <c r="F156" s="10">
        <f t="shared" si="50"/>
        <v>0.3102386489497081</v>
      </c>
      <c r="G156" s="10">
        <f t="shared" si="53"/>
        <v>0.24672736171842735</v>
      </c>
      <c r="I156" s="28">
        <f>I155+'1. Income Tax Calculation'!$H$11/360</f>
        <v>6.3111111111110967</v>
      </c>
      <c r="J156" s="31">
        <f>I156*'1. Income Tax Calculation'!$H$6</f>
        <v>435466.6666666657</v>
      </c>
      <c r="K156" s="12">
        <f t="shared" si="51"/>
        <v>0.3102386489497081</v>
      </c>
      <c r="L156" s="64">
        <f t="shared" si="47"/>
        <v>0.26661088403528377</v>
      </c>
      <c r="M156" s="32">
        <f t="shared" si="52"/>
        <v>0.26661088403528377</v>
      </c>
      <c r="N156" s="54">
        <f t="shared" si="48"/>
        <v>319366.5136987677</v>
      </c>
    </row>
    <row r="157" spans="1:14" x14ac:dyDescent="0.25">
      <c r="A157" s="1">
        <v>-18.5</v>
      </c>
      <c r="B157" s="9">
        <f t="shared" si="49"/>
        <v>-0.32288591161895064</v>
      </c>
      <c r="C157" s="9">
        <f t="shared" si="41"/>
        <v>-0.31730465640509181</v>
      </c>
      <c r="D157" s="9">
        <f t="shared" si="42"/>
        <v>0.68269534359490813</v>
      </c>
      <c r="E157" s="9">
        <f t="shared" si="43"/>
        <v>0.34134767179745407</v>
      </c>
      <c r="F157" s="10">
        <f t="shared" si="50"/>
        <v>0.31403985805365775</v>
      </c>
      <c r="G157" s="10">
        <f t="shared" si="53"/>
        <v>0.24975039671658969</v>
      </c>
      <c r="I157" s="28">
        <f>I156+'1. Income Tax Calculation'!$H$11/360</f>
        <v>6.355555555555541</v>
      </c>
      <c r="J157" s="31">
        <f>I157*'1. Income Tax Calculation'!$H$6</f>
        <v>438533.33333333232</v>
      </c>
      <c r="K157" s="12">
        <f t="shared" si="51"/>
        <v>0.31403985805365775</v>
      </c>
      <c r="L157" s="64">
        <f t="shared" si="47"/>
        <v>0.26950996656266513</v>
      </c>
      <c r="M157" s="32">
        <f t="shared" si="52"/>
        <v>0.26950996656266513</v>
      </c>
      <c r="N157" s="54">
        <f t="shared" si="48"/>
        <v>320344.22933005186</v>
      </c>
    </row>
    <row r="158" spans="1:14" x14ac:dyDescent="0.25">
      <c r="A158" s="1">
        <v>-18</v>
      </c>
      <c r="B158" s="9">
        <f t="shared" si="49"/>
        <v>-0.31415926535897898</v>
      </c>
      <c r="C158" s="9">
        <f t="shared" si="41"/>
        <v>-0.30901699437494712</v>
      </c>
      <c r="D158" s="9">
        <f t="shared" si="42"/>
        <v>0.69098300562505288</v>
      </c>
      <c r="E158" s="9">
        <f t="shared" si="43"/>
        <v>0.34549150281252644</v>
      </c>
      <c r="F158" s="10">
        <f t="shared" si="50"/>
        <v>0.31785218258752435</v>
      </c>
      <c r="G158" s="10">
        <f t="shared" si="53"/>
        <v>0.25278227162140793</v>
      </c>
      <c r="I158" s="28">
        <f>I157+'1. Income Tax Calculation'!$H$11/360</f>
        <v>6.3999999999999853</v>
      </c>
      <c r="J158" s="31">
        <f>I158*'1. Income Tax Calculation'!$H$6</f>
        <v>441599.99999999901</v>
      </c>
      <c r="K158" s="12">
        <f t="shared" si="51"/>
        <v>0.31785218258752435</v>
      </c>
      <c r="L158" s="64">
        <f t="shared" si="47"/>
        <v>0.27241752653703122</v>
      </c>
      <c r="M158" s="32">
        <f t="shared" si="52"/>
        <v>0.27241752653703122</v>
      </c>
      <c r="N158" s="54">
        <f t="shared" si="48"/>
        <v>321300.4202812463</v>
      </c>
    </row>
    <row r="159" spans="1:14" x14ac:dyDescent="0.25">
      <c r="A159" s="1">
        <v>-17.5</v>
      </c>
      <c r="B159" s="9">
        <f t="shared" si="49"/>
        <v>-0.30543261909900737</v>
      </c>
      <c r="C159" s="9">
        <f t="shared" si="41"/>
        <v>-0.30070579950427284</v>
      </c>
      <c r="D159" s="9">
        <f t="shared" si="42"/>
        <v>0.69929420049572721</v>
      </c>
      <c r="E159" s="9">
        <f t="shared" si="43"/>
        <v>0.34964710024786361</v>
      </c>
      <c r="F159" s="10">
        <f t="shared" si="50"/>
        <v>0.32167533222803452</v>
      </c>
      <c r="G159" s="10">
        <f t="shared" si="53"/>
        <v>0.25582275554386968</v>
      </c>
      <c r="I159" s="28">
        <f>I158+'1. Income Tax Calculation'!$H$11/360</f>
        <v>6.4444444444444295</v>
      </c>
      <c r="J159" s="31">
        <f>I159*'1. Income Tax Calculation'!$H$6</f>
        <v>444666.66666666564</v>
      </c>
      <c r="K159" s="12">
        <f t="shared" si="51"/>
        <v>0.32167533222803452</v>
      </c>
      <c r="L159" s="64">
        <f t="shared" si="47"/>
        <v>0.27533334253643282</v>
      </c>
      <c r="M159" s="32">
        <f t="shared" si="52"/>
        <v>0.27533334253643282</v>
      </c>
      <c r="N159" s="54">
        <f t="shared" si="48"/>
        <v>322235.10701879882</v>
      </c>
    </row>
    <row r="160" spans="1:14" x14ac:dyDescent="0.25">
      <c r="A160" s="1">
        <v>-17</v>
      </c>
      <c r="B160" s="9">
        <f t="shared" si="49"/>
        <v>-0.29670597283903571</v>
      </c>
      <c r="C160" s="9">
        <f t="shared" si="41"/>
        <v>-0.29237170472273644</v>
      </c>
      <c r="D160" s="9">
        <f t="shared" si="42"/>
        <v>0.70762829527726356</v>
      </c>
      <c r="E160" s="9">
        <f t="shared" si="43"/>
        <v>0.35381414763863178</v>
      </c>
      <c r="F160" s="10">
        <f t="shared" si="50"/>
        <v>0.32550901582754127</v>
      </c>
      <c r="G160" s="10">
        <f t="shared" si="53"/>
        <v>0.25887161693935246</v>
      </c>
      <c r="I160" s="28">
        <f>I159+'1. Income Tax Calculation'!$H$11/360</f>
        <v>6.4888888888888738</v>
      </c>
      <c r="J160" s="31">
        <f>I160*'1. Income Tax Calculation'!$H$6</f>
        <v>447733.33333333227</v>
      </c>
      <c r="K160" s="12">
        <f t="shared" si="51"/>
        <v>0.32550901582754127</v>
      </c>
      <c r="L160" s="64">
        <f t="shared" si="47"/>
        <v>0.27825719251019243</v>
      </c>
      <c r="M160" s="32">
        <f t="shared" si="52"/>
        <v>0.27825719251019243</v>
      </c>
      <c r="N160" s="54">
        <f t="shared" si="48"/>
        <v>323148.31300676905</v>
      </c>
    </row>
    <row r="161" spans="1:14" x14ac:dyDescent="0.25">
      <c r="A161" s="1">
        <v>-16.5</v>
      </c>
      <c r="B161" s="9">
        <f t="shared" si="49"/>
        <v>-0.28797932657906411</v>
      </c>
      <c r="C161" s="9">
        <f t="shared" si="41"/>
        <v>-0.28401534470392237</v>
      </c>
      <c r="D161" s="9">
        <f t="shared" si="42"/>
        <v>0.71598465529607758</v>
      </c>
      <c r="E161" s="9">
        <f t="shared" si="43"/>
        <v>0.35799232764803879</v>
      </c>
      <c r="F161" s="10">
        <f t="shared" si="50"/>
        <v>0.3293529414361957</v>
      </c>
      <c r="G161" s="10">
        <f t="shared" si="53"/>
        <v>0.26192862362525682</v>
      </c>
      <c r="I161" s="28">
        <f>I160+'1. Income Tax Calculation'!$H$11/360</f>
        <v>6.5333333333333181</v>
      </c>
      <c r="J161" s="31">
        <f>I161*'1. Income Tax Calculation'!$H$6</f>
        <v>450799.99999999895</v>
      </c>
      <c r="K161" s="12">
        <f t="shared" si="51"/>
        <v>0.3293529414361957</v>
      </c>
      <c r="L161" s="64">
        <f t="shared" si="47"/>
        <v>0.28118885379581471</v>
      </c>
      <c r="M161" s="32">
        <f t="shared" si="52"/>
        <v>0.28118885379581471</v>
      </c>
      <c r="N161" s="54">
        <f t="shared" si="48"/>
        <v>324040.06470884598</v>
      </c>
    </row>
    <row r="162" spans="1:14" x14ac:dyDescent="0.25">
      <c r="A162" s="1">
        <v>-16</v>
      </c>
      <c r="B162" s="9">
        <f t="shared" si="49"/>
        <v>-0.27925268031909245</v>
      </c>
      <c r="C162" s="9">
        <f t="shared" si="41"/>
        <v>-0.27563735581699894</v>
      </c>
      <c r="D162" s="9">
        <f t="shared" si="42"/>
        <v>0.72436264418300111</v>
      </c>
      <c r="E162" s="9">
        <f t="shared" si="43"/>
        <v>0.36218132209150056</v>
      </c>
      <c r="F162" s="10">
        <f t="shared" si="50"/>
        <v>0.33320681632418053</v>
      </c>
      <c r="G162" s="10">
        <f t="shared" si="53"/>
        <v>0.2649935427986882</v>
      </c>
      <c r="I162" s="28">
        <f>I161+'1. Income Tax Calculation'!$H$11/360</f>
        <v>6.5777777777777624</v>
      </c>
      <c r="J162" s="31">
        <f>I162*'1. Income Tax Calculation'!$H$6</f>
        <v>453866.66666666558</v>
      </c>
      <c r="K162" s="12">
        <f t="shared" si="51"/>
        <v>0.33320681632418053</v>
      </c>
      <c r="L162" s="64">
        <f t="shared" si="47"/>
        <v>0.28412810313594217</v>
      </c>
      <c r="M162" s="32">
        <f t="shared" si="52"/>
        <v>0.28412810313594217</v>
      </c>
      <c r="N162" s="54">
        <f t="shared" si="48"/>
        <v>324910.39159003296</v>
      </c>
    </row>
    <row r="163" spans="1:14" x14ac:dyDescent="0.25">
      <c r="A163" s="1">
        <v>-15.5</v>
      </c>
      <c r="B163" s="9">
        <f t="shared" si="49"/>
        <v>-0.27052603405912079</v>
      </c>
      <c r="C163" s="9">
        <f t="shared" si="41"/>
        <v>-0.26723837607825657</v>
      </c>
      <c r="D163" s="9">
        <f t="shared" si="42"/>
        <v>0.73276162392174338</v>
      </c>
      <c r="E163" s="9">
        <f t="shared" si="43"/>
        <v>0.36638081196087169</v>
      </c>
      <c r="F163" s="10">
        <f t="shared" si="50"/>
        <v>0.33707034700400196</v>
      </c>
      <c r="G163" s="10">
        <f t="shared" si="53"/>
        <v>0.26806614105418497</v>
      </c>
      <c r="I163" s="28">
        <f>I162+'1. Income Tax Calculation'!$H$11/360</f>
        <v>6.6222222222222067</v>
      </c>
      <c r="J163" s="31">
        <f>I163*'1. Income Tax Calculation'!$H$6</f>
        <v>456933.33333333227</v>
      </c>
      <c r="K163" s="12">
        <f t="shared" si="51"/>
        <v>0.33707034700400196</v>
      </c>
      <c r="L163" s="64">
        <f t="shared" si="47"/>
        <v>0.28707471669535778</v>
      </c>
      <c r="M163" s="32">
        <f t="shared" si="52"/>
        <v>0.28707471669535778</v>
      </c>
      <c r="N163" s="54">
        <f t="shared" si="48"/>
        <v>325759.32611800043</v>
      </c>
    </row>
    <row r="164" spans="1:14" x14ac:dyDescent="0.25">
      <c r="A164" s="1">
        <v>-15</v>
      </c>
      <c r="B164" s="9">
        <f t="shared" si="49"/>
        <v>-0.26179938779914919</v>
      </c>
      <c r="C164" s="9">
        <f t="shared" si="41"/>
        <v>-0.25881904510252052</v>
      </c>
      <c r="D164" s="9">
        <f t="shared" si="42"/>
        <v>0.74118095489747948</v>
      </c>
      <c r="E164" s="9">
        <f t="shared" si="43"/>
        <v>0.37059047744873974</v>
      </c>
      <c r="F164" s="10">
        <f t="shared" si="50"/>
        <v>0.34094323925284059</v>
      </c>
      <c r="G164" s="10">
        <f t="shared" si="53"/>
        <v>0.27114618440149402</v>
      </c>
      <c r="I164" s="28">
        <f>I163+'1. Income Tax Calculation'!$H$11/360</f>
        <v>6.666666666666651</v>
      </c>
      <c r="J164" s="31">
        <f>I164*'1. Income Tax Calculation'!$H$6</f>
        <v>459999.99999999889</v>
      </c>
      <c r="K164" s="12">
        <f t="shared" si="51"/>
        <v>0.34094323925284059</v>
      </c>
      <c r="L164" s="64">
        <f t="shared" si="47"/>
        <v>0.29002847007803068</v>
      </c>
      <c r="M164" s="32">
        <f t="shared" si="52"/>
        <v>0.29002847007803068</v>
      </c>
      <c r="N164" s="54">
        <f t="shared" si="48"/>
        <v>326586.90376410511</v>
      </c>
    </row>
    <row r="165" spans="1:14" x14ac:dyDescent="0.25">
      <c r="A165" s="1">
        <v>-14.5</v>
      </c>
      <c r="B165" s="9">
        <f t="shared" si="49"/>
        <v>-0.25307274153917753</v>
      </c>
      <c r="C165" s="9">
        <f t="shared" si="41"/>
        <v>-0.25038000405444116</v>
      </c>
      <c r="D165" s="9">
        <f t="shared" si="42"/>
        <v>0.74961999594555884</v>
      </c>
      <c r="E165" s="9">
        <f t="shared" si="43"/>
        <v>0.37480999797277942</v>
      </c>
      <c r="F165" s="10">
        <f t="shared" si="50"/>
        <v>0.3448251981349571</v>
      </c>
      <c r="G165" s="10">
        <f t="shared" si="53"/>
        <v>0.27423343828338959</v>
      </c>
      <c r="I165" s="28">
        <f>I164+'1. Income Tax Calculation'!$H$11/360</f>
        <v>6.7111111111110953</v>
      </c>
      <c r="J165" s="31">
        <f>I165*'1. Income Tax Calculation'!$H$6</f>
        <v>463066.66666666558</v>
      </c>
      <c r="K165" s="12">
        <f t="shared" si="51"/>
        <v>0.3448251981349571</v>
      </c>
      <c r="L165" s="64">
        <f t="shared" si="47"/>
        <v>0.29298913834420515</v>
      </c>
      <c r="M165" s="32">
        <f t="shared" si="52"/>
        <v>0.29298913834420515</v>
      </c>
      <c r="N165" s="54">
        <f t="shared" si="48"/>
        <v>327393.16300407599</v>
      </c>
    </row>
    <row r="166" spans="1:14" x14ac:dyDescent="0.25">
      <c r="A166" s="1">
        <v>-14</v>
      </c>
      <c r="B166" s="9">
        <f t="shared" si="49"/>
        <v>-0.24434609527920589</v>
      </c>
      <c r="C166" s="9">
        <f t="shared" si="41"/>
        <v>-0.24192189559966748</v>
      </c>
      <c r="D166" s="9">
        <f t="shared" si="42"/>
        <v>0.75807810440033252</v>
      </c>
      <c r="E166" s="9">
        <f t="shared" si="43"/>
        <v>0.37903905220016626</v>
      </c>
      <c r="F166" s="10">
        <f t="shared" si="50"/>
        <v>0.34871592802415297</v>
      </c>
      <c r="G166" s="10">
        <f t="shared" si="53"/>
        <v>0.27732766759353572</v>
      </c>
      <c r="I166" s="28">
        <f>I165+'1. Income Tax Calculation'!$H$11/360</f>
        <v>6.7555555555555395</v>
      </c>
      <c r="J166" s="31">
        <f>I166*'1. Income Tax Calculation'!$H$6</f>
        <v>466133.33333333221</v>
      </c>
      <c r="K166" s="12">
        <f t="shared" si="51"/>
        <v>0.34871592802415297</v>
      </c>
      <c r="L166" s="64">
        <f t="shared" si="47"/>
        <v>0.2959564960275296</v>
      </c>
      <c r="M166" s="32">
        <f t="shared" si="52"/>
        <v>0.2959564960275296</v>
      </c>
      <c r="N166" s="54">
        <f t="shared" si="48"/>
        <v>328178.1453183667</v>
      </c>
    </row>
    <row r="167" spans="1:14" x14ac:dyDescent="0.25">
      <c r="A167" s="1">
        <v>-13.5</v>
      </c>
      <c r="B167" s="9">
        <f t="shared" si="49"/>
        <v>-0.23561944901923423</v>
      </c>
      <c r="C167" s="9">
        <f t="shared" si="41"/>
        <v>-0.23344536385590517</v>
      </c>
      <c r="D167" s="9">
        <f t="shared" si="42"/>
        <v>0.7665546361440948</v>
      </c>
      <c r="E167" s="9">
        <f t="shared" si="43"/>
        <v>0.3832773180720474</v>
      </c>
      <c r="F167" s="10">
        <f t="shared" si="50"/>
        <v>0.35261513262628363</v>
      </c>
      <c r="G167" s="10">
        <f t="shared" si="53"/>
        <v>0.28042863669439078</v>
      </c>
      <c r="I167" s="28">
        <f>I166+'1. Income Tax Calculation'!$H$11/360</f>
        <v>6.7999999999999838</v>
      </c>
      <c r="J167" s="31">
        <f>I167*'1. Income Tax Calculation'!$H$6</f>
        <v>469199.99999999889</v>
      </c>
      <c r="K167" s="12">
        <f t="shared" si="51"/>
        <v>0.35261513262628363</v>
      </c>
      <c r="L167" s="64">
        <f t="shared" si="47"/>
        <v>0.29893031715222829</v>
      </c>
      <c r="M167" s="32">
        <f t="shared" si="52"/>
        <v>0.29893031715222829</v>
      </c>
      <c r="N167" s="54">
        <f t="shared" si="48"/>
        <v>328941.89519217372</v>
      </c>
    </row>
    <row r="168" spans="1:14" x14ac:dyDescent="0.25">
      <c r="A168" s="1">
        <v>-13</v>
      </c>
      <c r="B168" s="9">
        <f t="shared" si="49"/>
        <v>-0.22689280275926263</v>
      </c>
      <c r="C168" s="9">
        <f t="shared" si="41"/>
        <v>-0.22495105434386478</v>
      </c>
      <c r="D168" s="9">
        <f t="shared" si="42"/>
        <v>0.77504894565613525</v>
      </c>
      <c r="E168" s="9">
        <f t="shared" si="43"/>
        <v>0.38752447282806762</v>
      </c>
      <c r="F168" s="10">
        <f t="shared" si="50"/>
        <v>0.35652251500182225</v>
      </c>
      <c r="G168" s="10">
        <f t="shared" si="53"/>
        <v>0.28353610943515167</v>
      </c>
      <c r="I168" s="28">
        <f>I167+'1. Income Tax Calculation'!$H$11/360</f>
        <v>6.8444444444444281</v>
      </c>
      <c r="J168" s="31">
        <f>I168*'1. Income Tax Calculation'!$H$6</f>
        <v>472266.66666666552</v>
      </c>
      <c r="K168" s="12">
        <f t="shared" si="51"/>
        <v>0.35652251500182225</v>
      </c>
      <c r="L168" s="64">
        <f t="shared" si="47"/>
        <v>0.3019103752503085</v>
      </c>
      <c r="M168" s="32">
        <f t="shared" si="52"/>
        <v>0.3019103752503085</v>
      </c>
      <c r="N168" s="54">
        <f t="shared" si="48"/>
        <v>329684.46011512016</v>
      </c>
    </row>
    <row r="169" spans="1:14" x14ac:dyDescent="0.25">
      <c r="A169" s="1">
        <v>-12.5</v>
      </c>
      <c r="B169" s="9">
        <f t="shared" si="49"/>
        <v>-0.21816615649929097</v>
      </c>
      <c r="C169" s="9">
        <f t="shared" si="41"/>
        <v>-0.21643961393810265</v>
      </c>
      <c r="D169" s="9">
        <f t="shared" si="42"/>
        <v>0.78356038606189737</v>
      </c>
      <c r="E169" s="9">
        <f t="shared" si="43"/>
        <v>0.39178019303094869</v>
      </c>
      <c r="F169" s="10">
        <f t="shared" si="50"/>
        <v>0.36043777758847279</v>
      </c>
      <c r="G169" s="10">
        <f t="shared" si="53"/>
        <v>0.28664984916973824</v>
      </c>
      <c r="I169" s="28">
        <f>I168+'1. Income Tax Calculation'!$H$11/360</f>
        <v>6.8888888888888724</v>
      </c>
      <c r="J169" s="31">
        <f>I169*'1. Income Tax Calculation'!$H$6</f>
        <v>475333.33333333221</v>
      </c>
      <c r="K169" s="12">
        <f t="shared" si="51"/>
        <v>0.36043777758847279</v>
      </c>
      <c r="L169" s="64">
        <f t="shared" si="47"/>
        <v>0.30489644337880872</v>
      </c>
      <c r="M169" s="32">
        <f t="shared" si="52"/>
        <v>0.30489644337880872</v>
      </c>
      <c r="N169" s="54">
        <f t="shared" si="48"/>
        <v>330405.89058060548</v>
      </c>
    </row>
    <row r="170" spans="1:14" x14ac:dyDescent="0.25">
      <c r="A170" s="1">
        <v>-12</v>
      </c>
      <c r="B170" s="9">
        <f t="shared" si="49"/>
        <v>-0.20943951023931934</v>
      </c>
      <c r="C170" s="9">
        <f t="shared" si="41"/>
        <v>-0.20791169081775912</v>
      </c>
      <c r="D170" s="9">
        <f t="shared" si="42"/>
        <v>0.79208830918224082</v>
      </c>
      <c r="E170" s="9">
        <f t="shared" si="43"/>
        <v>0.39604415459112041</v>
      </c>
      <c r="F170" s="10">
        <f t="shared" si="50"/>
        <v>0.36436062222383081</v>
      </c>
      <c r="G170" s="10">
        <f t="shared" si="53"/>
        <v>0.28976961877481433</v>
      </c>
      <c r="I170" s="28">
        <f>I169+'1. Income Tax Calculation'!$H$11/360</f>
        <v>6.9333333333333167</v>
      </c>
      <c r="J170" s="31">
        <f>I170*'1. Income Tax Calculation'!$H$6</f>
        <v>478399.99999999884</v>
      </c>
      <c r="K170" s="12">
        <f t="shared" si="51"/>
        <v>0.36436062222383081</v>
      </c>
      <c r="L170" s="64">
        <f t="shared" si="47"/>
        <v>0.30788829413707963</v>
      </c>
      <c r="M170" s="32">
        <f t="shared" si="52"/>
        <v>0.30788829413707963</v>
      </c>
      <c r="N170" s="54">
        <f t="shared" si="48"/>
        <v>331106.24008482031</v>
      </c>
    </row>
    <row r="171" spans="1:14" x14ac:dyDescent="0.25">
      <c r="A171" s="1">
        <v>-11.5</v>
      </c>
      <c r="B171" s="9">
        <f t="shared" si="49"/>
        <v>-0.20071286397934768</v>
      </c>
      <c r="C171" s="9">
        <f t="shared" ref="C171:C196" si="54">SIN(B171)</f>
        <v>-0.19936793441719697</v>
      </c>
      <c r="D171" s="9">
        <f t="shared" ref="D171:D196" si="55">C171+1</f>
        <v>0.80063206558280298</v>
      </c>
      <c r="E171" s="9">
        <f t="shared" ref="E171:E196" si="56">D171/2</f>
        <v>0.40031603279140149</v>
      </c>
      <c r="F171" s="10">
        <f t="shared" si="50"/>
        <v>0.36829075016808938</v>
      </c>
      <c r="G171" s="10">
        <f t="shared" si="53"/>
        <v>0.29289518066784587</v>
      </c>
      <c r="I171" s="28">
        <f>I170+'1. Income Tax Calculation'!$H$11/360</f>
        <v>6.977777777777761</v>
      </c>
      <c r="J171" s="31">
        <f>I171*'1. Income Tax Calculation'!$H$6</f>
        <v>481466.66666666552</v>
      </c>
      <c r="K171" s="12">
        <f t="shared" si="51"/>
        <v>0.36829075016808938</v>
      </c>
      <c r="L171" s="64">
        <f t="shared" si="47"/>
        <v>0.31088569968410273</v>
      </c>
      <c r="M171" s="32">
        <f t="shared" si="52"/>
        <v>0.31088569968410273</v>
      </c>
      <c r="N171" s="54">
        <f t="shared" si="48"/>
        <v>331785.56512542651</v>
      </c>
    </row>
    <row r="172" spans="1:14" x14ac:dyDescent="0.25">
      <c r="A172" s="1">
        <v>-11</v>
      </c>
      <c r="B172" s="9">
        <f t="shared" si="49"/>
        <v>-0.19198621771937607</v>
      </c>
      <c r="C172" s="9">
        <f t="shared" si="54"/>
        <v>-0.19080899537654464</v>
      </c>
      <c r="D172" s="9">
        <f t="shared" si="55"/>
        <v>0.80919100462345539</v>
      </c>
      <c r="E172" s="9">
        <f t="shared" si="56"/>
        <v>0.40459550231172769</v>
      </c>
      <c r="F172" s="10">
        <f t="shared" si="50"/>
        <v>0.37222786212678949</v>
      </c>
      <c r="G172" s="10">
        <f t="shared" si="53"/>
        <v>0.29602629682519355</v>
      </c>
      <c r="I172" s="28">
        <f>I171+'1. Income Tax Calculation'!$H$11/360</f>
        <v>7.0222222222222053</v>
      </c>
      <c r="J172" s="31">
        <f>I172*'1. Income Tax Calculation'!$H$6</f>
        <v>484533.33333333215</v>
      </c>
      <c r="K172" s="12">
        <f t="shared" si="51"/>
        <v>0.37222786212678949</v>
      </c>
      <c r="L172" s="64">
        <f t="shared" si="47"/>
        <v>0.31388843175584047</v>
      </c>
      <c r="M172" s="32">
        <f t="shared" si="52"/>
        <v>0.31388843175584047</v>
      </c>
      <c r="N172" s="54">
        <f t="shared" si="48"/>
        <v>332443.92519990262</v>
      </c>
    </row>
    <row r="173" spans="1:14" x14ac:dyDescent="0.25">
      <c r="A173" s="1">
        <v>-10.5</v>
      </c>
      <c r="B173" s="9">
        <f t="shared" si="49"/>
        <v>-0.18325957145940441</v>
      </c>
      <c r="C173" s="9">
        <f t="shared" si="54"/>
        <v>-0.18223552549214728</v>
      </c>
      <c r="D173" s="9">
        <f t="shared" si="55"/>
        <v>0.81776447450785272</v>
      </c>
      <c r="E173" s="9">
        <f t="shared" si="56"/>
        <v>0.40888223725392636</v>
      </c>
      <c r="F173" s="10">
        <f t="shared" si="50"/>
        <v>0.37617165827361226</v>
      </c>
      <c r="G173" s="10">
        <f t="shared" si="53"/>
        <v>0.29916272880023931</v>
      </c>
      <c r="I173" s="28">
        <f>I172+'1. Income Tax Calculation'!$H$11/360</f>
        <v>7.0666666666666496</v>
      </c>
      <c r="J173" s="31">
        <f>I173*'1. Income Tax Calculation'!$H$6</f>
        <v>487599.99999999884</v>
      </c>
      <c r="K173" s="12">
        <f t="shared" si="51"/>
        <v>0.37617165827361226</v>
      </c>
      <c r="L173" s="64">
        <f t="shared" si="47"/>
        <v>0.31689626168262042</v>
      </c>
      <c r="M173" s="32">
        <f t="shared" si="52"/>
        <v>0.31689626168262042</v>
      </c>
      <c r="N173" s="54">
        <f t="shared" si="48"/>
        <v>333081.38280355348</v>
      </c>
    </row>
    <row r="174" spans="1:14" x14ac:dyDescent="0.25">
      <c r="A174" s="1">
        <v>-10</v>
      </c>
      <c r="B174" s="9">
        <f t="shared" si="49"/>
        <v>-0.17453292519943278</v>
      </c>
      <c r="C174" s="9">
        <f t="shared" si="54"/>
        <v>-0.17364817766693016</v>
      </c>
      <c r="D174" s="9">
        <f t="shared" si="55"/>
        <v>0.82635182233306981</v>
      </c>
      <c r="E174" s="9">
        <f t="shared" si="56"/>
        <v>0.4131759111665349</v>
      </c>
      <c r="F174" s="10">
        <f t="shared" si="50"/>
        <v>0.38012183827321211</v>
      </c>
      <c r="G174" s="10">
        <f t="shared" si="53"/>
        <v>0.30230423774154525</v>
      </c>
      <c r="I174" s="28">
        <f>I173+'1. Income Tax Calculation'!$H$11/360</f>
        <v>7.1111111111110938</v>
      </c>
      <c r="J174" s="31">
        <f>I174*'1. Income Tax Calculation'!$H$6</f>
        <v>490666.66666666546</v>
      </c>
      <c r="K174" s="12">
        <f t="shared" si="51"/>
        <v>0.38012183827321211</v>
      </c>
      <c r="L174" s="64">
        <f t="shared" si="47"/>
        <v>0.31990896040654804</v>
      </c>
      <c r="M174" s="32">
        <f t="shared" si="52"/>
        <v>0.31990896040654804</v>
      </c>
      <c r="N174" s="54">
        <f t="shared" si="48"/>
        <v>333698.00342718628</v>
      </c>
    </row>
    <row r="175" spans="1:14" x14ac:dyDescent="0.25">
      <c r="A175" s="1">
        <v>-9.5</v>
      </c>
      <c r="B175" s="9">
        <f t="shared" si="49"/>
        <v>-0.16580627893946115</v>
      </c>
      <c r="C175" s="9">
        <f t="shared" si="54"/>
        <v>-0.16504760586067749</v>
      </c>
      <c r="D175" s="9">
        <f t="shared" si="55"/>
        <v>0.83495239413932254</v>
      </c>
      <c r="E175" s="9">
        <f t="shared" si="56"/>
        <v>0.41747619706966127</v>
      </c>
      <c r="F175" s="10">
        <f t="shared" si="50"/>
        <v>0.38407810130408837</v>
      </c>
      <c r="G175" s="10">
        <f t="shared" si="53"/>
        <v>0.30545058441104256</v>
      </c>
      <c r="I175" s="28">
        <f>I174+'1. Income Tax Calculation'!$H$11/360</f>
        <v>7.1555555555555381</v>
      </c>
      <c r="J175" s="31">
        <f>I175*'1. Income Tax Calculation'!$H$6</f>
        <v>493733.33333333215</v>
      </c>
      <c r="K175" s="12">
        <f t="shared" si="51"/>
        <v>0.38407810130408837</v>
      </c>
      <c r="L175" s="64">
        <f t="shared" si="47"/>
        <v>0.32292629849895149</v>
      </c>
      <c r="M175" s="32">
        <f t="shared" si="52"/>
        <v>0.32292629849895149</v>
      </c>
      <c r="N175" s="54">
        <f t="shared" si="48"/>
        <v>334293.85555445019</v>
      </c>
    </row>
    <row r="176" spans="1:14" x14ac:dyDescent="0.25">
      <c r="A176" s="1">
        <v>-9</v>
      </c>
      <c r="B176" s="9">
        <f t="shared" ref="B176:B196" si="57">A176*$E$1/180</f>
        <v>-0.15707963267948949</v>
      </c>
      <c r="C176" s="9">
        <f t="shared" si="54"/>
        <v>-0.1564344650402307</v>
      </c>
      <c r="D176" s="9">
        <f t="shared" si="55"/>
        <v>0.84356553495976927</v>
      </c>
      <c r="E176" s="9">
        <f t="shared" si="56"/>
        <v>0.42178276747988463</v>
      </c>
      <c r="F176" s="10">
        <f t="shared" ref="F176:F196" si="58">E176*$E$2</f>
        <v>0.3880401460814939</v>
      </c>
      <c r="G176" s="10">
        <f t="shared" si="53"/>
        <v>0.3086015292022507</v>
      </c>
      <c r="I176" s="28">
        <f>I175+'1. Income Tax Calculation'!$H$11/360</f>
        <v>7.1999999999999824</v>
      </c>
      <c r="J176" s="31">
        <f>I176*'1. Income Tax Calculation'!$H$6</f>
        <v>496799.99999999878</v>
      </c>
      <c r="K176" s="12">
        <f t="shared" ref="K176:K196" si="59">((SIN(A176*$H$1)+1)/2)*$E$2</f>
        <v>0.3880401460814939</v>
      </c>
      <c r="L176" s="64">
        <f t="shared" si="47"/>
        <v>0.32594804617785289</v>
      </c>
      <c r="M176" s="32">
        <f t="shared" si="52"/>
        <v>0.32594804617785289</v>
      </c>
      <c r="N176" s="54">
        <f t="shared" si="48"/>
        <v>334869.01065884187</v>
      </c>
    </row>
    <row r="177" spans="1:14" x14ac:dyDescent="0.25">
      <c r="A177" s="1">
        <v>-8.5</v>
      </c>
      <c r="B177" s="9">
        <f t="shared" si="57"/>
        <v>-0.14835298641951786</v>
      </c>
      <c r="C177" s="9">
        <f t="shared" si="54"/>
        <v>-0.14780941112961046</v>
      </c>
      <c r="D177" s="9">
        <f t="shared" si="55"/>
        <v>0.85219058887038956</v>
      </c>
      <c r="E177" s="9">
        <f t="shared" si="56"/>
        <v>0.42609529443519478</v>
      </c>
      <c r="F177" s="10">
        <f t="shared" si="58"/>
        <v>0.39200767088037924</v>
      </c>
      <c r="G177" s="10">
        <f t="shared" si="53"/>
        <v>0.31175683215852451</v>
      </c>
      <c r="I177" s="28">
        <f>I176+'1. Income Tax Calculation'!$H$11/360</f>
        <v>7.2444444444444267</v>
      </c>
      <c r="J177" s="31">
        <f>I177*'1. Income Tax Calculation'!$H$6</f>
        <v>499866.66666666546</v>
      </c>
      <c r="K177" s="12">
        <f t="shared" si="59"/>
        <v>0.39200767088037924</v>
      </c>
      <c r="L177" s="64">
        <f t="shared" si="47"/>
        <v>0.32897397332546752</v>
      </c>
      <c r="M177" s="32">
        <f t="shared" si="52"/>
        <v>0.32897397332546752</v>
      </c>
      <c r="N177" s="54">
        <f t="shared" si="48"/>
        <v>335423.54320037551</v>
      </c>
    </row>
    <row r="178" spans="1:14" x14ac:dyDescent="0.25">
      <c r="A178" s="1">
        <v>-8</v>
      </c>
      <c r="B178" s="9">
        <f t="shared" si="57"/>
        <v>-0.13962634015954623</v>
      </c>
      <c r="C178" s="9">
        <f t="shared" si="54"/>
        <v>-0.1391731009600653</v>
      </c>
      <c r="D178" s="9">
        <f t="shared" si="55"/>
        <v>0.8608268990399347</v>
      </c>
      <c r="E178" s="9">
        <f t="shared" si="56"/>
        <v>0.43041344951996735</v>
      </c>
      <c r="F178" s="10">
        <f t="shared" si="58"/>
        <v>0.39598037355836996</v>
      </c>
      <c r="G178" s="10">
        <f t="shared" si="53"/>
        <v>0.31491625299132758</v>
      </c>
      <c r="I178" s="28">
        <f>I177+'1. Income Tax Calculation'!$H$11/360</f>
        <v>7.288888888888871</v>
      </c>
      <c r="J178" s="31">
        <f>I178*'1. Income Tax Calculation'!$H$6</f>
        <v>502933.33333333209</v>
      </c>
      <c r="K178" s="12">
        <f t="shared" si="59"/>
        <v>0.39598037355836996</v>
      </c>
      <c r="L178" s="64">
        <f t="shared" si="47"/>
        <v>0.33200384950572737</v>
      </c>
      <c r="M178" s="32">
        <f t="shared" si="52"/>
        <v>0.33200384950572737</v>
      </c>
      <c r="N178" s="54">
        <f t="shared" si="48"/>
        <v>335957.53062191868</v>
      </c>
    </row>
    <row r="179" spans="1:14" x14ac:dyDescent="0.25">
      <c r="A179" s="1">
        <v>-7.5</v>
      </c>
      <c r="B179" s="9">
        <f t="shared" si="57"/>
        <v>-0.13089969389957459</v>
      </c>
      <c r="C179" s="9">
        <f t="shared" si="54"/>
        <v>-0.13052619222005146</v>
      </c>
      <c r="D179" s="9">
        <f t="shared" si="55"/>
        <v>0.86947380777994854</v>
      </c>
      <c r="E179" s="9">
        <f t="shared" si="56"/>
        <v>0.43473690388997427</v>
      </c>
      <c r="F179" s="10">
        <f t="shared" si="58"/>
        <v>0.39995795157877634</v>
      </c>
      <c r="G179" s="10">
        <f t="shared" si="53"/>
        <v>0.31807955109853131</v>
      </c>
      <c r="I179" s="28">
        <f>I178+'1. Income Tax Calculation'!$H$11/360</f>
        <v>7.3333333333333153</v>
      </c>
      <c r="J179" s="31">
        <f>I179*'1. Income Tax Calculation'!$H$6</f>
        <v>505999.99999999878</v>
      </c>
      <c r="K179" s="12">
        <f t="shared" si="59"/>
        <v>0.39995795157877634</v>
      </c>
      <c r="L179" s="64">
        <f t="shared" si="47"/>
        <v>0.33503744398183088</v>
      </c>
      <c r="M179" s="32">
        <f t="shared" si="52"/>
        <v>0.33503744398183088</v>
      </c>
      <c r="N179" s="54">
        <f t="shared" si="48"/>
        <v>336471.05334519275</v>
      </c>
    </row>
    <row r="180" spans="1:14" x14ac:dyDescent="0.25">
      <c r="A180" s="1">
        <v>-7</v>
      </c>
      <c r="B180" s="9">
        <f t="shared" si="57"/>
        <v>-0.12217304763960295</v>
      </c>
      <c r="C180" s="9">
        <f t="shared" si="54"/>
        <v>-0.12186934340514737</v>
      </c>
      <c r="D180" s="9">
        <f t="shared" si="55"/>
        <v>0.87813065659485268</v>
      </c>
      <c r="E180" s="9">
        <f t="shared" si="56"/>
        <v>0.43906532829742634</v>
      </c>
      <c r="F180" s="10">
        <f t="shared" si="58"/>
        <v>0.40394010203363223</v>
      </c>
      <c r="G180" s="10">
        <f t="shared" si="53"/>
        <v>0.32124648558273772</v>
      </c>
      <c r="I180" s="28">
        <f>I179+'1. Income Tax Calculation'!$H$11/360</f>
        <v>7.3777777777777596</v>
      </c>
      <c r="J180" s="31">
        <f>I180*'1. Income Tax Calculation'!$H$6</f>
        <v>509066.66666666541</v>
      </c>
      <c r="K180" s="12">
        <f t="shared" si="59"/>
        <v>0.40394010203363223</v>
      </c>
      <c r="L180" s="64">
        <f t="shared" si="47"/>
        <v>0.33807452573381369</v>
      </c>
      <c r="M180" s="32">
        <f t="shared" si="52"/>
        <v>0.33807452573381369</v>
      </c>
      <c r="N180" s="54">
        <f t="shared" si="48"/>
        <v>336964.19476643909</v>
      </c>
    </row>
    <row r="181" spans="1:14" x14ac:dyDescent="0.25">
      <c r="A181" s="1">
        <v>-6.5</v>
      </c>
      <c r="B181" s="9">
        <f t="shared" si="57"/>
        <v>-0.11344640137963131</v>
      </c>
      <c r="C181" s="9">
        <f t="shared" si="54"/>
        <v>-0.11320321376790661</v>
      </c>
      <c r="D181" s="9">
        <f t="shared" si="55"/>
        <v>0.88679678623209335</v>
      </c>
      <c r="E181" s="9">
        <f t="shared" si="56"/>
        <v>0.44339839311604667</v>
      </c>
      <c r="F181" s="10">
        <f t="shared" si="58"/>
        <v>0.40792652166676296</v>
      </c>
      <c r="G181" s="10">
        <f t="shared" si="53"/>
        <v>0.32441681526962446</v>
      </c>
      <c r="I181" s="28">
        <f>I180+'1. Income Tax Calculation'!$H$11/360</f>
        <v>7.4222222222222038</v>
      </c>
      <c r="J181" s="31">
        <f>I181*'1. Income Tax Calculation'!$H$6</f>
        <v>512133.33333333209</v>
      </c>
      <c r="K181" s="12">
        <f t="shared" si="59"/>
        <v>0.40792652166676296</v>
      </c>
      <c r="L181" s="64">
        <f t="shared" si="47"/>
        <v>0.34111486347614184</v>
      </c>
      <c r="M181" s="32">
        <f t="shared" si="52"/>
        <v>0.34111486347614184</v>
      </c>
      <c r="N181" s="54">
        <f t="shared" si="48"/>
        <v>337437.04125175107</v>
      </c>
    </row>
    <row r="182" spans="1:14" x14ac:dyDescent="0.25">
      <c r="A182" s="1">
        <v>-6</v>
      </c>
      <c r="B182" s="9">
        <f t="shared" si="57"/>
        <v>-0.10471975511965967</v>
      </c>
      <c r="C182" s="9">
        <f t="shared" si="54"/>
        <v>-0.10452846326765336</v>
      </c>
      <c r="D182" s="9">
        <f t="shared" si="55"/>
        <v>0.8954715367323467</v>
      </c>
      <c r="E182" s="9">
        <f t="shared" si="56"/>
        <v>0.44773576836617335</v>
      </c>
      <c r="F182" s="10">
        <f t="shared" si="58"/>
        <v>0.41191690689687949</v>
      </c>
      <c r="G182" s="10">
        <f t="shared" si="53"/>
        <v>0.32759029872631151</v>
      </c>
      <c r="I182" s="28">
        <f>I181+'1. Income Tax Calculation'!$H$11/360</f>
        <v>7.4666666666666481</v>
      </c>
      <c r="J182" s="31">
        <f>I182*'1. Income Tax Calculation'!$H$6</f>
        <v>515199.99999999872</v>
      </c>
      <c r="K182" s="12">
        <f t="shared" si="59"/>
        <v>0.41191690689687949</v>
      </c>
      <c r="L182" s="64">
        <f t="shared" si="47"/>
        <v>0.34415822567532495</v>
      </c>
      <c r="M182" s="32">
        <f t="shared" si="52"/>
        <v>0.34415822567532495</v>
      </c>
      <c r="N182" s="54">
        <f t="shared" si="48"/>
        <v>337889.68213207176</v>
      </c>
    </row>
    <row r="183" spans="1:14" x14ac:dyDescent="0.25">
      <c r="A183" s="1">
        <v>-5.5</v>
      </c>
      <c r="B183" s="9">
        <f t="shared" si="57"/>
        <v>-9.5993108859688037E-2</v>
      </c>
      <c r="C183" s="9">
        <f t="shared" si="54"/>
        <v>-9.5845752520223898E-2</v>
      </c>
      <c r="D183" s="9">
        <f t="shared" si="55"/>
        <v>0.90415424747977613</v>
      </c>
      <c r="E183" s="9">
        <f t="shared" si="56"/>
        <v>0.45207712373988806</v>
      </c>
      <c r="F183" s="10">
        <f t="shared" si="58"/>
        <v>0.41591095384069704</v>
      </c>
      <c r="G183" s="10">
        <f t="shared" si="53"/>
        <v>0.33076669427974686</v>
      </c>
      <c r="I183" s="28">
        <f>I182+'1. Income Tax Calculation'!$H$11/360</f>
        <v>7.5111111111110924</v>
      </c>
      <c r="J183" s="31">
        <f>I183*'1. Income Tax Calculation'!$H$6</f>
        <v>518266.66666666541</v>
      </c>
      <c r="K183" s="12">
        <f t="shared" si="59"/>
        <v>0.41591095384069704</v>
      </c>
      <c r="L183" s="64">
        <f t="shared" si="47"/>
        <v>0.34720438056754888</v>
      </c>
      <c r="M183" s="32">
        <f t="shared" si="52"/>
        <v>0.34720438056754888</v>
      </c>
      <c r="N183" s="54">
        <f t="shared" si="48"/>
        <v>338322.2096978575</v>
      </c>
    </row>
    <row r="184" spans="1:14" x14ac:dyDescent="0.25">
      <c r="A184" s="1">
        <v>-5</v>
      </c>
      <c r="B184" s="9">
        <f t="shared" si="57"/>
        <v>-8.7266462599716391E-2</v>
      </c>
      <c r="C184" s="9">
        <f t="shared" si="54"/>
        <v>-8.7155742747658083E-2</v>
      </c>
      <c r="D184" s="9">
        <f t="shared" si="55"/>
        <v>0.91284425725234186</v>
      </c>
      <c r="E184" s="9">
        <f t="shared" si="56"/>
        <v>0.45642212862617093</v>
      </c>
      <c r="F184" s="10">
        <f t="shared" si="58"/>
        <v>0.41990835833607726</v>
      </c>
      <c r="G184" s="10">
        <f t="shared" si="53"/>
        <v>0.33394576003511128</v>
      </c>
      <c r="I184" s="28">
        <f>I183+'1. Income Tax Calculation'!$H$11/360</f>
        <v>7.5555555555555367</v>
      </c>
      <c r="J184" s="31">
        <f>I184*'1. Income Tax Calculation'!$H$6</f>
        <v>521333.33333333203</v>
      </c>
      <c r="K184" s="12">
        <f t="shared" si="59"/>
        <v>0.41990835833607726</v>
      </c>
      <c r="L184" s="64">
        <f t="shared" si="47"/>
        <v>0.35025309617632483</v>
      </c>
      <c r="M184" s="32">
        <f t="shared" si="52"/>
        <v>0.35025309617632483</v>
      </c>
      <c r="N184" s="54">
        <f t="shared" si="48"/>
        <v>338734.7191934085</v>
      </c>
    </row>
    <row r="185" spans="1:14" x14ac:dyDescent="0.25">
      <c r="A185" s="1">
        <v>-4.5</v>
      </c>
      <c r="B185" s="9">
        <f t="shared" si="57"/>
        <v>-7.8539816339744745E-2</v>
      </c>
      <c r="C185" s="9">
        <f t="shared" si="54"/>
        <v>-7.845909572784486E-2</v>
      </c>
      <c r="D185" s="9">
        <f t="shared" si="55"/>
        <v>0.92154090427215518</v>
      </c>
      <c r="E185" s="9">
        <f t="shared" si="56"/>
        <v>0.46077045213607759</v>
      </c>
      <c r="F185" s="10">
        <f t="shared" si="58"/>
        <v>0.42390881596519142</v>
      </c>
      <c r="G185" s="10">
        <f t="shared" si="53"/>
        <v>0.33712725389423936</v>
      </c>
      <c r="I185" s="28">
        <f>I184+'1. Income Tax Calculation'!$H$11/360</f>
        <v>7.599999999999981</v>
      </c>
      <c r="J185" s="31">
        <f>I185*'1. Income Tax Calculation'!$H$6</f>
        <v>524399.99999999872</v>
      </c>
      <c r="K185" s="12">
        <f t="shared" si="59"/>
        <v>0.42390881596519142</v>
      </c>
      <c r="L185" s="64">
        <f t="shared" si="47"/>
        <v>0.35330414033015567</v>
      </c>
      <c r="M185" s="32">
        <f t="shared" si="52"/>
        <v>0.35330414033015567</v>
      </c>
      <c r="N185" s="54">
        <f t="shared" si="48"/>
        <v>339127.30881086551</v>
      </c>
    </row>
    <row r="186" spans="1:14" x14ac:dyDescent="0.25">
      <c r="A186" s="1">
        <v>-4</v>
      </c>
      <c r="B186" s="9">
        <f t="shared" si="57"/>
        <v>-6.9813170079773113E-2</v>
      </c>
      <c r="C186" s="9">
        <f t="shared" si="54"/>
        <v>-6.9756473744125233E-2</v>
      </c>
      <c r="D186" s="9">
        <f t="shared" si="55"/>
        <v>0.93024352625587481</v>
      </c>
      <c r="E186" s="9">
        <f t="shared" si="56"/>
        <v>0.4651217631279374</v>
      </c>
      <c r="F186" s="10">
        <f t="shared" si="58"/>
        <v>0.4279120220777024</v>
      </c>
      <c r="G186" s="10">
        <f t="shared" si="53"/>
        <v>0.34031093357405584</v>
      </c>
      <c r="I186" s="28">
        <f>I185+'1. Income Tax Calculation'!$H$11/360</f>
        <v>7.6444444444444253</v>
      </c>
      <c r="J186" s="31">
        <f>I186*'1. Income Tax Calculation'!$H$6</f>
        <v>527466.66666666535</v>
      </c>
      <c r="K186" s="12">
        <f t="shared" si="59"/>
        <v>0.4279120220777024</v>
      </c>
      <c r="L186" s="64">
        <f t="shared" si="47"/>
        <v>0.35635728068021644</v>
      </c>
      <c r="M186" s="32">
        <f t="shared" si="52"/>
        <v>0.35635728068021644</v>
      </c>
      <c r="N186" s="54">
        <f t="shared" si="48"/>
        <v>339500.07968387433</v>
      </c>
    </row>
    <row r="187" spans="1:14" x14ac:dyDescent="0.25">
      <c r="A187" s="1">
        <v>-3.5</v>
      </c>
      <c r="B187" s="9">
        <f t="shared" si="57"/>
        <v>-6.1086523819801473E-2</v>
      </c>
      <c r="C187" s="9">
        <f t="shared" si="54"/>
        <v>-6.1048539534856811E-2</v>
      </c>
      <c r="D187" s="9">
        <f t="shared" si="55"/>
        <v>0.93895146046514322</v>
      </c>
      <c r="E187" s="9">
        <f t="shared" si="56"/>
        <v>0.46947573023257161</v>
      </c>
      <c r="F187" s="10">
        <f t="shared" si="58"/>
        <v>0.4319176718139659</v>
      </c>
      <c r="G187" s="10">
        <f t="shared" si="53"/>
        <v>0.34349655662502726</v>
      </c>
      <c r="I187" s="28">
        <f>I186+'1. Income Tax Calculation'!$H$11/360</f>
        <v>7.6888888888888696</v>
      </c>
      <c r="J187" s="31">
        <f>I187*'1. Income Tax Calculation'!$H$6</f>
        <v>530533.33333333198</v>
      </c>
      <c r="K187" s="12">
        <f t="shared" si="59"/>
        <v>0.4319176718139659</v>
      </c>
      <c r="L187" s="64">
        <f t="shared" si="47"/>
        <v>0.35941228471804865</v>
      </c>
      <c r="M187" s="32">
        <f t="shared" si="52"/>
        <v>0.35941228471804865</v>
      </c>
      <c r="N187" s="54">
        <f t="shared" si="48"/>
        <v>339853.13588091708</v>
      </c>
    </row>
    <row r="188" spans="1:14" x14ac:dyDescent="0.25">
      <c r="A188" s="1">
        <v>-3</v>
      </c>
      <c r="B188" s="9">
        <f t="shared" si="57"/>
        <v>-5.2359877559829834E-2</v>
      </c>
      <c r="C188" s="9">
        <f t="shared" si="54"/>
        <v>-5.2335956242943779E-2</v>
      </c>
      <c r="D188" s="9">
        <f t="shared" si="55"/>
        <v>0.94766404375705626</v>
      </c>
      <c r="E188" s="9">
        <f t="shared" si="56"/>
        <v>0.47383202187852813</v>
      </c>
      <c r="F188" s="10">
        <f t="shared" si="58"/>
        <v>0.4359254601282459</v>
      </c>
      <c r="G188" s="10">
        <f t="shared" si="53"/>
        <v>0.34668388044962445</v>
      </c>
      <c r="I188" s="28">
        <f>I187+'1. Income Tax Calculation'!$H$11/360</f>
        <v>7.7333333333333139</v>
      </c>
      <c r="J188" s="31">
        <f>I188*'1. Income Tax Calculation'!$H$6</f>
        <v>533599.9999999986</v>
      </c>
      <c r="K188" s="12">
        <f t="shared" si="59"/>
        <v>0.4359254601282459</v>
      </c>
      <c r="L188" s="64">
        <f t="shared" si="47"/>
        <v>0.36246891979326723</v>
      </c>
      <c r="M188" s="32">
        <f t="shared" si="52"/>
        <v>0.36246891979326723</v>
      </c>
      <c r="N188" s="54">
        <f t="shared" si="48"/>
        <v>340186.58439831168</v>
      </c>
    </row>
    <row r="189" spans="1:14" x14ac:dyDescent="0.25">
      <c r="A189" s="1">
        <v>-2.5</v>
      </c>
      <c r="B189" s="9">
        <f t="shared" si="57"/>
        <v>-4.3633231299858195E-2</v>
      </c>
      <c r="C189" s="9">
        <f t="shared" si="54"/>
        <v>-4.3619387365335958E-2</v>
      </c>
      <c r="D189" s="9">
        <f t="shared" si="55"/>
        <v>0.95638061263466401</v>
      </c>
      <c r="E189" s="9">
        <f t="shared" si="56"/>
        <v>0.478190306317332</v>
      </c>
      <c r="F189" s="10">
        <f t="shared" si="58"/>
        <v>0.43993508181194546</v>
      </c>
      <c r="G189" s="10">
        <f t="shared" si="53"/>
        <v>0.34987266232079794</v>
      </c>
      <c r="I189" s="28">
        <f>I188+'1. Income Tax Calculation'!$H$11/360</f>
        <v>7.7777777777777581</v>
      </c>
      <c r="J189" s="31">
        <f>I189*'1. Income Tax Calculation'!$H$6</f>
        <v>536666.66666666535</v>
      </c>
      <c r="K189" s="12">
        <f t="shared" si="59"/>
        <v>0.43993508181194546</v>
      </c>
      <c r="L189" s="64">
        <f t="shared" si="47"/>
        <v>0.3655269531312767</v>
      </c>
      <c r="M189" s="32">
        <f t="shared" si="52"/>
        <v>0.3655269531312767</v>
      </c>
      <c r="N189" s="54">
        <f t="shared" si="48"/>
        <v>340500.53515288071</v>
      </c>
    </row>
    <row r="190" spans="1:14" x14ac:dyDescent="0.25">
      <c r="A190" s="1">
        <v>-2</v>
      </c>
      <c r="B190" s="9">
        <f t="shared" si="57"/>
        <v>-3.4906585039886556E-2</v>
      </c>
      <c r="C190" s="9">
        <f t="shared" si="54"/>
        <v>-3.4899496702500934E-2</v>
      </c>
      <c r="D190" s="9">
        <f t="shared" si="55"/>
        <v>0.96510050329749908</v>
      </c>
      <c r="E190" s="9">
        <f t="shared" si="56"/>
        <v>0.48255025164874954</v>
      </c>
      <c r="F190" s="10">
        <f t="shared" si="58"/>
        <v>0.44394623151684959</v>
      </c>
      <c r="G190" s="10">
        <f t="shared" si="53"/>
        <v>0.3530626594004625</v>
      </c>
      <c r="I190" s="28">
        <f>I189+'1. Income Tax Calculation'!$H$11/360</f>
        <v>7.8222222222222024</v>
      </c>
      <c r="J190" s="31">
        <f>I190*'1. Income Tax Calculation'!$H$6</f>
        <v>539733.33333333198</v>
      </c>
      <c r="K190" s="12">
        <f t="shared" si="59"/>
        <v>0.44394623151684959</v>
      </c>
      <c r="L190" s="64">
        <f t="shared" si="47"/>
        <v>0.36858615185099863</v>
      </c>
      <c r="M190" s="32">
        <f t="shared" si="52"/>
        <v>0.36858615185099863</v>
      </c>
      <c r="N190" s="54">
        <f t="shared" si="48"/>
        <v>340795.10097428679</v>
      </c>
    </row>
    <row r="191" spans="1:14" x14ac:dyDescent="0.25">
      <c r="A191" s="1">
        <v>-1.5</v>
      </c>
      <c r="B191" s="9">
        <f t="shared" si="57"/>
        <v>-2.6179938779914917E-2</v>
      </c>
      <c r="C191" s="9">
        <f t="shared" si="54"/>
        <v>-2.6176948307873125E-2</v>
      </c>
      <c r="D191" s="9">
        <f t="shared" si="55"/>
        <v>0.97382305169212691</v>
      </c>
      <c r="E191" s="9">
        <f t="shared" si="56"/>
        <v>0.48691152584606345</v>
      </c>
      <c r="F191" s="10">
        <f t="shared" si="58"/>
        <v>0.44795860377837837</v>
      </c>
      <c r="G191" s="10">
        <f t="shared" si="53"/>
        <v>0.35625362875798983</v>
      </c>
      <c r="I191" s="28">
        <f>I190+'1. Income Tax Calculation'!$H$11/360</f>
        <v>7.8666666666666467</v>
      </c>
      <c r="J191" s="31">
        <f>I191*'1. Income Tax Calculation'!$H$6</f>
        <v>542799.9999999986</v>
      </c>
      <c r="K191" s="12">
        <f t="shared" si="59"/>
        <v>0.44795860377837837</v>
      </c>
      <c r="L191" s="64">
        <f t="shared" si="47"/>
        <v>0.37164628298260649</v>
      </c>
      <c r="M191" s="32">
        <f t="shared" si="52"/>
        <v>0.37164628298260649</v>
      </c>
      <c r="N191" s="54">
        <f t="shared" si="48"/>
        <v>341070.39759704028</v>
      </c>
    </row>
    <row r="192" spans="1:14" x14ac:dyDescent="0.25">
      <c r="A192" s="1">
        <v>-1</v>
      </c>
      <c r="B192" s="9">
        <f t="shared" si="57"/>
        <v>-1.7453292519943278E-2</v>
      </c>
      <c r="C192" s="9">
        <f t="shared" si="54"/>
        <v>-1.7452406437283494E-2</v>
      </c>
      <c r="D192" s="9">
        <f t="shared" si="55"/>
        <v>0.98254759356271648</v>
      </c>
      <c r="E192" s="9">
        <f t="shared" si="56"/>
        <v>0.49127379678135824</v>
      </c>
      <c r="F192" s="10">
        <f t="shared" si="58"/>
        <v>0.4519718930388496</v>
      </c>
      <c r="G192" s="10">
        <f t="shared" si="53"/>
        <v>0.3594453273887091</v>
      </c>
      <c r="I192" s="28">
        <f>I191+'1. Income Tax Calculation'!$H$11/360</f>
        <v>7.911111111111091</v>
      </c>
      <c r="J192" s="31">
        <f>I192*'1. Income Tax Calculation'!$H$6</f>
        <v>545866.66666666523</v>
      </c>
      <c r="K192" s="12">
        <f t="shared" si="59"/>
        <v>0.4519718930388496</v>
      </c>
      <c r="L192" s="64">
        <f t="shared" si="47"/>
        <v>0.37470711348526686</v>
      </c>
      <c r="M192" s="32">
        <f t="shared" si="52"/>
        <v>0.37470711348526686</v>
      </c>
      <c r="N192" s="54">
        <f t="shared" si="48"/>
        <v>341326.54365217476</v>
      </c>
    </row>
    <row r="193" spans="1:14" x14ac:dyDescent="0.25">
      <c r="A193" s="1">
        <v>-0.5</v>
      </c>
      <c r="B193" s="9">
        <f t="shared" si="57"/>
        <v>-8.7266462599716391E-3</v>
      </c>
      <c r="C193" s="9">
        <f t="shared" si="54"/>
        <v>-8.726535498373926E-3</v>
      </c>
      <c r="D193" s="9">
        <f t="shared" si="55"/>
        <v>0.99127346450162612</v>
      </c>
      <c r="E193" s="9">
        <f t="shared" si="56"/>
        <v>0.49563673225081306</v>
      </c>
      <c r="F193" s="10">
        <f t="shared" si="58"/>
        <v>0.45598579367074804</v>
      </c>
      <c r="G193" s="10">
        <f t="shared" si="53"/>
        <v>0.36263751223241231</v>
      </c>
      <c r="I193" s="28">
        <f>I192+'1. Income Tax Calculation'!$H$11/360</f>
        <v>7.9555555555555353</v>
      </c>
      <c r="J193" s="31">
        <f>I193*'1. Income Tax Calculation'!$H$6</f>
        <v>548933.33333333198</v>
      </c>
      <c r="K193" s="12">
        <f t="shared" si="59"/>
        <v>0.45598579367074804</v>
      </c>
      <c r="L193" s="64">
        <f t="shared" si="47"/>
        <v>0.3777684102648865</v>
      </c>
      <c r="M193" s="32">
        <f t="shared" si="52"/>
        <v>0.3777684102648865</v>
      </c>
      <c r="N193" s="54">
        <f t="shared" si="48"/>
        <v>341563.6606585941</v>
      </c>
    </row>
    <row r="194" spans="1:14" x14ac:dyDescent="0.25">
      <c r="A194" s="1">
        <v>0</v>
      </c>
      <c r="B194" s="9">
        <f t="shared" si="57"/>
        <v>0</v>
      </c>
      <c r="C194" s="9">
        <f t="shared" si="54"/>
        <v>0</v>
      </c>
      <c r="D194" s="9">
        <f t="shared" si="55"/>
        <v>1</v>
      </c>
      <c r="E194" s="9">
        <f t="shared" si="56"/>
        <v>0.5</v>
      </c>
      <c r="F194" s="10">
        <f t="shared" si="58"/>
        <v>0.46</v>
      </c>
      <c r="G194" s="10">
        <f t="shared" si="53"/>
        <v>0.3658299401918646</v>
      </c>
      <c r="I194" s="28">
        <f>I193+'1. Income Tax Calculation'!$H$11/360</f>
        <v>7.9999999999999796</v>
      </c>
      <c r="J194" s="31">
        <f>I194*'1. Income Tax Calculation'!$H$6</f>
        <v>551999.9999999986</v>
      </c>
      <c r="K194" s="12">
        <f t="shared" si="59"/>
        <v>0.46</v>
      </c>
      <c r="L194" s="64">
        <f t="shared" si="47"/>
        <v>0.38082994019186323</v>
      </c>
      <c r="M194" s="32">
        <f t="shared" si="52"/>
        <v>0.38082994019186323</v>
      </c>
      <c r="N194" s="54">
        <f t="shared" si="48"/>
        <v>341781.87301409064</v>
      </c>
    </row>
    <row r="195" spans="1:14" x14ac:dyDescent="0.25">
      <c r="A195" s="1">
        <v>0.5</v>
      </c>
      <c r="B195" s="9">
        <f t="shared" si="57"/>
        <v>8.7266462599716391E-3</v>
      </c>
      <c r="C195" s="9">
        <f t="shared" si="54"/>
        <v>8.726535498373926E-3</v>
      </c>
      <c r="D195" s="9">
        <f t="shared" si="55"/>
        <v>1.0087265354983739</v>
      </c>
      <c r="E195" s="9">
        <f t="shared" si="56"/>
        <v>0.50436326774918694</v>
      </c>
      <c r="F195" s="10">
        <f t="shared" si="58"/>
        <v>0.464014206329252</v>
      </c>
      <c r="G195" s="10">
        <f t="shared" si="53"/>
        <v>0.36902236815131689</v>
      </c>
      <c r="I195" s="28">
        <f>I194+'1. Income Tax Calculation'!$H$11/360</f>
        <v>8.0444444444444247</v>
      </c>
      <c r="J195" s="31">
        <f>I195*'1. Income Tax Calculation'!$H$6</f>
        <v>555066.66666666535</v>
      </c>
      <c r="K195" s="12">
        <f t="shared" si="59"/>
        <v>0.464014206329252</v>
      </c>
      <c r="L195" s="64">
        <f t="shared" si="47"/>
        <v>0.38389147011883995</v>
      </c>
      <c r="M195" s="32">
        <f t="shared" si="52"/>
        <v>0.38389147011883995</v>
      </c>
      <c r="N195" s="54">
        <f t="shared" si="48"/>
        <v>341981.30798603513</v>
      </c>
    </row>
    <row r="196" spans="1:14" x14ac:dyDescent="0.25">
      <c r="A196" s="1">
        <v>1</v>
      </c>
      <c r="B196" s="9">
        <f t="shared" si="57"/>
        <v>1.7453292519943278E-2</v>
      </c>
      <c r="C196" s="9">
        <f t="shared" si="54"/>
        <v>1.7452406437283494E-2</v>
      </c>
      <c r="D196" s="9">
        <f t="shared" si="55"/>
        <v>1.0174524064372834</v>
      </c>
      <c r="E196" s="9">
        <f t="shared" si="56"/>
        <v>0.5087262032186417</v>
      </c>
      <c r="F196" s="10">
        <f t="shared" si="58"/>
        <v>0.46802810696115038</v>
      </c>
      <c r="G196" s="10">
        <f t="shared" si="53"/>
        <v>0.3722145529950201</v>
      </c>
      <c r="I196" s="28">
        <f>I195+'1. Income Tax Calculation'!$H$11/360</f>
        <v>8.088888888888869</v>
      </c>
      <c r="J196" s="36">
        <f>I196*'1. Income Tax Calculation'!$H$6</f>
        <v>558133.33333333198</v>
      </c>
      <c r="K196" s="12">
        <f t="shared" si="59"/>
        <v>0.46802810696115038</v>
      </c>
      <c r="L196" s="64">
        <f t="shared" si="47"/>
        <v>0.38695276689845959</v>
      </c>
      <c r="M196" s="32">
        <f t="shared" si="52"/>
        <v>0.38695276689845959</v>
      </c>
      <c r="N196" s="54">
        <f t="shared" si="48"/>
        <v>342162.09570173896</v>
      </c>
    </row>
    <row r="197" spans="1:14" x14ac:dyDescent="0.25">
      <c r="A197" s="1">
        <v>1.5</v>
      </c>
      <c r="B197" s="9">
        <f t="shared" ref="B197:B260" si="60">A197*$E$1/180</f>
        <v>2.6179938779914917E-2</v>
      </c>
      <c r="C197" s="9">
        <f t="shared" ref="C197:C260" si="61">SIN(B197)</f>
        <v>2.6176948307873125E-2</v>
      </c>
      <c r="D197" s="9">
        <f t="shared" ref="D197:D260" si="62">C197+1</f>
        <v>1.0261769483078731</v>
      </c>
      <c r="E197" s="9">
        <f t="shared" ref="E197:E260" si="63">D197/2</f>
        <v>0.51308847415393655</v>
      </c>
      <c r="F197" s="10">
        <f t="shared" ref="F197:F260" si="64">E197*$E$2</f>
        <v>0.47204139622162167</v>
      </c>
      <c r="G197" s="10">
        <f t="shared" si="53"/>
        <v>0.37540625162573937</v>
      </c>
      <c r="I197" s="28">
        <f>I196+'1. Income Tax Calculation'!$H$11/360</f>
        <v>8.1333333333333133</v>
      </c>
      <c r="J197" s="36">
        <f>I197*'1. Income Tax Calculation'!$H$6</f>
        <v>561199.9999999986</v>
      </c>
      <c r="K197" s="12">
        <f t="shared" ref="K197:K260" si="65">((SIN(A197*$H$1)+1)/2)*$E$2</f>
        <v>0.47204139622162167</v>
      </c>
      <c r="L197" s="64">
        <f t="shared" si="47"/>
        <v>0.39001359740111985</v>
      </c>
      <c r="M197" s="32">
        <f t="shared" ref="M197:M260" si="66">L197</f>
        <v>0.39001359740111985</v>
      </c>
      <c r="N197" s="54">
        <f t="shared" si="48"/>
        <v>342324.3691384907</v>
      </c>
    </row>
    <row r="198" spans="1:14" x14ac:dyDescent="0.25">
      <c r="A198" s="1">
        <v>2</v>
      </c>
      <c r="B198" s="9">
        <f t="shared" si="60"/>
        <v>3.4906585039886556E-2</v>
      </c>
      <c r="C198" s="9">
        <f t="shared" si="61"/>
        <v>3.4899496702500934E-2</v>
      </c>
      <c r="D198" s="9">
        <f t="shared" si="62"/>
        <v>1.0348994967025009</v>
      </c>
      <c r="E198" s="9">
        <f t="shared" si="63"/>
        <v>0.51744974835125046</v>
      </c>
      <c r="F198" s="10">
        <f t="shared" si="64"/>
        <v>0.47605376848315045</v>
      </c>
      <c r="G198" s="10">
        <f t="shared" si="53"/>
        <v>0.3785972209832667</v>
      </c>
      <c r="I198" s="28">
        <f>I197+'1. Income Tax Calculation'!$H$11/360</f>
        <v>8.1777777777777576</v>
      </c>
      <c r="J198" s="36">
        <f>I198*'1. Income Tax Calculation'!$H$6</f>
        <v>564266.66666666523</v>
      </c>
      <c r="K198" s="12">
        <f t="shared" si="65"/>
        <v>0.47605376848315045</v>
      </c>
      <c r="L198" s="64">
        <f t="shared" si="47"/>
        <v>0.39307372853272771</v>
      </c>
      <c r="M198" s="32">
        <f t="shared" si="66"/>
        <v>0.39307372853272771</v>
      </c>
      <c r="N198" s="54">
        <f t="shared" si="48"/>
        <v>342468.26411326532</v>
      </c>
    </row>
    <row r="199" spans="1:14" x14ac:dyDescent="0.25">
      <c r="A199" s="1">
        <v>2.5</v>
      </c>
      <c r="B199" s="9">
        <f t="shared" si="60"/>
        <v>4.3633231299858195E-2</v>
      </c>
      <c r="C199" s="9">
        <f t="shared" si="61"/>
        <v>4.3619387365335958E-2</v>
      </c>
      <c r="D199" s="9">
        <f t="shared" si="62"/>
        <v>1.0436193873653359</v>
      </c>
      <c r="E199" s="9">
        <f t="shared" si="63"/>
        <v>0.52180969368266794</v>
      </c>
      <c r="F199" s="10">
        <f t="shared" si="64"/>
        <v>0.48006491818805452</v>
      </c>
      <c r="G199" s="10">
        <f t="shared" si="53"/>
        <v>0.3817872180629312</v>
      </c>
      <c r="I199" s="28">
        <f>I198+'1. Income Tax Calculation'!$H$11/360</f>
        <v>8.2222222222222019</v>
      </c>
      <c r="J199" s="36">
        <f>I199*'1. Income Tax Calculation'!$H$6</f>
        <v>567333.33333333198</v>
      </c>
      <c r="K199" s="12">
        <f t="shared" si="65"/>
        <v>0.48006491818805452</v>
      </c>
      <c r="L199" s="64">
        <f t="shared" si="47"/>
        <v>0.39613292725244975</v>
      </c>
      <c r="M199" s="32">
        <f t="shared" si="66"/>
        <v>0.39613292725244975</v>
      </c>
      <c r="N199" s="54">
        <f t="shared" si="48"/>
        <v>342593.91927210934</v>
      </c>
    </row>
    <row r="200" spans="1:14" x14ac:dyDescent="0.25">
      <c r="A200" s="1">
        <v>3</v>
      </c>
      <c r="B200" s="9">
        <f t="shared" si="60"/>
        <v>5.2359877559829834E-2</v>
      </c>
      <c r="C200" s="9">
        <f t="shared" si="61"/>
        <v>5.2335956242943779E-2</v>
      </c>
      <c r="D200" s="9">
        <f t="shared" si="62"/>
        <v>1.0523359562429437</v>
      </c>
      <c r="E200" s="9">
        <f t="shared" si="63"/>
        <v>0.52616797812147187</v>
      </c>
      <c r="F200" s="10">
        <f t="shared" si="64"/>
        <v>0.48407453987175414</v>
      </c>
      <c r="G200" s="10">
        <f t="shared" si="53"/>
        <v>0.38497599993410475</v>
      </c>
      <c r="I200" s="28">
        <f>I199+'1. Income Tax Calculation'!$H$11/360</f>
        <v>8.2666666666666462</v>
      </c>
      <c r="J200" s="36">
        <f>I200*'1. Income Tax Calculation'!$H$6</f>
        <v>570399.9999999986</v>
      </c>
      <c r="K200" s="12">
        <f t="shared" si="65"/>
        <v>0.48407453987175414</v>
      </c>
      <c r="L200" s="64">
        <f t="shared" si="47"/>
        <v>0.39919096059045922</v>
      </c>
      <c r="M200" s="32">
        <f t="shared" si="66"/>
        <v>0.39919096059045922</v>
      </c>
      <c r="N200" s="54">
        <f t="shared" si="48"/>
        <v>342701.47607920121</v>
      </c>
    </row>
    <row r="201" spans="1:14" x14ac:dyDescent="0.25">
      <c r="A201" s="1">
        <v>3.5</v>
      </c>
      <c r="B201" s="9">
        <f t="shared" si="60"/>
        <v>6.1086523819801473E-2</v>
      </c>
      <c r="C201" s="9">
        <f t="shared" si="61"/>
        <v>6.1048539534856811E-2</v>
      </c>
      <c r="D201" s="9">
        <f t="shared" si="62"/>
        <v>1.0610485395348568</v>
      </c>
      <c r="E201" s="9">
        <f t="shared" si="63"/>
        <v>0.53052426976742839</v>
      </c>
      <c r="F201" s="10">
        <f t="shared" si="64"/>
        <v>0.48808232818603414</v>
      </c>
      <c r="G201" s="10">
        <f t="shared" si="53"/>
        <v>0.38816332375870194</v>
      </c>
      <c r="I201" s="28">
        <f>I200+'1. Income Tax Calculation'!$H$11/360</f>
        <v>8.3111111111110905</v>
      </c>
      <c r="J201" s="36">
        <f>I201*'1. Income Tax Calculation'!$H$6</f>
        <v>573466.66666666523</v>
      </c>
      <c r="K201" s="12">
        <f t="shared" si="65"/>
        <v>0.48808232818603414</v>
      </c>
      <c r="L201" s="64">
        <f t="shared" si="47"/>
        <v>0.40224759566567758</v>
      </c>
      <c r="M201" s="32">
        <f t="shared" si="66"/>
        <v>0.40224759566567758</v>
      </c>
      <c r="N201" s="54">
        <f t="shared" si="48"/>
        <v>342791.07880558854</v>
      </c>
    </row>
    <row r="202" spans="1:14" x14ac:dyDescent="0.25">
      <c r="A202" s="1">
        <v>4</v>
      </c>
      <c r="B202" s="9">
        <f t="shared" si="60"/>
        <v>6.9813170079773113E-2</v>
      </c>
      <c r="C202" s="9">
        <f t="shared" si="61"/>
        <v>6.9756473744125233E-2</v>
      </c>
      <c r="D202" s="9">
        <f t="shared" si="62"/>
        <v>1.0697564737441252</v>
      </c>
      <c r="E202" s="9">
        <f t="shared" si="63"/>
        <v>0.5348782368720626</v>
      </c>
      <c r="F202" s="10">
        <f t="shared" si="64"/>
        <v>0.49208797792229764</v>
      </c>
      <c r="G202" s="10">
        <f t="shared" si="53"/>
        <v>0.39134894680967336</v>
      </c>
      <c r="I202" s="28">
        <f>I201+'1. Income Tax Calculation'!$H$11/360</f>
        <v>8.3555555555555348</v>
      </c>
      <c r="J202" s="36">
        <f>I202*'1. Income Tax Calculation'!$H$6</f>
        <v>576533.33333333186</v>
      </c>
      <c r="K202" s="12">
        <f t="shared" si="65"/>
        <v>0.49208797792229764</v>
      </c>
      <c r="L202" s="64">
        <f t="shared" si="47"/>
        <v>0.4053025997035099</v>
      </c>
      <c r="M202" s="32">
        <f t="shared" si="66"/>
        <v>0.4053025997035099</v>
      </c>
      <c r="N202" s="54">
        <f t="shared" si="48"/>
        <v>342862.87451760221</v>
      </c>
    </row>
    <row r="203" spans="1:14" x14ac:dyDescent="0.25">
      <c r="A203" s="1">
        <v>4.5</v>
      </c>
      <c r="B203" s="9">
        <f t="shared" si="60"/>
        <v>7.8539816339744745E-2</v>
      </c>
      <c r="C203" s="9">
        <f t="shared" si="61"/>
        <v>7.845909572784486E-2</v>
      </c>
      <c r="D203" s="9">
        <f t="shared" si="62"/>
        <v>1.0784590957278448</v>
      </c>
      <c r="E203" s="9">
        <f t="shared" si="63"/>
        <v>0.53922954786392241</v>
      </c>
      <c r="F203" s="10">
        <f t="shared" si="64"/>
        <v>0.49609118403480862</v>
      </c>
      <c r="G203" s="10">
        <f t="shared" si="53"/>
        <v>0.39453262648948983</v>
      </c>
      <c r="I203" s="28">
        <f>I202+'1. Income Tax Calculation'!$H$11/360</f>
        <v>8.399999999999979</v>
      </c>
      <c r="J203" s="36">
        <f>I203*'1. Income Tax Calculation'!$H$6</f>
        <v>579599.9999999986</v>
      </c>
      <c r="K203" s="12">
        <f t="shared" si="65"/>
        <v>0.49609118403480862</v>
      </c>
      <c r="L203" s="64">
        <f t="shared" si="47"/>
        <v>0.40835574005357078</v>
      </c>
      <c r="M203" s="32">
        <f t="shared" si="66"/>
        <v>0.40835574005357078</v>
      </c>
      <c r="N203" s="54">
        <f t="shared" si="48"/>
        <v>342917.01306494954</v>
      </c>
    </row>
    <row r="204" spans="1:14" x14ac:dyDescent="0.25">
      <c r="A204" s="1">
        <v>5</v>
      </c>
      <c r="B204" s="9">
        <f t="shared" si="60"/>
        <v>8.7266462599716391E-2</v>
      </c>
      <c r="C204" s="9">
        <f t="shared" si="61"/>
        <v>8.7155742747658083E-2</v>
      </c>
      <c r="D204" s="9">
        <f t="shared" si="62"/>
        <v>1.0871557427476581</v>
      </c>
      <c r="E204" s="9">
        <f t="shared" si="63"/>
        <v>0.54357787137382907</v>
      </c>
      <c r="F204" s="10">
        <f t="shared" si="64"/>
        <v>0.50009164166392273</v>
      </c>
      <c r="G204" s="10">
        <f t="shared" si="53"/>
        <v>0.39771412034861786</v>
      </c>
      <c r="I204" s="28">
        <f>I203+'1. Income Tax Calculation'!$H$11/360</f>
        <v>8.4444444444444233</v>
      </c>
      <c r="J204" s="36">
        <f>I204*'1. Income Tax Calculation'!$H$6</f>
        <v>582666.66666666523</v>
      </c>
      <c r="K204" s="12">
        <f t="shared" si="65"/>
        <v>0.50009164166392273</v>
      </c>
      <c r="L204" s="64">
        <f t="shared" si="47"/>
        <v>0.41140678420740162</v>
      </c>
      <c r="M204" s="32">
        <f t="shared" si="66"/>
        <v>0.41140678420740162</v>
      </c>
      <c r="N204" s="54">
        <f t="shared" si="48"/>
        <v>342953.64706848649</v>
      </c>
    </row>
    <row r="205" spans="1:14" x14ac:dyDescent="0.25">
      <c r="A205" s="1">
        <v>5.5</v>
      </c>
      <c r="B205" s="9">
        <f t="shared" si="60"/>
        <v>9.5993108859688037E-2</v>
      </c>
      <c r="C205" s="9">
        <f t="shared" si="61"/>
        <v>9.5845752520223898E-2</v>
      </c>
      <c r="D205" s="9">
        <f t="shared" si="62"/>
        <v>1.0958457525202239</v>
      </c>
      <c r="E205" s="9">
        <f t="shared" si="63"/>
        <v>0.54792287626011194</v>
      </c>
      <c r="F205" s="10">
        <f t="shared" si="64"/>
        <v>0.50408904615930306</v>
      </c>
      <c r="G205" s="10">
        <f t="shared" si="53"/>
        <v>0.40089318610398239</v>
      </c>
      <c r="I205" s="28">
        <f>I204+'1. Income Tax Calculation'!$H$11/360</f>
        <v>8.4888888888888676</v>
      </c>
      <c r="J205" s="36">
        <f>I205*'1. Income Tax Calculation'!$H$6</f>
        <v>585733.33333333186</v>
      </c>
      <c r="K205" s="12">
        <f t="shared" si="65"/>
        <v>0.50408904615930306</v>
      </c>
      <c r="L205" s="64">
        <f t="shared" si="47"/>
        <v>0.41445549981617757</v>
      </c>
      <c r="M205" s="32">
        <f t="shared" si="66"/>
        <v>0.41445549981617757</v>
      </c>
      <c r="N205" s="54">
        <f t="shared" si="48"/>
        <v>342972.93190767005</v>
      </c>
    </row>
    <row r="206" spans="1:14" x14ac:dyDescent="0.25">
      <c r="A206" s="1">
        <v>6</v>
      </c>
      <c r="B206" s="9">
        <f t="shared" si="60"/>
        <v>0.10471975511965967</v>
      </c>
      <c r="C206" s="9">
        <f t="shared" si="61"/>
        <v>0.10452846326765336</v>
      </c>
      <c r="D206" s="9">
        <f t="shared" si="62"/>
        <v>1.1045284632676533</v>
      </c>
      <c r="E206" s="9">
        <f t="shared" si="63"/>
        <v>0.55226423163382665</v>
      </c>
      <c r="F206" s="10">
        <f t="shared" si="64"/>
        <v>0.5080830931031205</v>
      </c>
      <c r="G206" s="10">
        <f t="shared" si="53"/>
        <v>0.40406958165741769</v>
      </c>
      <c r="I206" s="28">
        <f>I205+'1. Income Tax Calculation'!$H$11/360</f>
        <v>8.5333333333333119</v>
      </c>
      <c r="J206" s="36">
        <f>I206*'1. Income Tax Calculation'!$H$6</f>
        <v>588799.99999999849</v>
      </c>
      <c r="K206" s="12">
        <f t="shared" si="65"/>
        <v>0.5080830931031205</v>
      </c>
      <c r="L206" s="64">
        <f t="shared" si="47"/>
        <v>0.41750165470840139</v>
      </c>
      <c r="M206" s="32">
        <f t="shared" si="66"/>
        <v>0.41750165470840139</v>
      </c>
      <c r="N206" s="54">
        <f t="shared" si="48"/>
        <v>342975.02570769237</v>
      </c>
    </row>
    <row r="207" spans="1:14" x14ac:dyDescent="0.25">
      <c r="A207" s="1">
        <v>6.5</v>
      </c>
      <c r="B207" s="9">
        <f t="shared" si="60"/>
        <v>0.11344640137963131</v>
      </c>
      <c r="C207" s="9">
        <f t="shared" si="61"/>
        <v>0.11320321376790661</v>
      </c>
      <c r="D207" s="9">
        <f t="shared" si="62"/>
        <v>1.1132032137679067</v>
      </c>
      <c r="E207" s="9">
        <f t="shared" si="63"/>
        <v>0.55660160688395333</v>
      </c>
      <c r="F207" s="10">
        <f t="shared" si="64"/>
        <v>0.51207347833323713</v>
      </c>
      <c r="G207" s="10">
        <f t="shared" si="53"/>
        <v>0.4072430651141048</v>
      </c>
      <c r="I207" s="28">
        <f>I206+'1. Income Tax Calculation'!$H$11/360</f>
        <v>8.5777777777777562</v>
      </c>
      <c r="J207" s="36">
        <f>I207*'1. Income Tax Calculation'!$H$6</f>
        <v>591866.66666666523</v>
      </c>
      <c r="K207" s="12">
        <f t="shared" si="65"/>
        <v>0.51207347833323713</v>
      </c>
      <c r="L207" s="64">
        <f t="shared" ref="L207:L270" si="67">IF(J207&lt;=$E$9*1.1,0,IF(J207&lt;=$E$6*$E$7,($E$10-$E$8)*(SIN((J207*$E$1)/($E$6*$E$7)-($E$1/2))+1)/2+$E$8,$E$10))</f>
        <v>0.42054501690758472</v>
      </c>
      <c r="M207" s="32">
        <f t="shared" si="66"/>
        <v>0.42054501690758472</v>
      </c>
      <c r="N207" s="54">
        <f t="shared" ref="N207:N270" si="68">J207-(J207*L207)</f>
        <v>342960.0893262967</v>
      </c>
    </row>
    <row r="208" spans="1:14" x14ac:dyDescent="0.25">
      <c r="A208" s="1">
        <v>7</v>
      </c>
      <c r="B208" s="9">
        <f t="shared" si="60"/>
        <v>0.12217304763960295</v>
      </c>
      <c r="C208" s="9">
        <f t="shared" si="61"/>
        <v>0.12186934340514737</v>
      </c>
      <c r="D208" s="9">
        <f t="shared" si="62"/>
        <v>1.1218693434051474</v>
      </c>
      <c r="E208" s="9">
        <f t="shared" si="63"/>
        <v>0.56093467170257372</v>
      </c>
      <c r="F208" s="10">
        <f t="shared" si="64"/>
        <v>0.51605989796636786</v>
      </c>
      <c r="G208" s="10">
        <f t="shared" si="53"/>
        <v>0.41041339480099154</v>
      </c>
      <c r="I208" s="28">
        <f>I207+'1. Income Tax Calculation'!$H$11/360</f>
        <v>8.6222222222222005</v>
      </c>
      <c r="J208" s="36">
        <f>I208*'1. Income Tax Calculation'!$H$6</f>
        <v>594933.33333333186</v>
      </c>
      <c r="K208" s="12">
        <f t="shared" si="65"/>
        <v>0.51605989796636786</v>
      </c>
      <c r="L208" s="64">
        <f t="shared" si="67"/>
        <v>0.42358535464991276</v>
      </c>
      <c r="M208" s="32">
        <f t="shared" si="66"/>
        <v>0.42358535464991276</v>
      </c>
      <c r="N208" s="54">
        <f t="shared" si="68"/>
        <v>342928.28634027776</v>
      </c>
    </row>
    <row r="209" spans="1:14" x14ac:dyDescent="0.25">
      <c r="A209" s="1">
        <v>7.5</v>
      </c>
      <c r="B209" s="9">
        <f t="shared" si="60"/>
        <v>0.13089969389957459</v>
      </c>
      <c r="C209" s="9">
        <f t="shared" si="61"/>
        <v>0.13052619222005146</v>
      </c>
      <c r="D209" s="9">
        <f t="shared" si="62"/>
        <v>1.1305261922200516</v>
      </c>
      <c r="E209" s="9">
        <f t="shared" si="63"/>
        <v>0.56526309611002579</v>
      </c>
      <c r="F209" s="10">
        <f t="shared" si="64"/>
        <v>0.5200420484212237</v>
      </c>
      <c r="G209" s="10">
        <f t="shared" si="53"/>
        <v>0.41358032928519789</v>
      </c>
      <c r="I209" s="28">
        <f>I208+'1. Income Tax Calculation'!$H$11/360</f>
        <v>8.6666666666666448</v>
      </c>
      <c r="J209" s="36">
        <f>I209*'1. Income Tax Calculation'!$H$6</f>
        <v>597999.99999999849</v>
      </c>
      <c r="K209" s="12">
        <f t="shared" si="65"/>
        <v>0.5200420484212237</v>
      </c>
      <c r="L209" s="64">
        <f t="shared" si="67"/>
        <v>0.42662243640189557</v>
      </c>
      <c r="M209" s="32">
        <f t="shared" si="66"/>
        <v>0.42662243640189557</v>
      </c>
      <c r="N209" s="54">
        <f t="shared" si="68"/>
        <v>342879.7830316656</v>
      </c>
    </row>
    <row r="210" spans="1:14" x14ac:dyDescent="0.25">
      <c r="A210" s="1">
        <v>8</v>
      </c>
      <c r="B210" s="9">
        <f t="shared" si="60"/>
        <v>0.13962634015954623</v>
      </c>
      <c r="C210" s="9">
        <f t="shared" si="61"/>
        <v>0.1391731009600653</v>
      </c>
      <c r="D210" s="9">
        <f t="shared" si="62"/>
        <v>1.1391731009600652</v>
      </c>
      <c r="E210" s="9">
        <f t="shared" si="63"/>
        <v>0.56958655048003259</v>
      </c>
      <c r="F210" s="10">
        <f t="shared" si="64"/>
        <v>0.52401962644163003</v>
      </c>
      <c r="G210" s="10">
        <f t="shared" si="53"/>
        <v>0.41674362739240156</v>
      </c>
      <c r="I210" s="28">
        <f>I209+'1. Income Tax Calculation'!$H$11/360</f>
        <v>8.711111111111089</v>
      </c>
      <c r="J210" s="36">
        <f>I210*'1. Income Tax Calculation'!$H$6</f>
        <v>601066.66666666511</v>
      </c>
      <c r="K210" s="12">
        <f t="shared" si="65"/>
        <v>0.52401962644163003</v>
      </c>
      <c r="L210" s="64">
        <f t="shared" si="67"/>
        <v>0.42965603087799908</v>
      </c>
      <c r="M210" s="32">
        <f t="shared" si="66"/>
        <v>0.42965603087799908</v>
      </c>
      <c r="N210" s="54">
        <f t="shared" si="68"/>
        <v>342814.74837359646</v>
      </c>
    </row>
    <row r="211" spans="1:14" x14ac:dyDescent="0.25">
      <c r="A211" s="1">
        <v>8.5</v>
      </c>
      <c r="B211" s="9">
        <f t="shared" si="60"/>
        <v>0.14835298641951786</v>
      </c>
      <c r="C211" s="9">
        <f t="shared" si="61"/>
        <v>0.14780941112961046</v>
      </c>
      <c r="D211" s="9">
        <f t="shared" si="62"/>
        <v>1.1478094111296104</v>
      </c>
      <c r="E211" s="9">
        <f t="shared" si="63"/>
        <v>0.57390470556480522</v>
      </c>
      <c r="F211" s="10">
        <f t="shared" si="64"/>
        <v>0.5279923291196208</v>
      </c>
      <c r="G211" s="10">
        <f t="shared" si="53"/>
        <v>0.41990304822520469</v>
      </c>
      <c r="I211" s="28">
        <f>I210+'1. Income Tax Calculation'!$H$11/360</f>
        <v>8.7555555555555333</v>
      </c>
      <c r="J211" s="36">
        <f>I211*'1. Income Tax Calculation'!$H$6</f>
        <v>604133.33333333174</v>
      </c>
      <c r="K211" s="12">
        <f t="shared" si="65"/>
        <v>0.5279923291196208</v>
      </c>
      <c r="L211" s="64">
        <f t="shared" si="67"/>
        <v>0.43268590705825893</v>
      </c>
      <c r="M211" s="32">
        <f t="shared" si="66"/>
        <v>0.43268590705825893</v>
      </c>
      <c r="N211" s="54">
        <f t="shared" si="68"/>
        <v>342733.35401586961</v>
      </c>
    </row>
    <row r="212" spans="1:14" x14ac:dyDescent="0.25">
      <c r="A212" s="1">
        <v>9</v>
      </c>
      <c r="B212" s="9">
        <f t="shared" si="60"/>
        <v>0.15707963267948949</v>
      </c>
      <c r="C212" s="9">
        <f t="shared" si="61"/>
        <v>0.1564344650402307</v>
      </c>
      <c r="D212" s="9">
        <f t="shared" si="62"/>
        <v>1.1564344650402307</v>
      </c>
      <c r="E212" s="9">
        <f t="shared" si="63"/>
        <v>0.57821723252011537</v>
      </c>
      <c r="F212" s="10">
        <f t="shared" si="64"/>
        <v>0.5319598539185062</v>
      </c>
      <c r="G212" s="10">
        <f t="shared" si="53"/>
        <v>0.42305835118147855</v>
      </c>
      <c r="I212" s="28">
        <f>I211+'1. Income Tax Calculation'!$H$11/360</f>
        <v>8.7999999999999776</v>
      </c>
      <c r="J212" s="36">
        <f>I212*'1. Income Tax Calculation'!$H$6</f>
        <v>607199.99999999849</v>
      </c>
      <c r="K212" s="12">
        <f t="shared" si="65"/>
        <v>0.5319598539185062</v>
      </c>
      <c r="L212" s="64">
        <f t="shared" si="67"/>
        <v>0.43571183420587356</v>
      </c>
      <c r="M212" s="32">
        <f t="shared" si="66"/>
        <v>0.43571183420587356</v>
      </c>
      <c r="N212" s="54">
        <f t="shared" si="68"/>
        <v>342635.77427019272</v>
      </c>
    </row>
    <row r="213" spans="1:14" x14ac:dyDescent="0.25">
      <c r="A213" s="1">
        <v>9.5</v>
      </c>
      <c r="B213" s="9">
        <f t="shared" si="60"/>
        <v>0.16580627893946115</v>
      </c>
      <c r="C213" s="9">
        <f t="shared" si="61"/>
        <v>0.16504760586067749</v>
      </c>
      <c r="D213" s="9">
        <f t="shared" si="62"/>
        <v>1.1650476058606776</v>
      </c>
      <c r="E213" s="9">
        <f t="shared" si="63"/>
        <v>0.58252380293033879</v>
      </c>
      <c r="F213" s="10">
        <f t="shared" si="64"/>
        <v>0.53592189869591167</v>
      </c>
      <c r="G213" s="10">
        <f t="shared" ref="G213:G276" si="69">F213*$E$10/$E$2</f>
        <v>0.4262092959726867</v>
      </c>
      <c r="I213" s="28">
        <f>I212+'1. Income Tax Calculation'!$H$11/360</f>
        <v>8.8444444444444219</v>
      </c>
      <c r="J213" s="36">
        <f>I213*'1. Income Tax Calculation'!$H$6</f>
        <v>610266.66666666511</v>
      </c>
      <c r="K213" s="12">
        <f t="shared" si="65"/>
        <v>0.53592189869591167</v>
      </c>
      <c r="L213" s="64">
        <f t="shared" si="67"/>
        <v>0.43873358188477496</v>
      </c>
      <c r="M213" s="32">
        <f t="shared" si="66"/>
        <v>0.43873358188477496</v>
      </c>
      <c r="N213" s="54">
        <f t="shared" si="68"/>
        <v>342522.18609511713</v>
      </c>
    </row>
    <row r="214" spans="1:14" x14ac:dyDescent="0.25">
      <c r="A214" s="1">
        <v>10</v>
      </c>
      <c r="B214" s="9">
        <f t="shared" si="60"/>
        <v>0.17453292519943278</v>
      </c>
      <c r="C214" s="9">
        <f t="shared" si="61"/>
        <v>0.17364817766693016</v>
      </c>
      <c r="D214" s="9">
        <f t="shared" si="62"/>
        <v>1.1736481776669301</v>
      </c>
      <c r="E214" s="9">
        <f t="shared" si="63"/>
        <v>0.58682408883346504</v>
      </c>
      <c r="F214" s="10">
        <f t="shared" si="64"/>
        <v>0.53987816172678782</v>
      </c>
      <c r="G214" s="10">
        <f t="shared" si="69"/>
        <v>0.4293556426421839</v>
      </c>
      <c r="I214" s="28">
        <f>I213+'1. Income Tax Calculation'!$H$11/360</f>
        <v>8.8888888888888662</v>
      </c>
      <c r="J214" s="36">
        <f>I214*'1. Income Tax Calculation'!$H$6</f>
        <v>613333.33333333174</v>
      </c>
      <c r="K214" s="12">
        <f t="shared" si="65"/>
        <v>0.53987816172678782</v>
      </c>
      <c r="L214" s="64">
        <f t="shared" si="67"/>
        <v>0.44175091997717841</v>
      </c>
      <c r="M214" s="32">
        <f t="shared" si="66"/>
        <v>0.44175091997717841</v>
      </c>
      <c r="N214" s="54">
        <f t="shared" si="68"/>
        <v>342392.76908066304</v>
      </c>
    </row>
    <row r="215" spans="1:14" x14ac:dyDescent="0.25">
      <c r="A215" s="1">
        <v>10.5</v>
      </c>
      <c r="B215" s="9">
        <f t="shared" si="60"/>
        <v>0.18325957145940441</v>
      </c>
      <c r="C215" s="9">
        <f t="shared" si="61"/>
        <v>0.18223552549214728</v>
      </c>
      <c r="D215" s="9">
        <f t="shared" si="62"/>
        <v>1.1822355254921473</v>
      </c>
      <c r="E215" s="9">
        <f t="shared" si="63"/>
        <v>0.59111776274607364</v>
      </c>
      <c r="F215" s="10">
        <f t="shared" si="64"/>
        <v>0.54382834172638772</v>
      </c>
      <c r="G215" s="10">
        <f t="shared" si="69"/>
        <v>0.43249715158348978</v>
      </c>
      <c r="I215" s="28">
        <f>I214+'1. Income Tax Calculation'!$H$11/360</f>
        <v>8.9333333333333105</v>
      </c>
      <c r="J215" s="36">
        <f>I215*'1. Income Tax Calculation'!$H$6</f>
        <v>616399.99999999837</v>
      </c>
      <c r="K215" s="12">
        <f t="shared" si="65"/>
        <v>0.54382834172638772</v>
      </c>
      <c r="L215" s="64">
        <f t="shared" si="67"/>
        <v>0.44476361870110603</v>
      </c>
      <c r="M215" s="32">
        <f t="shared" si="66"/>
        <v>0.44476361870110603</v>
      </c>
      <c r="N215" s="54">
        <f t="shared" si="68"/>
        <v>342247.70543263736</v>
      </c>
    </row>
    <row r="216" spans="1:14" x14ac:dyDescent="0.25">
      <c r="A216" s="1">
        <v>11</v>
      </c>
      <c r="B216" s="9">
        <f t="shared" si="60"/>
        <v>0.19198621771937607</v>
      </c>
      <c r="C216" s="9">
        <f t="shared" si="61"/>
        <v>0.19080899537654464</v>
      </c>
      <c r="D216" s="9">
        <f t="shared" si="62"/>
        <v>1.1908089953765446</v>
      </c>
      <c r="E216" s="9">
        <f t="shared" si="63"/>
        <v>0.59540449768827231</v>
      </c>
      <c r="F216" s="10">
        <f t="shared" si="64"/>
        <v>0.54777213787321055</v>
      </c>
      <c r="G216" s="10">
        <f t="shared" si="69"/>
        <v>0.43563358355853571</v>
      </c>
      <c r="I216" s="28">
        <f>I215+'1. Income Tax Calculation'!$H$11/360</f>
        <v>8.9777777777777548</v>
      </c>
      <c r="J216" s="36">
        <f>I216*'1. Income Tax Calculation'!$H$6</f>
        <v>619466.66666666511</v>
      </c>
      <c r="K216" s="12">
        <f t="shared" si="65"/>
        <v>0.54777213787321055</v>
      </c>
      <c r="L216" s="64">
        <f t="shared" si="67"/>
        <v>0.44777144862788598</v>
      </c>
      <c r="M216" s="32">
        <f t="shared" si="66"/>
        <v>0.44777144862788598</v>
      </c>
      <c r="N216" s="54">
        <f t="shared" si="68"/>
        <v>342087.17995664472</v>
      </c>
    </row>
    <row r="217" spans="1:14" x14ac:dyDescent="0.25">
      <c r="A217" s="1">
        <v>11.5</v>
      </c>
      <c r="B217" s="9">
        <f t="shared" si="60"/>
        <v>0.20071286397934768</v>
      </c>
      <c r="C217" s="9">
        <f t="shared" si="61"/>
        <v>0.19936793441719697</v>
      </c>
      <c r="D217" s="9">
        <f t="shared" si="62"/>
        <v>1.199367934417197</v>
      </c>
      <c r="E217" s="9">
        <f t="shared" si="63"/>
        <v>0.59968396720859851</v>
      </c>
      <c r="F217" s="10">
        <f t="shared" si="64"/>
        <v>0.55170924983191061</v>
      </c>
      <c r="G217" s="10">
        <f t="shared" si="69"/>
        <v>0.43876469971588333</v>
      </c>
      <c r="I217" s="28">
        <f>I216+'1. Income Tax Calculation'!$H$11/360</f>
        <v>9.0222222222221991</v>
      </c>
      <c r="J217" s="36">
        <f>I217*'1. Income Tax Calculation'!$H$6</f>
        <v>622533.33333333174</v>
      </c>
      <c r="K217" s="12">
        <f t="shared" si="65"/>
        <v>0.55170924983191061</v>
      </c>
      <c r="L217" s="64">
        <f t="shared" si="67"/>
        <v>0.45077418069962383</v>
      </c>
      <c r="M217" s="32">
        <f t="shared" si="66"/>
        <v>0.45077418069962383</v>
      </c>
      <c r="N217" s="54">
        <f t="shared" si="68"/>
        <v>341911.38004179328</v>
      </c>
    </row>
    <row r="218" spans="1:14" x14ac:dyDescent="0.25">
      <c r="A218" s="1">
        <v>12</v>
      </c>
      <c r="B218" s="9">
        <f t="shared" si="60"/>
        <v>0.20943951023931934</v>
      </c>
      <c r="C218" s="9">
        <f t="shared" si="61"/>
        <v>0.20791169081775912</v>
      </c>
      <c r="D218" s="9">
        <f t="shared" si="62"/>
        <v>1.2079116908177592</v>
      </c>
      <c r="E218" s="9">
        <f t="shared" si="63"/>
        <v>0.60395584540887959</v>
      </c>
      <c r="F218" s="10">
        <f t="shared" si="64"/>
        <v>0.55563937777616923</v>
      </c>
      <c r="G218" s="10">
        <f t="shared" si="69"/>
        <v>0.44189026160891487</v>
      </c>
      <c r="I218" s="28">
        <f>I217+'1. Income Tax Calculation'!$H$11/360</f>
        <v>9.0666666666666433</v>
      </c>
      <c r="J218" s="36">
        <f>I218*'1. Income Tax Calculation'!$H$6</f>
        <v>625599.99999999837</v>
      </c>
      <c r="K218" s="12">
        <f t="shared" si="65"/>
        <v>0.55563937777616923</v>
      </c>
      <c r="L218" s="64">
        <f t="shared" si="67"/>
        <v>0.45377158624664682</v>
      </c>
      <c r="M218" s="32">
        <f t="shared" si="66"/>
        <v>0.45377158624664682</v>
      </c>
      <c r="N218" s="54">
        <f t="shared" si="68"/>
        <v>341720.49564409687</v>
      </c>
    </row>
    <row r="219" spans="1:14" x14ac:dyDescent="0.25">
      <c r="A219" s="1">
        <v>12.5</v>
      </c>
      <c r="B219" s="9">
        <f t="shared" si="60"/>
        <v>0.21816615649929097</v>
      </c>
      <c r="C219" s="9">
        <f t="shared" si="61"/>
        <v>0.21643961393810265</v>
      </c>
      <c r="D219" s="9">
        <f t="shared" si="62"/>
        <v>1.2164396139381026</v>
      </c>
      <c r="E219" s="9">
        <f t="shared" si="63"/>
        <v>0.60821980696905131</v>
      </c>
      <c r="F219" s="10">
        <f t="shared" si="64"/>
        <v>0.5595622224115272</v>
      </c>
      <c r="G219" s="10">
        <f t="shared" si="69"/>
        <v>0.44501003121399096</v>
      </c>
      <c r="I219" s="28">
        <f>I218+'1. Income Tax Calculation'!$H$11/360</f>
        <v>9.1111111111110876</v>
      </c>
      <c r="J219" s="36">
        <f>I219*'1. Income Tax Calculation'!$H$6</f>
        <v>628666.666666665</v>
      </c>
      <c r="K219" s="12">
        <f t="shared" si="65"/>
        <v>0.5595622224115272</v>
      </c>
      <c r="L219" s="64">
        <f t="shared" si="67"/>
        <v>0.45676343700491773</v>
      </c>
      <c r="M219" s="32">
        <f t="shared" si="66"/>
        <v>0.45676343700491773</v>
      </c>
      <c r="N219" s="54">
        <f t="shared" si="68"/>
        <v>341514.71926957415</v>
      </c>
    </row>
    <row r="220" spans="1:14" x14ac:dyDescent="0.25">
      <c r="A220" s="1">
        <v>13</v>
      </c>
      <c r="B220" s="9">
        <f t="shared" si="60"/>
        <v>0.22689280275926263</v>
      </c>
      <c r="C220" s="9">
        <f t="shared" si="61"/>
        <v>0.22495105434386478</v>
      </c>
      <c r="D220" s="9">
        <f t="shared" si="62"/>
        <v>1.2249510543438649</v>
      </c>
      <c r="E220" s="9">
        <f t="shared" si="63"/>
        <v>0.61247552717193243</v>
      </c>
      <c r="F220" s="10">
        <f t="shared" si="64"/>
        <v>0.56347748499817785</v>
      </c>
      <c r="G220" s="10">
        <f t="shared" si="69"/>
        <v>0.44812377094857758</v>
      </c>
      <c r="I220" s="28">
        <f>I219+'1. Income Tax Calculation'!$H$11/360</f>
        <v>9.1555555555555319</v>
      </c>
      <c r="J220" s="36">
        <f>I220*'1. Income Tax Calculation'!$H$6</f>
        <v>631733.33333333174</v>
      </c>
      <c r="K220" s="12">
        <f t="shared" si="65"/>
        <v>0.56347748499817785</v>
      </c>
      <c r="L220" s="64">
        <f t="shared" si="67"/>
        <v>0.45974950513341806</v>
      </c>
      <c r="M220" s="32">
        <f t="shared" si="66"/>
        <v>0.45974950513341806</v>
      </c>
      <c r="N220" s="54">
        <f t="shared" si="68"/>
        <v>341294.24595704785</v>
      </c>
    </row>
    <row r="221" spans="1:14" x14ac:dyDescent="0.25">
      <c r="A221" s="1">
        <v>13.5</v>
      </c>
      <c r="B221" s="9">
        <f t="shared" si="60"/>
        <v>0.23561944901923423</v>
      </c>
      <c r="C221" s="9">
        <f t="shared" si="61"/>
        <v>0.23344536385590517</v>
      </c>
      <c r="D221" s="9">
        <f t="shared" si="62"/>
        <v>1.2334453638559051</v>
      </c>
      <c r="E221" s="9">
        <f t="shared" si="63"/>
        <v>0.61672268192795254</v>
      </c>
      <c r="F221" s="10">
        <f t="shared" si="64"/>
        <v>0.56738486737371641</v>
      </c>
      <c r="G221" s="10">
        <f t="shared" si="69"/>
        <v>0.45123124368933842</v>
      </c>
      <c r="I221" s="28">
        <f>I220+'1. Income Tax Calculation'!$H$11/360</f>
        <v>9.1999999999999762</v>
      </c>
      <c r="J221" s="36">
        <f>I221*'1. Income Tax Calculation'!$H$6</f>
        <v>634799.99999999837</v>
      </c>
      <c r="K221" s="12">
        <f t="shared" si="65"/>
        <v>0.56738486737371641</v>
      </c>
      <c r="L221" s="64">
        <f t="shared" si="67"/>
        <v>0.46272956323149828</v>
      </c>
      <c r="M221" s="32">
        <f t="shared" si="66"/>
        <v>0.46272956323149828</v>
      </c>
      <c r="N221" s="54">
        <f t="shared" si="68"/>
        <v>341059.273260644</v>
      </c>
    </row>
    <row r="222" spans="1:14" x14ac:dyDescent="0.25">
      <c r="A222" s="1">
        <v>14</v>
      </c>
      <c r="B222" s="9">
        <f t="shared" si="60"/>
        <v>0.24434609527920589</v>
      </c>
      <c r="C222" s="9">
        <f t="shared" si="61"/>
        <v>0.24192189559966748</v>
      </c>
      <c r="D222" s="9">
        <f t="shared" si="62"/>
        <v>1.2419218955996674</v>
      </c>
      <c r="E222" s="9">
        <f t="shared" si="63"/>
        <v>0.62096094779983368</v>
      </c>
      <c r="F222" s="10">
        <f t="shared" si="64"/>
        <v>0.57128407197584696</v>
      </c>
      <c r="G222" s="10">
        <f t="shared" si="69"/>
        <v>0.45433221279019342</v>
      </c>
      <c r="I222" s="28">
        <f>I221+'1. Income Tax Calculation'!$H$11/360</f>
        <v>9.2444444444444205</v>
      </c>
      <c r="J222" s="36">
        <f>I222*'1. Income Tax Calculation'!$H$6</f>
        <v>637866.666666665</v>
      </c>
      <c r="K222" s="12">
        <f t="shared" si="65"/>
        <v>0.57128407197584696</v>
      </c>
      <c r="L222" s="64">
        <f t="shared" si="67"/>
        <v>0.46570338435619685</v>
      </c>
      <c r="M222" s="32">
        <f t="shared" si="66"/>
        <v>0.46570338435619685</v>
      </c>
      <c r="N222" s="54">
        <f t="shared" si="68"/>
        <v>340810.00123199302</v>
      </c>
    </row>
    <row r="223" spans="1:14" x14ac:dyDescent="0.25">
      <c r="A223" s="1">
        <v>14.5</v>
      </c>
      <c r="B223" s="9">
        <f t="shared" si="60"/>
        <v>0.25307274153917753</v>
      </c>
      <c r="C223" s="9">
        <f t="shared" si="61"/>
        <v>0.25038000405444116</v>
      </c>
      <c r="D223" s="9">
        <f t="shared" si="62"/>
        <v>1.2503800040544411</v>
      </c>
      <c r="E223" s="9">
        <f t="shared" si="63"/>
        <v>0.62519000202722053</v>
      </c>
      <c r="F223" s="10">
        <f t="shared" si="64"/>
        <v>0.57517480186504288</v>
      </c>
      <c r="G223" s="10">
        <f t="shared" si="69"/>
        <v>0.45742644210033956</v>
      </c>
      <c r="I223" s="28">
        <f>I222+'1. Income Tax Calculation'!$H$11/360</f>
        <v>9.2888888888888648</v>
      </c>
      <c r="J223" s="36">
        <f>I223*'1. Income Tax Calculation'!$H$6</f>
        <v>640933.33333333163</v>
      </c>
      <c r="K223" s="12">
        <f t="shared" si="65"/>
        <v>0.57517480186504288</v>
      </c>
      <c r="L223" s="64">
        <f t="shared" si="67"/>
        <v>0.46867074203952142</v>
      </c>
      <c r="M223" s="32">
        <f t="shared" si="66"/>
        <v>0.46867074203952142</v>
      </c>
      <c r="N223" s="54">
        <f t="shared" si="68"/>
        <v>340546.63240213518</v>
      </c>
    </row>
    <row r="224" spans="1:14" x14ac:dyDescent="0.25">
      <c r="A224" s="1">
        <v>15</v>
      </c>
      <c r="B224" s="9">
        <f t="shared" si="60"/>
        <v>0.26179938779914919</v>
      </c>
      <c r="C224" s="9">
        <f t="shared" si="61"/>
        <v>0.25881904510252052</v>
      </c>
      <c r="D224" s="9">
        <f t="shared" si="62"/>
        <v>1.2588190451025205</v>
      </c>
      <c r="E224" s="9">
        <f t="shared" si="63"/>
        <v>0.62940952255126026</v>
      </c>
      <c r="F224" s="10">
        <f t="shared" si="64"/>
        <v>0.5790567607471595</v>
      </c>
      <c r="G224" s="10">
        <f t="shared" si="69"/>
        <v>0.46051369598223524</v>
      </c>
      <c r="I224" s="28">
        <f>I223+'1. Income Tax Calculation'!$H$11/360</f>
        <v>9.3333333333333091</v>
      </c>
      <c r="J224" s="36">
        <f>I224*'1. Income Tax Calculation'!$H$6</f>
        <v>643999.99999999837</v>
      </c>
      <c r="K224" s="12">
        <f t="shared" si="65"/>
        <v>0.5790567607471595</v>
      </c>
      <c r="L224" s="64">
        <f t="shared" si="67"/>
        <v>0.47163141030569578</v>
      </c>
      <c r="M224" s="32">
        <f t="shared" si="66"/>
        <v>0.47163141030569578</v>
      </c>
      <c r="N224" s="54">
        <f t="shared" si="68"/>
        <v>340269.37176313106</v>
      </c>
    </row>
    <row r="225" spans="1:14" x14ac:dyDescent="0.25">
      <c r="A225" s="1">
        <v>15.5</v>
      </c>
      <c r="B225" s="9">
        <f t="shared" si="60"/>
        <v>0.27052603405912079</v>
      </c>
      <c r="C225" s="9">
        <f t="shared" si="61"/>
        <v>0.26723837607825657</v>
      </c>
      <c r="D225" s="9">
        <f t="shared" si="62"/>
        <v>1.2672383760782566</v>
      </c>
      <c r="E225" s="9">
        <f t="shared" si="63"/>
        <v>0.63361918803912831</v>
      </c>
      <c r="F225" s="10">
        <f t="shared" si="64"/>
        <v>0.58292965299599808</v>
      </c>
      <c r="G225" s="10">
        <f t="shared" si="69"/>
        <v>0.46359373932954423</v>
      </c>
      <c r="I225" s="28">
        <f>I224+'1. Income Tax Calculation'!$H$11/360</f>
        <v>9.3777777777777533</v>
      </c>
      <c r="J225" s="36">
        <f>I225*'1. Income Tax Calculation'!$H$6</f>
        <v>647066.666666665</v>
      </c>
      <c r="K225" s="12">
        <f t="shared" si="65"/>
        <v>0.58292965299599808</v>
      </c>
      <c r="L225" s="64">
        <f t="shared" si="67"/>
        <v>0.47458516368836878</v>
      </c>
      <c r="M225" s="32">
        <f t="shared" si="66"/>
        <v>0.47458516368836878</v>
      </c>
      <c r="N225" s="54">
        <f t="shared" si="68"/>
        <v>339978.42674937862</v>
      </c>
    </row>
    <row r="226" spans="1:14" x14ac:dyDescent="0.25">
      <c r="A226" s="1">
        <v>16</v>
      </c>
      <c r="B226" s="9">
        <f t="shared" si="60"/>
        <v>0.27925268031909245</v>
      </c>
      <c r="C226" s="9">
        <f t="shared" si="61"/>
        <v>0.27563735581699894</v>
      </c>
      <c r="D226" s="9">
        <f t="shared" si="62"/>
        <v>1.2756373558169989</v>
      </c>
      <c r="E226" s="9">
        <f t="shared" si="63"/>
        <v>0.63781867790849944</v>
      </c>
      <c r="F226" s="10">
        <f t="shared" si="64"/>
        <v>0.58679318367581956</v>
      </c>
      <c r="G226" s="10">
        <f t="shared" si="69"/>
        <v>0.46666633758504106</v>
      </c>
      <c r="I226" s="28">
        <f>I225+'1. Income Tax Calculation'!$H$11/360</f>
        <v>9.4222222222221976</v>
      </c>
      <c r="J226" s="36">
        <f>I226*'1. Income Tax Calculation'!$H$6</f>
        <v>650133.33333333163</v>
      </c>
      <c r="K226" s="12">
        <f t="shared" si="65"/>
        <v>0.58679318367581956</v>
      </c>
      <c r="L226" s="64">
        <f t="shared" si="67"/>
        <v>0.47753177724778439</v>
      </c>
      <c r="M226" s="32">
        <f t="shared" si="66"/>
        <v>0.47753177724778439</v>
      </c>
      <c r="N226" s="54">
        <f t="shared" si="68"/>
        <v>339674.00721863954</v>
      </c>
    </row>
    <row r="227" spans="1:14" x14ac:dyDescent="0.25">
      <c r="A227" s="1">
        <v>16.5</v>
      </c>
      <c r="B227" s="9">
        <f t="shared" si="60"/>
        <v>0.28797932657906411</v>
      </c>
      <c r="C227" s="9">
        <f t="shared" si="61"/>
        <v>0.28401534470392237</v>
      </c>
      <c r="D227" s="9">
        <f t="shared" si="62"/>
        <v>1.2840153447039224</v>
      </c>
      <c r="E227" s="9">
        <f t="shared" si="63"/>
        <v>0.64200767235196121</v>
      </c>
      <c r="F227" s="10">
        <f t="shared" si="64"/>
        <v>0.59064705856380439</v>
      </c>
      <c r="G227" s="10">
        <f t="shared" si="69"/>
        <v>0.46973125675847244</v>
      </c>
      <c r="I227" s="28">
        <f>I226+'1. Income Tax Calculation'!$H$11/360</f>
        <v>9.4666666666666419</v>
      </c>
      <c r="J227" s="36">
        <f>I227*'1. Income Tax Calculation'!$H$6</f>
        <v>653199.99999999825</v>
      </c>
      <c r="K227" s="12">
        <f t="shared" si="65"/>
        <v>0.59064705856380439</v>
      </c>
      <c r="L227" s="64">
        <f t="shared" si="67"/>
        <v>0.48047102658791174</v>
      </c>
      <c r="M227" s="32">
        <f t="shared" si="66"/>
        <v>0.48047102658791174</v>
      </c>
      <c r="N227" s="54">
        <f t="shared" si="68"/>
        <v>339356.32543277513</v>
      </c>
    </row>
    <row r="228" spans="1:14" x14ac:dyDescent="0.25">
      <c r="A228" s="1">
        <v>17</v>
      </c>
      <c r="B228" s="9">
        <f t="shared" si="60"/>
        <v>0.29670597283903571</v>
      </c>
      <c r="C228" s="9">
        <f t="shared" si="61"/>
        <v>0.29237170472273644</v>
      </c>
      <c r="D228" s="9">
        <f t="shared" si="62"/>
        <v>1.2923717047227363</v>
      </c>
      <c r="E228" s="9">
        <f t="shared" si="63"/>
        <v>0.64618585236136816</v>
      </c>
      <c r="F228" s="10">
        <f t="shared" si="64"/>
        <v>0.59449098417245871</v>
      </c>
      <c r="G228" s="10">
        <f t="shared" si="69"/>
        <v>0.47278826344437669</v>
      </c>
      <c r="I228" s="28">
        <f>I227+'1. Income Tax Calculation'!$H$11/360</f>
        <v>9.5111111111110862</v>
      </c>
      <c r="J228" s="36">
        <f>I228*'1. Income Tax Calculation'!$H$6</f>
        <v>656266.666666665</v>
      </c>
      <c r="K228" s="12">
        <f t="shared" si="65"/>
        <v>0.59449098417245871</v>
      </c>
      <c r="L228" s="64">
        <f t="shared" si="67"/>
        <v>0.48340268787353413</v>
      </c>
      <c r="M228" s="32">
        <f t="shared" si="66"/>
        <v>0.48340268787353413</v>
      </c>
      <c r="N228" s="54">
        <f t="shared" si="68"/>
        <v>339025.59603819449</v>
      </c>
    </row>
    <row r="229" spans="1:14" x14ac:dyDescent="0.25">
      <c r="A229" s="1">
        <v>17.5</v>
      </c>
      <c r="B229" s="9">
        <f t="shared" si="60"/>
        <v>0.30543261909900737</v>
      </c>
      <c r="C229" s="9">
        <f t="shared" si="61"/>
        <v>0.30070579950427284</v>
      </c>
      <c r="D229" s="9">
        <f t="shared" si="62"/>
        <v>1.3007057995042728</v>
      </c>
      <c r="E229" s="9">
        <f t="shared" si="63"/>
        <v>0.65035289975213639</v>
      </c>
      <c r="F229" s="10">
        <f t="shared" si="64"/>
        <v>0.59832466777196547</v>
      </c>
      <c r="G229" s="10">
        <f t="shared" si="69"/>
        <v>0.47583712483985952</v>
      </c>
      <c r="I229" s="28">
        <f>I228+'1. Income Tax Calculation'!$H$11/360</f>
        <v>9.5555555555555305</v>
      </c>
      <c r="J229" s="36">
        <f>I229*'1. Income Tax Calculation'!$H$6</f>
        <v>659333.33333333163</v>
      </c>
      <c r="K229" s="12">
        <f t="shared" si="65"/>
        <v>0.59832466777196547</v>
      </c>
      <c r="L229" s="64">
        <f t="shared" si="67"/>
        <v>0.48632653784729385</v>
      </c>
      <c r="M229" s="32">
        <f t="shared" si="66"/>
        <v>0.48632653784729385</v>
      </c>
      <c r="N229" s="54">
        <f t="shared" si="68"/>
        <v>338682.03604601673</v>
      </c>
    </row>
    <row r="230" spans="1:14" x14ac:dyDescent="0.25">
      <c r="A230" s="1">
        <v>18</v>
      </c>
      <c r="B230" s="9">
        <f t="shared" si="60"/>
        <v>0.31415926535897898</v>
      </c>
      <c r="C230" s="9">
        <f t="shared" si="61"/>
        <v>0.30901699437494712</v>
      </c>
      <c r="D230" s="9">
        <f t="shared" si="62"/>
        <v>1.309016994374947</v>
      </c>
      <c r="E230" s="9">
        <f t="shared" si="63"/>
        <v>0.6545084971874735</v>
      </c>
      <c r="F230" s="10">
        <f t="shared" si="64"/>
        <v>0.60214781741247569</v>
      </c>
      <c r="G230" s="10">
        <f t="shared" si="69"/>
        <v>0.47887760876232127</v>
      </c>
      <c r="I230" s="28">
        <f>I229+'1. Income Tax Calculation'!$H$11/360</f>
        <v>9.5999999999999748</v>
      </c>
      <c r="J230" s="36">
        <f>I230*'1. Income Tax Calculation'!$H$6</f>
        <v>662399.99999999825</v>
      </c>
      <c r="K230" s="12">
        <f t="shared" si="65"/>
        <v>0.60214781741247569</v>
      </c>
      <c r="L230" s="64">
        <f t="shared" si="67"/>
        <v>0.48924235384669545</v>
      </c>
      <c r="M230" s="32">
        <f t="shared" si="66"/>
        <v>0.48924235384669545</v>
      </c>
      <c r="N230" s="54">
        <f t="shared" si="68"/>
        <v>338325.86481194803</v>
      </c>
    </row>
    <row r="231" spans="1:14" x14ac:dyDescent="0.25">
      <c r="A231" s="1">
        <v>18.5</v>
      </c>
      <c r="B231" s="9">
        <f t="shared" si="60"/>
        <v>0.32288591161895064</v>
      </c>
      <c r="C231" s="9">
        <f t="shared" si="61"/>
        <v>0.31730465640509181</v>
      </c>
      <c r="D231" s="9">
        <f t="shared" si="62"/>
        <v>1.3173046564050919</v>
      </c>
      <c r="E231" s="9">
        <f t="shared" si="63"/>
        <v>0.65865232820254593</v>
      </c>
      <c r="F231" s="10">
        <f t="shared" si="64"/>
        <v>0.60596014194634229</v>
      </c>
      <c r="G231" s="10">
        <f t="shared" si="69"/>
        <v>0.48190948366713954</v>
      </c>
      <c r="I231" s="28">
        <f>I230+'1. Income Tax Calculation'!$H$11/360</f>
        <v>9.6444444444444191</v>
      </c>
      <c r="J231" s="36">
        <f>I231*'1. Income Tax Calculation'!$H$6</f>
        <v>665466.66666666488</v>
      </c>
      <c r="K231" s="12">
        <f t="shared" si="65"/>
        <v>0.60596014194634229</v>
      </c>
      <c r="L231" s="64">
        <f t="shared" si="67"/>
        <v>0.49214991382106144</v>
      </c>
      <c r="M231" s="32">
        <f t="shared" si="66"/>
        <v>0.49214991382106144</v>
      </c>
      <c r="N231" s="54">
        <f t="shared" si="68"/>
        <v>337957.30401587673</v>
      </c>
    </row>
    <row r="232" spans="1:14" x14ac:dyDescent="0.25">
      <c r="A232" s="1">
        <v>19</v>
      </c>
      <c r="B232" s="9">
        <f t="shared" si="60"/>
        <v>0.3316125578789223</v>
      </c>
      <c r="C232" s="9">
        <f t="shared" si="61"/>
        <v>0.32556815445715637</v>
      </c>
      <c r="D232" s="9">
        <f t="shared" si="62"/>
        <v>1.3255681544571565</v>
      </c>
      <c r="E232" s="9">
        <f t="shared" si="63"/>
        <v>0.66278407722857824</v>
      </c>
      <c r="F232" s="10">
        <f t="shared" si="64"/>
        <v>0.60976135105029206</v>
      </c>
      <c r="G232" s="10">
        <f t="shared" si="69"/>
        <v>0.4849325186653019</v>
      </c>
      <c r="I232" s="28">
        <f>I231+'1. Income Tax Calculation'!$H$11/360</f>
        <v>9.6888888888888633</v>
      </c>
      <c r="J232" s="36">
        <f>I232*'1. Income Tax Calculation'!$H$6</f>
        <v>668533.33333333163</v>
      </c>
      <c r="K232" s="12">
        <f t="shared" si="65"/>
        <v>0.60976135105029206</v>
      </c>
      <c r="L232" s="64">
        <f t="shared" si="67"/>
        <v>0.4950489963484429</v>
      </c>
      <c r="M232" s="32">
        <f t="shared" si="66"/>
        <v>0.4950489963484429</v>
      </c>
      <c r="N232" s="54">
        <f t="shared" si="68"/>
        <v>337576.57764118677</v>
      </c>
    </row>
    <row r="233" spans="1:14" x14ac:dyDescent="0.25">
      <c r="A233" s="1">
        <v>19.5</v>
      </c>
      <c r="B233" s="9">
        <f t="shared" si="60"/>
        <v>0.3403392041388939</v>
      </c>
      <c r="C233" s="9">
        <f t="shared" si="61"/>
        <v>0.33380685923377057</v>
      </c>
      <c r="D233" s="9">
        <f t="shared" si="62"/>
        <v>1.3338068592337706</v>
      </c>
      <c r="E233" s="9">
        <f t="shared" si="63"/>
        <v>0.66690342961688531</v>
      </c>
      <c r="F233" s="10">
        <f t="shared" si="64"/>
        <v>0.61355115524753456</v>
      </c>
      <c r="G233" s="10">
        <f t="shared" si="69"/>
        <v>0.48794648354098907</v>
      </c>
      <c r="I233" s="28">
        <f>I232+'1. Income Tax Calculation'!$H$11/360</f>
        <v>9.7333333333333076</v>
      </c>
      <c r="J233" s="36">
        <f>I233*'1. Income Tax Calculation'!$H$6</f>
        <v>671599.99999999825</v>
      </c>
      <c r="K233" s="12">
        <f t="shared" si="65"/>
        <v>0.61355115524753456</v>
      </c>
      <c r="L233" s="64">
        <f t="shared" si="67"/>
        <v>0.49793938065248089</v>
      </c>
      <c r="M233" s="32">
        <f t="shared" si="66"/>
        <v>0.49793938065248089</v>
      </c>
      <c r="N233" s="54">
        <f t="shared" si="68"/>
        <v>337183.91195379297</v>
      </c>
    </row>
    <row r="234" spans="1:14" x14ac:dyDescent="0.25">
      <c r="A234" s="1">
        <v>20</v>
      </c>
      <c r="B234" s="9">
        <f t="shared" si="60"/>
        <v>0.34906585039886556</v>
      </c>
      <c r="C234" s="9">
        <f t="shared" si="61"/>
        <v>0.34202014332566838</v>
      </c>
      <c r="D234" s="9">
        <f t="shared" si="62"/>
        <v>1.3420201433256684</v>
      </c>
      <c r="E234" s="9">
        <f t="shared" si="63"/>
        <v>0.67101007166283422</v>
      </c>
      <c r="F234" s="10">
        <f t="shared" si="64"/>
        <v>0.61732926592980752</v>
      </c>
      <c r="G234" s="10">
        <f t="shared" si="69"/>
        <v>0.49095114876910684</v>
      </c>
      <c r="I234" s="28">
        <f>I233+'1. Income Tax Calculation'!$H$11/360</f>
        <v>9.7777777777777519</v>
      </c>
      <c r="J234" s="36">
        <f>I234*'1. Income Tax Calculation'!$H$6</f>
        <v>674666.66666666488</v>
      </c>
      <c r="K234" s="12">
        <f t="shared" si="65"/>
        <v>0.61732926592980752</v>
      </c>
      <c r="L234" s="64">
        <f t="shared" si="67"/>
        <v>0.50082084661922011</v>
      </c>
      <c r="M234" s="32">
        <f t="shared" si="66"/>
        <v>0.50082084661922011</v>
      </c>
      <c r="N234" s="54">
        <f t="shared" si="68"/>
        <v>336779.53548089863</v>
      </c>
    </row>
    <row r="235" spans="1:14" x14ac:dyDescent="0.25">
      <c r="A235" s="1">
        <v>20.5</v>
      </c>
      <c r="B235" s="9">
        <f t="shared" si="60"/>
        <v>0.35779249665883722</v>
      </c>
      <c r="C235" s="9">
        <f t="shared" si="61"/>
        <v>0.35020738125946715</v>
      </c>
      <c r="D235" s="9">
        <f t="shared" si="62"/>
        <v>1.3502073812594673</v>
      </c>
      <c r="E235" s="9">
        <f t="shared" si="63"/>
        <v>0.67510369062973363</v>
      </c>
      <c r="F235" s="10">
        <f t="shared" si="64"/>
        <v>0.62109539537935499</v>
      </c>
      <c r="G235" s="10">
        <f t="shared" si="69"/>
        <v>0.49394628553276504</v>
      </c>
      <c r="I235" s="28">
        <f>I234+'1. Income Tax Calculation'!$H$11/360</f>
        <v>9.8222222222221962</v>
      </c>
      <c r="J235" s="36">
        <f>I235*'1. Income Tax Calculation'!$H$6</f>
        <v>677733.33333333151</v>
      </c>
      <c r="K235" s="12">
        <f t="shared" si="65"/>
        <v>0.62109539537935499</v>
      </c>
      <c r="L235" s="64">
        <f t="shared" si="67"/>
        <v>0.50369317481387121</v>
      </c>
      <c r="M235" s="32">
        <f t="shared" si="66"/>
        <v>0.50369317481387121</v>
      </c>
      <c r="N235" s="54">
        <f t="shared" si="68"/>
        <v>336363.6789894781</v>
      </c>
    </row>
    <row r="236" spans="1:14" x14ac:dyDescent="0.25">
      <c r="A236" s="1">
        <v>21</v>
      </c>
      <c r="B236" s="9">
        <f t="shared" si="60"/>
        <v>0.36651914291880883</v>
      </c>
      <c r="C236" s="9">
        <f t="shared" si="61"/>
        <v>0.35836794954529994</v>
      </c>
      <c r="D236" s="9">
        <f t="shared" si="62"/>
        <v>1.3583679495453</v>
      </c>
      <c r="E236" s="9">
        <f t="shared" si="63"/>
        <v>0.67918397477265002</v>
      </c>
      <c r="F236" s="10">
        <f t="shared" si="64"/>
        <v>0.62484925679083803</v>
      </c>
      <c r="G236" s="10">
        <f t="shared" si="69"/>
        <v>0.49693166574070285</v>
      </c>
      <c r="I236" s="28">
        <f>I235+'1. Income Tax Calculation'!$H$11/360</f>
        <v>9.8666666666666405</v>
      </c>
      <c r="J236" s="36">
        <f>I236*'1. Income Tax Calculation'!$H$6</f>
        <v>680799.99999999814</v>
      </c>
      <c r="K236" s="12">
        <f t="shared" si="65"/>
        <v>0.62484925679083803</v>
      </c>
      <c r="L236" s="64">
        <f t="shared" si="67"/>
        <v>0.50655614649752156</v>
      </c>
      <c r="M236" s="32">
        <f t="shared" si="66"/>
        <v>0.50655614649752156</v>
      </c>
      <c r="N236" s="54">
        <f t="shared" si="68"/>
        <v>335936.57546448638</v>
      </c>
    </row>
    <row r="237" spans="1:14" x14ac:dyDescent="0.25">
      <c r="A237" s="1">
        <v>21.5</v>
      </c>
      <c r="B237" s="9">
        <f t="shared" si="60"/>
        <v>0.37524578917878043</v>
      </c>
      <c r="C237" s="9">
        <f t="shared" si="61"/>
        <v>0.36650122672429686</v>
      </c>
      <c r="D237" s="9">
        <f t="shared" si="62"/>
        <v>1.3665012267242969</v>
      </c>
      <c r="E237" s="9">
        <f t="shared" si="63"/>
        <v>0.68325061336214843</v>
      </c>
      <c r="F237" s="10">
        <f t="shared" si="64"/>
        <v>0.62859056429317661</v>
      </c>
      <c r="G237" s="10">
        <f t="shared" si="69"/>
        <v>0.49990706204465918</v>
      </c>
      <c r="I237" s="28">
        <f>I236+'1. Income Tax Calculation'!$H$11/360</f>
        <v>9.9111111111110848</v>
      </c>
      <c r="J237" s="36">
        <f>I237*'1. Income Tax Calculation'!$H$6</f>
        <v>683866.66666666488</v>
      </c>
      <c r="K237" s="12">
        <f t="shared" si="65"/>
        <v>0.62859056429317661</v>
      </c>
      <c r="L237" s="64">
        <f t="shared" si="67"/>
        <v>0.50940954364379298</v>
      </c>
      <c r="M237" s="32">
        <f t="shared" si="66"/>
        <v>0.50940954364379298</v>
      </c>
      <c r="N237" s="54">
        <f t="shared" si="68"/>
        <v>335498.46008679725</v>
      </c>
    </row>
    <row r="238" spans="1:14" x14ac:dyDescent="0.25">
      <c r="A238" s="1">
        <v>22</v>
      </c>
      <c r="B238" s="9">
        <f t="shared" si="60"/>
        <v>0.38397243543875215</v>
      </c>
      <c r="C238" s="9">
        <f t="shared" si="61"/>
        <v>0.37460659341591168</v>
      </c>
      <c r="D238" s="9">
        <f t="shared" si="62"/>
        <v>1.3746065934159117</v>
      </c>
      <c r="E238" s="9">
        <f t="shared" si="63"/>
        <v>0.68730329670795587</v>
      </c>
      <c r="F238" s="10">
        <f t="shared" si="64"/>
        <v>0.63231903297131942</v>
      </c>
      <c r="G238" s="10">
        <f t="shared" si="69"/>
        <v>0.50287224785668572</v>
      </c>
      <c r="I238" s="28">
        <f>I237+'1. Income Tax Calculation'!$H$11/360</f>
        <v>9.9555555555555291</v>
      </c>
      <c r="J238" s="36">
        <f>I238*'1. Income Tax Calculation'!$H$6</f>
        <v>686933.33333333151</v>
      </c>
      <c r="K238" s="12">
        <f t="shared" si="65"/>
        <v>0.63231903297131942</v>
      </c>
      <c r="L238" s="64">
        <f t="shared" si="67"/>
        <v>0.51225314895544527</v>
      </c>
      <c r="M238" s="32">
        <f t="shared" si="66"/>
        <v>0.51225314895544527</v>
      </c>
      <c r="N238" s="54">
        <f t="shared" si="68"/>
        <v>335049.57021087193</v>
      </c>
    </row>
    <row r="239" spans="1:14" x14ac:dyDescent="0.25">
      <c r="A239" s="1">
        <v>22.5</v>
      </c>
      <c r="B239" s="9">
        <f t="shared" si="60"/>
        <v>0.39269908169872375</v>
      </c>
      <c r="C239" s="9">
        <f t="shared" si="61"/>
        <v>0.38268343236508939</v>
      </c>
      <c r="D239" s="9">
        <f t="shared" si="62"/>
        <v>1.3826834323650894</v>
      </c>
      <c r="E239" s="9">
        <f t="shared" si="63"/>
        <v>0.6913417161825447</v>
      </c>
      <c r="F239" s="10">
        <f t="shared" si="64"/>
        <v>0.63603437888794112</v>
      </c>
      <c r="G239" s="10">
        <f t="shared" si="69"/>
        <v>0.50582699736640269</v>
      </c>
      <c r="I239" s="28">
        <f>I238+'1. Income Tax Calculation'!$H$11/360</f>
        <v>9.9999999999999734</v>
      </c>
      <c r="J239" s="36">
        <f>I239*'1. Income Tax Calculation'!$H$6</f>
        <v>689999.99999999814</v>
      </c>
      <c r="K239" s="12">
        <f t="shared" si="65"/>
        <v>0.63603437888794112</v>
      </c>
      <c r="L239" s="64">
        <f t="shared" si="67"/>
        <v>0.51508674588092451</v>
      </c>
      <c r="M239" s="32">
        <f t="shared" si="66"/>
        <v>0.51508674588092451</v>
      </c>
      <c r="N239" s="54">
        <f t="shared" si="68"/>
        <v>334590.14534216118</v>
      </c>
    </row>
    <row r="240" spans="1:14" x14ac:dyDescent="0.25">
      <c r="A240" s="1">
        <v>23</v>
      </c>
      <c r="B240" s="9">
        <f t="shared" si="60"/>
        <v>0.40142572795869536</v>
      </c>
      <c r="C240" s="9">
        <f t="shared" si="61"/>
        <v>0.39073112848927333</v>
      </c>
      <c r="D240" s="9">
        <f t="shared" si="62"/>
        <v>1.3907311284892734</v>
      </c>
      <c r="E240" s="9">
        <f t="shared" si="63"/>
        <v>0.69536556424463669</v>
      </c>
      <c r="F240" s="10">
        <f t="shared" si="64"/>
        <v>0.63973631910506579</v>
      </c>
      <c r="G240" s="10">
        <f t="shared" si="69"/>
        <v>0.50877108555819528</v>
      </c>
      <c r="I240" s="28">
        <f>I239+'1. Income Tax Calculation'!$H$11/360</f>
        <v>10.044444444444418</v>
      </c>
      <c r="J240" s="36">
        <f>I240*'1. Income Tax Calculation'!$H$6</f>
        <v>693066.66666666477</v>
      </c>
      <c r="K240" s="12">
        <f t="shared" si="65"/>
        <v>0.63973631910506579</v>
      </c>
      <c r="L240" s="64">
        <f t="shared" si="67"/>
        <v>0.51791011863085434</v>
      </c>
      <c r="M240" s="32">
        <f t="shared" si="66"/>
        <v>0.51791011863085434</v>
      </c>
      <c r="N240" s="54">
        <f t="shared" si="68"/>
        <v>334120.42711424164</v>
      </c>
    </row>
    <row r="241" spans="1:14" x14ac:dyDescent="0.25">
      <c r="A241" s="1">
        <v>23.5</v>
      </c>
      <c r="B241" s="9">
        <f t="shared" si="60"/>
        <v>0.41015237421866702</v>
      </c>
      <c r="C241" s="9">
        <f t="shared" si="61"/>
        <v>0.39874906892524581</v>
      </c>
      <c r="D241" s="9">
        <f t="shared" si="62"/>
        <v>1.3987490689252458</v>
      </c>
      <c r="E241" s="9">
        <f t="shared" si="63"/>
        <v>0.69937453446262288</v>
      </c>
      <c r="F241" s="10">
        <f t="shared" si="64"/>
        <v>0.64342457170561307</v>
      </c>
      <c r="G241" s="10">
        <f t="shared" si="69"/>
        <v>0.5117042882283489</v>
      </c>
      <c r="I241" s="28">
        <f>I240+'1. Income Tax Calculation'!$H$11/360</f>
        <v>10.088888888888862</v>
      </c>
      <c r="J241" s="36">
        <f>I241*'1. Income Tax Calculation'!$H$6</f>
        <v>696133.33333333151</v>
      </c>
      <c r="K241" s="12">
        <f t="shared" si="65"/>
        <v>0.64342457170561307</v>
      </c>
      <c r="L241" s="64">
        <f t="shared" si="67"/>
        <v>0.52072305219446857</v>
      </c>
      <c r="M241" s="32">
        <f t="shared" si="66"/>
        <v>0.52072305219446857</v>
      </c>
      <c r="N241" s="54">
        <f t="shared" si="68"/>
        <v>333640.65926568973</v>
      </c>
    </row>
    <row r="242" spans="1:14" x14ac:dyDescent="0.25">
      <c r="A242" s="1">
        <v>24</v>
      </c>
      <c r="B242" s="9">
        <f t="shared" si="60"/>
        <v>0.41887902047863868</v>
      </c>
      <c r="C242" s="9">
        <f t="shared" si="61"/>
        <v>0.40673664307579982</v>
      </c>
      <c r="D242" s="9">
        <f t="shared" si="62"/>
        <v>1.4067366430757997</v>
      </c>
      <c r="E242" s="9">
        <f t="shared" si="63"/>
        <v>0.70336832153789985</v>
      </c>
      <c r="F242" s="10">
        <f t="shared" si="64"/>
        <v>0.64709885581486792</v>
      </c>
      <c r="G242" s="10">
        <f t="shared" si="69"/>
        <v>0.51462638200212418</v>
      </c>
      <c r="I242" s="28">
        <f>I241+'1. Income Tax Calculation'!$H$11/360</f>
        <v>10.133333333333306</v>
      </c>
      <c r="J242" s="36">
        <f>I242*'1. Income Tax Calculation'!$H$6</f>
        <v>699199.99999999814</v>
      </c>
      <c r="K242" s="12">
        <f t="shared" si="65"/>
        <v>0.64709885581486792</v>
      </c>
      <c r="L242" s="64">
        <f t="shared" si="67"/>
        <v>0.52352533235598542</v>
      </c>
      <c r="M242" s="32">
        <f t="shared" si="66"/>
        <v>0.52352533235598542</v>
      </c>
      <c r="N242" s="54">
        <f t="shared" si="68"/>
        <v>333151.0876166941</v>
      </c>
    </row>
    <row r="243" spans="1:14" x14ac:dyDescent="0.25">
      <c r="A243" s="1">
        <v>24.5</v>
      </c>
      <c r="B243" s="9">
        <f t="shared" si="60"/>
        <v>0.42760566673861028</v>
      </c>
      <c r="C243" s="9">
        <f t="shared" si="61"/>
        <v>0.41469324265623864</v>
      </c>
      <c r="D243" s="9">
        <f t="shared" si="62"/>
        <v>1.4146932426562386</v>
      </c>
      <c r="E243" s="9">
        <f t="shared" si="63"/>
        <v>0.70734662132811932</v>
      </c>
      <c r="F243" s="10">
        <f t="shared" si="64"/>
        <v>0.65075889162186984</v>
      </c>
      <c r="G243" s="10">
        <f t="shared" si="69"/>
        <v>0.51753714435076681</v>
      </c>
      <c r="I243" s="28">
        <f>I242+'1. Income Tax Calculation'!$H$11/360</f>
        <v>10.177777777777751</v>
      </c>
      <c r="J243" s="36">
        <f>I243*'1. Income Tax Calculation'!$H$6</f>
        <v>702266.66666666477</v>
      </c>
      <c r="K243" s="12">
        <f t="shared" si="65"/>
        <v>0.65075889162186984</v>
      </c>
      <c r="L243" s="64">
        <f t="shared" si="67"/>
        <v>0.52631674571092135</v>
      </c>
      <c r="M243" s="32">
        <f t="shared" si="66"/>
        <v>0.52631674571092135</v>
      </c>
      <c r="N243" s="54">
        <f t="shared" si="68"/>
        <v>332651.96004540939</v>
      </c>
    </row>
    <row r="244" spans="1:14" x14ac:dyDescent="0.25">
      <c r="A244" s="1">
        <v>25</v>
      </c>
      <c r="B244" s="9">
        <f t="shared" si="60"/>
        <v>0.43633231299858194</v>
      </c>
      <c r="C244" s="9">
        <f t="shared" si="61"/>
        <v>0.422618261740699</v>
      </c>
      <c r="D244" s="9">
        <f t="shared" si="62"/>
        <v>1.4226182617406991</v>
      </c>
      <c r="E244" s="9">
        <f t="shared" si="63"/>
        <v>0.71130913087034953</v>
      </c>
      <c r="F244" s="10">
        <f t="shared" si="64"/>
        <v>0.65440440040072156</v>
      </c>
      <c r="G244" s="10">
        <f t="shared" si="69"/>
        <v>0.52043635360845431</v>
      </c>
      <c r="I244" s="28">
        <f>I243+'1. Income Tax Calculation'!$H$11/360</f>
        <v>10.222222222222195</v>
      </c>
      <c r="J244" s="36">
        <f>I244*'1. Income Tax Calculation'!$H$6</f>
        <v>705333.33333333139</v>
      </c>
      <c r="K244" s="12">
        <f t="shared" si="65"/>
        <v>0.65440440040072156</v>
      </c>
      <c r="L244" s="64">
        <f t="shared" si="67"/>
        <v>0.52909707968234199</v>
      </c>
      <c r="M244" s="32">
        <f t="shared" si="66"/>
        <v>0.52909707968234199</v>
      </c>
      <c r="N244" s="54">
        <f t="shared" si="68"/>
        <v>332143.5264640539</v>
      </c>
    </row>
    <row r="245" spans="1:14" x14ac:dyDescent="0.25">
      <c r="A245" s="1">
        <v>25.5</v>
      </c>
      <c r="B245" s="9">
        <f t="shared" si="60"/>
        <v>0.4450589592585536</v>
      </c>
      <c r="C245" s="9">
        <f t="shared" si="61"/>
        <v>0.43051109680829475</v>
      </c>
      <c r="D245" s="9">
        <f t="shared" si="62"/>
        <v>1.4305110968082948</v>
      </c>
      <c r="E245" s="9">
        <f t="shared" si="63"/>
        <v>0.7152555484041474</v>
      </c>
      <c r="F245" s="10">
        <f t="shared" si="64"/>
        <v>0.65803510453181568</v>
      </c>
      <c r="G245" s="10">
        <f t="shared" si="69"/>
        <v>0.5233237889891772</v>
      </c>
      <c r="I245" s="28">
        <f>I244+'1. Income Tax Calculation'!$H$11/360</f>
        <v>10.266666666666639</v>
      </c>
      <c r="J245" s="36">
        <f>I245*'1. Income Tax Calculation'!$H$6</f>
        <v>708399.99999999814</v>
      </c>
      <c r="K245" s="12">
        <f t="shared" si="65"/>
        <v>0.65803510453181568</v>
      </c>
      <c r="L245" s="64">
        <f t="shared" si="67"/>
        <v>0.53186612253705101</v>
      </c>
      <c r="M245" s="32">
        <f t="shared" si="66"/>
        <v>0.53186612253705101</v>
      </c>
      <c r="N245" s="54">
        <f t="shared" si="68"/>
        <v>331626.03879475221</v>
      </c>
    </row>
    <row r="246" spans="1:14" x14ac:dyDescent="0.25">
      <c r="A246" s="1">
        <v>26</v>
      </c>
      <c r="B246" s="9">
        <f t="shared" si="60"/>
        <v>0.45378560551852526</v>
      </c>
      <c r="C246" s="9">
        <f t="shared" si="61"/>
        <v>0.43837114678907702</v>
      </c>
      <c r="D246" s="9">
        <f t="shared" si="62"/>
        <v>1.438371146789077</v>
      </c>
      <c r="E246" s="9">
        <f t="shared" si="63"/>
        <v>0.71918557339453848</v>
      </c>
      <c r="F246" s="10">
        <f t="shared" si="64"/>
        <v>0.66165072752297538</v>
      </c>
      <c r="G246" s="10">
        <f t="shared" si="69"/>
        <v>0.52619923060355167</v>
      </c>
      <c r="I246" s="28">
        <f>I245+'1. Income Tax Calculation'!$H$11/360</f>
        <v>10.311111111111083</v>
      </c>
      <c r="J246" s="36">
        <f>I246*'1. Income Tax Calculation'!$H$6</f>
        <v>711466.66666666477</v>
      </c>
      <c r="K246" s="12">
        <f t="shared" si="65"/>
        <v>0.66165072752297538</v>
      </c>
      <c r="L246" s="64">
        <f t="shared" si="67"/>
        <v>0.53462366340171374</v>
      </c>
      <c r="M246" s="32">
        <f t="shared" si="66"/>
        <v>0.53462366340171374</v>
      </c>
      <c r="N246" s="54">
        <f t="shared" si="68"/>
        <v>331099.75094512652</v>
      </c>
    </row>
    <row r="247" spans="1:14" x14ac:dyDescent="0.25">
      <c r="A247" s="1">
        <v>26.5</v>
      </c>
      <c r="B247" s="9">
        <f t="shared" si="60"/>
        <v>0.46251225177849686</v>
      </c>
      <c r="C247" s="9">
        <f t="shared" si="61"/>
        <v>0.44619781310980838</v>
      </c>
      <c r="D247" s="9">
        <f t="shared" si="62"/>
        <v>1.4461978131098083</v>
      </c>
      <c r="E247" s="9">
        <f t="shared" si="63"/>
        <v>0.72309890655490416</v>
      </c>
      <c r="F247" s="10">
        <f t="shared" si="64"/>
        <v>0.66525099403051191</v>
      </c>
      <c r="G247" s="10">
        <f t="shared" si="69"/>
        <v>0.52906245947556663</v>
      </c>
      <c r="I247" s="28">
        <f>I246+'1. Income Tax Calculation'!$H$11/360</f>
        <v>10.355555555555528</v>
      </c>
      <c r="J247" s="36">
        <f>I247*'1. Income Tax Calculation'!$H$6</f>
        <v>714533.33333333139</v>
      </c>
      <c r="K247" s="12">
        <f t="shared" si="65"/>
        <v>0.66525099403051191</v>
      </c>
      <c r="L247" s="64">
        <f t="shared" si="67"/>
        <v>0.53736949227891773</v>
      </c>
      <c r="M247" s="32">
        <f t="shared" si="66"/>
        <v>0.53736949227891773</v>
      </c>
      <c r="N247" s="54">
        <f t="shared" si="68"/>
        <v>330564.91878363641</v>
      </c>
    </row>
    <row r="248" spans="1:14" x14ac:dyDescent="0.25">
      <c r="A248" s="1">
        <v>27</v>
      </c>
      <c r="B248" s="9">
        <f t="shared" si="60"/>
        <v>0.47123889803846847</v>
      </c>
      <c r="C248" s="9">
        <f t="shared" si="61"/>
        <v>0.4539904997395463</v>
      </c>
      <c r="D248" s="9">
        <f t="shared" si="62"/>
        <v>1.4539904997395463</v>
      </c>
      <c r="E248" s="9">
        <f t="shared" si="63"/>
        <v>0.72699524986977315</v>
      </c>
      <c r="F248" s="10">
        <f t="shared" si="64"/>
        <v>0.6688356298801913</v>
      </c>
      <c r="G248" s="10">
        <f t="shared" si="69"/>
        <v>0.53191325755925756</v>
      </c>
      <c r="I248" s="28">
        <f>I247+'1. Income Tax Calculation'!$H$11/360</f>
        <v>10.399999999999972</v>
      </c>
      <c r="J248" s="36">
        <f>I248*'1. Income Tax Calculation'!$H$6</f>
        <v>717599.99999999802</v>
      </c>
      <c r="K248" s="12">
        <f t="shared" si="65"/>
        <v>0.6688356298801913</v>
      </c>
      <c r="L248" s="64">
        <f t="shared" si="67"/>
        <v>0.5401034000631626</v>
      </c>
      <c r="M248" s="32">
        <f t="shared" si="66"/>
        <v>0.5401034000631626</v>
      </c>
      <c r="N248" s="54">
        <f t="shared" si="68"/>
        <v>330021.80011467362</v>
      </c>
    </row>
    <row r="249" spans="1:14" x14ac:dyDescent="0.25">
      <c r="A249" s="1">
        <v>27.5</v>
      </c>
      <c r="B249" s="9">
        <f t="shared" si="60"/>
        <v>0.47996554429844018</v>
      </c>
      <c r="C249" s="9">
        <f t="shared" si="61"/>
        <v>0.46174861323503352</v>
      </c>
      <c r="D249" s="9">
        <f t="shared" si="62"/>
        <v>1.4617486132350335</v>
      </c>
      <c r="E249" s="9">
        <f t="shared" si="63"/>
        <v>0.73087430661751673</v>
      </c>
      <c r="F249" s="10">
        <f t="shared" si="64"/>
        <v>0.67240436208811538</v>
      </c>
      <c r="G249" s="10">
        <f t="shared" si="69"/>
        <v>0.53475140775531327</v>
      </c>
      <c r="I249" s="28">
        <f>I248+'1. Income Tax Calculation'!$H$11/360</f>
        <v>10.444444444444416</v>
      </c>
      <c r="J249" s="36">
        <f>I249*'1. Income Tax Calculation'!$H$6</f>
        <v>720666.66666666477</v>
      </c>
      <c r="K249" s="12">
        <f t="shared" si="65"/>
        <v>0.67240436208811538</v>
      </c>
      <c r="L249" s="64">
        <f t="shared" si="67"/>
        <v>0.54282517855678625</v>
      </c>
      <c r="M249" s="32">
        <f t="shared" si="66"/>
        <v>0.54282517855678625</v>
      </c>
      <c r="N249" s="54">
        <f t="shared" si="68"/>
        <v>329470.65465340851</v>
      </c>
    </row>
    <row r="250" spans="1:14" x14ac:dyDescent="0.25">
      <c r="A250" s="1">
        <v>28</v>
      </c>
      <c r="B250" s="9">
        <f t="shared" si="60"/>
        <v>0.48869219055841179</v>
      </c>
      <c r="C250" s="9">
        <f t="shared" si="61"/>
        <v>0.46947156278589036</v>
      </c>
      <c r="D250" s="9">
        <f t="shared" si="62"/>
        <v>1.4694715627858903</v>
      </c>
      <c r="E250" s="9">
        <f t="shared" si="63"/>
        <v>0.73473578139294515</v>
      </c>
      <c r="F250" s="10">
        <f t="shared" si="64"/>
        <v>0.67595691888150955</v>
      </c>
      <c r="G250" s="10">
        <f t="shared" si="69"/>
        <v>0.5375766939276081</v>
      </c>
      <c r="I250" s="28">
        <f>I249+'1. Income Tax Calculation'!$H$11/360</f>
        <v>10.488888888888861</v>
      </c>
      <c r="J250" s="36">
        <f>I250*'1. Income Tax Calculation'!$H$6</f>
        <v>723733.33333333139</v>
      </c>
      <c r="K250" s="12">
        <f t="shared" si="65"/>
        <v>0.67595691888150955</v>
      </c>
      <c r="L250" s="64">
        <f t="shared" si="67"/>
        <v>0.54553462048581802</v>
      </c>
      <c r="M250" s="32">
        <f t="shared" si="66"/>
        <v>0.54553462048581802</v>
      </c>
      <c r="N250" s="54">
        <f t="shared" si="68"/>
        <v>328911.7440003964</v>
      </c>
    </row>
    <row r="251" spans="1:14" x14ac:dyDescent="0.25">
      <c r="A251" s="1">
        <v>28.5</v>
      </c>
      <c r="B251" s="9">
        <f t="shared" si="60"/>
        <v>0.49741883681838339</v>
      </c>
      <c r="C251" s="9">
        <f t="shared" si="61"/>
        <v>0.47715876025960796</v>
      </c>
      <c r="D251" s="9">
        <f t="shared" si="62"/>
        <v>1.4771587602596079</v>
      </c>
      <c r="E251" s="9">
        <f t="shared" si="63"/>
        <v>0.73857938012980395</v>
      </c>
      <c r="F251" s="10">
        <f t="shared" si="64"/>
        <v>0.67949302971941972</v>
      </c>
      <c r="G251" s="10">
        <f t="shared" si="69"/>
        <v>0.54038890091966119</v>
      </c>
      <c r="I251" s="28">
        <f>I250+'1. Income Tax Calculation'!$H$11/360</f>
        <v>10.533333333333305</v>
      </c>
      <c r="J251" s="36">
        <f>I251*'1. Income Tax Calculation'!$H$6</f>
        <v>726799.99999999802</v>
      </c>
      <c r="K251" s="12">
        <f t="shared" si="65"/>
        <v>0.67949302971941972</v>
      </c>
      <c r="L251" s="64">
        <f t="shared" si="67"/>
        <v>0.54823151951576532</v>
      </c>
      <c r="M251" s="32">
        <f t="shared" si="66"/>
        <v>0.54823151951576532</v>
      </c>
      <c r="N251" s="54">
        <f t="shared" si="68"/>
        <v>328345.3316159409</v>
      </c>
    </row>
    <row r="252" spans="1:14" x14ac:dyDescent="0.25">
      <c r="A252" s="1">
        <v>29</v>
      </c>
      <c r="B252" s="9">
        <f t="shared" si="60"/>
        <v>0.50614548307835505</v>
      </c>
      <c r="C252" s="9">
        <f t="shared" si="61"/>
        <v>0.48480962024633656</v>
      </c>
      <c r="D252" s="9">
        <f t="shared" si="62"/>
        <v>1.4848096202463366</v>
      </c>
      <c r="E252" s="9">
        <f t="shared" si="63"/>
        <v>0.74240481012316828</v>
      </c>
      <c r="F252" s="10">
        <f t="shared" si="64"/>
        <v>0.68301242531331485</v>
      </c>
      <c r="G252" s="10">
        <f t="shared" si="69"/>
        <v>0.5431878145710225</v>
      </c>
      <c r="I252" s="28">
        <f>I251+'1. Income Tax Calculation'!$H$11/360</f>
        <v>10.577777777777749</v>
      </c>
      <c r="J252" s="36">
        <f>I252*'1. Income Tax Calculation'!$H$6</f>
        <v>729866.66666666465</v>
      </c>
      <c r="K252" s="12">
        <f t="shared" si="65"/>
        <v>0.68301242531331485</v>
      </c>
      <c r="L252" s="64">
        <f t="shared" si="67"/>
        <v>0.55091567026732569</v>
      </c>
      <c r="M252" s="32">
        <f t="shared" si="66"/>
        <v>0.55091567026732569</v>
      </c>
      <c r="N252" s="54">
        <f t="shared" si="68"/>
        <v>327771.68279422034</v>
      </c>
    </row>
    <row r="253" spans="1:14" x14ac:dyDescent="0.25">
      <c r="A253" s="1">
        <v>29.5</v>
      </c>
      <c r="B253" s="9">
        <f t="shared" si="60"/>
        <v>0.51487212933832671</v>
      </c>
      <c r="C253" s="9">
        <f t="shared" si="61"/>
        <v>0.49242356010346666</v>
      </c>
      <c r="D253" s="9">
        <f t="shared" si="62"/>
        <v>1.4924235601034668</v>
      </c>
      <c r="E253" s="9">
        <f t="shared" si="63"/>
        <v>0.74621178005173339</v>
      </c>
      <c r="F253" s="10">
        <f t="shared" si="64"/>
        <v>0.6865148376475948</v>
      </c>
      <c r="G253" s="10">
        <f t="shared" si="69"/>
        <v>0.54597322173358098</v>
      </c>
      <c r="I253" s="28">
        <f>I252+'1. Income Tax Calculation'!$H$11/360</f>
        <v>10.622222222222193</v>
      </c>
      <c r="J253" s="36">
        <f>I253*'1. Income Tax Calculation'!$H$6</f>
        <v>732933.33333333139</v>
      </c>
      <c r="K253" s="12">
        <f t="shared" si="65"/>
        <v>0.6865148376475948</v>
      </c>
      <c r="L253" s="64">
        <f t="shared" si="67"/>
        <v>0.55358686833202719</v>
      </c>
      <c r="M253" s="32">
        <f t="shared" si="66"/>
        <v>0.55358686833202719</v>
      </c>
      <c r="N253" s="54">
        <f t="shared" si="68"/>
        <v>327191.06463717867</v>
      </c>
    </row>
    <row r="254" spans="1:14" x14ac:dyDescent="0.25">
      <c r="A254" s="1">
        <v>30</v>
      </c>
      <c r="B254" s="9">
        <f t="shared" si="60"/>
        <v>0.52359877559829837</v>
      </c>
      <c r="C254" s="9">
        <f t="shared" si="61"/>
        <v>0.49999999999999956</v>
      </c>
      <c r="D254" s="9">
        <f t="shared" si="62"/>
        <v>1.4999999999999996</v>
      </c>
      <c r="E254" s="9">
        <f t="shared" si="63"/>
        <v>0.74999999999999978</v>
      </c>
      <c r="F254" s="10">
        <f t="shared" si="64"/>
        <v>0.68999999999999984</v>
      </c>
      <c r="G254" s="10">
        <f t="shared" si="69"/>
        <v>0.54874491028779671</v>
      </c>
      <c r="I254" s="28">
        <f>I253+'1. Income Tax Calculation'!$H$11/360</f>
        <v>10.666666666666638</v>
      </c>
      <c r="J254" s="36">
        <f>I254*'1. Income Tax Calculation'!$H$6</f>
        <v>735999.99999999802</v>
      </c>
      <c r="K254" s="12">
        <f t="shared" si="65"/>
        <v>0.68999999999999984</v>
      </c>
      <c r="L254" s="64">
        <f t="shared" si="67"/>
        <v>0.55624491028779499</v>
      </c>
      <c r="M254" s="32">
        <f t="shared" si="66"/>
        <v>0.55624491028779499</v>
      </c>
      <c r="N254" s="54">
        <f t="shared" si="68"/>
        <v>326603.74602818198</v>
      </c>
    </row>
    <row r="255" spans="1:14" x14ac:dyDescent="0.25">
      <c r="A255" s="1">
        <v>30.5</v>
      </c>
      <c r="B255" s="9">
        <f t="shared" si="60"/>
        <v>0.53232542185826992</v>
      </c>
      <c r="C255" s="9">
        <f t="shared" si="61"/>
        <v>0.50753836296070365</v>
      </c>
      <c r="D255" s="9">
        <f t="shared" si="62"/>
        <v>1.5075383629607035</v>
      </c>
      <c r="E255" s="9">
        <f t="shared" si="63"/>
        <v>0.75376918148035177</v>
      </c>
      <c r="F255" s="10">
        <f t="shared" si="64"/>
        <v>0.69346764696192364</v>
      </c>
      <c r="G255" s="10">
        <f t="shared" si="69"/>
        <v>0.55150266915885571</v>
      </c>
      <c r="I255" s="28">
        <f>I254+'1. Income Tax Calculation'!$H$11/360</f>
        <v>10.711111111111082</v>
      </c>
      <c r="J255" s="36">
        <f>I255*'1. Income Tax Calculation'!$H$6</f>
        <v>739066.66666666465</v>
      </c>
      <c r="K255" s="12">
        <f t="shared" si="65"/>
        <v>0.69346764696192376</v>
      </c>
      <c r="L255" s="64">
        <f t="shared" si="67"/>
        <v>0.55888959371444336</v>
      </c>
      <c r="M255" s="32">
        <f t="shared" si="66"/>
        <v>0.55888959371444336</v>
      </c>
      <c r="N255" s="54">
        <f t="shared" si="68"/>
        <v>326009.99760544451</v>
      </c>
    </row>
    <row r="256" spans="1:14" x14ac:dyDescent="0.25">
      <c r="A256" s="1">
        <v>31</v>
      </c>
      <c r="B256" s="9">
        <f t="shared" si="60"/>
        <v>0.54105206811824158</v>
      </c>
      <c r="C256" s="9">
        <f t="shared" si="61"/>
        <v>0.51503807491005371</v>
      </c>
      <c r="D256" s="9">
        <f t="shared" si="62"/>
        <v>1.5150380749100538</v>
      </c>
      <c r="E256" s="9">
        <f t="shared" si="63"/>
        <v>0.75751903745502691</v>
      </c>
      <c r="F256" s="10">
        <f t="shared" si="64"/>
        <v>0.69691751445862482</v>
      </c>
      <c r="G256" s="10">
        <f t="shared" si="69"/>
        <v>0.5542462883327427</v>
      </c>
      <c r="I256" s="28">
        <f>I255+'1. Income Tax Calculation'!$H$11/360</f>
        <v>10.755555555555526</v>
      </c>
      <c r="J256" s="36">
        <f>I256*'1. Income Tax Calculation'!$H$6</f>
        <v>742133.33333333128</v>
      </c>
      <c r="K256" s="12">
        <f t="shared" si="65"/>
        <v>0.69691751445862482</v>
      </c>
      <c r="L256" s="64">
        <f t="shared" si="67"/>
        <v>0.56152071720909003</v>
      </c>
      <c r="M256" s="32">
        <f t="shared" si="66"/>
        <v>0.56152071720909003</v>
      </c>
      <c r="N256" s="54">
        <f t="shared" si="68"/>
        <v>325410.09173522639</v>
      </c>
    </row>
    <row r="257" spans="1:14" x14ac:dyDescent="0.25">
      <c r="A257" s="1">
        <v>31.5</v>
      </c>
      <c r="B257" s="9">
        <f t="shared" si="60"/>
        <v>0.54977871437821324</v>
      </c>
      <c r="C257" s="9">
        <f t="shared" si="61"/>
        <v>0.52249856471594835</v>
      </c>
      <c r="D257" s="9">
        <f t="shared" si="62"/>
        <v>1.5224985647159484</v>
      </c>
      <c r="E257" s="9">
        <f t="shared" si="63"/>
        <v>0.76124928235797418</v>
      </c>
      <c r="F257" s="10">
        <f t="shared" si="64"/>
        <v>0.70034933976933622</v>
      </c>
      <c r="G257" s="10">
        <f t="shared" si="69"/>
        <v>0.55697555887223504</v>
      </c>
      <c r="I257" s="28">
        <f>I256+'1. Income Tax Calculation'!$H$11/360</f>
        <v>10.799999999999971</v>
      </c>
      <c r="J257" s="36">
        <f>I257*'1. Income Tax Calculation'!$H$6</f>
        <v>745199.99999999802</v>
      </c>
      <c r="K257" s="12">
        <f t="shared" si="65"/>
        <v>0.70034933976933622</v>
      </c>
      <c r="L257" s="64">
        <f t="shared" si="67"/>
        <v>0.56413808040149427</v>
      </c>
      <c r="M257" s="32">
        <f t="shared" si="66"/>
        <v>0.56413808040149427</v>
      </c>
      <c r="N257" s="54">
        <f t="shared" si="68"/>
        <v>324804.30248480564</v>
      </c>
    </row>
    <row r="258" spans="1:14" x14ac:dyDescent="0.25">
      <c r="A258" s="1">
        <v>32</v>
      </c>
      <c r="B258" s="9">
        <f t="shared" si="60"/>
        <v>0.5585053606381849</v>
      </c>
      <c r="C258" s="9">
        <f t="shared" si="61"/>
        <v>0.52991926423320446</v>
      </c>
      <c r="D258" s="9">
        <f t="shared" si="62"/>
        <v>1.5299192642332045</v>
      </c>
      <c r="E258" s="9">
        <f t="shared" si="63"/>
        <v>0.76495963211660223</v>
      </c>
      <c r="F258" s="10">
        <f t="shared" si="64"/>
        <v>0.70376286154727408</v>
      </c>
      <c r="G258" s="10">
        <f t="shared" si="69"/>
        <v>0.5596902729328147</v>
      </c>
      <c r="I258" s="28">
        <f>I257+'1. Income Tax Calculation'!$H$11/360</f>
        <v>10.844444444444415</v>
      </c>
      <c r="J258" s="36">
        <f>I258*'1. Income Tax Calculation'!$H$6</f>
        <v>748266.66666666465</v>
      </c>
      <c r="K258" s="12">
        <f t="shared" si="65"/>
        <v>0.70376286154727408</v>
      </c>
      <c r="L258" s="64">
        <f t="shared" si="67"/>
        <v>0.56674148396931501</v>
      </c>
      <c r="M258" s="32">
        <f t="shared" si="66"/>
        <v>0.56674148396931501</v>
      </c>
      <c r="N258" s="54">
        <f t="shared" si="68"/>
        <v>324192.90559522633</v>
      </c>
    </row>
    <row r="259" spans="1:14" x14ac:dyDescent="0.25">
      <c r="A259" s="1">
        <v>32.5</v>
      </c>
      <c r="B259" s="9">
        <f t="shared" si="60"/>
        <v>0.56723200689815656</v>
      </c>
      <c r="C259" s="9">
        <f t="shared" si="61"/>
        <v>0.53729960834682333</v>
      </c>
      <c r="D259" s="9">
        <f t="shared" si="62"/>
        <v>1.5372996083468233</v>
      </c>
      <c r="E259" s="9">
        <f t="shared" si="63"/>
        <v>0.76864980417341167</v>
      </c>
      <c r="F259" s="10">
        <f t="shared" si="64"/>
        <v>0.70715781983953874</v>
      </c>
      <c r="G259" s="10">
        <f t="shared" si="69"/>
        <v>0.56239022377849524</v>
      </c>
      <c r="I259" s="28">
        <f>I258+'1. Income Tax Calculation'!$H$11/360</f>
        <v>10.888888888888859</v>
      </c>
      <c r="J259" s="36">
        <f>I259*'1. Income Tax Calculation'!$H$6</f>
        <v>751333.33333333128</v>
      </c>
      <c r="K259" s="12">
        <f t="shared" si="65"/>
        <v>0.70715781983953874</v>
      </c>
      <c r="L259" s="64">
        <f t="shared" si="67"/>
        <v>0.56933072965329112</v>
      </c>
      <c r="M259" s="32">
        <f t="shared" si="66"/>
        <v>0.56933072965329112</v>
      </c>
      <c r="N259" s="54">
        <f t="shared" si="68"/>
        <v>323576.1784538264</v>
      </c>
    </row>
    <row r="260" spans="1:14" x14ac:dyDescent="0.25">
      <c r="A260" s="1">
        <v>33</v>
      </c>
      <c r="B260" s="9">
        <f t="shared" si="60"/>
        <v>0.57595865315812822</v>
      </c>
      <c r="C260" s="9">
        <f t="shared" si="61"/>
        <v>0.54463903501502664</v>
      </c>
      <c r="D260" s="9">
        <f t="shared" si="62"/>
        <v>1.5446390350150265</v>
      </c>
      <c r="E260" s="9">
        <f t="shared" si="63"/>
        <v>0.77231951750751326</v>
      </c>
      <c r="F260" s="10">
        <f t="shared" si="64"/>
        <v>0.71053395610691228</v>
      </c>
      <c r="G260" s="10">
        <f t="shared" si="69"/>
        <v>0.56507520579756665</v>
      </c>
      <c r="I260" s="28">
        <f>I259+'1. Income Tax Calculation'!$H$11/360</f>
        <v>10.933333333333303</v>
      </c>
      <c r="J260" s="36">
        <f>I260*'1. Income Tax Calculation'!$H$6</f>
        <v>754399.9999999979</v>
      </c>
      <c r="K260" s="12">
        <f t="shared" si="65"/>
        <v>0.71053395610691228</v>
      </c>
      <c r="L260" s="64">
        <f t="shared" si="67"/>
        <v>0.57190562027233938</v>
      </c>
      <c r="M260" s="32">
        <f t="shared" si="66"/>
        <v>0.57190562027233938</v>
      </c>
      <c r="N260" s="54">
        <f t="shared" si="68"/>
        <v>322954.40006654628</v>
      </c>
    </row>
    <row r="261" spans="1:14" x14ac:dyDescent="0.25">
      <c r="A261" s="1">
        <v>33.5</v>
      </c>
      <c r="B261" s="9">
        <f t="shared" ref="B261:B324" si="70">A261*$E$1/180</f>
        <v>0.58468529941809977</v>
      </c>
      <c r="C261" s="9">
        <f t="shared" ref="C261:C324" si="71">SIN(B261)</f>
        <v>0.55193698531205759</v>
      </c>
      <c r="D261" s="9">
        <f t="shared" ref="D261:D324" si="72">C261+1</f>
        <v>1.5519369853120577</v>
      </c>
      <c r="E261" s="9">
        <f t="shared" ref="E261:E324" si="73">D261/2</f>
        <v>0.77596849265602885</v>
      </c>
      <c r="F261" s="10">
        <f t="shared" ref="F261:F324" si="74">E261*$E$2</f>
        <v>0.71389101324354653</v>
      </c>
      <c r="G261" s="10">
        <f t="shared" si="69"/>
        <v>0.56774501451825266</v>
      </c>
      <c r="I261" s="28">
        <f>I260+'1. Income Tax Calculation'!$H$11/360</f>
        <v>10.977777777777748</v>
      </c>
      <c r="J261" s="36">
        <f>I261*'1. Income Tax Calculation'!$H$6</f>
        <v>757466.66666666453</v>
      </c>
      <c r="K261" s="12">
        <f t="shared" ref="K261:K324" si="75">((SIN(A261*$H$1)+1)/2)*$E$2</f>
        <v>0.71389101324354653</v>
      </c>
      <c r="L261" s="64">
        <f t="shared" si="67"/>
        <v>0.57446595973856995</v>
      </c>
      <c r="M261" s="32">
        <f t="shared" ref="M261:M324" si="76">L261</f>
        <v>0.57446595973856995</v>
      </c>
      <c r="N261" s="54">
        <f t="shared" si="68"/>
        <v>322327.85103002365</v>
      </c>
    </row>
    <row r="262" spans="1:14" x14ac:dyDescent="0.25">
      <c r="A262" s="1">
        <v>34</v>
      </c>
      <c r="B262" s="9">
        <f t="shared" si="70"/>
        <v>0.59341194567807143</v>
      </c>
      <c r="C262" s="9">
        <f t="shared" si="71"/>
        <v>0.55919290347074635</v>
      </c>
      <c r="D262" s="9">
        <f t="shared" si="72"/>
        <v>1.5591929034707463</v>
      </c>
      <c r="E262" s="9">
        <f t="shared" si="73"/>
        <v>0.77959645173537317</v>
      </c>
      <c r="F262" s="10">
        <f t="shared" si="74"/>
        <v>0.71722873559654332</v>
      </c>
      <c r="G262" s="10">
        <f t="shared" si="69"/>
        <v>0.57039944662428288</v>
      </c>
      <c r="I262" s="28">
        <f>I261+'1. Income Tax Calculation'!$H$11/360</f>
        <v>11.022222222222192</v>
      </c>
      <c r="J262" s="36">
        <f>I262*'1. Income Tax Calculation'!$H$6</f>
        <v>760533.33333333128</v>
      </c>
      <c r="K262" s="12">
        <f t="shared" si="75"/>
        <v>0.71722873559654332</v>
      </c>
      <c r="L262" s="64">
        <f t="shared" si="67"/>
        <v>0.57701155307221996</v>
      </c>
      <c r="M262" s="32">
        <f t="shared" si="76"/>
        <v>0.57701155307221996</v>
      </c>
      <c r="N262" s="54">
        <f t="shared" si="68"/>
        <v>321696.81350347342</v>
      </c>
    </row>
    <row r="263" spans="1:14" x14ac:dyDescent="0.25">
      <c r="A263" s="1">
        <v>34.5</v>
      </c>
      <c r="B263" s="9">
        <f t="shared" si="70"/>
        <v>0.60213859193804309</v>
      </c>
      <c r="C263" s="9">
        <f t="shared" si="71"/>
        <v>0.56640623692483227</v>
      </c>
      <c r="D263" s="9">
        <f t="shared" si="72"/>
        <v>1.5664062369248324</v>
      </c>
      <c r="E263" s="9">
        <f t="shared" si="73"/>
        <v>0.78320311846241619</v>
      </c>
      <c r="F263" s="10">
        <f t="shared" si="74"/>
        <v>0.72054686898542297</v>
      </c>
      <c r="G263" s="10">
        <f t="shared" si="69"/>
        <v>0.57303829997037514</v>
      </c>
      <c r="I263" s="28">
        <f>I262+'1. Income Tax Calculation'!$H$11/360</f>
        <v>11.066666666666636</v>
      </c>
      <c r="J263" s="36">
        <f>I263*'1. Income Tax Calculation'!$H$6</f>
        <v>763599.9999999979</v>
      </c>
      <c r="K263" s="12">
        <f t="shared" si="75"/>
        <v>0.72054686898542297</v>
      </c>
      <c r="L263" s="64">
        <f t="shared" si="67"/>
        <v>0.57954220641650089</v>
      </c>
      <c r="M263" s="32">
        <f t="shared" si="76"/>
        <v>0.57954220641650089</v>
      </c>
      <c r="N263" s="54">
        <f t="shared" si="68"/>
        <v>321061.57118035905</v>
      </c>
    </row>
    <row r="264" spans="1:14" x14ac:dyDescent="0.25">
      <c r="A264" s="1">
        <v>35</v>
      </c>
      <c r="B264" s="9">
        <f t="shared" si="70"/>
        <v>0.61086523819801475</v>
      </c>
      <c r="C264" s="9">
        <f t="shared" si="71"/>
        <v>0.5735764363510456</v>
      </c>
      <c r="D264" s="9">
        <f t="shared" si="72"/>
        <v>1.5735764363510456</v>
      </c>
      <c r="E264" s="9">
        <f t="shared" si="73"/>
        <v>0.7867882181755228</v>
      </c>
      <c r="F264" s="10">
        <f t="shared" si="74"/>
        <v>0.72384516072148097</v>
      </c>
      <c r="G264" s="10">
        <f t="shared" si="69"/>
        <v>0.57566137359763037</v>
      </c>
      <c r="I264" s="28">
        <f>I263+'1. Income Tax Calculation'!$H$11/360</f>
        <v>11.111111111111081</v>
      </c>
      <c r="J264" s="36">
        <f>I264*'1. Income Tax Calculation'!$H$6</f>
        <v>766666.66666666453</v>
      </c>
      <c r="K264" s="12">
        <f t="shared" si="75"/>
        <v>0.72384516072148097</v>
      </c>
      <c r="L264" s="64">
        <f t="shared" si="67"/>
        <v>0.58205772705236303</v>
      </c>
      <c r="M264" s="32">
        <f t="shared" si="76"/>
        <v>0.58205772705236303</v>
      </c>
      <c r="N264" s="54">
        <f t="shared" si="68"/>
        <v>320422.40925985412</v>
      </c>
    </row>
    <row r="265" spans="1:14" x14ac:dyDescent="0.25">
      <c r="A265" s="1">
        <v>35.5</v>
      </c>
      <c r="B265" s="9">
        <f t="shared" si="70"/>
        <v>0.61959188445798641</v>
      </c>
      <c r="C265" s="9">
        <f t="shared" si="71"/>
        <v>0.58070295571093933</v>
      </c>
      <c r="D265" s="9">
        <f t="shared" si="72"/>
        <v>1.5807029557109393</v>
      </c>
      <c r="E265" s="9">
        <f t="shared" si="73"/>
        <v>0.79035147785546966</v>
      </c>
      <c r="F265" s="10">
        <f t="shared" si="74"/>
        <v>0.72712335962703212</v>
      </c>
      <c r="G265" s="10">
        <f t="shared" si="69"/>
        <v>0.57826846774883656</v>
      </c>
      <c r="I265" s="28">
        <f>I264+'1. Income Tax Calculation'!$H$11/360</f>
        <v>11.155555555555525</v>
      </c>
      <c r="J265" s="36">
        <f>I265*'1. Income Tax Calculation'!$H$6</f>
        <v>769733.33333333116</v>
      </c>
      <c r="K265" s="12">
        <f t="shared" si="75"/>
        <v>0.72712335962703212</v>
      </c>
      <c r="L265" s="64">
        <f t="shared" si="67"/>
        <v>0.5845579234131707</v>
      </c>
      <c r="M265" s="32">
        <f t="shared" si="76"/>
        <v>0.5845579234131707</v>
      </c>
      <c r="N265" s="54">
        <f t="shared" si="68"/>
        <v>319779.61441810115</v>
      </c>
    </row>
    <row r="266" spans="1:14" x14ac:dyDescent="0.25">
      <c r="A266" s="1">
        <v>36</v>
      </c>
      <c r="B266" s="9">
        <f t="shared" si="70"/>
        <v>0.62831853071795796</v>
      </c>
      <c r="C266" s="9">
        <f t="shared" si="71"/>
        <v>0.58778525229247258</v>
      </c>
      <c r="D266" s="9">
        <f t="shared" si="72"/>
        <v>1.5877852522924725</v>
      </c>
      <c r="E266" s="9">
        <f t="shared" si="73"/>
        <v>0.79389262614623624</v>
      </c>
      <c r="F266" s="10">
        <f t="shared" si="74"/>
        <v>0.73038121605453732</v>
      </c>
      <c r="G266" s="10">
        <f t="shared" si="69"/>
        <v>0.58085938388367975</v>
      </c>
      <c r="I266" s="28">
        <f>I265+'1. Income Tax Calculation'!$H$11/360</f>
        <v>11.199999999999969</v>
      </c>
      <c r="J266" s="36">
        <f>I266*'1. Income Tax Calculation'!$H$6</f>
        <v>772799.9999999979</v>
      </c>
      <c r="K266" s="12">
        <f t="shared" si="75"/>
        <v>0.73038121605453732</v>
      </c>
      <c r="L266" s="64">
        <f t="shared" si="67"/>
        <v>0.58704260509929118</v>
      </c>
      <c r="M266" s="32">
        <f t="shared" si="76"/>
        <v>0.58704260509929118</v>
      </c>
      <c r="N266" s="54">
        <f t="shared" si="68"/>
        <v>319133.47477926692</v>
      </c>
    </row>
    <row r="267" spans="1:14" x14ac:dyDescent="0.25">
      <c r="A267" s="1">
        <v>36.5</v>
      </c>
      <c r="B267" s="9">
        <f t="shared" si="70"/>
        <v>0.63704517697792962</v>
      </c>
      <c r="C267" s="9">
        <f t="shared" si="71"/>
        <v>0.5948227867513407</v>
      </c>
      <c r="D267" s="9">
        <f t="shared" si="72"/>
        <v>1.5948227867513407</v>
      </c>
      <c r="E267" s="9">
        <f t="shared" si="73"/>
        <v>0.79741139337567035</v>
      </c>
      <c r="F267" s="10">
        <f t="shared" si="74"/>
        <v>0.73361848190561674</v>
      </c>
      <c r="G267" s="10">
        <f t="shared" si="69"/>
        <v>0.58343392469386579</v>
      </c>
      <c r="I267" s="28">
        <f>I266+'1. Income Tax Calculation'!$H$11/360</f>
        <v>11.244444444444413</v>
      </c>
      <c r="J267" s="36">
        <f>I267*'1. Income Tax Calculation'!$H$6</f>
        <v>775866.66666666453</v>
      </c>
      <c r="K267" s="12">
        <f t="shared" si="75"/>
        <v>0.73361848190561674</v>
      </c>
      <c r="L267" s="64">
        <f t="shared" si="67"/>
        <v>0.58951158289259398</v>
      </c>
      <c r="M267" s="32">
        <f t="shared" si="76"/>
        <v>0.58951158289259398</v>
      </c>
      <c r="N267" s="54">
        <f t="shared" si="68"/>
        <v>318484.27988639852</v>
      </c>
    </row>
    <row r="268" spans="1:14" x14ac:dyDescent="0.25">
      <c r="A268" s="1">
        <v>37</v>
      </c>
      <c r="B268" s="9">
        <f t="shared" si="70"/>
        <v>0.64577182323790128</v>
      </c>
      <c r="C268" s="9">
        <f t="shared" si="71"/>
        <v>0.60181502315204771</v>
      </c>
      <c r="D268" s="9">
        <f t="shared" si="72"/>
        <v>1.6018150231520476</v>
      </c>
      <c r="E268" s="9">
        <f t="shared" si="73"/>
        <v>0.8009075115760238</v>
      </c>
      <c r="F268" s="10">
        <f t="shared" si="74"/>
        <v>0.73683491064994189</v>
      </c>
      <c r="G268" s="10">
        <f t="shared" si="69"/>
        <v>0.58599189411814367</v>
      </c>
      <c r="I268" s="28">
        <f>I267+'1. Income Tax Calculation'!$H$11/360</f>
        <v>11.288888888888858</v>
      </c>
      <c r="J268" s="36">
        <f>I268*'1. Income Tax Calculation'!$H$6</f>
        <v>778933.33333333116</v>
      </c>
      <c r="K268" s="12">
        <f t="shared" si="75"/>
        <v>0.73683491064994189</v>
      </c>
      <c r="L268" s="64">
        <f t="shared" si="67"/>
        <v>0.5919646687708614</v>
      </c>
      <c r="M268" s="32">
        <f t="shared" si="76"/>
        <v>0.5919646687708614</v>
      </c>
      <c r="N268" s="54">
        <f t="shared" si="68"/>
        <v>317832.32067208283</v>
      </c>
    </row>
    <row r="269" spans="1:14" x14ac:dyDescent="0.25">
      <c r="A269" s="1">
        <v>37.5</v>
      </c>
      <c r="B269" s="9">
        <f t="shared" si="70"/>
        <v>0.65449846949787294</v>
      </c>
      <c r="C269" s="9">
        <f t="shared" si="71"/>
        <v>0.6087614290087201</v>
      </c>
      <c r="D269" s="9">
        <f t="shared" si="72"/>
        <v>1.60876142900872</v>
      </c>
      <c r="E269" s="9">
        <f t="shared" si="73"/>
        <v>0.80438071450435999</v>
      </c>
      <c r="F269" s="10">
        <f t="shared" si="74"/>
        <v>0.74003025734401118</v>
      </c>
      <c r="G269" s="10">
        <f t="shared" si="69"/>
        <v>0.58853309735723858</v>
      </c>
      <c r="I269" s="28">
        <f>I268+'1. Income Tax Calculation'!$H$11/360</f>
        <v>11.333333333333302</v>
      </c>
      <c r="J269" s="36">
        <f>I269*'1. Income Tax Calculation'!$H$6</f>
        <v>781999.99999999779</v>
      </c>
      <c r="K269" s="12">
        <f t="shared" si="75"/>
        <v>0.74003025734401118</v>
      </c>
      <c r="L269" s="64">
        <f t="shared" si="67"/>
        <v>0.59440167592210602</v>
      </c>
      <c r="M269" s="32">
        <f t="shared" si="76"/>
        <v>0.59440167592210602</v>
      </c>
      <c r="N269" s="54">
        <f t="shared" si="68"/>
        <v>317177.8894289122</v>
      </c>
    </row>
    <row r="270" spans="1:14" x14ac:dyDescent="0.25">
      <c r="A270" s="1">
        <v>38</v>
      </c>
      <c r="B270" s="9">
        <f t="shared" si="70"/>
        <v>0.6632251157578446</v>
      </c>
      <c r="C270" s="9">
        <f t="shared" si="71"/>
        <v>0.61566147532565774</v>
      </c>
      <c r="D270" s="9">
        <f t="shared" si="72"/>
        <v>1.6156614753256577</v>
      </c>
      <c r="E270" s="9">
        <f t="shared" si="73"/>
        <v>0.80783073766282887</v>
      </c>
      <c r="F270" s="10">
        <f t="shared" si="74"/>
        <v>0.74320427864980254</v>
      </c>
      <c r="G270" s="10">
        <f t="shared" si="69"/>
        <v>0.591057340888685</v>
      </c>
      <c r="I270" s="28">
        <f>I269+'1. Income Tax Calculation'!$H$11/360</f>
        <v>11.377777777777746</v>
      </c>
      <c r="J270" s="36">
        <f>I270*'1. Income Tax Calculation'!$H$6</f>
        <v>785066.66666666453</v>
      </c>
      <c r="K270" s="12">
        <f t="shared" si="75"/>
        <v>0.74320427864980254</v>
      </c>
      <c r="L270" s="64">
        <f t="shared" si="67"/>
        <v>0.59682241875879871</v>
      </c>
      <c r="M270" s="32">
        <f t="shared" si="76"/>
        <v>0.59682241875879871</v>
      </c>
      <c r="N270" s="54">
        <f t="shared" si="68"/>
        <v>316521.27977975825</v>
      </c>
    </row>
    <row r="271" spans="1:14" x14ac:dyDescent="0.25">
      <c r="A271" s="1">
        <v>38.5</v>
      </c>
      <c r="B271" s="9">
        <f t="shared" si="70"/>
        <v>0.67195176201781615</v>
      </c>
      <c r="C271" s="9">
        <f t="shared" si="71"/>
        <v>0.62251463663761897</v>
      </c>
      <c r="D271" s="9">
        <f t="shared" si="72"/>
        <v>1.6225146366376189</v>
      </c>
      <c r="E271" s="9">
        <f t="shared" si="73"/>
        <v>0.81125731831880943</v>
      </c>
      <c r="F271" s="10">
        <f t="shared" si="74"/>
        <v>0.74635673285330473</v>
      </c>
      <c r="G271" s="10">
        <f t="shared" si="69"/>
        <v>0.5935644324815651</v>
      </c>
      <c r="I271" s="28">
        <f>I270+'1. Income Tax Calculation'!$H$11/360</f>
        <v>11.422222222222191</v>
      </c>
      <c r="J271" s="36">
        <f>I271*'1. Income Tax Calculation'!$H$6</f>
        <v>788133.33333333116</v>
      </c>
      <c r="K271" s="12">
        <f t="shared" si="75"/>
        <v>0.74635673285330484</v>
      </c>
      <c r="L271" s="64">
        <f t="shared" ref="L271:L334" si="77">IF(J271&lt;=$E$9*1.1,0,IF(J271&lt;=$E$6*$E$7,($E$10-$E$8)*(SIN((J271*$E$1)/($E$6*$E$7)-($E$1/2))+1)/2+$E$8,$E$10))</f>
        <v>0.59922671293199903</v>
      </c>
      <c r="M271" s="32">
        <f t="shared" si="76"/>
        <v>0.59922671293199903</v>
      </c>
      <c r="N271" s="54">
        <f t="shared" ref="N271:N334" si="78">J271-(J271*L271)</f>
        <v>315862.78664785961</v>
      </c>
    </row>
    <row r="272" spans="1:14" x14ac:dyDescent="0.25">
      <c r="A272" s="1">
        <v>39</v>
      </c>
      <c r="B272" s="9">
        <f t="shared" si="70"/>
        <v>0.68067840827778781</v>
      </c>
      <c r="C272" s="9">
        <f t="shared" si="71"/>
        <v>0.62932039104983684</v>
      </c>
      <c r="D272" s="9">
        <f t="shared" si="72"/>
        <v>1.6293203910498368</v>
      </c>
      <c r="E272" s="9">
        <f t="shared" si="73"/>
        <v>0.81466019552491842</v>
      </c>
      <c r="F272" s="10">
        <f t="shared" si="74"/>
        <v>0.74948737988292502</v>
      </c>
      <c r="G272" s="10">
        <f t="shared" si="69"/>
        <v>0.59605418121114728</v>
      </c>
      <c r="I272" s="28">
        <f>I271+'1. Income Tax Calculation'!$H$11/360</f>
        <v>11.466666666666635</v>
      </c>
      <c r="J272" s="36">
        <f>I272*'1. Income Tax Calculation'!$H$6</f>
        <v>791199.99999999779</v>
      </c>
      <c r="K272" s="12">
        <f t="shared" si="75"/>
        <v>0.74948737988292502</v>
      </c>
      <c r="L272" s="64">
        <f t="shared" si="77"/>
        <v>0.60161437534539797</v>
      </c>
      <c r="M272" s="32">
        <f t="shared" si="76"/>
        <v>0.60161437534539797</v>
      </c>
      <c r="N272" s="54">
        <f t="shared" si="78"/>
        <v>315202.70622672024</v>
      </c>
    </row>
    <row r="273" spans="1:14" x14ac:dyDescent="0.25">
      <c r="A273" s="1">
        <v>39.5</v>
      </c>
      <c r="B273" s="9">
        <f t="shared" si="70"/>
        <v>0.68940505453775947</v>
      </c>
      <c r="C273" s="9">
        <f t="shared" si="71"/>
        <v>0.6360782202777634</v>
      </c>
      <c r="D273" s="9">
        <f t="shared" si="72"/>
        <v>1.6360782202777635</v>
      </c>
      <c r="E273" s="9">
        <f t="shared" si="73"/>
        <v>0.81803911013888175</v>
      </c>
      <c r="F273" s="10">
        <f t="shared" si="74"/>
        <v>0.75259598132777128</v>
      </c>
      <c r="G273" s="10">
        <f t="shared" si="69"/>
        <v>0.59852639747342651</v>
      </c>
      <c r="I273" s="28">
        <f>I272+'1. Income Tax Calculation'!$H$11/360</f>
        <v>11.511111111111079</v>
      </c>
      <c r="J273" s="36">
        <f>I273*'1. Income Tax Calculation'!$H$6</f>
        <v>794266.66666666442</v>
      </c>
      <c r="K273" s="12">
        <f t="shared" si="75"/>
        <v>0.75259598132777128</v>
      </c>
      <c r="L273" s="64">
        <f t="shared" si="77"/>
        <v>0.60398522416925826</v>
      </c>
      <c r="M273" s="32">
        <f t="shared" si="76"/>
        <v>0.60398522416925826</v>
      </c>
      <c r="N273" s="54">
        <f t="shared" si="78"/>
        <v>314541.3359498296</v>
      </c>
    </row>
    <row r="274" spans="1:14" x14ac:dyDescent="0.25">
      <c r="A274" s="1">
        <v>40</v>
      </c>
      <c r="B274" s="9">
        <f t="shared" si="70"/>
        <v>0.69813170079773113</v>
      </c>
      <c r="C274" s="9">
        <f t="shared" si="71"/>
        <v>0.64278760968653881</v>
      </c>
      <c r="D274" s="9">
        <f t="shared" si="72"/>
        <v>1.6427876096865388</v>
      </c>
      <c r="E274" s="9">
        <f t="shared" si="73"/>
        <v>0.8213938048432694</v>
      </c>
      <c r="F274" s="10">
        <f t="shared" si="74"/>
        <v>0.75568230045580786</v>
      </c>
      <c r="G274" s="10">
        <f t="shared" si="69"/>
        <v>0.6009808929995627</v>
      </c>
      <c r="I274" s="28">
        <f>I273+'1. Income Tax Calculation'!$H$11/360</f>
        <v>11.555555555555523</v>
      </c>
      <c r="J274" s="36">
        <f>I274*'1. Income Tax Calculation'!$H$6</f>
        <v>797333.33333333116</v>
      </c>
      <c r="K274" s="12">
        <f t="shared" si="75"/>
        <v>0.75568230045580786</v>
      </c>
      <c r="L274" s="64">
        <f t="shared" si="77"/>
        <v>0.60633907885426297</v>
      </c>
      <c r="M274" s="32">
        <f t="shared" si="76"/>
        <v>0.60633907885426297</v>
      </c>
      <c r="N274" s="54">
        <f t="shared" si="78"/>
        <v>313878.97446020012</v>
      </c>
    </row>
    <row r="275" spans="1:14" x14ac:dyDescent="0.25">
      <c r="A275" s="1">
        <v>40.5</v>
      </c>
      <c r="B275" s="9">
        <f t="shared" si="70"/>
        <v>0.70685834705770278</v>
      </c>
      <c r="C275" s="9">
        <f t="shared" si="71"/>
        <v>0.6494480483301831</v>
      </c>
      <c r="D275" s="9">
        <f t="shared" si="72"/>
        <v>1.649448048330183</v>
      </c>
      <c r="E275" s="9">
        <f t="shared" si="73"/>
        <v>0.8247240241650915</v>
      </c>
      <c r="F275" s="10">
        <f t="shared" si="74"/>
        <v>0.75874610223188421</v>
      </c>
      <c r="G275" s="10">
        <f t="shared" si="69"/>
        <v>0.60341748087021863</v>
      </c>
      <c r="I275" s="28">
        <f>I274+'1. Income Tax Calculation'!$H$11/360</f>
        <v>11.599999999999968</v>
      </c>
      <c r="J275" s="36">
        <f>I275*'1. Income Tax Calculation'!$H$6</f>
        <v>800399.99999999779</v>
      </c>
      <c r="K275" s="12">
        <f t="shared" si="75"/>
        <v>0.75874610223188421</v>
      </c>
      <c r="L275" s="64">
        <f t="shared" si="77"/>
        <v>0.60867576014526437</v>
      </c>
      <c r="M275" s="32">
        <f t="shared" si="76"/>
        <v>0.60867576014526437</v>
      </c>
      <c r="N275" s="54">
        <f t="shared" si="78"/>
        <v>313215.92157972953</v>
      </c>
    </row>
    <row r="276" spans="1:14" x14ac:dyDescent="0.25">
      <c r="A276" s="1">
        <v>41</v>
      </c>
      <c r="B276" s="9">
        <f t="shared" si="70"/>
        <v>0.71558499331767444</v>
      </c>
      <c r="C276" s="9">
        <f t="shared" si="71"/>
        <v>0.65605902899050672</v>
      </c>
      <c r="D276" s="9">
        <f t="shared" si="72"/>
        <v>1.6560590289905068</v>
      </c>
      <c r="E276" s="9">
        <f t="shared" si="73"/>
        <v>0.82802951449525342</v>
      </c>
      <c r="F276" s="10">
        <f t="shared" si="74"/>
        <v>0.76178715333563318</v>
      </c>
      <c r="G276" s="10">
        <f t="shared" si="69"/>
        <v>0.60583597552979451</v>
      </c>
      <c r="I276" s="28">
        <f>I275+'1. Income Tax Calculation'!$H$11/360</f>
        <v>11.644444444444412</v>
      </c>
      <c r="J276" s="36">
        <f>I276*'1. Income Tax Calculation'!$H$6</f>
        <v>803466.66666666442</v>
      </c>
      <c r="K276" s="12">
        <f t="shared" si="75"/>
        <v>0.76178715333563318</v>
      </c>
      <c r="L276" s="64">
        <f t="shared" si="77"/>
        <v>0.61099509009493502</v>
      </c>
      <c r="M276" s="32">
        <f t="shared" si="76"/>
        <v>0.61099509009493502</v>
      </c>
      <c r="N276" s="54">
        <f t="shared" si="78"/>
        <v>312552.47827838868</v>
      </c>
    </row>
    <row r="277" spans="1:14" x14ac:dyDescent="0.25">
      <c r="A277" s="1">
        <v>41.5</v>
      </c>
      <c r="B277" s="9">
        <f t="shared" si="70"/>
        <v>0.72431163957764599</v>
      </c>
      <c r="C277" s="9">
        <f t="shared" si="71"/>
        <v>0.66262004821573695</v>
      </c>
      <c r="D277" s="9">
        <f t="shared" si="72"/>
        <v>1.6626200482157369</v>
      </c>
      <c r="E277" s="9">
        <f t="shared" si="73"/>
        <v>0.83131002410786847</v>
      </c>
      <c r="F277" s="10">
        <f t="shared" si="74"/>
        <v>0.76480522217923907</v>
      </c>
      <c r="G277" s="10">
        <f t="shared" ref="G277:G340" si="79">F277*$E$10/$E$2</f>
        <v>0.60823619280055818</v>
      </c>
      <c r="I277" s="28">
        <f>I276+'1. Income Tax Calculation'!$H$11/360</f>
        <v>11.688888888888856</v>
      </c>
      <c r="J277" s="36">
        <f>I277*'1. Income Tax Calculation'!$H$6</f>
        <v>806533.33333333104</v>
      </c>
      <c r="K277" s="12">
        <f t="shared" si="75"/>
        <v>0.76480522217923907</v>
      </c>
      <c r="L277" s="64">
        <f t="shared" si="77"/>
        <v>0.61329689207732041</v>
      </c>
      <c r="M277" s="32">
        <f t="shared" si="76"/>
        <v>0.61329689207732041</v>
      </c>
      <c r="N277" s="54">
        <f t="shared" si="78"/>
        <v>311888.94664323761</v>
      </c>
    </row>
    <row r="278" spans="1:14" x14ac:dyDescent="0.25">
      <c r="A278" s="1">
        <v>42</v>
      </c>
      <c r="B278" s="9">
        <f t="shared" si="70"/>
        <v>0.73303828583761765</v>
      </c>
      <c r="C278" s="9">
        <f t="shared" si="71"/>
        <v>0.66913060635885768</v>
      </c>
      <c r="D278" s="9">
        <f t="shared" si="72"/>
        <v>1.6691306063588578</v>
      </c>
      <c r="E278" s="9">
        <f t="shared" si="73"/>
        <v>0.8345653031794289</v>
      </c>
      <c r="F278" s="10">
        <f t="shared" si="74"/>
        <v>0.76780007892507462</v>
      </c>
      <c r="G278" s="10">
        <f t="shared" si="79"/>
        <v>0.61061794989667173</v>
      </c>
      <c r="I278" s="28">
        <f>I277+'1. Income Tax Calculation'!$H$11/360</f>
        <v>11.733333333333301</v>
      </c>
      <c r="J278" s="36">
        <f>I278*'1. Income Tax Calculation'!$H$6</f>
        <v>809599.99999999779</v>
      </c>
      <c r="K278" s="12">
        <f t="shared" si="75"/>
        <v>0.76780007892507462</v>
      </c>
      <c r="L278" s="64">
        <f t="shared" si="77"/>
        <v>0.61558099080128725</v>
      </c>
      <c r="M278" s="32">
        <f t="shared" si="76"/>
        <v>0.61558099080128725</v>
      </c>
      <c r="N278" s="54">
        <f t="shared" si="78"/>
        <v>311225.62984727701</v>
      </c>
    </row>
    <row r="279" spans="1:14" x14ac:dyDescent="0.25">
      <c r="A279" s="1">
        <v>42.5</v>
      </c>
      <c r="B279" s="9">
        <f t="shared" si="70"/>
        <v>0.74176493209758931</v>
      </c>
      <c r="C279" s="9">
        <f t="shared" si="71"/>
        <v>0.67559020761565969</v>
      </c>
      <c r="D279" s="9">
        <f t="shared" si="72"/>
        <v>1.6755902076156597</v>
      </c>
      <c r="E279" s="9">
        <f t="shared" si="73"/>
        <v>0.83779510380782984</v>
      </c>
      <c r="F279" s="10">
        <f t="shared" si="74"/>
        <v>0.77077149550320345</v>
      </c>
      <c r="G279" s="10">
        <f t="shared" si="79"/>
        <v>0.61298106543811071</v>
      </c>
      <c r="I279" s="28">
        <f>I278+'1. Income Tax Calculation'!$H$11/360</f>
        <v>11.777777777777745</v>
      </c>
      <c r="J279" s="36">
        <f>I279*'1. Income Tax Calculation'!$H$6</f>
        <v>812666.66666666442</v>
      </c>
      <c r="K279" s="12">
        <f t="shared" si="75"/>
        <v>0.77077149550320345</v>
      </c>
      <c r="L279" s="64">
        <f t="shared" si="77"/>
        <v>0.6178472123238743</v>
      </c>
      <c r="M279" s="32">
        <f t="shared" si="76"/>
        <v>0.6178472123238743</v>
      </c>
      <c r="N279" s="54">
        <f t="shared" si="78"/>
        <v>310562.83211813064</v>
      </c>
    </row>
    <row r="280" spans="1:14" x14ac:dyDescent="0.25">
      <c r="A280" s="1">
        <v>43</v>
      </c>
      <c r="B280" s="9">
        <f t="shared" si="70"/>
        <v>0.75049157835756086</v>
      </c>
      <c r="C280" s="9">
        <f t="shared" si="71"/>
        <v>0.68199836006249792</v>
      </c>
      <c r="D280" s="9">
        <f t="shared" si="72"/>
        <v>1.6819983600624979</v>
      </c>
      <c r="E280" s="9">
        <f t="shared" si="73"/>
        <v>0.84099918003124896</v>
      </c>
      <c r="F280" s="10">
        <f t="shared" si="74"/>
        <v>0.77371924562874905</v>
      </c>
      <c r="G280" s="10">
        <f t="shared" si="79"/>
        <v>0.61532535946447797</v>
      </c>
      <c r="I280" s="28">
        <f>I279+'1. Income Tax Calculation'!$H$11/360</f>
        <v>11.822222222222189</v>
      </c>
      <c r="J280" s="36">
        <f>I280*'1. Income Tax Calculation'!$H$6</f>
        <v>815733.33333333104</v>
      </c>
      <c r="K280" s="12">
        <f t="shared" si="75"/>
        <v>0.77371924562874905</v>
      </c>
      <c r="L280" s="64">
        <f t="shared" si="77"/>
        <v>0.62009538406353881</v>
      </c>
      <c r="M280" s="32">
        <f t="shared" si="76"/>
        <v>0.62009538406353881</v>
      </c>
      <c r="N280" s="54">
        <f t="shared" si="78"/>
        <v>309900.85870656843</v>
      </c>
    </row>
    <row r="281" spans="1:14" x14ac:dyDescent="0.25">
      <c r="A281" s="1">
        <v>43.5</v>
      </c>
      <c r="B281" s="9">
        <f t="shared" si="70"/>
        <v>0.75921822461753263</v>
      </c>
      <c r="C281" s="9">
        <f t="shared" si="71"/>
        <v>0.68835457569375347</v>
      </c>
      <c r="D281" s="9">
        <f t="shared" si="72"/>
        <v>1.6883545756937535</v>
      </c>
      <c r="E281" s="9">
        <f t="shared" si="73"/>
        <v>0.84417728784687673</v>
      </c>
      <c r="F281" s="10">
        <f t="shared" si="74"/>
        <v>0.77664310481912668</v>
      </c>
      <c r="G281" s="10">
        <f t="shared" si="79"/>
        <v>0.61765065344870684</v>
      </c>
      <c r="I281" s="28">
        <f>I280+'1. Income Tax Calculation'!$H$11/360</f>
        <v>11.866666666666633</v>
      </c>
      <c r="J281" s="36">
        <f>I281*'1. Income Tax Calculation'!$H$6</f>
        <v>818799.99999999767</v>
      </c>
      <c r="K281" s="12">
        <f t="shared" si="75"/>
        <v>0.77664310481912668</v>
      </c>
      <c r="L281" s="64">
        <f t="shared" si="77"/>
        <v>0.62232533481329877</v>
      </c>
      <c r="M281" s="32">
        <f t="shared" si="76"/>
        <v>0.62232533481329877</v>
      </c>
      <c r="N281" s="54">
        <f t="shared" si="78"/>
        <v>309240.01585487009</v>
      </c>
    </row>
    <row r="282" spans="1:14" x14ac:dyDescent="0.25">
      <c r="A282" s="1">
        <v>44</v>
      </c>
      <c r="B282" s="9">
        <f t="shared" si="70"/>
        <v>0.76794487087750429</v>
      </c>
      <c r="C282" s="9">
        <f t="shared" si="71"/>
        <v>0.69465837045899681</v>
      </c>
      <c r="D282" s="9">
        <f t="shared" si="72"/>
        <v>1.6946583704589968</v>
      </c>
      <c r="E282" s="9">
        <f t="shared" si="73"/>
        <v>0.84732918522949841</v>
      </c>
      <c r="F282" s="10">
        <f t="shared" si="74"/>
        <v>0.77954285041113858</v>
      </c>
      <c r="G282" s="10">
        <f t="shared" si="79"/>
        <v>0.61995677031065755</v>
      </c>
      <c r="I282" s="28">
        <f>I281+'1. Income Tax Calculation'!$H$11/360</f>
        <v>11.911111111111078</v>
      </c>
      <c r="J282" s="36">
        <f>I282*'1. Income Tax Calculation'!$H$6</f>
        <v>821866.66666666442</v>
      </c>
      <c r="K282" s="12">
        <f t="shared" si="75"/>
        <v>0.77954285041113858</v>
      </c>
      <c r="L282" s="64">
        <f t="shared" si="77"/>
        <v>0.62453689475377094</v>
      </c>
      <c r="M282" s="32">
        <f t="shared" si="76"/>
        <v>0.62453689475377094</v>
      </c>
      <c r="N282" s="54">
        <f t="shared" si="78"/>
        <v>308580.61076503329</v>
      </c>
    </row>
    <row r="283" spans="1:14" x14ac:dyDescent="0.25">
      <c r="A283" s="1">
        <v>44.5</v>
      </c>
      <c r="B283" s="9">
        <f t="shared" si="70"/>
        <v>0.77667151713747584</v>
      </c>
      <c r="C283" s="9">
        <f t="shared" si="71"/>
        <v>0.70090926429985034</v>
      </c>
      <c r="D283" s="9">
        <f t="shared" si="72"/>
        <v>1.7009092642998502</v>
      </c>
      <c r="E283" s="9">
        <f t="shared" si="73"/>
        <v>0.85045463214992512</v>
      </c>
      <c r="F283" s="10">
        <f t="shared" si="74"/>
        <v>0.78241826157793115</v>
      </c>
      <c r="G283" s="10">
        <f t="shared" si="79"/>
        <v>0.62224353443060265</v>
      </c>
      <c r="I283" s="28">
        <f>I282+'1. Income Tax Calculation'!$H$11/360</f>
        <v>11.955555555555522</v>
      </c>
      <c r="J283" s="36">
        <f>I283*'1. Income Tax Calculation'!$H$6</f>
        <v>824933.33333333104</v>
      </c>
      <c r="K283" s="12">
        <f t="shared" si="75"/>
        <v>0.78241826157793115</v>
      </c>
      <c r="L283" s="64">
        <f t="shared" si="77"/>
        <v>0.62672989546610336</v>
      </c>
      <c r="M283" s="32">
        <f t="shared" si="76"/>
        <v>0.62672989546610336</v>
      </c>
      <c r="N283" s="54">
        <f t="shared" si="78"/>
        <v>307922.9515668283</v>
      </c>
    </row>
    <row r="284" spans="1:14" x14ac:dyDescent="0.25">
      <c r="A284" s="1">
        <v>45</v>
      </c>
      <c r="B284" s="9">
        <f t="shared" si="70"/>
        <v>0.7853981633974475</v>
      </c>
      <c r="C284" s="9">
        <f t="shared" si="71"/>
        <v>0.70710678118654691</v>
      </c>
      <c r="D284" s="9">
        <f t="shared" si="72"/>
        <v>1.707106781186547</v>
      </c>
      <c r="E284" s="9">
        <f t="shared" si="73"/>
        <v>0.85355339059327351</v>
      </c>
      <c r="F284" s="10">
        <f t="shared" si="74"/>
        <v>0.78526911934581167</v>
      </c>
      <c r="G284" s="10">
        <f t="shared" si="79"/>
        <v>0.62451077166260105</v>
      </c>
      <c r="I284" s="28">
        <f>I283+'1. Income Tax Calculation'!$H$11/360</f>
        <v>11.999999999999966</v>
      </c>
      <c r="J284" s="36">
        <f>I284*'1. Income Tax Calculation'!$H$6</f>
        <v>827999.99999999767</v>
      </c>
      <c r="K284" s="12">
        <f t="shared" si="75"/>
        <v>0.78526911934581167</v>
      </c>
      <c r="L284" s="64">
        <f t="shared" si="77"/>
        <v>0.62890416994480103</v>
      </c>
      <c r="M284" s="32">
        <f t="shared" si="76"/>
        <v>0.62890416994480103</v>
      </c>
      <c r="N284" s="54">
        <f t="shared" si="78"/>
        <v>307267.34728570387</v>
      </c>
    </row>
    <row r="285" spans="1:14" x14ac:dyDescent="0.25">
      <c r="A285" s="1">
        <v>45.5</v>
      </c>
      <c r="B285" s="9">
        <f t="shared" si="70"/>
        <v>0.79412480965741916</v>
      </c>
      <c r="C285" s="9">
        <f t="shared" si="71"/>
        <v>0.71325044915418101</v>
      </c>
      <c r="D285" s="9">
        <f t="shared" si="72"/>
        <v>1.7132504491541809</v>
      </c>
      <c r="E285" s="9">
        <f t="shared" si="73"/>
        <v>0.85662522457709045</v>
      </c>
      <c r="F285" s="10">
        <f t="shared" si="74"/>
        <v>0.78809520661092325</v>
      </c>
      <c r="G285" s="10">
        <f t="shared" si="79"/>
        <v>0.62675830934775922</v>
      </c>
      <c r="I285" s="28">
        <f>I284+'1. Income Tax Calculation'!$H$11/360</f>
        <v>12.044444444444411</v>
      </c>
      <c r="J285" s="36">
        <f>I285*'1. Income Tax Calculation'!$H$6</f>
        <v>831066.6666666643</v>
      </c>
      <c r="K285" s="12">
        <f t="shared" si="75"/>
        <v>0.78809520661092325</v>
      </c>
      <c r="L285" s="64">
        <f t="shared" si="77"/>
        <v>0.63105955261044488</v>
      </c>
      <c r="M285" s="32">
        <f t="shared" si="76"/>
        <v>0.63105955261044488</v>
      </c>
      <c r="N285" s="54">
        <f t="shared" si="78"/>
        <v>306614.10781054536</v>
      </c>
    </row>
    <row r="286" spans="1:14" x14ac:dyDescent="0.25">
      <c r="A286" s="1">
        <v>46</v>
      </c>
      <c r="B286" s="9">
        <f t="shared" si="70"/>
        <v>0.80285145591739071</v>
      </c>
      <c r="C286" s="9">
        <f t="shared" si="71"/>
        <v>0.71933980033865053</v>
      </c>
      <c r="D286" s="9">
        <f t="shared" si="72"/>
        <v>1.7193398003386506</v>
      </c>
      <c r="E286" s="9">
        <f t="shared" si="73"/>
        <v>0.85966990016932532</v>
      </c>
      <c r="F286" s="10">
        <f t="shared" si="74"/>
        <v>0.79089630815577938</v>
      </c>
      <c r="G286" s="10">
        <f t="shared" si="79"/>
        <v>0.62898597632738096</v>
      </c>
      <c r="I286" s="28">
        <f>I285+'1. Income Tax Calculation'!$H$11/360</f>
        <v>12.088888888888855</v>
      </c>
      <c r="J286" s="36">
        <f>I286*'1. Income Tax Calculation'!$H$6</f>
        <v>834133.33333333093</v>
      </c>
      <c r="K286" s="12">
        <f t="shared" si="75"/>
        <v>0.79089630815577938</v>
      </c>
      <c r="L286" s="64">
        <f t="shared" si="77"/>
        <v>0.63319587932229948</v>
      </c>
      <c r="M286" s="32">
        <f t="shared" si="76"/>
        <v>0.63319587932229948</v>
      </c>
      <c r="N286" s="54">
        <f t="shared" si="78"/>
        <v>305963.54386129172</v>
      </c>
    </row>
    <row r="287" spans="1:14" x14ac:dyDescent="0.25">
      <c r="A287" s="1">
        <v>46.5</v>
      </c>
      <c r="B287" s="9">
        <f t="shared" si="70"/>
        <v>0.81157810217736237</v>
      </c>
      <c r="C287" s="9">
        <f t="shared" si="71"/>
        <v>0.72537437101228708</v>
      </c>
      <c r="D287" s="9">
        <f t="shared" si="72"/>
        <v>1.7253743710122871</v>
      </c>
      <c r="E287" s="9">
        <f t="shared" si="73"/>
        <v>0.86268718550614354</v>
      </c>
      <c r="F287" s="10">
        <f t="shared" si="74"/>
        <v>0.79367221066565208</v>
      </c>
      <c r="G287" s="10">
        <f t="shared" si="79"/>
        <v>0.63119360295600102</v>
      </c>
      <c r="I287" s="28">
        <f>I286+'1. Income Tax Calculation'!$H$11/360</f>
        <v>12.133333333333299</v>
      </c>
      <c r="J287" s="36">
        <f>I287*'1. Income Tax Calculation'!$H$6</f>
        <v>837199.99999999767</v>
      </c>
      <c r="K287" s="12">
        <f t="shared" si="75"/>
        <v>0.79367221066565208</v>
      </c>
      <c r="L287" s="64">
        <f t="shared" si="77"/>
        <v>0.6353129873908151</v>
      </c>
      <c r="M287" s="32">
        <f t="shared" si="76"/>
        <v>0.6353129873908151</v>
      </c>
      <c r="N287" s="54">
        <f t="shared" si="78"/>
        <v>305315.96695640869</v>
      </c>
    </row>
    <row r="288" spans="1:14" x14ac:dyDescent="0.25">
      <c r="A288" s="1">
        <v>47</v>
      </c>
      <c r="B288" s="9">
        <f t="shared" si="70"/>
        <v>0.82030474843733403</v>
      </c>
      <c r="C288" s="9">
        <f t="shared" si="71"/>
        <v>0.7313537016191699</v>
      </c>
      <c r="D288" s="9">
        <f t="shared" si="72"/>
        <v>1.7313537016191698</v>
      </c>
      <c r="E288" s="9">
        <f t="shared" si="73"/>
        <v>0.8656768508095849</v>
      </c>
      <c r="F288" s="10">
        <f t="shared" si="74"/>
        <v>0.79642270274481819</v>
      </c>
      <c r="G288" s="10">
        <f t="shared" si="79"/>
        <v>0.63338102111430439</v>
      </c>
      <c r="I288" s="28">
        <f>I287+'1. Income Tax Calculation'!$H$11/360</f>
        <v>12.177777777777743</v>
      </c>
      <c r="J288" s="36">
        <f>I288*'1. Income Tax Calculation'!$H$6</f>
        <v>840266.6666666643</v>
      </c>
      <c r="K288" s="12">
        <f t="shared" si="75"/>
        <v>0.79642270274481819</v>
      </c>
      <c r="L288" s="64">
        <f t="shared" si="77"/>
        <v>0.63741071559001516</v>
      </c>
      <c r="M288" s="32">
        <f t="shared" si="76"/>
        <v>0.63741071559001516</v>
      </c>
      <c r="N288" s="54">
        <f t="shared" si="78"/>
        <v>304671.6893802291</v>
      </c>
    </row>
    <row r="289" spans="1:14" x14ac:dyDescent="0.25">
      <c r="A289" s="1">
        <v>47.5</v>
      </c>
      <c r="B289" s="9">
        <f t="shared" si="70"/>
        <v>0.8290313946973058</v>
      </c>
      <c r="C289" s="9">
        <f t="shared" si="71"/>
        <v>0.73727733681012353</v>
      </c>
      <c r="D289" s="9">
        <f t="shared" si="72"/>
        <v>1.7372773368101235</v>
      </c>
      <c r="E289" s="9">
        <f t="shared" si="73"/>
        <v>0.86863866840506176</v>
      </c>
      <c r="F289" s="10">
        <f t="shared" si="74"/>
        <v>0.79914757493265687</v>
      </c>
      <c r="G289" s="10">
        <f t="shared" si="79"/>
        <v>0.63554806422192933</v>
      </c>
      <c r="I289" s="28">
        <f>I288+'1. Income Tax Calculation'!$H$11/360</f>
        <v>12.222222222222188</v>
      </c>
      <c r="J289" s="36">
        <f>I289*'1. Income Tax Calculation'!$H$6</f>
        <v>843333.33333333093</v>
      </c>
      <c r="K289" s="12">
        <f t="shared" si="75"/>
        <v>0.79914757493265687</v>
      </c>
      <c r="L289" s="64">
        <f t="shared" si="77"/>
        <v>0.63948890416977577</v>
      </c>
      <c r="M289" s="32">
        <f t="shared" si="76"/>
        <v>0.63948890416977577</v>
      </c>
      <c r="N289" s="54">
        <f t="shared" si="78"/>
        <v>304031.0241501549</v>
      </c>
    </row>
    <row r="290" spans="1:14" x14ac:dyDescent="0.25">
      <c r="A290" s="1">
        <v>48</v>
      </c>
      <c r="B290" s="9">
        <f t="shared" si="70"/>
        <v>0.83775804095727735</v>
      </c>
      <c r="C290" s="9">
        <f t="shared" si="71"/>
        <v>0.74314482547739369</v>
      </c>
      <c r="D290" s="9">
        <f t="shared" si="72"/>
        <v>1.7431448254773936</v>
      </c>
      <c r="E290" s="9">
        <f t="shared" si="73"/>
        <v>0.87157241273869679</v>
      </c>
      <c r="F290" s="10">
        <f t="shared" si="74"/>
        <v>0.80184661971960103</v>
      </c>
      <c r="G290" s="10">
        <f t="shared" si="79"/>
        <v>0.63769456725015305</v>
      </c>
      <c r="I290" s="28">
        <f>I289+'1. Income Tax Calculation'!$H$11/360</f>
        <v>12.266666666666632</v>
      </c>
      <c r="J290" s="36">
        <f>I290*'1. Income Tax Calculation'!$H$6</f>
        <v>846399.99999999756</v>
      </c>
      <c r="K290" s="12">
        <f t="shared" si="75"/>
        <v>0.80184661971960103</v>
      </c>
      <c r="L290" s="64">
        <f t="shared" si="77"/>
        <v>0.64154739486799062</v>
      </c>
      <c r="M290" s="32">
        <f t="shared" si="76"/>
        <v>0.64154739486799062</v>
      </c>
      <c r="N290" s="54">
        <f t="shared" si="78"/>
        <v>303394.28498373192</v>
      </c>
    </row>
    <row r="291" spans="1:14" x14ac:dyDescent="0.25">
      <c r="A291" s="1">
        <v>48.5</v>
      </c>
      <c r="B291" s="9">
        <f t="shared" si="70"/>
        <v>0.84648468721724901</v>
      </c>
      <c r="C291" s="9">
        <f t="shared" si="71"/>
        <v>0.74895572078900163</v>
      </c>
      <c r="D291" s="9">
        <f t="shared" si="72"/>
        <v>1.7489557207890016</v>
      </c>
      <c r="E291" s="9">
        <f t="shared" si="73"/>
        <v>0.87447786039450082</v>
      </c>
      <c r="F291" s="10">
        <f t="shared" si="74"/>
        <v>0.80451963156294082</v>
      </c>
      <c r="G291" s="10">
        <f t="shared" si="79"/>
        <v>0.63982036673445997</v>
      </c>
      <c r="I291" s="28">
        <f>I290+'1. Income Tax Calculation'!$H$11/360</f>
        <v>12.311111111111076</v>
      </c>
      <c r="J291" s="36">
        <f>I291*'1. Income Tax Calculation'!$H$6</f>
        <v>849466.6666666643</v>
      </c>
      <c r="K291" s="12">
        <f t="shared" si="75"/>
        <v>0.80451963156294082</v>
      </c>
      <c r="L291" s="64">
        <f t="shared" si="77"/>
        <v>0.64358603092262323</v>
      </c>
      <c r="M291" s="32">
        <f t="shared" si="76"/>
        <v>0.64358603092262323</v>
      </c>
      <c r="N291" s="54">
        <f t="shared" si="78"/>
        <v>302761.78626559477</v>
      </c>
    </row>
    <row r="292" spans="1:14" x14ac:dyDescent="0.25">
      <c r="A292" s="1">
        <v>49</v>
      </c>
      <c r="B292" s="9">
        <f t="shared" si="70"/>
        <v>0.85521133347722056</v>
      </c>
      <c r="C292" s="9">
        <f t="shared" si="71"/>
        <v>0.75470958022277135</v>
      </c>
      <c r="D292" s="9">
        <f t="shared" si="72"/>
        <v>1.7547095802227712</v>
      </c>
      <c r="E292" s="9">
        <f t="shared" si="73"/>
        <v>0.87735479011138562</v>
      </c>
      <c r="F292" s="10">
        <f t="shared" si="74"/>
        <v>0.80716640690247476</v>
      </c>
      <c r="G292" s="10">
        <f t="shared" si="79"/>
        <v>0.64192530078698828</v>
      </c>
      <c r="I292" s="28">
        <f>I291+'1. Income Tax Calculation'!$H$11/360</f>
        <v>12.355555555555521</v>
      </c>
      <c r="J292" s="36">
        <f>I292*'1. Income Tax Calculation'!$H$6</f>
        <v>852533.33333333093</v>
      </c>
      <c r="K292" s="12">
        <f t="shared" si="75"/>
        <v>0.80716640690247488</v>
      </c>
      <c r="L292" s="64">
        <f t="shared" si="77"/>
        <v>0.64560465708364512</v>
      </c>
      <c r="M292" s="32">
        <f t="shared" si="76"/>
        <v>0.64560465708364512</v>
      </c>
      <c r="N292" s="54">
        <f t="shared" si="78"/>
        <v>302133.84301428893</v>
      </c>
    </row>
    <row r="293" spans="1:14" x14ac:dyDescent="0.25">
      <c r="A293" s="1">
        <v>49.5</v>
      </c>
      <c r="B293" s="9">
        <f t="shared" si="70"/>
        <v>0.86393797973719222</v>
      </c>
      <c r="C293" s="9">
        <f t="shared" si="71"/>
        <v>0.76040596560003038</v>
      </c>
      <c r="D293" s="9">
        <f t="shared" si="72"/>
        <v>1.7604059656000304</v>
      </c>
      <c r="E293" s="9">
        <f t="shared" si="73"/>
        <v>0.88020298280001519</v>
      </c>
      <c r="F293" s="10">
        <f t="shared" si="74"/>
        <v>0.80978674417601404</v>
      </c>
      <c r="G293" s="10">
        <f t="shared" si="79"/>
        <v>0.64400920910886073</v>
      </c>
      <c r="I293" s="28">
        <f>I292+'1. Income Tax Calculation'!$H$11/360</f>
        <v>12.399999999999965</v>
      </c>
      <c r="J293" s="36">
        <f>I293*'1. Income Tax Calculation'!$H$6</f>
        <v>855599.99999999756</v>
      </c>
      <c r="K293" s="12">
        <f t="shared" si="75"/>
        <v>0.80978674417601404</v>
      </c>
      <c r="L293" s="64">
        <f t="shared" si="77"/>
        <v>0.64760311962485873</v>
      </c>
      <c r="M293" s="32">
        <f t="shared" si="76"/>
        <v>0.64760311962485873</v>
      </c>
      <c r="N293" s="54">
        <f t="shared" si="78"/>
        <v>301510.77084897005</v>
      </c>
    </row>
    <row r="294" spans="1:14" x14ac:dyDescent="0.25">
      <c r="A294" s="1">
        <v>50</v>
      </c>
      <c r="B294" s="9">
        <f t="shared" si="70"/>
        <v>0.87266462599716388</v>
      </c>
      <c r="C294" s="9">
        <f t="shared" si="71"/>
        <v>0.76604444311897746</v>
      </c>
      <c r="D294" s="9">
        <f t="shared" si="72"/>
        <v>1.7660444431189775</v>
      </c>
      <c r="E294" s="9">
        <f t="shared" si="73"/>
        <v>0.88302222155948873</v>
      </c>
      <c r="F294" s="10">
        <f t="shared" si="74"/>
        <v>0.81238044383472963</v>
      </c>
      <c r="G294" s="10">
        <f t="shared" si="79"/>
        <v>0.6460719330023903</v>
      </c>
      <c r="I294" s="28">
        <f>I293+'1. Income Tax Calculation'!$H$11/360</f>
        <v>12.444444444444409</v>
      </c>
      <c r="J294" s="36">
        <f>I294*'1. Income Tax Calculation'!$H$6</f>
        <v>858666.66666666418</v>
      </c>
      <c r="K294" s="12">
        <f t="shared" si="75"/>
        <v>0.81238044383472963</v>
      </c>
      <c r="L294" s="64">
        <f t="shared" si="77"/>
        <v>0.64958126635560409</v>
      </c>
      <c r="M294" s="32">
        <f t="shared" si="76"/>
        <v>0.64958126635560409</v>
      </c>
      <c r="N294" s="54">
        <f t="shared" si="78"/>
        <v>300892.88595598703</v>
      </c>
    </row>
    <row r="295" spans="1:14" x14ac:dyDescent="0.25">
      <c r="A295" s="1">
        <v>50.5</v>
      </c>
      <c r="B295" s="9">
        <f t="shared" si="70"/>
        <v>0.88139127225713543</v>
      </c>
      <c r="C295" s="9">
        <f t="shared" si="71"/>
        <v>0.77162458338771933</v>
      </c>
      <c r="D295" s="9">
        <f t="shared" si="72"/>
        <v>1.7716245833877193</v>
      </c>
      <c r="E295" s="9">
        <f t="shared" si="73"/>
        <v>0.88581229169385967</v>
      </c>
      <c r="F295" s="10">
        <f t="shared" si="74"/>
        <v>0.81494730835835094</v>
      </c>
      <c r="G295" s="10">
        <f t="shared" si="79"/>
        <v>0.64811331538316641</v>
      </c>
      <c r="I295" s="28">
        <f>I294+'1. Income Tax Calculation'!$H$11/360</f>
        <v>12.488888888888853</v>
      </c>
      <c r="J295" s="36">
        <f>I295*'1. Income Tax Calculation'!$H$6</f>
        <v>861733.33333333093</v>
      </c>
      <c r="K295" s="12">
        <f t="shared" si="75"/>
        <v>0.81494730835835105</v>
      </c>
      <c r="L295" s="64">
        <f t="shared" si="77"/>
        <v>0.65153894663234913</v>
      </c>
      <c r="M295" s="32">
        <f t="shared" si="76"/>
        <v>0.65153894663234913</v>
      </c>
      <c r="N295" s="54">
        <f t="shared" si="78"/>
        <v>300280.50505534955</v>
      </c>
    </row>
    <row r="296" spans="1:14" x14ac:dyDescent="0.25">
      <c r="A296" s="1">
        <v>51</v>
      </c>
      <c r="B296" s="9">
        <f t="shared" si="70"/>
        <v>0.8901179185171072</v>
      </c>
      <c r="C296" s="9">
        <f t="shared" si="71"/>
        <v>0.77714596145697035</v>
      </c>
      <c r="D296" s="9">
        <f t="shared" si="72"/>
        <v>1.7771459614569705</v>
      </c>
      <c r="E296" s="9">
        <f t="shared" si="73"/>
        <v>0.88857298072848523</v>
      </c>
      <c r="F296" s="10">
        <f t="shared" si="74"/>
        <v>0.81748714227020647</v>
      </c>
      <c r="G296" s="10">
        <f t="shared" si="79"/>
        <v>0.6501332007920172</v>
      </c>
      <c r="I296" s="28">
        <f>I295+'1. Income Tax Calculation'!$H$11/360</f>
        <v>12.533333333333298</v>
      </c>
      <c r="J296" s="36">
        <f>I296*'1. Income Tax Calculation'!$H$6</f>
        <v>864799.99999999756</v>
      </c>
      <c r="K296" s="12">
        <f t="shared" si="75"/>
        <v>0.81748714227020647</v>
      </c>
      <c r="L296" s="64">
        <f t="shared" si="77"/>
        <v>0.65347601137016109</v>
      </c>
      <c r="M296" s="32">
        <f t="shared" si="76"/>
        <v>0.65347601137016109</v>
      </c>
      <c r="N296" s="54">
        <f t="shared" si="78"/>
        <v>299673.94536708388</v>
      </c>
    </row>
    <row r="297" spans="1:14" x14ac:dyDescent="0.25">
      <c r="A297" s="1">
        <v>51.5</v>
      </c>
      <c r="B297" s="9">
        <f t="shared" si="70"/>
        <v>0.89884456477707886</v>
      </c>
      <c r="C297" s="9">
        <f t="shared" si="71"/>
        <v>0.78260815685241336</v>
      </c>
      <c r="D297" s="9">
        <f t="shared" si="72"/>
        <v>1.7826081568524135</v>
      </c>
      <c r="E297" s="9">
        <f t="shared" si="73"/>
        <v>0.89130407842620674</v>
      </c>
      <c r="F297" s="10">
        <f t="shared" si="74"/>
        <v>0.81999975215211018</v>
      </c>
      <c r="G297" s="10">
        <f t="shared" si="79"/>
        <v>0.65213143540684837</v>
      </c>
      <c r="I297" s="28">
        <f>I296+'1. Income Tax Calculation'!$H$11/360</f>
        <v>12.577777777777742</v>
      </c>
      <c r="J297" s="36">
        <f>I297*'1. Income Tax Calculation'!$H$6</f>
        <v>867866.66666666418</v>
      </c>
      <c r="K297" s="12">
        <f t="shared" si="75"/>
        <v>0.81999975215211018</v>
      </c>
      <c r="L297" s="64">
        <f t="shared" si="77"/>
        <v>0.65539231305406054</v>
      </c>
      <c r="M297" s="32">
        <f t="shared" si="76"/>
        <v>0.65539231305406054</v>
      </c>
      <c r="N297" s="54">
        <f t="shared" si="78"/>
        <v>299073.52457748179</v>
      </c>
    </row>
    <row r="298" spans="1:14" x14ac:dyDescent="0.25">
      <c r="A298" s="1">
        <v>52</v>
      </c>
      <c r="B298" s="9">
        <f t="shared" si="70"/>
        <v>0.90757121103705052</v>
      </c>
      <c r="C298" s="9">
        <f t="shared" si="71"/>
        <v>0.78801075360672146</v>
      </c>
      <c r="D298" s="9">
        <f t="shared" si="72"/>
        <v>1.7880107536067213</v>
      </c>
      <c r="E298" s="9">
        <f t="shared" si="73"/>
        <v>0.89400537680336067</v>
      </c>
      <c r="F298" s="10">
        <f t="shared" si="74"/>
        <v>0.82248494665909189</v>
      </c>
      <c r="G298" s="10">
        <f t="shared" si="79"/>
        <v>0.65410786705435764</v>
      </c>
      <c r="I298" s="28">
        <f>I297+'1. Income Tax Calculation'!$H$11/360</f>
        <v>12.622222222222186</v>
      </c>
      <c r="J298" s="36">
        <f>I298*'1. Income Tax Calculation'!$H$6</f>
        <v>870933.33333333081</v>
      </c>
      <c r="K298" s="12">
        <f t="shared" si="75"/>
        <v>0.82248494665909189</v>
      </c>
      <c r="L298" s="64">
        <f t="shared" si="77"/>
        <v>0.6572877057502553</v>
      </c>
      <c r="M298" s="32">
        <f t="shared" si="76"/>
        <v>0.6572877057502553</v>
      </c>
      <c r="N298" s="54">
        <f t="shared" si="78"/>
        <v>298479.56080524344</v>
      </c>
    </row>
    <row r="299" spans="1:14" x14ac:dyDescent="0.25">
      <c r="A299" s="1">
        <v>52.5</v>
      </c>
      <c r="B299" s="9">
        <f t="shared" si="70"/>
        <v>0.91629785729702207</v>
      </c>
      <c r="C299" s="9">
        <f t="shared" si="71"/>
        <v>0.79335334029123461</v>
      </c>
      <c r="D299" s="9">
        <f t="shared" si="72"/>
        <v>1.7933533402912345</v>
      </c>
      <c r="E299" s="9">
        <f t="shared" si="73"/>
        <v>0.89667667014561725</v>
      </c>
      <c r="F299" s="10">
        <f t="shared" si="74"/>
        <v>0.82494253653396787</v>
      </c>
      <c r="G299" s="10">
        <f t="shared" si="79"/>
        <v>0.65606234522162288</v>
      </c>
      <c r="I299" s="28">
        <f>I298+'1. Income Tax Calculation'!$H$11/360</f>
        <v>12.666666666666631</v>
      </c>
      <c r="J299" s="36">
        <f>I299*'1. Income Tax Calculation'!$H$6</f>
        <v>873999.99999999756</v>
      </c>
      <c r="K299" s="12">
        <f t="shared" si="75"/>
        <v>0.82494253653396787</v>
      </c>
      <c r="L299" s="64">
        <f t="shared" si="77"/>
        <v>0.65916204511725296</v>
      </c>
      <c r="M299" s="32">
        <f t="shared" si="76"/>
        <v>0.65916204511725296</v>
      </c>
      <c r="N299" s="54">
        <f t="shared" si="78"/>
        <v>297892.37256752013</v>
      </c>
    </row>
    <row r="300" spans="1:14" x14ac:dyDescent="0.25">
      <c r="A300" s="1">
        <v>53</v>
      </c>
      <c r="B300" s="9">
        <f t="shared" si="70"/>
        <v>0.92502450355699373</v>
      </c>
      <c r="C300" s="9">
        <f t="shared" si="71"/>
        <v>0.79863551004729227</v>
      </c>
      <c r="D300" s="9">
        <f t="shared" si="72"/>
        <v>1.7986355100472924</v>
      </c>
      <c r="E300" s="9">
        <f t="shared" si="73"/>
        <v>0.89931775502364619</v>
      </c>
      <c r="F300" s="10">
        <f t="shared" si="74"/>
        <v>0.82737233462175452</v>
      </c>
      <c r="G300" s="10">
        <f t="shared" si="79"/>
        <v>0.65799472106756485</v>
      </c>
      <c r="I300" s="28">
        <f>I299+'1. Income Tax Calculation'!$H$11/360</f>
        <v>12.711111111111075</v>
      </c>
      <c r="J300" s="36">
        <f>I300*'1. Income Tax Calculation'!$H$6</f>
        <v>877066.66666666418</v>
      </c>
      <c r="K300" s="12">
        <f t="shared" si="75"/>
        <v>0.82737233462175452</v>
      </c>
      <c r="L300" s="64">
        <f t="shared" si="77"/>
        <v>0.66101518841685403</v>
      </c>
      <c r="M300" s="32">
        <f t="shared" si="76"/>
        <v>0.66101518841685403</v>
      </c>
      <c r="N300" s="54">
        <f t="shared" si="78"/>
        <v>297312.27874585707</v>
      </c>
    </row>
    <row r="301" spans="1:14" x14ac:dyDescent="0.25">
      <c r="A301" s="1">
        <v>53.5</v>
      </c>
      <c r="B301" s="9">
        <f t="shared" si="70"/>
        <v>0.93375114981696528</v>
      </c>
      <c r="C301" s="9">
        <f t="shared" si="71"/>
        <v>0.80385686061721673</v>
      </c>
      <c r="D301" s="9">
        <f t="shared" si="72"/>
        <v>1.8038568606172167</v>
      </c>
      <c r="E301" s="9">
        <f t="shared" si="73"/>
        <v>0.90192843030860836</v>
      </c>
      <c r="F301" s="10">
        <f t="shared" si="74"/>
        <v>0.82977415588391978</v>
      </c>
      <c r="G301" s="10">
        <f t="shared" si="79"/>
        <v>0.65990484743428113</v>
      </c>
      <c r="I301" s="28">
        <f>I300+'1. Income Tax Calculation'!$H$11/360</f>
        <v>12.755555555555519</v>
      </c>
      <c r="J301" s="36">
        <f>I301*'1. Income Tax Calculation'!$H$6</f>
        <v>880133.33333333081</v>
      </c>
      <c r="K301" s="12">
        <f t="shared" si="75"/>
        <v>0.82977415588391978</v>
      </c>
      <c r="L301" s="64">
        <f t="shared" si="77"/>
        <v>0.66284699452502127</v>
      </c>
      <c r="M301" s="32">
        <f t="shared" si="76"/>
        <v>0.66284699452502127</v>
      </c>
      <c r="N301" s="54">
        <f t="shared" si="78"/>
        <v>296739.59855204378</v>
      </c>
    </row>
    <row r="302" spans="1:14" x14ac:dyDescent="0.25">
      <c r="A302" s="1">
        <v>54</v>
      </c>
      <c r="B302" s="9">
        <f t="shared" si="70"/>
        <v>0.94247779607693694</v>
      </c>
      <c r="C302" s="9">
        <f t="shared" si="71"/>
        <v>0.80901699437494679</v>
      </c>
      <c r="D302" s="9">
        <f t="shared" si="72"/>
        <v>1.8090169943749468</v>
      </c>
      <c r="E302" s="9">
        <f t="shared" si="73"/>
        <v>0.90450849718747339</v>
      </c>
      <c r="F302" s="10">
        <f t="shared" si="74"/>
        <v>0.83214781741247557</v>
      </c>
      <c r="G302" s="10">
        <f t="shared" si="79"/>
        <v>0.66179257885825349</v>
      </c>
      <c r="I302" s="28">
        <f>I301+'1. Income Tax Calculation'!$H$11/360</f>
        <v>12.799999999999963</v>
      </c>
      <c r="J302" s="36">
        <f>I302*'1. Income Tax Calculation'!$H$6</f>
        <v>883199.99999999744</v>
      </c>
      <c r="K302" s="12">
        <f t="shared" si="75"/>
        <v>0.83214781741247568</v>
      </c>
      <c r="L302" s="64">
        <f t="shared" si="77"/>
        <v>0.66465732394262778</v>
      </c>
      <c r="M302" s="32">
        <f t="shared" si="76"/>
        <v>0.66465732394262778</v>
      </c>
      <c r="N302" s="54">
        <f t="shared" si="78"/>
        <v>296174.6514938703</v>
      </c>
    </row>
    <row r="303" spans="1:14" x14ac:dyDescent="0.25">
      <c r="A303" s="1">
        <v>54.5</v>
      </c>
      <c r="B303" s="9">
        <f t="shared" si="70"/>
        <v>0.9512044423369086</v>
      </c>
      <c r="C303" s="9">
        <f t="shared" si="71"/>
        <v>0.81411551835631868</v>
      </c>
      <c r="D303" s="9">
        <f t="shared" si="72"/>
        <v>1.8141155183563187</v>
      </c>
      <c r="E303" s="9">
        <f t="shared" si="73"/>
        <v>0.90705775917815934</v>
      </c>
      <c r="F303" s="10">
        <f t="shared" si="74"/>
        <v>0.8344931384439066</v>
      </c>
      <c r="G303" s="10">
        <f t="shared" si="79"/>
        <v>0.66365777158142547</v>
      </c>
      <c r="I303" s="28">
        <f>I302+'1. Income Tax Calculation'!$H$11/360</f>
        <v>12.844444444444408</v>
      </c>
      <c r="J303" s="36">
        <f>I303*'1. Income Tax Calculation'!$H$6</f>
        <v>886266.66666666418</v>
      </c>
      <c r="K303" s="12">
        <f t="shared" si="75"/>
        <v>0.8344931384439066</v>
      </c>
      <c r="L303" s="64">
        <f t="shared" si="77"/>
        <v>0.66644603880607922</v>
      </c>
      <c r="M303" s="32">
        <f t="shared" si="76"/>
        <v>0.66644603880607922</v>
      </c>
      <c r="N303" s="54">
        <f t="shared" si="78"/>
        <v>295617.75734079804</v>
      </c>
    </row>
    <row r="304" spans="1:14" x14ac:dyDescent="0.25">
      <c r="A304" s="1">
        <v>55</v>
      </c>
      <c r="B304" s="9">
        <f t="shared" si="70"/>
        <v>0.95993108859688037</v>
      </c>
      <c r="C304" s="9">
        <f t="shared" si="71"/>
        <v>0.81915204428899124</v>
      </c>
      <c r="D304" s="9">
        <f t="shared" si="72"/>
        <v>1.8191520442889912</v>
      </c>
      <c r="E304" s="9">
        <f t="shared" si="73"/>
        <v>0.90957602214449562</v>
      </c>
      <c r="F304" s="10">
        <f t="shared" si="74"/>
        <v>0.83680994037293599</v>
      </c>
      <c r="G304" s="10">
        <f t="shared" si="79"/>
        <v>0.66550028356214985</v>
      </c>
      <c r="I304" s="28">
        <f>I303+'1. Income Tax Calculation'!$H$11/360</f>
        <v>12.888888888888852</v>
      </c>
      <c r="J304" s="36">
        <f>I304*'1. Income Tax Calculation'!$H$6</f>
        <v>889333.33333333081</v>
      </c>
      <c r="K304" s="12">
        <f t="shared" si="75"/>
        <v>0.83680994037293599</v>
      </c>
      <c r="L304" s="64">
        <f t="shared" si="77"/>
        <v>0.6682130028978136</v>
      </c>
      <c r="M304" s="32">
        <f t="shared" si="76"/>
        <v>0.6682130028978136</v>
      </c>
      <c r="N304" s="54">
        <f t="shared" si="78"/>
        <v>295069.23608954356</v>
      </c>
    </row>
    <row r="305" spans="1:14" x14ac:dyDescent="0.25">
      <c r="A305" s="1">
        <v>55.5</v>
      </c>
      <c r="B305" s="9">
        <f t="shared" si="70"/>
        <v>0.96865773485685192</v>
      </c>
      <c r="C305" s="9">
        <f t="shared" si="71"/>
        <v>0.82412618862201514</v>
      </c>
      <c r="D305" s="9">
        <f t="shared" si="72"/>
        <v>1.824126188622015</v>
      </c>
      <c r="E305" s="9">
        <f t="shared" si="73"/>
        <v>0.91206309431100752</v>
      </c>
      <c r="F305" s="10">
        <f t="shared" si="74"/>
        <v>0.83909804676612698</v>
      </c>
      <c r="G305" s="10">
        <f t="shared" si="79"/>
        <v>0.66731997448600566</v>
      </c>
      <c r="I305" s="28">
        <f>I304+'1. Income Tax Calculation'!$H$11/360</f>
        <v>12.933333333333296</v>
      </c>
      <c r="J305" s="36">
        <f>I305*'1. Income Tax Calculation'!$H$6</f>
        <v>892399.99999999744</v>
      </c>
      <c r="K305" s="12">
        <f t="shared" si="75"/>
        <v>0.83909804676612698</v>
      </c>
      <c r="L305" s="64">
        <f t="shared" si="77"/>
        <v>0.66995808165667403</v>
      </c>
      <c r="M305" s="32">
        <f t="shared" si="76"/>
        <v>0.66995808165667403</v>
      </c>
      <c r="N305" s="54">
        <f t="shared" si="78"/>
        <v>294529.40792958322</v>
      </c>
    </row>
    <row r="306" spans="1:14" x14ac:dyDescent="0.25">
      <c r="A306" s="1">
        <v>56</v>
      </c>
      <c r="B306" s="9">
        <f t="shared" si="70"/>
        <v>0.97738438111682358</v>
      </c>
      <c r="C306" s="9">
        <f t="shared" si="71"/>
        <v>0.82903757255504118</v>
      </c>
      <c r="D306" s="9">
        <f t="shared" si="72"/>
        <v>1.8290375725550412</v>
      </c>
      <c r="E306" s="9">
        <f t="shared" si="73"/>
        <v>0.91451878627752059</v>
      </c>
      <c r="F306" s="10">
        <f t="shared" si="74"/>
        <v>0.84135728337531901</v>
      </c>
      <c r="G306" s="10">
        <f t="shared" si="79"/>
        <v>0.66911670577648397</v>
      </c>
      <c r="I306" s="28">
        <f>I305+'1. Income Tax Calculation'!$H$11/360</f>
        <v>12.977777777777741</v>
      </c>
      <c r="J306" s="36">
        <f>I306*'1. Income Tax Calculation'!$H$6</f>
        <v>895466.66666666407</v>
      </c>
      <c r="K306" s="12">
        <f t="shared" si="75"/>
        <v>0.84135728337531901</v>
      </c>
      <c r="L306" s="64">
        <f t="shared" si="77"/>
        <v>0.67168114218815678</v>
      </c>
      <c r="M306" s="32">
        <f t="shared" si="76"/>
        <v>0.67168114218815678</v>
      </c>
      <c r="N306" s="54">
        <f t="shared" si="78"/>
        <v>293998.59320857772</v>
      </c>
    </row>
    <row r="307" spans="1:14" x14ac:dyDescent="0.25">
      <c r="A307" s="1">
        <v>56.5</v>
      </c>
      <c r="B307" s="9">
        <f t="shared" si="70"/>
        <v>0.98611102737679523</v>
      </c>
      <c r="C307" s="9">
        <f t="shared" si="71"/>
        <v>0.83388582206716766</v>
      </c>
      <c r="D307" s="9">
        <f t="shared" si="72"/>
        <v>1.8338858220671677</v>
      </c>
      <c r="E307" s="9">
        <f t="shared" si="73"/>
        <v>0.91694291103358383</v>
      </c>
      <c r="F307" s="10">
        <f t="shared" si="74"/>
        <v>0.84358747815089719</v>
      </c>
      <c r="G307" s="10">
        <f t="shared" si="79"/>
        <v>0.67089034060554043</v>
      </c>
      <c r="I307" s="28">
        <f>I306+'1. Income Tax Calculation'!$H$11/360</f>
        <v>13.022222222222185</v>
      </c>
      <c r="J307" s="36">
        <f>I307*'1. Income Tax Calculation'!$H$6</f>
        <v>898533.33333333081</v>
      </c>
      <c r="K307" s="12">
        <f t="shared" si="75"/>
        <v>0.84358747815089719</v>
      </c>
      <c r="L307" s="64">
        <f t="shared" si="77"/>
        <v>0.67338205327453149</v>
      </c>
      <c r="M307" s="32">
        <f t="shared" si="76"/>
        <v>0.67338205327453149</v>
      </c>
      <c r="N307" s="54">
        <f t="shared" si="78"/>
        <v>293477.11239772348</v>
      </c>
    </row>
    <row r="308" spans="1:14" x14ac:dyDescent="0.25">
      <c r="A308" s="1">
        <v>57</v>
      </c>
      <c r="B308" s="9">
        <f t="shared" si="70"/>
        <v>0.99483767363676678</v>
      </c>
      <c r="C308" s="9">
        <f t="shared" si="71"/>
        <v>0.8386705679454235</v>
      </c>
      <c r="D308" s="9">
        <f t="shared" si="72"/>
        <v>1.8386705679454236</v>
      </c>
      <c r="E308" s="9">
        <f t="shared" si="73"/>
        <v>0.9193352839727118</v>
      </c>
      <c r="F308" s="10">
        <f t="shared" si="74"/>
        <v>0.84578846125489493</v>
      </c>
      <c r="G308" s="10">
        <f t="shared" si="79"/>
        <v>0.67264074390401607</v>
      </c>
      <c r="I308" s="28">
        <f>I307+'1. Income Tax Calculation'!$H$11/360</f>
        <v>13.066666666666629</v>
      </c>
      <c r="J308" s="36">
        <f>I308*'1. Income Tax Calculation'!$H$6</f>
        <v>901599.99999999744</v>
      </c>
      <c r="K308" s="12">
        <f t="shared" si="75"/>
        <v>0.84578846125489493</v>
      </c>
      <c r="L308" s="64">
        <f t="shared" si="77"/>
        <v>0.67506068538483333</v>
      </c>
      <c r="M308" s="32">
        <f t="shared" si="76"/>
        <v>0.67506068538483333</v>
      </c>
      <c r="N308" s="54">
        <f t="shared" si="78"/>
        <v>292965.28605703346</v>
      </c>
    </row>
    <row r="309" spans="1:14" x14ac:dyDescent="0.25">
      <c r="A309" s="1">
        <v>57.5</v>
      </c>
      <c r="B309" s="9">
        <f t="shared" si="70"/>
        <v>1.0035643198967383</v>
      </c>
      <c r="C309" s="9">
        <f t="shared" si="71"/>
        <v>0.84339144581288505</v>
      </c>
      <c r="D309" s="9">
        <f t="shared" si="72"/>
        <v>1.8433914458128851</v>
      </c>
      <c r="E309" s="9">
        <f t="shared" si="73"/>
        <v>0.92169572290644253</v>
      </c>
      <c r="F309" s="10">
        <f t="shared" si="74"/>
        <v>0.84796006507392718</v>
      </c>
      <c r="G309" s="10">
        <f t="shared" si="79"/>
        <v>0.67436778237192252</v>
      </c>
      <c r="I309" s="28">
        <f>I308+'1. Income Tax Calculation'!$H$11/360</f>
        <v>13.111111111111073</v>
      </c>
      <c r="J309" s="36">
        <f>I309*'1. Income Tax Calculation'!$H$6</f>
        <v>904666.66666666407</v>
      </c>
      <c r="K309" s="12">
        <f t="shared" si="75"/>
        <v>0.84796006507392729</v>
      </c>
      <c r="L309" s="64">
        <f t="shared" si="77"/>
        <v>0.67671691068472795</v>
      </c>
      <c r="M309" s="32">
        <f t="shared" si="76"/>
        <v>0.67671691068472795</v>
      </c>
      <c r="N309" s="54">
        <f t="shared" si="78"/>
        <v>292463.4348005486</v>
      </c>
    </row>
    <row r="310" spans="1:14" x14ac:dyDescent="0.25">
      <c r="A310" s="1">
        <v>58</v>
      </c>
      <c r="B310" s="9">
        <f t="shared" si="70"/>
        <v>1.0122909661567101</v>
      </c>
      <c r="C310" s="9">
        <f t="shared" si="71"/>
        <v>0.8480480961564254</v>
      </c>
      <c r="D310" s="9">
        <f t="shared" si="72"/>
        <v>1.8480480961564254</v>
      </c>
      <c r="E310" s="9">
        <f t="shared" si="73"/>
        <v>0.9240240480782127</v>
      </c>
      <c r="F310" s="10">
        <f t="shared" si="74"/>
        <v>0.85010212423195575</v>
      </c>
      <c r="G310" s="10">
        <f t="shared" si="79"/>
        <v>0.67607132448859442</v>
      </c>
      <c r="I310" s="28">
        <f>I309+'1. Income Tax Calculation'!$H$11/360</f>
        <v>13.155555555555518</v>
      </c>
      <c r="J310" s="36">
        <f>I310*'1. Income Tax Calculation'!$H$6</f>
        <v>907733.33333333069</v>
      </c>
      <c r="K310" s="12">
        <f t="shared" si="75"/>
        <v>0.85010212423195575</v>
      </c>
      <c r="L310" s="64">
        <f t="shared" si="77"/>
        <v>0.67835060304624661</v>
      </c>
      <c r="M310" s="32">
        <f t="shared" si="76"/>
        <v>0.67835060304624661</v>
      </c>
      <c r="N310" s="54">
        <f t="shared" si="78"/>
        <v>291971.87926148623</v>
      </c>
    </row>
    <row r="311" spans="1:14" x14ac:dyDescent="0.25">
      <c r="A311" s="1">
        <v>58.5</v>
      </c>
      <c r="B311" s="9">
        <f t="shared" si="70"/>
        <v>1.0210176124166819</v>
      </c>
      <c r="C311" s="9">
        <f t="shared" si="71"/>
        <v>0.85264016435409173</v>
      </c>
      <c r="D311" s="9">
        <f t="shared" si="72"/>
        <v>1.8526401643540917</v>
      </c>
      <c r="E311" s="9">
        <f t="shared" si="73"/>
        <v>0.92632008217704587</v>
      </c>
      <c r="F311" s="10">
        <f t="shared" si="74"/>
        <v>0.85221447560288222</v>
      </c>
      <c r="G311" s="10">
        <f t="shared" si="79"/>
        <v>0.67775124052270352</v>
      </c>
      <c r="I311" s="28">
        <f>I310+'1. Income Tax Calculation'!$H$11/360</f>
        <v>13.199999999999962</v>
      </c>
      <c r="J311" s="36">
        <f>I311*'1. Income Tax Calculation'!$H$6</f>
        <v>910799.99999999732</v>
      </c>
      <c r="K311" s="12">
        <f t="shared" si="75"/>
        <v>0.85221447560288222</v>
      </c>
      <c r="L311" s="64">
        <f t="shared" si="77"/>
        <v>0.67996163805739085</v>
      </c>
      <c r="M311" s="32">
        <f t="shared" si="76"/>
        <v>0.67996163805739085</v>
      </c>
      <c r="N311" s="54">
        <f t="shared" si="78"/>
        <v>291490.94005732751</v>
      </c>
    </row>
    <row r="312" spans="1:14" x14ac:dyDescent="0.25">
      <c r="A312" s="1">
        <v>59</v>
      </c>
      <c r="B312" s="9">
        <f t="shared" si="70"/>
        <v>1.0297442586766534</v>
      </c>
      <c r="C312" s="9">
        <f t="shared" si="71"/>
        <v>0.85716730070211178</v>
      </c>
      <c r="D312" s="9">
        <f t="shared" si="72"/>
        <v>1.8571673007021117</v>
      </c>
      <c r="E312" s="9">
        <f t="shared" si="73"/>
        <v>0.92858365035105583</v>
      </c>
      <c r="F312" s="10">
        <f t="shared" si="74"/>
        <v>0.85429695832297137</v>
      </c>
      <c r="G312" s="10">
        <f t="shared" si="79"/>
        <v>0.67940740254214016</v>
      </c>
      <c r="I312" s="28">
        <f>I311+'1. Income Tax Calculation'!$H$11/360</f>
        <v>13.244444444444406</v>
      </c>
      <c r="J312" s="36">
        <f>I312*'1. Income Tax Calculation'!$H$6</f>
        <v>913866.66666666407</v>
      </c>
      <c r="K312" s="12">
        <f t="shared" si="75"/>
        <v>0.85429695832297137</v>
      </c>
      <c r="L312" s="64">
        <f t="shared" si="77"/>
        <v>0.68154989303160718</v>
      </c>
      <c r="M312" s="32">
        <f t="shared" si="76"/>
        <v>0.68154989303160718</v>
      </c>
      <c r="N312" s="54">
        <f t="shared" si="78"/>
        <v>291020.93775484781</v>
      </c>
    </row>
    <row r="313" spans="1:14" x14ac:dyDescent="0.25">
      <c r="A313" s="1">
        <v>59.5</v>
      </c>
      <c r="B313" s="9">
        <f t="shared" si="70"/>
        <v>1.038470904936625</v>
      </c>
      <c r="C313" s="9">
        <f t="shared" si="71"/>
        <v>0.86162916044152515</v>
      </c>
      <c r="D313" s="9">
        <f t="shared" si="72"/>
        <v>1.8616291604415252</v>
      </c>
      <c r="E313" s="9">
        <f t="shared" si="73"/>
        <v>0.93081458022076258</v>
      </c>
      <c r="F313" s="10">
        <f t="shared" si="74"/>
        <v>0.85634941380310159</v>
      </c>
      <c r="G313" s="10">
        <f t="shared" si="79"/>
        <v>0.68103968442375418</v>
      </c>
      <c r="I313" s="28">
        <f>I312+'1. Income Tax Calculation'!$H$11/360</f>
        <v>13.288888888888851</v>
      </c>
      <c r="J313" s="36">
        <f>I313*'1. Income Tax Calculation'!$H$6</f>
        <v>916933.33333333069</v>
      </c>
      <c r="K313" s="12">
        <f t="shared" si="75"/>
        <v>0.85634941380310159</v>
      </c>
      <c r="L313" s="64">
        <f t="shared" si="77"/>
        <v>0.68311524701713</v>
      </c>
      <c r="M313" s="32">
        <f t="shared" si="76"/>
        <v>0.68311524701713</v>
      </c>
      <c r="N313" s="54">
        <f t="shared" si="78"/>
        <v>290562.19283509208</v>
      </c>
    </row>
    <row r="314" spans="1:14" x14ac:dyDescent="0.25">
      <c r="A314" s="1">
        <v>60</v>
      </c>
      <c r="B314" s="9">
        <f t="shared" si="70"/>
        <v>1.0471975511965967</v>
      </c>
      <c r="C314" s="9">
        <f t="shared" si="71"/>
        <v>0.86602540378443815</v>
      </c>
      <c r="D314" s="9">
        <f t="shared" si="72"/>
        <v>1.8660254037844382</v>
      </c>
      <c r="E314" s="9">
        <f t="shared" si="73"/>
        <v>0.93301270189221908</v>
      </c>
      <c r="F314" s="10">
        <f t="shared" si="74"/>
        <v>0.85837168574084155</v>
      </c>
      <c r="G314" s="10">
        <f t="shared" si="79"/>
        <v>0.68264796186296095</v>
      </c>
      <c r="I314" s="28">
        <f>I313+'1. Income Tax Calculation'!$H$11/360</f>
        <v>13.333333333333295</v>
      </c>
      <c r="J314" s="36">
        <f>I314*'1. Income Tax Calculation'!$H$6</f>
        <v>919999.99999999732</v>
      </c>
      <c r="K314" s="12">
        <f t="shared" si="75"/>
        <v>0.85837168574084155</v>
      </c>
      <c r="L314" s="64">
        <f t="shared" si="77"/>
        <v>0.68465758080619299</v>
      </c>
      <c r="M314" s="32">
        <f t="shared" si="76"/>
        <v>0.68465758080619299</v>
      </c>
      <c r="N314" s="54">
        <f t="shared" si="78"/>
        <v>290115.02565830166</v>
      </c>
    </row>
    <row r="315" spans="1:14" x14ac:dyDescent="0.25">
      <c r="A315" s="1">
        <v>60.5</v>
      </c>
      <c r="B315" s="9">
        <f t="shared" si="70"/>
        <v>1.0559241974565683</v>
      </c>
      <c r="C315" s="9">
        <f t="shared" si="71"/>
        <v>0.87035569593989914</v>
      </c>
      <c r="D315" s="9">
        <f t="shared" si="72"/>
        <v>1.870355695939899</v>
      </c>
      <c r="E315" s="9">
        <f t="shared" si="73"/>
        <v>0.93517784796994952</v>
      </c>
      <c r="F315" s="10">
        <f t="shared" si="74"/>
        <v>0.86036362013235357</v>
      </c>
      <c r="G315" s="10">
        <f t="shared" si="79"/>
        <v>0.68423211238320658</v>
      </c>
      <c r="I315" s="28">
        <f>I314+'1. Income Tax Calculation'!$H$11/360</f>
        <v>13.377777777777739</v>
      </c>
      <c r="J315" s="36">
        <f>I315*'1. Income Tax Calculation'!$H$6</f>
        <v>923066.66666666395</v>
      </c>
      <c r="K315" s="12">
        <f t="shared" si="75"/>
        <v>0.86036362013235357</v>
      </c>
      <c r="L315" s="64">
        <f t="shared" si="77"/>
        <v>0.68617677694410684</v>
      </c>
      <c r="M315" s="32">
        <f t="shared" si="76"/>
        <v>0.68617677694410684</v>
      </c>
      <c r="N315" s="54">
        <f t="shared" si="78"/>
        <v>289679.75642879226</v>
      </c>
    </row>
    <row r="316" spans="1:14" x14ac:dyDescent="0.25">
      <c r="A316" s="1">
        <v>61</v>
      </c>
      <c r="B316" s="9">
        <f t="shared" si="70"/>
        <v>1.0646508437165398</v>
      </c>
      <c r="C316" s="9">
        <f t="shared" si="71"/>
        <v>0.87461970713939519</v>
      </c>
      <c r="D316" s="9">
        <f t="shared" si="72"/>
        <v>1.8746197071393951</v>
      </c>
      <c r="E316" s="9">
        <f t="shared" si="73"/>
        <v>0.93730985356969754</v>
      </c>
      <c r="F316" s="10">
        <f t="shared" si="74"/>
        <v>0.86232506528412178</v>
      </c>
      <c r="G316" s="10">
        <f t="shared" si="79"/>
        <v>0.68579201534529566</v>
      </c>
      <c r="I316" s="28">
        <f>I315+'1. Income Tax Calculation'!$H$11/360</f>
        <v>13.422222222222183</v>
      </c>
      <c r="J316" s="36">
        <f>I316*'1. Income Tax Calculation'!$H$6</f>
        <v>926133.33333333069</v>
      </c>
      <c r="K316" s="12">
        <f t="shared" si="75"/>
        <v>0.86232506528412189</v>
      </c>
      <c r="L316" s="64">
        <f t="shared" si="77"/>
        <v>0.68767271973820354</v>
      </c>
      <c r="M316" s="32">
        <f t="shared" si="76"/>
        <v>0.68767271973820354</v>
      </c>
      <c r="N316" s="54">
        <f t="shared" si="78"/>
        <v>289256.70515979093</v>
      </c>
    </row>
    <row r="317" spans="1:14" x14ac:dyDescent="0.25">
      <c r="A317" s="1">
        <v>61.5</v>
      </c>
      <c r="B317" s="9">
        <f t="shared" si="70"/>
        <v>1.0733774899765116</v>
      </c>
      <c r="C317" s="9">
        <f t="shared" si="71"/>
        <v>0.87881711266196483</v>
      </c>
      <c r="D317" s="9">
        <f t="shared" si="72"/>
        <v>1.8788171126619648</v>
      </c>
      <c r="E317" s="9">
        <f t="shared" si="73"/>
        <v>0.93940855633098241</v>
      </c>
      <c r="F317" s="10">
        <f t="shared" si="74"/>
        <v>0.86425587182450381</v>
      </c>
      <c r="G317" s="10">
        <f t="shared" si="79"/>
        <v>0.68732755195657824</v>
      </c>
      <c r="I317" s="28">
        <f>I316+'1. Income Tax Calculation'!$H$11/360</f>
        <v>13.466666666666628</v>
      </c>
      <c r="J317" s="36">
        <f>I317*'1. Income Tax Calculation'!$H$6</f>
        <v>929199.99999999732</v>
      </c>
      <c r="K317" s="12">
        <f t="shared" si="75"/>
        <v>0.86425587182450381</v>
      </c>
      <c r="L317" s="64">
        <f t="shared" si="77"/>
        <v>0.68914529526664758</v>
      </c>
      <c r="M317" s="32">
        <f t="shared" si="76"/>
        <v>0.68914529526664758</v>
      </c>
      <c r="N317" s="54">
        <f t="shared" si="78"/>
        <v>288846.19163823023</v>
      </c>
    </row>
    <row r="318" spans="1:14" x14ac:dyDescent="0.25">
      <c r="A318" s="1">
        <v>62</v>
      </c>
      <c r="B318" s="9">
        <f t="shared" si="70"/>
        <v>1.0821041362364832</v>
      </c>
      <c r="C318" s="9">
        <f t="shared" si="71"/>
        <v>0.88294759285892643</v>
      </c>
      <c r="D318" s="9">
        <f t="shared" si="72"/>
        <v>1.8829475928589265</v>
      </c>
      <c r="E318" s="9">
        <f t="shared" si="73"/>
        <v>0.94147379642946327</v>
      </c>
      <c r="F318" s="10">
        <f t="shared" si="74"/>
        <v>0.86615589271510629</v>
      </c>
      <c r="G318" s="10">
        <f t="shared" si="79"/>
        <v>0.68883860527999663</v>
      </c>
      <c r="I318" s="28">
        <f>I317+'1. Income Tax Calculation'!$H$11/360</f>
        <v>13.511111111111072</v>
      </c>
      <c r="J318" s="36">
        <f>I318*'1. Income Tax Calculation'!$H$6</f>
        <v>932266.66666666395</v>
      </c>
      <c r="K318" s="12">
        <f t="shared" si="75"/>
        <v>0.86615589271510629</v>
      </c>
      <c r="L318" s="64">
        <f t="shared" si="77"/>
        <v>0.69059439138711132</v>
      </c>
      <c r="M318" s="32">
        <f t="shared" si="76"/>
        <v>0.69059439138711132</v>
      </c>
      <c r="N318" s="54">
        <f t="shared" si="78"/>
        <v>288448.53538950824</v>
      </c>
    </row>
    <row r="319" spans="1:14" x14ac:dyDescent="0.25">
      <c r="A319" s="1">
        <v>62.5</v>
      </c>
      <c r="B319" s="9">
        <f t="shared" si="70"/>
        <v>1.0908307824964549</v>
      </c>
      <c r="C319" s="9">
        <f t="shared" si="71"/>
        <v>0.88701083317822127</v>
      </c>
      <c r="D319" s="9">
        <f t="shared" si="72"/>
        <v>1.8870108331782212</v>
      </c>
      <c r="E319" s="9">
        <f t="shared" si="73"/>
        <v>0.94350541658911058</v>
      </c>
      <c r="F319" s="10">
        <f t="shared" si="74"/>
        <v>0.86802498326198174</v>
      </c>
      <c r="G319" s="10">
        <f t="shared" si="79"/>
        <v>0.69032506024298912</v>
      </c>
      <c r="I319" s="28">
        <f>I318+'1. Income Tax Calculation'!$H$11/360</f>
        <v>13.555555555555516</v>
      </c>
      <c r="J319" s="36">
        <f>I319*'1. Income Tax Calculation'!$H$6</f>
        <v>935333.33333333058</v>
      </c>
      <c r="K319" s="12">
        <f t="shared" si="75"/>
        <v>0.86802498326198174</v>
      </c>
      <c r="L319" s="64">
        <f t="shared" si="77"/>
        <v>0.69201989774531469</v>
      </c>
      <c r="M319" s="32">
        <f t="shared" si="76"/>
        <v>0.69201989774531469</v>
      </c>
      <c r="N319" s="54">
        <f t="shared" si="78"/>
        <v>288064.05564221484</v>
      </c>
    </row>
    <row r="320" spans="1:14" x14ac:dyDescent="0.25">
      <c r="A320" s="1">
        <v>63</v>
      </c>
      <c r="B320" s="9">
        <f t="shared" si="70"/>
        <v>1.0995574287564265</v>
      </c>
      <c r="C320" s="9">
        <f t="shared" si="71"/>
        <v>0.89100652418836734</v>
      </c>
      <c r="D320" s="9">
        <f t="shared" si="72"/>
        <v>1.8910065241883673</v>
      </c>
      <c r="E320" s="9">
        <f t="shared" si="73"/>
        <v>0.94550326209418367</v>
      </c>
      <c r="F320" s="10">
        <f t="shared" si="74"/>
        <v>0.86986300112664905</v>
      </c>
      <c r="G320" s="10">
        <f t="shared" si="79"/>
        <v>0.69178680364625622</v>
      </c>
      <c r="I320" s="28">
        <f>I319+'1. Income Tax Calculation'!$H$11/360</f>
        <v>13.599999999999961</v>
      </c>
      <c r="J320" s="36">
        <f>I320*'1. Income Tax Calculation'!$H$6</f>
        <v>938399.99999999732</v>
      </c>
      <c r="K320" s="12">
        <f t="shared" si="75"/>
        <v>0.86986300112664905</v>
      </c>
      <c r="L320" s="64">
        <f t="shared" si="77"/>
        <v>0.69342170578342943</v>
      </c>
      <c r="M320" s="32">
        <f t="shared" si="76"/>
        <v>0.69342170578342943</v>
      </c>
      <c r="N320" s="54">
        <f t="shared" si="78"/>
        <v>287693.071292829</v>
      </c>
    </row>
    <row r="321" spans="1:14" x14ac:dyDescent="0.25">
      <c r="A321" s="1">
        <v>63.5</v>
      </c>
      <c r="B321" s="9">
        <f t="shared" si="70"/>
        <v>1.1082840750163983</v>
      </c>
      <c r="C321" s="9">
        <f t="shared" si="71"/>
        <v>0.89493436160202455</v>
      </c>
      <c r="D321" s="9">
        <f t="shared" si="72"/>
        <v>1.8949343616020244</v>
      </c>
      <c r="E321" s="9">
        <f t="shared" si="73"/>
        <v>0.94746718080101222</v>
      </c>
      <c r="F321" s="10">
        <f t="shared" si="74"/>
        <v>0.87166980633693125</v>
      </c>
      <c r="G321" s="10">
        <f t="shared" si="79"/>
        <v>0.69322372417237765</v>
      </c>
      <c r="I321" s="28">
        <f>I320+'1. Income Tax Calculation'!$H$11/360</f>
        <v>13.644444444444405</v>
      </c>
      <c r="J321" s="36">
        <f>I321*'1. Income Tax Calculation'!$H$6</f>
        <v>941466.66666666395</v>
      </c>
      <c r="K321" s="12">
        <f t="shared" si="75"/>
        <v>0.87166980633693125</v>
      </c>
      <c r="L321" s="64">
        <f t="shared" si="77"/>
        <v>0.69479970874834618</v>
      </c>
      <c r="M321" s="32">
        <f t="shared" si="76"/>
        <v>0.69479970874834618</v>
      </c>
      <c r="N321" s="54">
        <f t="shared" si="78"/>
        <v>287335.90087038954</v>
      </c>
    </row>
    <row r="322" spans="1:14" x14ac:dyDescent="0.25">
      <c r="A322" s="1">
        <v>64</v>
      </c>
      <c r="B322" s="9">
        <f t="shared" si="70"/>
        <v>1.1170107212763698</v>
      </c>
      <c r="C322" s="9">
        <f t="shared" si="71"/>
        <v>0.89879404629916648</v>
      </c>
      <c r="D322" s="9">
        <f t="shared" si="72"/>
        <v>1.8987940462991664</v>
      </c>
      <c r="E322" s="9">
        <f t="shared" si="73"/>
        <v>0.94939702314958319</v>
      </c>
      <c r="F322" s="10">
        <f t="shared" si="74"/>
        <v>0.87344526129761657</v>
      </c>
      <c r="G322" s="10">
        <f t="shared" si="79"/>
        <v>0.69463571239429267</v>
      </c>
      <c r="I322" s="28">
        <f>I321+'1. Income Tax Calculation'!$H$11/360</f>
        <v>13.688888888888849</v>
      </c>
      <c r="J322" s="36">
        <f>I322*'1. Income Tax Calculation'!$H$6</f>
        <v>944533.33333333058</v>
      </c>
      <c r="K322" s="12">
        <f t="shared" si="75"/>
        <v>0.87344526129761657</v>
      </c>
      <c r="L322" s="64">
        <f t="shared" si="77"/>
        <v>0.6961538016998039</v>
      </c>
      <c r="M322" s="32">
        <f t="shared" si="76"/>
        <v>0.6961538016998039</v>
      </c>
      <c r="N322" s="54">
        <f t="shared" si="78"/>
        <v>286992.86250114441</v>
      </c>
    </row>
    <row r="323" spans="1:14" x14ac:dyDescent="0.25">
      <c r="A323" s="1">
        <v>64.5</v>
      </c>
      <c r="B323" s="9">
        <f t="shared" si="70"/>
        <v>1.1257373675363413</v>
      </c>
      <c r="C323" s="9">
        <f t="shared" si="71"/>
        <v>0.90258528434986007</v>
      </c>
      <c r="D323" s="9">
        <f t="shared" si="72"/>
        <v>1.9025852843498601</v>
      </c>
      <c r="E323" s="9">
        <f t="shared" si="73"/>
        <v>0.95129264217493004</v>
      </c>
      <c r="F323" s="10">
        <f t="shared" si="74"/>
        <v>0.87518923080093569</v>
      </c>
      <c r="G323" s="10">
        <f t="shared" si="79"/>
        <v>0.69602266078363106</v>
      </c>
      <c r="I323" s="28">
        <f>I322+'1. Income Tax Calculation'!$H$11/360</f>
        <v>13.733333333333293</v>
      </c>
      <c r="J323" s="36">
        <f>I323*'1. Income Tax Calculation'!$H$6</f>
        <v>947599.99999999721</v>
      </c>
      <c r="K323" s="12">
        <f t="shared" si="75"/>
        <v>0.87518923080093569</v>
      </c>
      <c r="L323" s="64">
        <f t="shared" si="77"/>
        <v>0.69748388151838192</v>
      </c>
      <c r="M323" s="32">
        <f t="shared" si="76"/>
        <v>0.69748388151838192</v>
      </c>
      <c r="N323" s="54">
        <f t="shared" si="78"/>
        <v>286664.2738731805</v>
      </c>
    </row>
    <row r="324" spans="1:14" x14ac:dyDescent="0.25">
      <c r="A324" s="1">
        <v>65</v>
      </c>
      <c r="B324" s="9">
        <f t="shared" si="70"/>
        <v>1.1344640137963131</v>
      </c>
      <c r="C324" s="9">
        <f t="shared" si="71"/>
        <v>0.90630778703664949</v>
      </c>
      <c r="D324" s="9">
        <f t="shared" si="72"/>
        <v>1.9063077870366496</v>
      </c>
      <c r="E324" s="9">
        <f t="shared" si="73"/>
        <v>0.9531538935183248</v>
      </c>
      <c r="F324" s="10">
        <f t="shared" si="74"/>
        <v>0.87690158203685886</v>
      </c>
      <c r="G324" s="10">
        <f t="shared" si="79"/>
        <v>0.69738446371890328</v>
      </c>
      <c r="I324" s="28">
        <f>I323+'1. Income Tax Calculation'!$H$11/360</f>
        <v>13.777777777777738</v>
      </c>
      <c r="J324" s="36">
        <f>I324*'1. Income Tax Calculation'!$H$6</f>
        <v>950666.66666666395</v>
      </c>
      <c r="K324" s="12">
        <f t="shared" si="75"/>
        <v>0.87690158203685886</v>
      </c>
      <c r="L324" s="64">
        <f t="shared" si="77"/>
        <v>0.69878984691335233</v>
      </c>
      <c r="M324" s="32">
        <f t="shared" si="76"/>
        <v>0.69878984691335233</v>
      </c>
      <c r="N324" s="54">
        <f t="shared" si="78"/>
        <v>286350.45220103895</v>
      </c>
    </row>
    <row r="325" spans="1:14" x14ac:dyDescent="0.25">
      <c r="A325" s="1">
        <v>65.5</v>
      </c>
      <c r="B325" s="9">
        <f t="shared" ref="B325:B374" si="80">A325*$E$1/180</f>
        <v>1.1431906600562847</v>
      </c>
      <c r="C325" s="9">
        <f t="shared" ref="C325:C374" si="81">SIN(B325)</f>
        <v>0.90996127087654266</v>
      </c>
      <c r="D325" s="9">
        <f t="shared" ref="D325:D374" si="82">C325+1</f>
        <v>1.9099612708765425</v>
      </c>
      <c r="E325" s="9">
        <f t="shared" ref="E325:E374" si="83">D325/2</f>
        <v>0.95498063543827127</v>
      </c>
      <c r="F325" s="10">
        <f t="shared" ref="F325:F374" si="84">E325*$E$2</f>
        <v>0.87858218460320958</v>
      </c>
      <c r="G325" s="10">
        <f t="shared" si="79"/>
        <v>0.69872101749354332</v>
      </c>
      <c r="I325" s="28">
        <f>I324+'1. Income Tax Calculation'!$H$11/360</f>
        <v>13.822222222222182</v>
      </c>
      <c r="J325" s="36">
        <f>I325*'1. Income Tax Calculation'!$H$6</f>
        <v>953733.33333333058</v>
      </c>
      <c r="K325" s="12">
        <f t="shared" ref="K325:K374" si="85">((SIN(A325*$H$1)+1)/2)*$E$2</f>
        <v>0.87858218460320958</v>
      </c>
      <c r="L325" s="64">
        <f t="shared" si="77"/>
        <v>0.70007159843039402</v>
      </c>
      <c r="M325" s="32">
        <f t="shared" ref="M325:M374" si="86">L325</f>
        <v>0.70007159843039402</v>
      </c>
      <c r="N325" s="54">
        <f t="shared" si="78"/>
        <v>286051.71419031802</v>
      </c>
    </row>
    <row r="326" spans="1:14" x14ac:dyDescent="0.25">
      <c r="A326" s="1">
        <v>66</v>
      </c>
      <c r="B326" s="9">
        <f t="shared" si="80"/>
        <v>1.1519173063162564</v>
      </c>
      <c r="C326" s="9">
        <f t="shared" si="81"/>
        <v>0.91354545764260042</v>
      </c>
      <c r="D326" s="9">
        <f t="shared" si="82"/>
        <v>1.9135454576426003</v>
      </c>
      <c r="E326" s="9">
        <f t="shared" si="83"/>
        <v>0.95677272882130016</v>
      </c>
      <c r="F326" s="10">
        <f t="shared" si="84"/>
        <v>0.88023091051559621</v>
      </c>
      <c r="G326" s="10">
        <f t="shared" si="79"/>
        <v>0.70003222032380674</v>
      </c>
      <c r="I326" s="28">
        <f>I325+'1. Income Tax Calculation'!$H$11/360</f>
        <v>13.866666666666626</v>
      </c>
      <c r="J326" s="36">
        <f>I326*'1. Income Tax Calculation'!$H$6</f>
        <v>956799.99999999721</v>
      </c>
      <c r="K326" s="12">
        <f t="shared" si="85"/>
        <v>0.88023091051559621</v>
      </c>
      <c r="L326" s="64">
        <f t="shared" si="77"/>
        <v>0.7013290384591665</v>
      </c>
      <c r="M326" s="32">
        <f t="shared" si="86"/>
        <v>0.7013290384591665</v>
      </c>
      <c r="N326" s="54">
        <f t="shared" si="78"/>
        <v>285768.37600226863</v>
      </c>
    </row>
    <row r="327" spans="1:14" x14ac:dyDescent="0.25">
      <c r="A327" s="1">
        <v>66.5</v>
      </c>
      <c r="B327" s="9">
        <f t="shared" si="80"/>
        <v>1.160643952576228</v>
      </c>
      <c r="C327" s="9">
        <f t="shared" si="81"/>
        <v>0.9170600743851236</v>
      </c>
      <c r="D327" s="9">
        <f t="shared" si="82"/>
        <v>1.9170600743851236</v>
      </c>
      <c r="E327" s="9">
        <f t="shared" si="83"/>
        <v>0.9585300371925618</v>
      </c>
      <c r="F327" s="10">
        <f t="shared" si="84"/>
        <v>0.88184763421715695</v>
      </c>
      <c r="G327" s="10">
        <f t="shared" si="79"/>
        <v>0.70131797235652138</v>
      </c>
      <c r="I327" s="28">
        <f>I326+'1. Income Tax Calculation'!$H$11/360</f>
        <v>13.911111111111071</v>
      </c>
      <c r="J327" s="36">
        <f>I327*'1. Income Tax Calculation'!$H$6</f>
        <v>959866.66666666383</v>
      </c>
      <c r="K327" s="12">
        <f t="shared" si="85"/>
        <v>0.88184763421715695</v>
      </c>
      <c r="L327" s="64">
        <f t="shared" si="77"/>
        <v>0.70256207124074321</v>
      </c>
      <c r="M327" s="32">
        <f t="shared" si="86"/>
        <v>0.70256207124074321</v>
      </c>
      <c r="N327" s="54">
        <f t="shared" si="78"/>
        <v>285500.75321838446</v>
      </c>
    </row>
    <row r="328" spans="1:14" x14ac:dyDescent="0.25">
      <c r="A328" s="1">
        <v>67</v>
      </c>
      <c r="B328" s="9">
        <f t="shared" si="80"/>
        <v>1.1693705988361995</v>
      </c>
      <c r="C328" s="9">
        <f t="shared" si="81"/>
        <v>0.92050485345243982</v>
      </c>
      <c r="D328" s="9">
        <f t="shared" si="82"/>
        <v>1.9205048534524398</v>
      </c>
      <c r="E328" s="9">
        <f t="shared" si="83"/>
        <v>0.96025242672621991</v>
      </c>
      <c r="F328" s="10">
        <f t="shared" si="84"/>
        <v>0.88343223258812231</v>
      </c>
      <c r="G328" s="10">
        <f t="shared" si="79"/>
        <v>0.70257817567669167</v>
      </c>
      <c r="I328" s="28">
        <f>I327+'1. Income Tax Calculation'!$H$11/360</f>
        <v>13.955555555555515</v>
      </c>
      <c r="J328" s="36">
        <f>I328*'1. Income Tax Calculation'!$H$6</f>
        <v>962933.33333333058</v>
      </c>
      <c r="K328" s="12">
        <f t="shared" si="85"/>
        <v>0.88343223258812231</v>
      </c>
      <c r="L328" s="64">
        <f t="shared" si="77"/>
        <v>0.70377060287490412</v>
      </c>
      <c r="M328" s="32">
        <f t="shared" si="86"/>
        <v>0.70377060287490412</v>
      </c>
      <c r="N328" s="54">
        <f t="shared" si="78"/>
        <v>285249.16080499149</v>
      </c>
    </row>
    <row r="329" spans="1:14" x14ac:dyDescent="0.25">
      <c r="A329" s="1">
        <v>67.5</v>
      </c>
      <c r="B329" s="9">
        <f t="shared" si="80"/>
        <v>1.1780972450961713</v>
      </c>
      <c r="C329" s="9">
        <f t="shared" si="81"/>
        <v>0.92387953251128629</v>
      </c>
      <c r="D329" s="9">
        <f t="shared" si="82"/>
        <v>1.9238795325112863</v>
      </c>
      <c r="E329" s="9">
        <f t="shared" si="83"/>
        <v>0.96193976625564315</v>
      </c>
      <c r="F329" s="10">
        <f t="shared" si="84"/>
        <v>0.88498458495519172</v>
      </c>
      <c r="G329" s="10">
        <f t="shared" si="79"/>
        <v>0.70381273431495628</v>
      </c>
      <c r="I329" s="28">
        <f>I328+'1. Income Tax Calculation'!$H$11/360</f>
        <v>13.999999999999959</v>
      </c>
      <c r="J329" s="36">
        <f>I329*'1. Income Tax Calculation'!$H$6</f>
        <v>965999.99999999721</v>
      </c>
      <c r="K329" s="12">
        <f t="shared" si="85"/>
        <v>0.88498458495519172</v>
      </c>
      <c r="L329" s="64">
        <f t="shared" si="77"/>
        <v>0.70495454132728597</v>
      </c>
      <c r="M329" s="32">
        <f t="shared" si="86"/>
        <v>0.70495454132728597</v>
      </c>
      <c r="N329" s="54">
        <f t="shared" si="78"/>
        <v>285013.91307784093</v>
      </c>
    </row>
    <row r="330" spans="1:14" x14ac:dyDescent="0.25">
      <c r="A330" s="1">
        <v>68</v>
      </c>
      <c r="B330" s="9">
        <f t="shared" si="80"/>
        <v>1.1868238913561429</v>
      </c>
      <c r="C330" s="9">
        <f t="shared" si="81"/>
        <v>0.92718385456678698</v>
      </c>
      <c r="D330" s="9">
        <f t="shared" si="82"/>
        <v>1.927183854566787</v>
      </c>
      <c r="E330" s="9">
        <f t="shared" si="83"/>
        <v>0.96359192728339349</v>
      </c>
      <c r="F330" s="10">
        <f t="shared" si="84"/>
        <v>0.88650457310072206</v>
      </c>
      <c r="G330" s="10">
        <f t="shared" si="79"/>
        <v>0.70502155425489477</v>
      </c>
      <c r="I330" s="28">
        <f>I329+'1. Income Tax Calculation'!$H$11/360</f>
        <v>14.044444444444403</v>
      </c>
      <c r="J330" s="36">
        <f>I330*'1. Income Tax Calculation'!$H$6</f>
        <v>969066.66666666383</v>
      </c>
      <c r="K330" s="12">
        <f t="shared" si="85"/>
        <v>0.88650457310072206</v>
      </c>
      <c r="L330" s="64">
        <f t="shared" si="77"/>
        <v>0.70611379643639183</v>
      </c>
      <c r="M330" s="32">
        <f t="shared" si="86"/>
        <v>0.70611379643639183</v>
      </c>
      <c r="N330" s="54">
        <f t="shared" si="78"/>
        <v>284795.32366670645</v>
      </c>
    </row>
    <row r="331" spans="1:14" x14ac:dyDescent="0.25">
      <c r="A331" s="1">
        <v>68.5</v>
      </c>
      <c r="B331" s="9">
        <f t="shared" si="80"/>
        <v>1.1955505376161144</v>
      </c>
      <c r="C331" s="9">
        <f t="shared" si="81"/>
        <v>0.93041756798202402</v>
      </c>
      <c r="D331" s="9">
        <f t="shared" si="82"/>
        <v>1.9304175679820239</v>
      </c>
      <c r="E331" s="9">
        <f t="shared" si="83"/>
        <v>0.96520878399101195</v>
      </c>
      <c r="F331" s="10">
        <f t="shared" si="84"/>
        <v>0.88799208127173102</v>
      </c>
      <c r="G331" s="10">
        <f t="shared" si="79"/>
        <v>0.70620454344018846</v>
      </c>
      <c r="I331" s="28">
        <f>I330+'1. Income Tax Calculation'!$H$11/360</f>
        <v>14.088888888888848</v>
      </c>
      <c r="J331" s="36">
        <f>I331*'1. Income Tax Calculation'!$H$6</f>
        <v>972133.33333333046</v>
      </c>
      <c r="K331" s="12">
        <f t="shared" si="85"/>
        <v>0.88799208127173113</v>
      </c>
      <c r="L331" s="64">
        <f t="shared" si="77"/>
        <v>0.70724827992045725</v>
      </c>
      <c r="M331" s="32">
        <f t="shared" si="86"/>
        <v>0.70724827992045725</v>
      </c>
      <c r="N331" s="54">
        <f t="shared" si="78"/>
        <v>284593.70547999197</v>
      </c>
    </row>
    <row r="332" spans="1:14" x14ac:dyDescent="0.25">
      <c r="A332" s="1">
        <v>69</v>
      </c>
      <c r="B332" s="9">
        <f t="shared" si="80"/>
        <v>1.2042771838760862</v>
      </c>
      <c r="C332" s="9">
        <f t="shared" si="81"/>
        <v>0.9335804264972013</v>
      </c>
      <c r="D332" s="9">
        <f t="shared" si="82"/>
        <v>1.9335804264972012</v>
      </c>
      <c r="E332" s="9">
        <f t="shared" si="83"/>
        <v>0.96679021324860059</v>
      </c>
      <c r="F332" s="10">
        <f t="shared" si="84"/>
        <v>0.88944699618871259</v>
      </c>
      <c r="G332" s="10">
        <f t="shared" si="79"/>
        <v>0.70736161178163115</v>
      </c>
      <c r="I332" s="28">
        <f>I331+'1. Income Tax Calculation'!$H$11/360</f>
        <v>14.133333333333292</v>
      </c>
      <c r="J332" s="36">
        <f>I332*'1. Income Tax Calculation'!$H$6</f>
        <v>975199.99999999721</v>
      </c>
      <c r="K332" s="12">
        <f t="shared" si="85"/>
        <v>0.88944699618871259</v>
      </c>
      <c r="L332" s="64">
        <f t="shared" si="77"/>
        <v>0.7083579053841722</v>
      </c>
      <c r="M332" s="32">
        <f t="shared" si="86"/>
        <v>0.7083579053841722</v>
      </c>
      <c r="N332" s="54">
        <f t="shared" si="78"/>
        <v>284409.37066935445</v>
      </c>
    </row>
    <row r="333" spans="1:14" x14ac:dyDescent="0.25">
      <c r="A333" s="1">
        <v>69.5</v>
      </c>
      <c r="B333" s="9">
        <f t="shared" si="80"/>
        <v>1.2130038301360577</v>
      </c>
      <c r="C333" s="9">
        <f t="shared" si="81"/>
        <v>0.93667218924839712</v>
      </c>
      <c r="D333" s="9">
        <f t="shared" si="82"/>
        <v>1.9366721892483971</v>
      </c>
      <c r="E333" s="9">
        <f t="shared" si="83"/>
        <v>0.96833609462419856</v>
      </c>
      <c r="F333" s="10">
        <f t="shared" si="84"/>
        <v>0.89086920705426276</v>
      </c>
      <c r="G333" s="10">
        <f t="shared" si="79"/>
        <v>0.70849267116398862</v>
      </c>
      <c r="I333" s="28">
        <f>I332+'1. Income Tax Calculation'!$H$11/360</f>
        <v>14.177777777777736</v>
      </c>
      <c r="J333" s="36">
        <f>I333*'1. Income Tax Calculation'!$H$6</f>
        <v>978266.66666666383</v>
      </c>
      <c r="K333" s="12">
        <f t="shared" si="85"/>
        <v>0.89086920705426276</v>
      </c>
      <c r="L333" s="64">
        <f t="shared" si="77"/>
        <v>0.70944258832526175</v>
      </c>
      <c r="M333" s="32">
        <f t="shared" si="86"/>
        <v>0.70944258832526175</v>
      </c>
      <c r="N333" s="54">
        <f t="shared" si="78"/>
        <v>284242.6305943398</v>
      </c>
    </row>
    <row r="334" spans="1:14" x14ac:dyDescent="0.25">
      <c r="A334" s="1">
        <v>70</v>
      </c>
      <c r="B334" s="9">
        <f t="shared" si="80"/>
        <v>1.2217304763960295</v>
      </c>
      <c r="C334" s="9">
        <f t="shared" si="81"/>
        <v>0.93969262078590798</v>
      </c>
      <c r="D334" s="9">
        <f t="shared" si="82"/>
        <v>1.939692620785908</v>
      </c>
      <c r="E334" s="9">
        <f t="shared" si="83"/>
        <v>0.96984631039295399</v>
      </c>
      <c r="F334" s="10">
        <f t="shared" si="84"/>
        <v>0.8922586055615177</v>
      </c>
      <c r="G334" s="10">
        <f t="shared" si="79"/>
        <v>0.70959763545270982</v>
      </c>
      <c r="I334" s="28">
        <f>I333+'1. Income Tax Calculation'!$H$11/360</f>
        <v>14.222222222222181</v>
      </c>
      <c r="J334" s="36">
        <f>I334*'1. Income Tax Calculation'!$H$6</f>
        <v>981333.33333333046</v>
      </c>
      <c r="K334" s="12">
        <f t="shared" si="85"/>
        <v>0.8922586055615177</v>
      </c>
      <c r="L334" s="64">
        <f t="shared" si="77"/>
        <v>0.71050224614092017</v>
      </c>
      <c r="M334" s="32">
        <f t="shared" si="86"/>
        <v>0.71050224614092017</v>
      </c>
      <c r="N334" s="54">
        <f t="shared" si="78"/>
        <v>284093.79578704282</v>
      </c>
    </row>
    <row r="335" spans="1:14" x14ac:dyDescent="0.25">
      <c r="A335" s="1">
        <v>70.5</v>
      </c>
      <c r="B335" s="9">
        <f t="shared" si="80"/>
        <v>1.230457122656001</v>
      </c>
      <c r="C335" s="9">
        <f t="shared" si="81"/>
        <v>0.94264149109217799</v>
      </c>
      <c r="D335" s="9">
        <f t="shared" si="82"/>
        <v>1.9426414910921781</v>
      </c>
      <c r="E335" s="9">
        <f t="shared" si="83"/>
        <v>0.97132074554608905</v>
      </c>
      <c r="F335" s="10">
        <f t="shared" si="84"/>
        <v>0.89361508590240202</v>
      </c>
      <c r="G335" s="10">
        <f t="shared" si="79"/>
        <v>0.71067642050048629</v>
      </c>
      <c r="I335" s="28">
        <f>I334+'1. Income Tax Calculation'!$H$11/360</f>
        <v>14.266666666666625</v>
      </c>
      <c r="J335" s="36">
        <f>I335*'1. Income Tax Calculation'!$H$6</f>
        <v>984399.99999999709</v>
      </c>
      <c r="K335" s="12">
        <f t="shared" si="85"/>
        <v>0.89361508590240202</v>
      </c>
      <c r="L335" s="64">
        <f t="shared" ref="L335:L374" si="87">IF(J335&lt;=$E$9*1.1,0,IF(J335&lt;=$E$6*$E$7,($E$10-$E$8)*(SIN((J335*$E$1)/($E$6*$E$7)-($E$1/2))+1)/2+$E$8,$E$10))</f>
        <v>0.71153679813410242</v>
      </c>
      <c r="M335" s="32">
        <f t="shared" si="86"/>
        <v>0.71153679813410242</v>
      </c>
      <c r="N335" s="54">
        <f t="shared" ref="N335:N374" si="88">J335-(J335*L335)</f>
        <v>283963.17591678875</v>
      </c>
    </row>
    <row r="336" spans="1:14" x14ac:dyDescent="0.25">
      <c r="A336" s="1">
        <v>71</v>
      </c>
      <c r="B336" s="9">
        <f t="shared" si="80"/>
        <v>1.2391837689159728</v>
      </c>
      <c r="C336" s="9">
        <f t="shared" si="81"/>
        <v>0.9455185755993164</v>
      </c>
      <c r="D336" s="9">
        <f t="shared" si="82"/>
        <v>1.9455185755993165</v>
      </c>
      <c r="E336" s="9">
        <f t="shared" si="83"/>
        <v>0.97275928779965826</v>
      </c>
      <c r="F336" s="10">
        <f t="shared" si="84"/>
        <v>0.89493854477568568</v>
      </c>
      <c r="G336" s="10">
        <f t="shared" si="79"/>
        <v>0.71172894415365962</v>
      </c>
      <c r="I336" s="28">
        <f>I335+'1. Income Tax Calculation'!$H$11/360</f>
        <v>14.311111111111069</v>
      </c>
      <c r="J336" s="36">
        <f>I336*'1. Income Tax Calculation'!$H$6</f>
        <v>987466.66666666372</v>
      </c>
      <c r="K336" s="12">
        <f t="shared" si="85"/>
        <v>0.89493854477568568</v>
      </c>
      <c r="L336" s="64">
        <f t="shared" si="87"/>
        <v>0.71254616551966876</v>
      </c>
      <c r="M336" s="32">
        <f t="shared" si="86"/>
        <v>0.71254616551966876</v>
      </c>
      <c r="N336" s="54">
        <f t="shared" si="88"/>
        <v>283851.07975484361</v>
      </c>
    </row>
    <row r="337" spans="1:14" x14ac:dyDescent="0.25">
      <c r="A337" s="1">
        <v>71.5</v>
      </c>
      <c r="B337" s="9">
        <f t="shared" si="80"/>
        <v>1.2479104151759444</v>
      </c>
      <c r="C337" s="9">
        <f t="shared" si="81"/>
        <v>0.94832365520619888</v>
      </c>
      <c r="D337" s="9">
        <f t="shared" si="82"/>
        <v>1.9483236552061989</v>
      </c>
      <c r="E337" s="9">
        <f t="shared" si="83"/>
        <v>0.97416182760309944</v>
      </c>
      <c r="F337" s="10">
        <f t="shared" si="84"/>
        <v>0.89622888139485157</v>
      </c>
      <c r="G337" s="10">
        <f t="shared" si="79"/>
        <v>0.71275512625847881</v>
      </c>
      <c r="I337" s="28">
        <f>I336+'1. Income Tax Calculation'!$H$11/360</f>
        <v>14.355555555555513</v>
      </c>
      <c r="J337" s="36">
        <f>I337*'1. Income Tax Calculation'!$H$6</f>
        <v>990533.33333333046</v>
      </c>
      <c r="K337" s="12">
        <f t="shared" si="85"/>
        <v>0.89622888139485157</v>
      </c>
      <c r="L337" s="64">
        <f t="shared" si="87"/>
        <v>0.71353027143038483</v>
      </c>
      <c r="M337" s="32">
        <f t="shared" si="86"/>
        <v>0.71353027143038483</v>
      </c>
      <c r="N337" s="54">
        <f t="shared" si="88"/>
        <v>283757.81513915537</v>
      </c>
    </row>
    <row r="338" spans="1:14" x14ac:dyDescent="0.25">
      <c r="A338" s="1">
        <v>72</v>
      </c>
      <c r="B338" s="9">
        <f t="shared" si="80"/>
        <v>1.2566370614359159</v>
      </c>
      <c r="C338" s="9">
        <f t="shared" si="81"/>
        <v>0.9510565162951532</v>
      </c>
      <c r="D338" s="9">
        <f t="shared" si="82"/>
        <v>1.9510565162951532</v>
      </c>
      <c r="E338" s="9">
        <f t="shared" si="83"/>
        <v>0.9755282581475766</v>
      </c>
      <c r="F338" s="10">
        <f t="shared" si="84"/>
        <v>0.89748599749577052</v>
      </c>
      <c r="G338" s="10">
        <f t="shared" si="79"/>
        <v>0.7137548886672036</v>
      </c>
      <c r="I338" s="28">
        <f>I337+'1. Income Tax Calculation'!$H$11/360</f>
        <v>14.399999999999958</v>
      </c>
      <c r="J338" s="36">
        <f>I338*'1. Income Tax Calculation'!$H$6</f>
        <v>993599.99999999709</v>
      </c>
      <c r="K338" s="12">
        <f t="shared" si="85"/>
        <v>0.89748599749577052</v>
      </c>
      <c r="L338" s="64">
        <f t="shared" si="87"/>
        <v>0.71448904092277532</v>
      </c>
      <c r="M338" s="32">
        <f t="shared" si="86"/>
        <v>0.71448904092277532</v>
      </c>
      <c r="N338" s="54">
        <f t="shared" si="88"/>
        <v>283683.68893912958</v>
      </c>
    </row>
    <row r="339" spans="1:14" x14ac:dyDescent="0.25">
      <c r="A339" s="1">
        <v>72.5</v>
      </c>
      <c r="B339" s="9">
        <f t="shared" si="80"/>
        <v>1.2653637076958877</v>
      </c>
      <c r="C339" s="9">
        <f t="shared" si="81"/>
        <v>0.95371695074822649</v>
      </c>
      <c r="D339" s="9">
        <f t="shared" si="82"/>
        <v>1.9537169507482264</v>
      </c>
      <c r="E339" s="9">
        <f t="shared" si="83"/>
        <v>0.97685847537411319</v>
      </c>
      <c r="F339" s="10">
        <f t="shared" si="84"/>
        <v>0.89870979734418421</v>
      </c>
      <c r="G339" s="10">
        <f t="shared" si="79"/>
        <v>0.71472815524405575</v>
      </c>
      <c r="I339" s="28">
        <f>I338+'1. Income Tax Calculation'!$H$11/360</f>
        <v>14.444444444444402</v>
      </c>
      <c r="J339" s="36">
        <f>I339*'1. Income Tax Calculation'!$H$6</f>
        <v>996666.66666666372</v>
      </c>
      <c r="K339" s="12">
        <f t="shared" si="85"/>
        <v>0.89870979734418421</v>
      </c>
      <c r="L339" s="64">
        <f t="shared" si="87"/>
        <v>0.71542240098283161</v>
      </c>
      <c r="M339" s="32">
        <f t="shared" si="86"/>
        <v>0.71542240098283161</v>
      </c>
      <c r="N339" s="54">
        <f t="shared" si="88"/>
        <v>283629.00702044368</v>
      </c>
    </row>
    <row r="340" spans="1:14" x14ac:dyDescent="0.25">
      <c r="A340" s="1">
        <v>73</v>
      </c>
      <c r="B340" s="9">
        <f t="shared" si="80"/>
        <v>1.2740903539558592</v>
      </c>
      <c r="C340" s="9">
        <f t="shared" si="81"/>
        <v>0.9563047559630351</v>
      </c>
      <c r="D340" s="9">
        <f t="shared" si="82"/>
        <v>1.9563047559630351</v>
      </c>
      <c r="E340" s="9">
        <f t="shared" si="83"/>
        <v>0.97815237798151755</v>
      </c>
      <c r="F340" s="10">
        <f t="shared" si="84"/>
        <v>0.89990018774299618</v>
      </c>
      <c r="G340" s="10">
        <f t="shared" si="79"/>
        <v>0.71567485187101743</v>
      </c>
      <c r="I340" s="28">
        <f>I339+'1. Income Tax Calculation'!$H$11/360</f>
        <v>14.488888888888846</v>
      </c>
      <c r="J340" s="36">
        <f>I340*'1. Income Tax Calculation'!$H$6</f>
        <v>999733.33333333035</v>
      </c>
      <c r="K340" s="12">
        <f t="shared" si="85"/>
        <v>0.89990018774299618</v>
      </c>
      <c r="L340" s="64">
        <f t="shared" si="87"/>
        <v>0.716330280531571</v>
      </c>
      <c r="M340" s="32">
        <f t="shared" si="86"/>
        <v>0.716330280531571</v>
      </c>
      <c r="N340" s="54">
        <f t="shared" si="88"/>
        <v>283594.07420990325</v>
      </c>
    </row>
    <row r="341" spans="1:14" x14ac:dyDescent="0.25">
      <c r="A341" s="1">
        <v>73.5</v>
      </c>
      <c r="B341" s="9">
        <f t="shared" si="80"/>
        <v>1.282817000215831</v>
      </c>
      <c r="C341" s="9">
        <f t="shared" si="81"/>
        <v>0.95881973486819272</v>
      </c>
      <c r="D341" s="9">
        <f t="shared" si="82"/>
        <v>1.9588197348681926</v>
      </c>
      <c r="E341" s="9">
        <f t="shared" si="83"/>
        <v>0.9794098674340963</v>
      </c>
      <c r="F341" s="10">
        <f t="shared" si="84"/>
        <v>0.90105707803936863</v>
      </c>
      <c r="G341" s="10">
        <f t="shared" ref="G341:G374" si="89">F341*$E$10/$E$2</f>
        <v>0.7165949064534749</v>
      </c>
      <c r="I341" s="28">
        <f>I340+'1. Income Tax Calculation'!$H$11/360</f>
        <v>14.533333333333291</v>
      </c>
      <c r="J341" s="36">
        <f>I341*'1. Income Tax Calculation'!$H$6</f>
        <v>1002799.9999999971</v>
      </c>
      <c r="K341" s="12">
        <f t="shared" si="85"/>
        <v>0.90105707803936863</v>
      </c>
      <c r="L341" s="64">
        <f t="shared" si="87"/>
        <v>0.71721261043045126</v>
      </c>
      <c r="M341" s="32">
        <f t="shared" si="86"/>
        <v>0.71721261043045126</v>
      </c>
      <c r="N341" s="54">
        <f t="shared" si="88"/>
        <v>283579.19426034263</v>
      </c>
    </row>
    <row r="342" spans="1:14" x14ac:dyDescent="0.25">
      <c r="A342" s="1">
        <v>74</v>
      </c>
      <c r="B342" s="9">
        <f t="shared" si="80"/>
        <v>1.2915436464758026</v>
      </c>
      <c r="C342" s="9">
        <f t="shared" si="81"/>
        <v>0.96126169593831845</v>
      </c>
      <c r="D342" s="9">
        <f t="shared" si="82"/>
        <v>1.9612616959383185</v>
      </c>
      <c r="E342" s="9">
        <f t="shared" si="83"/>
        <v>0.98063084796915923</v>
      </c>
      <c r="F342" s="10">
        <f t="shared" si="84"/>
        <v>0.90218038013162649</v>
      </c>
      <c r="G342" s="10">
        <f t="shared" si="89"/>
        <v>0.71748824892570995</v>
      </c>
      <c r="I342" s="28">
        <f>I341+'1. Income Tax Calculation'!$H$11/360</f>
        <v>14.577777777777735</v>
      </c>
      <c r="J342" s="36">
        <f>I342*'1. Income Tax Calculation'!$H$6</f>
        <v>1005866.6666666637</v>
      </c>
      <c r="K342" s="12">
        <f t="shared" si="85"/>
        <v>0.90218038013162649</v>
      </c>
      <c r="L342" s="64">
        <f t="shared" si="87"/>
        <v>0.71806932348663444</v>
      </c>
      <c r="M342" s="32">
        <f t="shared" si="86"/>
        <v>0.71806932348663444</v>
      </c>
      <c r="N342" s="54">
        <f t="shared" si="88"/>
        <v>283584.66981557652</v>
      </c>
    </row>
    <row r="343" spans="1:14" x14ac:dyDescent="0.25">
      <c r="A343" s="1">
        <v>74.5</v>
      </c>
      <c r="B343" s="9">
        <f t="shared" si="80"/>
        <v>1.3002702927357743</v>
      </c>
      <c r="C343" s="9">
        <f t="shared" si="81"/>
        <v>0.96363045320862262</v>
      </c>
      <c r="D343" s="9">
        <f t="shared" si="82"/>
        <v>1.9636304532086226</v>
      </c>
      <c r="E343" s="9">
        <f t="shared" si="83"/>
        <v>0.98181522660431131</v>
      </c>
      <c r="F343" s="10">
        <f t="shared" si="84"/>
        <v>0.90327000847596639</v>
      </c>
      <c r="G343" s="10">
        <f t="shared" si="89"/>
        <v>0.71835481125623435</v>
      </c>
      <c r="I343" s="28">
        <f>I342+'1. Income Tax Calculation'!$H$11/360</f>
        <v>14.622222222222179</v>
      </c>
      <c r="J343" s="36">
        <f>I343*'1. Income Tax Calculation'!$H$6</f>
        <v>1008933.3333333303</v>
      </c>
      <c r="K343" s="12">
        <f t="shared" si="85"/>
        <v>0.90327000847596639</v>
      </c>
      <c r="L343" s="64">
        <f t="shared" si="87"/>
        <v>0.71890035445810418</v>
      </c>
      <c r="M343" s="32">
        <f t="shared" si="86"/>
        <v>0.71890035445810418</v>
      </c>
      <c r="N343" s="54">
        <f t="shared" si="88"/>
        <v>283610.80237540253</v>
      </c>
    </row>
    <row r="344" spans="1:14" x14ac:dyDescent="0.25">
      <c r="A344" s="1">
        <v>75</v>
      </c>
      <c r="B344" s="9">
        <f t="shared" si="80"/>
        <v>1.3089969389957459</v>
      </c>
      <c r="C344" s="9">
        <f t="shared" si="81"/>
        <v>0.96592582628906798</v>
      </c>
      <c r="D344" s="9">
        <f t="shared" si="82"/>
        <v>1.965925826289068</v>
      </c>
      <c r="E344" s="9">
        <f t="shared" si="83"/>
        <v>0.98296291314453399</v>
      </c>
      <c r="F344" s="10">
        <f t="shared" si="84"/>
        <v>0.90432588009297132</v>
      </c>
      <c r="G344" s="10">
        <f t="shared" si="89"/>
        <v>0.71919452745297174</v>
      </c>
      <c r="I344" s="28">
        <f>I343+'1. Income Tax Calculation'!$H$11/360</f>
        <v>14.666666666666623</v>
      </c>
      <c r="J344" s="36">
        <f>I344*'1. Income Tax Calculation'!$H$6</f>
        <v>1011999.999999997</v>
      </c>
      <c r="K344" s="12">
        <f t="shared" si="85"/>
        <v>0.90432588009297132</v>
      </c>
      <c r="L344" s="64">
        <f t="shared" si="87"/>
        <v>0.71970564005863491</v>
      </c>
      <c r="M344" s="32">
        <f t="shared" si="86"/>
        <v>0.71970564005863491</v>
      </c>
      <c r="N344" s="54">
        <f t="shared" si="88"/>
        <v>283657.89226066065</v>
      </c>
    </row>
    <row r="345" spans="1:14" x14ac:dyDescent="0.25">
      <c r="A345" s="1">
        <v>75.5</v>
      </c>
      <c r="B345" s="9">
        <f t="shared" si="80"/>
        <v>1.3177235852557174</v>
      </c>
      <c r="C345" s="9">
        <f t="shared" si="81"/>
        <v>0.96814764037810741</v>
      </c>
      <c r="D345" s="9">
        <f t="shared" si="82"/>
        <v>1.9681476403781075</v>
      </c>
      <c r="E345" s="9">
        <f t="shared" si="83"/>
        <v>0.98407382018905376</v>
      </c>
      <c r="F345" s="10">
        <f t="shared" si="84"/>
        <v>0.90534791457392949</v>
      </c>
      <c r="G345" s="10">
        <f t="shared" si="89"/>
        <v>0.7200073335682825</v>
      </c>
      <c r="I345" s="28">
        <f>I344+'1. Income Tax Calculation'!$H$11/360</f>
        <v>14.711111111111068</v>
      </c>
      <c r="J345" s="36">
        <f>I345*'1. Income Tax Calculation'!$H$6</f>
        <v>1015066.6666666637</v>
      </c>
      <c r="K345" s="12">
        <f t="shared" si="85"/>
        <v>0.90534791457392949</v>
      </c>
      <c r="L345" s="64">
        <f t="shared" si="87"/>
        <v>0.72048511896261014</v>
      </c>
      <c r="M345" s="32">
        <f t="shared" si="86"/>
        <v>0.72048511896261014</v>
      </c>
      <c r="N345" s="54">
        <f t="shared" si="88"/>
        <v>283726.23857835238</v>
      </c>
    </row>
    <row r="346" spans="1:14" x14ac:dyDescent="0.25">
      <c r="A346" s="1">
        <v>76</v>
      </c>
      <c r="B346" s="9">
        <f t="shared" si="80"/>
        <v>1.3264502315156892</v>
      </c>
      <c r="C346" s="9">
        <f t="shared" si="81"/>
        <v>0.97029572627599614</v>
      </c>
      <c r="D346" s="9">
        <f t="shared" si="82"/>
        <v>1.9702957262759961</v>
      </c>
      <c r="E346" s="9">
        <f t="shared" si="83"/>
        <v>0.98514786313799807</v>
      </c>
      <c r="F346" s="10">
        <f t="shared" si="84"/>
        <v>0.90633603408695829</v>
      </c>
      <c r="G346" s="10">
        <f t="shared" si="89"/>
        <v>0.72079316770383417</v>
      </c>
      <c r="I346" s="28">
        <f>I345+'1. Income Tax Calculation'!$H$11/360</f>
        <v>14.755555555555512</v>
      </c>
      <c r="J346" s="36">
        <f>I346*'1. Income Tax Calculation'!$H$6</f>
        <v>1018133.3333333303</v>
      </c>
      <c r="K346" s="12">
        <f t="shared" si="85"/>
        <v>0.90633603408695829</v>
      </c>
      <c r="L346" s="64">
        <f t="shared" si="87"/>
        <v>0.72123873180969345</v>
      </c>
      <c r="M346" s="32">
        <f t="shared" si="86"/>
        <v>0.72123873180969345</v>
      </c>
      <c r="N346" s="54">
        <f t="shared" si="88"/>
        <v>283816.13918682327</v>
      </c>
    </row>
    <row r="347" spans="1:14" x14ac:dyDescent="0.25">
      <c r="A347" s="1">
        <v>76.5</v>
      </c>
      <c r="B347" s="9">
        <f t="shared" si="80"/>
        <v>1.3351768777756607</v>
      </c>
      <c r="C347" s="9">
        <f t="shared" si="81"/>
        <v>0.97236992039767622</v>
      </c>
      <c r="D347" s="9">
        <f t="shared" si="82"/>
        <v>1.9723699203976763</v>
      </c>
      <c r="E347" s="9">
        <f t="shared" si="83"/>
        <v>0.98618496019883817</v>
      </c>
      <c r="F347" s="10">
        <f t="shared" si="84"/>
        <v>0.90729016338293111</v>
      </c>
      <c r="G347" s="10">
        <f t="shared" si="89"/>
        <v>0.72155197001531468</v>
      </c>
      <c r="I347" s="28">
        <f>I346+'1. Income Tax Calculation'!$H$11/360</f>
        <v>14.799999999999956</v>
      </c>
      <c r="J347" s="36">
        <f>I347*'1. Income Tax Calculation'!$H$6</f>
        <v>1021199.999999997</v>
      </c>
      <c r="K347" s="12">
        <f t="shared" si="85"/>
        <v>0.90729016338293111</v>
      </c>
      <c r="L347" s="64">
        <f t="shared" si="87"/>
        <v>0.72196642120934873</v>
      </c>
      <c r="M347" s="32">
        <f t="shared" si="86"/>
        <v>0.72196642120934873</v>
      </c>
      <c r="N347" s="54">
        <f t="shared" si="88"/>
        <v>283927.89066101226</v>
      </c>
    </row>
    <row r="348" spans="1:14" x14ac:dyDescent="0.25">
      <c r="A348" s="1">
        <v>77</v>
      </c>
      <c r="B348" s="9">
        <f t="shared" si="80"/>
        <v>1.3439035240356323</v>
      </c>
      <c r="C348" s="9">
        <f t="shared" si="81"/>
        <v>0.97437006478523491</v>
      </c>
      <c r="D348" s="9">
        <f t="shared" si="82"/>
        <v>1.9743700647852349</v>
      </c>
      <c r="E348" s="9">
        <f t="shared" si="83"/>
        <v>0.98718503239261746</v>
      </c>
      <c r="F348" s="10">
        <f t="shared" si="84"/>
        <v>0.90821022980120814</v>
      </c>
      <c r="G348" s="10">
        <f t="shared" si="89"/>
        <v>0.72228368271699039</v>
      </c>
      <c r="I348" s="28">
        <f>I347+'1. Income Tax Calculation'!$H$11/360</f>
        <v>14.844444444444401</v>
      </c>
      <c r="J348" s="36">
        <f>I348*'1. Income Tax Calculation'!$H$6</f>
        <v>1024266.6666666636</v>
      </c>
      <c r="K348" s="12">
        <f t="shared" si="85"/>
        <v>0.90821022980120814</v>
      </c>
      <c r="L348" s="64">
        <f t="shared" si="87"/>
        <v>0.72266813174521105</v>
      </c>
      <c r="M348" s="32">
        <f t="shared" si="86"/>
        <v>0.72266813174521105</v>
      </c>
      <c r="N348" s="54">
        <f t="shared" si="88"/>
        <v>284061.78825777094</v>
      </c>
    </row>
    <row r="349" spans="1:14" x14ac:dyDescent="0.25">
      <c r="A349" s="1">
        <v>77.5</v>
      </c>
      <c r="B349" s="9">
        <f t="shared" si="80"/>
        <v>1.3526301702956041</v>
      </c>
      <c r="C349" s="9">
        <f t="shared" si="81"/>
        <v>0.97629600711993303</v>
      </c>
      <c r="D349" s="9">
        <f t="shared" si="82"/>
        <v>1.9762960071199331</v>
      </c>
      <c r="E349" s="9">
        <f t="shared" si="83"/>
        <v>0.98814800355996657</v>
      </c>
      <c r="F349" s="10">
        <f t="shared" si="84"/>
        <v>0.90909616327516929</v>
      </c>
      <c r="G349" s="10">
        <f t="shared" si="89"/>
        <v>0.7229882500861059</v>
      </c>
      <c r="I349" s="28">
        <f>I348+'1. Income Tax Calculation'!$H$11/360</f>
        <v>14.888888888888845</v>
      </c>
      <c r="J349" s="36">
        <f>I349*'1. Income Tax Calculation'!$H$6</f>
        <v>1027333.3333333303</v>
      </c>
      <c r="K349" s="12">
        <f t="shared" si="85"/>
        <v>0.90909616327516929</v>
      </c>
      <c r="L349" s="64">
        <f t="shared" si="87"/>
        <v>0.72334380997930636</v>
      </c>
      <c r="M349" s="32">
        <f t="shared" si="86"/>
        <v>0.72334380997930636</v>
      </c>
      <c r="N349" s="54">
        <f t="shared" si="88"/>
        <v>284218.1258812584</v>
      </c>
    </row>
    <row r="350" spans="1:14" x14ac:dyDescent="0.25">
      <c r="A350" s="1">
        <v>78</v>
      </c>
      <c r="B350" s="9">
        <f t="shared" si="80"/>
        <v>1.3613568165555756</v>
      </c>
      <c r="C350" s="9">
        <f t="shared" si="81"/>
        <v>0.97814760073380536</v>
      </c>
      <c r="D350" s="9">
        <f t="shared" si="82"/>
        <v>1.9781476007338052</v>
      </c>
      <c r="E350" s="9">
        <f t="shared" si="83"/>
        <v>0.98907380036690262</v>
      </c>
      <c r="F350" s="10">
        <f t="shared" si="84"/>
        <v>0.90994789633755047</v>
      </c>
      <c r="G350" s="10">
        <f t="shared" si="89"/>
        <v>0.72366561846712851</v>
      </c>
      <c r="I350" s="28">
        <f>I349+'1. Income Tax Calculation'!$H$11/360</f>
        <v>14.933333333333289</v>
      </c>
      <c r="J350" s="36">
        <f>I350*'1. Income Tax Calculation'!$H$6</f>
        <v>1030399.999999997</v>
      </c>
      <c r="K350" s="12">
        <f t="shared" si="85"/>
        <v>0.90994789633755047</v>
      </c>
      <c r="L350" s="64">
        <f t="shared" si="87"/>
        <v>0.7239934044561207</v>
      </c>
      <c r="M350" s="32">
        <f t="shared" si="86"/>
        <v>0.7239934044561207</v>
      </c>
      <c r="N350" s="54">
        <f t="shared" si="88"/>
        <v>284397.19604841236</v>
      </c>
    </row>
    <row r="351" spans="1:14" x14ac:dyDescent="0.25">
      <c r="A351" s="1">
        <v>78.5</v>
      </c>
      <c r="B351" s="9">
        <f t="shared" si="80"/>
        <v>1.3700834628155474</v>
      </c>
      <c r="C351" s="9">
        <f t="shared" si="81"/>
        <v>0.97992470462082937</v>
      </c>
      <c r="D351" s="9">
        <f t="shared" si="82"/>
        <v>1.9799247046208293</v>
      </c>
      <c r="E351" s="9">
        <f t="shared" si="83"/>
        <v>0.98996235231041463</v>
      </c>
      <c r="F351" s="10">
        <f t="shared" si="84"/>
        <v>0.91076536412558151</v>
      </c>
      <c r="G351" s="10">
        <f t="shared" si="89"/>
        <v>0.72431573627583312</v>
      </c>
      <c r="I351" s="28">
        <f>I350+'1. Income Tax Calculation'!$H$11/360</f>
        <v>14.977777777777733</v>
      </c>
      <c r="J351" s="36">
        <f>I351*'1. Income Tax Calculation'!$H$6</f>
        <v>1033466.6666666636</v>
      </c>
      <c r="K351" s="12">
        <f t="shared" si="85"/>
        <v>0.91076536412558151</v>
      </c>
      <c r="L351" s="64">
        <f t="shared" si="87"/>
        <v>0.72461686570652006</v>
      </c>
      <c r="M351" s="32">
        <f t="shared" si="86"/>
        <v>0.72461686570652006</v>
      </c>
      <c r="N351" s="54">
        <f t="shared" si="88"/>
        <v>284599.28985450091</v>
      </c>
    </row>
    <row r="352" spans="1:14" x14ac:dyDescent="0.25">
      <c r="A352" s="1">
        <v>79</v>
      </c>
      <c r="B352" s="9">
        <f t="shared" si="80"/>
        <v>1.3788101090755189</v>
      </c>
      <c r="C352" s="9">
        <f t="shared" si="81"/>
        <v>0.98162718344766364</v>
      </c>
      <c r="D352" s="9">
        <f t="shared" si="82"/>
        <v>1.9816271834476638</v>
      </c>
      <c r="E352" s="9">
        <f t="shared" si="83"/>
        <v>0.99081359172383188</v>
      </c>
      <c r="F352" s="10">
        <f t="shared" si="84"/>
        <v>0.91154850438592538</v>
      </c>
      <c r="G352" s="10">
        <f t="shared" si="89"/>
        <v>0.72493855400323204</v>
      </c>
      <c r="I352" s="28">
        <f>I351+'1. Income Tax Calculation'!$H$11/360</f>
        <v>15.022222222222178</v>
      </c>
      <c r="J352" s="36">
        <f>I352*'1. Income Tax Calculation'!$H$6</f>
        <v>1036533.3333333302</v>
      </c>
      <c r="K352" s="12">
        <f t="shared" si="85"/>
        <v>0.91154850438592538</v>
      </c>
      <c r="L352" s="64">
        <f t="shared" si="87"/>
        <v>0.72521414625151637</v>
      </c>
      <c r="M352" s="32">
        <f t="shared" si="86"/>
        <v>0.72521414625151637</v>
      </c>
      <c r="N352" s="54">
        <f t="shared" si="88"/>
        <v>284824.6969387607</v>
      </c>
    </row>
    <row r="353" spans="1:14" x14ac:dyDescent="0.25">
      <c r="A353" s="1">
        <v>79.5</v>
      </c>
      <c r="B353" s="9">
        <f t="shared" si="80"/>
        <v>1.3875367553354905</v>
      </c>
      <c r="C353" s="9">
        <f t="shared" si="81"/>
        <v>0.98325490756395428</v>
      </c>
      <c r="D353" s="9">
        <f t="shared" si="82"/>
        <v>1.9832549075639543</v>
      </c>
      <c r="E353" s="9">
        <f t="shared" si="83"/>
        <v>0.99162745378197714</v>
      </c>
      <c r="F353" s="10">
        <f t="shared" si="84"/>
        <v>0.91229725747941903</v>
      </c>
      <c r="G353" s="10">
        <f t="shared" si="89"/>
        <v>0.72553402421934332</v>
      </c>
      <c r="I353" s="28">
        <f>I352+'1. Income Tax Calculation'!$H$11/360</f>
        <v>15.066666666666622</v>
      </c>
      <c r="J353" s="36">
        <f>I353*'1. Income Tax Calculation'!$H$6</f>
        <v>1039599.999999997</v>
      </c>
      <c r="K353" s="12">
        <f t="shared" si="85"/>
        <v>0.91229725747941903</v>
      </c>
      <c r="L353" s="64">
        <f t="shared" si="87"/>
        <v>0.72578520060588358</v>
      </c>
      <c r="M353" s="32">
        <f t="shared" si="86"/>
        <v>0.72578520060588358</v>
      </c>
      <c r="N353" s="54">
        <f t="shared" si="88"/>
        <v>285073.70545012259</v>
      </c>
    </row>
    <row r="354" spans="1:14" x14ac:dyDescent="0.25">
      <c r="A354" s="1">
        <v>80</v>
      </c>
      <c r="B354" s="9">
        <f t="shared" si="80"/>
        <v>1.3962634015954623</v>
      </c>
      <c r="C354" s="9">
        <f t="shared" si="81"/>
        <v>0.9848077530122078</v>
      </c>
      <c r="D354" s="9">
        <f t="shared" si="82"/>
        <v>1.9848077530122077</v>
      </c>
      <c r="E354" s="9">
        <f t="shared" si="83"/>
        <v>0.99240387650610384</v>
      </c>
      <c r="F354" s="10">
        <f t="shared" si="84"/>
        <v>0.91301156638561554</v>
      </c>
      <c r="G354" s="10">
        <f t="shared" si="89"/>
        <v>0.7261021015768051</v>
      </c>
      <c r="I354" s="28">
        <f>I353+'1. Income Tax Calculation'!$H$11/360</f>
        <v>15.111111111111066</v>
      </c>
      <c r="J354" s="36">
        <f>I354*'1. Income Tax Calculation'!$H$6</f>
        <v>1042666.6666666636</v>
      </c>
      <c r="K354" s="12">
        <f t="shared" si="85"/>
        <v>0.91301156638561554</v>
      </c>
      <c r="L354" s="64">
        <f t="shared" si="87"/>
        <v>0.72632998528162152</v>
      </c>
      <c r="M354" s="32">
        <f t="shared" si="86"/>
        <v>0.72632998528162152</v>
      </c>
      <c r="N354" s="54">
        <f t="shared" si="88"/>
        <v>285346.60201302846</v>
      </c>
    </row>
    <row r="355" spans="1:14" x14ac:dyDescent="0.25">
      <c r="A355" s="1">
        <v>80.5</v>
      </c>
      <c r="B355" s="9">
        <f t="shared" si="80"/>
        <v>1.4049900478554338</v>
      </c>
      <c r="C355" s="9">
        <f t="shared" si="81"/>
        <v>0.9862856015372311</v>
      </c>
      <c r="D355" s="9">
        <f t="shared" si="82"/>
        <v>1.9862856015372312</v>
      </c>
      <c r="E355" s="9">
        <f t="shared" si="83"/>
        <v>0.99314280076861561</v>
      </c>
      <c r="F355" s="10">
        <f t="shared" si="84"/>
        <v>0.91369137670712641</v>
      </c>
      <c r="G355" s="10">
        <f t="shared" si="89"/>
        <v>0.72664274281432706</v>
      </c>
      <c r="I355" s="28">
        <f>I354+'1. Income Tax Calculation'!$H$11/360</f>
        <v>15.155555555555511</v>
      </c>
      <c r="J355" s="36">
        <f>I355*'1. Income Tax Calculation'!$H$6</f>
        <v>1045733.3333333302</v>
      </c>
      <c r="K355" s="12">
        <f t="shared" si="85"/>
        <v>0.91369137670712641</v>
      </c>
      <c r="L355" s="64">
        <f t="shared" si="87"/>
        <v>0.72684845879126814</v>
      </c>
      <c r="M355" s="32">
        <f t="shared" si="86"/>
        <v>0.72684845879126814</v>
      </c>
      <c r="N355" s="54">
        <f t="shared" si="88"/>
        <v>285643.67169334367</v>
      </c>
    </row>
    <row r="356" spans="1:14" x14ac:dyDescent="0.25">
      <c r="A356" s="1">
        <v>81</v>
      </c>
      <c r="B356" s="9">
        <f t="shared" si="80"/>
        <v>1.4137166941154056</v>
      </c>
      <c r="C356" s="9">
        <f t="shared" si="81"/>
        <v>0.98768834059513755</v>
      </c>
      <c r="D356" s="9">
        <f t="shared" si="82"/>
        <v>1.9876883405951375</v>
      </c>
      <c r="E356" s="9">
        <f t="shared" si="83"/>
        <v>0.99384417029756877</v>
      </c>
      <c r="F356" s="10">
        <f t="shared" si="84"/>
        <v>0.9143366366737633</v>
      </c>
      <c r="G356" s="10">
        <f t="shared" si="89"/>
        <v>0.72715590675998576</v>
      </c>
      <c r="I356" s="28">
        <f>I355+'1. Income Tax Calculation'!$H$11/360</f>
        <v>15.199999999999955</v>
      </c>
      <c r="J356" s="36">
        <f>I356*'1. Income Tax Calculation'!$H$6</f>
        <v>1048799.999999997</v>
      </c>
      <c r="K356" s="12">
        <f t="shared" si="85"/>
        <v>0.9143366366737633</v>
      </c>
      <c r="L356" s="64">
        <f t="shared" si="87"/>
        <v>0.72734058165105819</v>
      </c>
      <c r="M356" s="32">
        <f t="shared" si="86"/>
        <v>0.72734058165105819</v>
      </c>
      <c r="N356" s="54">
        <f t="shared" si="88"/>
        <v>285965.19796436932</v>
      </c>
    </row>
    <row r="357" spans="1:14" x14ac:dyDescent="0.25">
      <c r="A357" s="1">
        <v>81.5</v>
      </c>
      <c r="B357" s="9">
        <f t="shared" si="80"/>
        <v>1.4224433403753771</v>
      </c>
      <c r="C357" s="9">
        <f t="shared" si="81"/>
        <v>0.9890158633619166</v>
      </c>
      <c r="D357" s="9">
        <f t="shared" si="82"/>
        <v>1.9890158633619166</v>
      </c>
      <c r="E357" s="9">
        <f t="shared" si="83"/>
        <v>0.9945079316809583</v>
      </c>
      <c r="F357" s="10">
        <f t="shared" si="84"/>
        <v>0.91494729714648171</v>
      </c>
      <c r="G357" s="10">
        <f t="shared" si="89"/>
        <v>0.72764155433435995</v>
      </c>
      <c r="I357" s="28">
        <f>I356+'1. Income Tax Calculation'!$H$11/360</f>
        <v>15.244444444444399</v>
      </c>
      <c r="J357" s="36">
        <f>I357*'1. Income Tax Calculation'!$H$6</f>
        <v>1051866.6666666635</v>
      </c>
      <c r="K357" s="12">
        <f t="shared" si="85"/>
        <v>0.91494729714648171</v>
      </c>
      <c r="L357" s="64">
        <f t="shared" si="87"/>
        <v>0.72780631638393067</v>
      </c>
      <c r="M357" s="32">
        <f t="shared" si="86"/>
        <v>0.72780631638393067</v>
      </c>
      <c r="N357" s="54">
        <f t="shared" si="88"/>
        <v>286311.46267295524</v>
      </c>
    </row>
    <row r="358" spans="1:14" x14ac:dyDescent="0.25">
      <c r="A358" s="1">
        <v>82</v>
      </c>
      <c r="B358" s="9">
        <f t="shared" si="80"/>
        <v>1.4311699866353489</v>
      </c>
      <c r="C358" s="9">
        <f t="shared" si="81"/>
        <v>0.99026806874157014</v>
      </c>
      <c r="D358" s="9">
        <f t="shared" si="82"/>
        <v>1.9902680687415701</v>
      </c>
      <c r="E358" s="9">
        <f t="shared" si="83"/>
        <v>0.99513403437078507</v>
      </c>
      <c r="F358" s="10">
        <f t="shared" si="84"/>
        <v>0.91552331162112233</v>
      </c>
      <c r="G358" s="10">
        <f t="shared" si="89"/>
        <v>0.7280996485535064</v>
      </c>
      <c r="I358" s="28">
        <f>I357+'1. Income Tax Calculation'!$H$11/360</f>
        <v>15.288888888888843</v>
      </c>
      <c r="J358" s="36">
        <f>I358*'1. Income Tax Calculation'!$H$6</f>
        <v>1054933.3333333302</v>
      </c>
      <c r="K358" s="12">
        <f t="shared" si="85"/>
        <v>0.91552331162112233</v>
      </c>
      <c r="L358" s="64">
        <f t="shared" si="87"/>
        <v>0.72824562752238242</v>
      </c>
      <c r="M358" s="32">
        <f t="shared" si="86"/>
        <v>0.72824562752238242</v>
      </c>
      <c r="N358" s="54">
        <f t="shared" si="88"/>
        <v>286682.74600572058</v>
      </c>
    </row>
    <row r="359" spans="1:14" x14ac:dyDescent="0.25">
      <c r="A359" s="1">
        <v>82.5</v>
      </c>
      <c r="B359" s="9">
        <f t="shared" si="80"/>
        <v>1.4398966328953204</v>
      </c>
      <c r="C359" s="9">
        <f t="shared" si="81"/>
        <v>0.99144486137381027</v>
      </c>
      <c r="D359" s="9">
        <f t="shared" si="82"/>
        <v>1.9914448613738103</v>
      </c>
      <c r="E359" s="9">
        <f t="shared" si="83"/>
        <v>0.99572243068690514</v>
      </c>
      <c r="F359" s="10">
        <f t="shared" si="84"/>
        <v>0.91606463623195278</v>
      </c>
      <c r="G359" s="10">
        <f t="shared" si="89"/>
        <v>0.72853015453177716</v>
      </c>
      <c r="I359" s="28">
        <f>I358+'1. Income Tax Calculation'!$H$11/360</f>
        <v>15.333333333333288</v>
      </c>
      <c r="J359" s="36">
        <f>I359*'1. Income Tax Calculation'!$H$6</f>
        <v>1057999.9999999967</v>
      </c>
      <c r="K359" s="12">
        <f t="shared" si="85"/>
        <v>0.91606463623195278</v>
      </c>
      <c r="L359" s="64">
        <f t="shared" si="87"/>
        <v>0.72865848161116953</v>
      </c>
      <c r="M359" s="32">
        <f t="shared" si="86"/>
        <v>0.72865848161116953</v>
      </c>
      <c r="N359" s="54">
        <f t="shared" si="88"/>
        <v>287079.3264553817</v>
      </c>
    </row>
    <row r="360" spans="1:14" x14ac:dyDescent="0.25">
      <c r="A360" s="1">
        <v>83</v>
      </c>
      <c r="B360" s="9">
        <f t="shared" si="80"/>
        <v>1.448623279155292</v>
      </c>
      <c r="C360" s="9">
        <f t="shared" si="81"/>
        <v>0.99254615164132187</v>
      </c>
      <c r="D360" s="9">
        <f t="shared" si="82"/>
        <v>1.9925461516413219</v>
      </c>
      <c r="E360" s="9">
        <f t="shared" si="83"/>
        <v>0.99627307582066094</v>
      </c>
      <c r="F360" s="10">
        <f t="shared" si="84"/>
        <v>0.91657122975500815</v>
      </c>
      <c r="G360" s="10">
        <f t="shared" si="89"/>
        <v>0.72893303948447485</v>
      </c>
      <c r="I360" s="28">
        <f>I359+'1. Income Tax Calculation'!$H$11/360</f>
        <v>15.377777777777732</v>
      </c>
      <c r="J360" s="36">
        <f>I360*'1. Income Tax Calculation'!$H$6</f>
        <v>1061066.6666666635</v>
      </c>
      <c r="K360" s="12">
        <f t="shared" si="85"/>
        <v>0.91657122975500815</v>
      </c>
      <c r="L360" s="64">
        <f t="shared" si="87"/>
        <v>0.72904484720985452</v>
      </c>
      <c r="M360" s="32">
        <f t="shared" si="86"/>
        <v>0.72904484720985452</v>
      </c>
      <c r="N360" s="54">
        <f t="shared" si="88"/>
        <v>287501.4807871962</v>
      </c>
    </row>
    <row r="361" spans="1:14" x14ac:dyDescent="0.25">
      <c r="A361" s="1">
        <v>83.5</v>
      </c>
      <c r="B361" s="9">
        <f t="shared" si="80"/>
        <v>1.4573499254152638</v>
      </c>
      <c r="C361" s="9">
        <f t="shared" si="81"/>
        <v>0.99357185567658735</v>
      </c>
      <c r="D361" s="9">
        <f t="shared" si="82"/>
        <v>1.9935718556765873</v>
      </c>
      <c r="E361" s="9">
        <f t="shared" si="83"/>
        <v>0.99678592783829367</v>
      </c>
      <c r="F361" s="10">
        <f t="shared" si="84"/>
        <v>0.91704305361123017</v>
      </c>
      <c r="G361" s="10">
        <f t="shared" si="89"/>
        <v>0.72930827273035048</v>
      </c>
      <c r="I361" s="28">
        <f>I360+'1. Income Tax Calculation'!$H$11/360</f>
        <v>15.422222222222176</v>
      </c>
      <c r="J361" s="36">
        <f>I361*'1. Income Tax Calculation'!$H$6</f>
        <v>1064133.3333333302</v>
      </c>
      <c r="K361" s="12">
        <f t="shared" si="85"/>
        <v>0.91704305361123017</v>
      </c>
      <c r="L361" s="64">
        <f t="shared" si="87"/>
        <v>0.72940469489520132</v>
      </c>
      <c r="M361" s="32">
        <f t="shared" si="86"/>
        <v>0.72940469489520132</v>
      </c>
      <c r="N361" s="54">
        <f t="shared" si="88"/>
        <v>287949.48400551896</v>
      </c>
    </row>
    <row r="362" spans="1:14" x14ac:dyDescent="0.25">
      <c r="A362" s="1">
        <v>84</v>
      </c>
      <c r="B362" s="9">
        <f t="shared" si="80"/>
        <v>1.4660765716752353</v>
      </c>
      <c r="C362" s="9">
        <f t="shared" si="81"/>
        <v>0.99452189536827318</v>
      </c>
      <c r="D362" s="9">
        <f t="shared" si="82"/>
        <v>1.9945218953682731</v>
      </c>
      <c r="E362" s="9">
        <f t="shared" si="83"/>
        <v>0.99726094768413653</v>
      </c>
      <c r="F362" s="10">
        <f t="shared" si="84"/>
        <v>0.91748007186940561</v>
      </c>
      <c r="G362" s="10">
        <f t="shared" si="89"/>
        <v>0.72965582569393972</v>
      </c>
      <c r="I362" s="28">
        <f>I361+'1. Income Tax Calculation'!$H$11/360</f>
        <v>15.466666666666621</v>
      </c>
      <c r="J362" s="36">
        <f>I362*'1. Income Tax Calculation'!$H$6</f>
        <v>1067199.9999999967</v>
      </c>
      <c r="K362" s="12">
        <f t="shared" si="85"/>
        <v>0.91748007186940561</v>
      </c>
      <c r="L362" s="64">
        <f t="shared" si="87"/>
        <v>0.72973799726341537</v>
      </c>
      <c r="M362" s="32">
        <f t="shared" si="86"/>
        <v>0.72973799726341537</v>
      </c>
      <c r="N362" s="54">
        <f t="shared" si="88"/>
        <v>288423.60932048224</v>
      </c>
    </row>
    <row r="363" spans="1:14" x14ac:dyDescent="0.25">
      <c r="A363" s="1">
        <v>84.5</v>
      </c>
      <c r="B363" s="9">
        <f t="shared" si="80"/>
        <v>1.4748032179352069</v>
      </c>
      <c r="C363" s="9">
        <f t="shared" si="81"/>
        <v>0.99539619836717863</v>
      </c>
      <c r="D363" s="9">
        <f t="shared" si="82"/>
        <v>1.9953961983671786</v>
      </c>
      <c r="E363" s="9">
        <f t="shared" si="83"/>
        <v>0.99769809918358932</v>
      </c>
      <c r="F363" s="10">
        <f t="shared" si="84"/>
        <v>0.91788225124890221</v>
      </c>
      <c r="G363" s="10">
        <f t="shared" si="89"/>
        <v>0.72997567190773893</v>
      </c>
      <c r="I363" s="28">
        <f>I362+'1. Income Tax Calculation'!$H$11/360</f>
        <v>15.511111111111065</v>
      </c>
      <c r="J363" s="36">
        <f>I363*'1. Income Tax Calculation'!$H$6</f>
        <v>1070266.6666666635</v>
      </c>
      <c r="K363" s="12">
        <f t="shared" si="85"/>
        <v>0.91788225124890221</v>
      </c>
      <c r="L363" s="64">
        <f t="shared" si="87"/>
        <v>0.73004472893223094</v>
      </c>
      <c r="M363" s="32">
        <f t="shared" si="86"/>
        <v>0.73004472893223094</v>
      </c>
      <c r="N363" s="54">
        <f t="shared" si="88"/>
        <v>288924.12811479683</v>
      </c>
    </row>
    <row r="364" spans="1:14" x14ac:dyDescent="0.25">
      <c r="A364" s="1">
        <v>85</v>
      </c>
      <c r="B364" s="9">
        <f t="shared" si="80"/>
        <v>1.4835298641951786</v>
      </c>
      <c r="C364" s="9">
        <f t="shared" si="81"/>
        <v>0.99619469809174543</v>
      </c>
      <c r="D364" s="9">
        <f t="shared" si="82"/>
        <v>1.9961946980917453</v>
      </c>
      <c r="E364" s="9">
        <f t="shared" si="83"/>
        <v>0.99809734904587266</v>
      </c>
      <c r="F364" s="10">
        <f t="shared" si="84"/>
        <v>0.91824956112220291</v>
      </c>
      <c r="G364" s="10">
        <f t="shared" si="89"/>
        <v>0.73026778701422046</v>
      </c>
      <c r="I364" s="28">
        <f>I363+'1. Income Tax Calculation'!$H$11/360</f>
        <v>15.555555555555509</v>
      </c>
      <c r="J364" s="36">
        <f>I364*'1. Income Tax Calculation'!$H$6</f>
        <v>1073333.3333333302</v>
      </c>
      <c r="K364" s="12">
        <f t="shared" si="85"/>
        <v>0.91824956112220291</v>
      </c>
      <c r="L364" s="64">
        <f t="shared" si="87"/>
        <v>0.73032486654284401</v>
      </c>
      <c r="M364" s="32">
        <f t="shared" si="86"/>
        <v>0.73032486654284401</v>
      </c>
      <c r="N364" s="54">
        <f t="shared" si="88"/>
        <v>289451.30991067993</v>
      </c>
    </row>
    <row r="365" spans="1:14" x14ac:dyDescent="0.25">
      <c r="A365" s="1">
        <v>85.5</v>
      </c>
      <c r="B365" s="9">
        <f t="shared" si="80"/>
        <v>1.4922565104551502</v>
      </c>
      <c r="C365" s="9">
        <f t="shared" si="81"/>
        <v>0.99691733373312785</v>
      </c>
      <c r="D365" s="9">
        <f t="shared" si="82"/>
        <v>1.9969173337331279</v>
      </c>
      <c r="E365" s="9">
        <f t="shared" si="83"/>
        <v>0.99845866686656393</v>
      </c>
      <c r="F365" s="10">
        <f t="shared" si="84"/>
        <v>0.9185819735172388</v>
      </c>
      <c r="G365" s="10">
        <f t="shared" si="89"/>
        <v>0.73053214876768779</v>
      </c>
      <c r="I365" s="28">
        <f>I364+'1. Income Tax Calculation'!$H$11/360</f>
        <v>15.599999999999953</v>
      </c>
      <c r="J365" s="36">
        <f>I365*'1. Income Tax Calculation'!$H$6</f>
        <v>1076399.9999999967</v>
      </c>
      <c r="K365" s="12">
        <f t="shared" si="85"/>
        <v>0.9185819735172388</v>
      </c>
      <c r="L365" s="64">
        <f t="shared" si="87"/>
        <v>0.73057838876169068</v>
      </c>
      <c r="M365" s="32">
        <f t="shared" si="86"/>
        <v>0.73057838876169068</v>
      </c>
      <c r="N365" s="54">
        <f t="shared" si="88"/>
        <v>290005.42233691528</v>
      </c>
    </row>
    <row r="366" spans="1:14" x14ac:dyDescent="0.25">
      <c r="A366" s="1">
        <v>86</v>
      </c>
      <c r="B366" s="9">
        <f t="shared" si="80"/>
        <v>1.5009831567151217</v>
      </c>
      <c r="C366" s="9">
        <f t="shared" si="81"/>
        <v>0.99756405025982409</v>
      </c>
      <c r="D366" s="9">
        <f t="shared" si="82"/>
        <v>1.997564050259824</v>
      </c>
      <c r="E366" s="9">
        <f t="shared" si="83"/>
        <v>0.99878202512991199</v>
      </c>
      <c r="F366" s="10">
        <f t="shared" si="84"/>
        <v>0.91887946311951907</v>
      </c>
      <c r="G366" s="10">
        <f t="shared" si="89"/>
        <v>0.73076873703597023</v>
      </c>
      <c r="I366" s="28">
        <f>I365+'1. Income Tax Calculation'!$H$11/360</f>
        <v>15.644444444444398</v>
      </c>
      <c r="J366" s="36">
        <f>I366*'1. Income Tax Calculation'!$H$6</f>
        <v>1079466.6666666635</v>
      </c>
      <c r="K366" s="12">
        <f t="shared" si="85"/>
        <v>0.91887946311951918</v>
      </c>
      <c r="L366" s="64">
        <f t="shared" si="87"/>
        <v>0.7308052762820727</v>
      </c>
      <c r="M366" s="32">
        <f t="shared" si="86"/>
        <v>0.7308052762820727</v>
      </c>
      <c r="N366" s="54">
        <f t="shared" si="88"/>
        <v>290586.73109604442</v>
      </c>
    </row>
    <row r="367" spans="1:14" x14ac:dyDescent="0.25">
      <c r="A367" s="1">
        <v>86.5</v>
      </c>
      <c r="B367" s="9">
        <f t="shared" si="80"/>
        <v>1.5097098029750933</v>
      </c>
      <c r="C367" s="9">
        <f t="shared" si="81"/>
        <v>0.99813479842186681</v>
      </c>
      <c r="D367" s="9">
        <f t="shared" si="82"/>
        <v>1.9981347984218667</v>
      </c>
      <c r="E367" s="9">
        <f t="shared" si="83"/>
        <v>0.99906739921093335</v>
      </c>
      <c r="F367" s="10">
        <f t="shared" si="84"/>
        <v>0.9191420072740587</v>
      </c>
      <c r="G367" s="10">
        <f t="shared" si="89"/>
        <v>0.73097753380195496</v>
      </c>
      <c r="I367" s="28">
        <f>I366+'1. Income Tax Calculation'!$H$11/360</f>
        <v>15.688888888888842</v>
      </c>
      <c r="J367" s="36">
        <f>I367*'1. Income Tax Calculation'!$H$6</f>
        <v>1082533.33333333</v>
      </c>
      <c r="K367" s="12">
        <f t="shared" si="85"/>
        <v>0.91914200727405881</v>
      </c>
      <c r="L367" s="64">
        <f t="shared" si="87"/>
        <v>0.73100551182562679</v>
      </c>
      <c r="M367" s="32">
        <f t="shared" si="86"/>
        <v>0.73100551182562679</v>
      </c>
      <c r="N367" s="54">
        <f t="shared" si="88"/>
        <v>291195.49993169727</v>
      </c>
    </row>
    <row r="368" spans="1:14" x14ac:dyDescent="0.25">
      <c r="A368" s="1">
        <v>87</v>
      </c>
      <c r="B368" s="9">
        <f t="shared" si="80"/>
        <v>1.5184364492350653</v>
      </c>
      <c r="C368" s="9">
        <f t="shared" si="81"/>
        <v>0.99862953475457383</v>
      </c>
      <c r="D368" s="9">
        <f t="shared" si="82"/>
        <v>1.9986295347545737</v>
      </c>
      <c r="E368" s="9">
        <f t="shared" si="83"/>
        <v>0.99931476737728686</v>
      </c>
      <c r="F368" s="10">
        <f t="shared" si="84"/>
        <v>0.91936958598710394</v>
      </c>
      <c r="G368" s="10">
        <f t="shared" si="89"/>
        <v>0.73115852316495988</v>
      </c>
      <c r="I368" s="28">
        <f>I367+'1. Income Tax Calculation'!$H$11/360</f>
        <v>15.733333333333286</v>
      </c>
      <c r="J368" s="36">
        <f>I368*'1. Income Tax Calculation'!$H$6</f>
        <v>1085599.9999999967</v>
      </c>
      <c r="K368" s="12">
        <f t="shared" si="85"/>
        <v>0.91936958598710394</v>
      </c>
      <c r="L368" s="64">
        <f t="shared" si="87"/>
        <v>0.73117908014364108</v>
      </c>
      <c r="M368" s="32">
        <f t="shared" si="86"/>
        <v>0.73117908014364108</v>
      </c>
      <c r="N368" s="54">
        <f t="shared" si="88"/>
        <v>291831.99059606239</v>
      </c>
    </row>
    <row r="369" spans="1:14" x14ac:dyDescent="0.25">
      <c r="A369" s="1">
        <v>87.5</v>
      </c>
      <c r="B369" s="9">
        <f t="shared" si="80"/>
        <v>1.527163095495037</v>
      </c>
      <c r="C369" s="9">
        <f t="shared" si="81"/>
        <v>0.99904822158185769</v>
      </c>
      <c r="D369" s="9">
        <f t="shared" si="82"/>
        <v>1.9990482215818577</v>
      </c>
      <c r="E369" s="9">
        <f t="shared" si="83"/>
        <v>0.99952411079092884</v>
      </c>
      <c r="F369" s="10">
        <f t="shared" si="84"/>
        <v>0.9195621819276546</v>
      </c>
      <c r="G369" s="10">
        <f t="shared" si="89"/>
        <v>0.7313116913419444</v>
      </c>
      <c r="I369" s="28">
        <f>I368+'1. Income Tax Calculation'!$H$11/360</f>
        <v>15.777777777777731</v>
      </c>
      <c r="J369" s="36">
        <f>I369*'1. Income Tax Calculation'!$H$6</f>
        <v>1088666.6666666635</v>
      </c>
      <c r="K369" s="12">
        <f t="shared" si="85"/>
        <v>0.9195621819276546</v>
      </c>
      <c r="L369" s="64">
        <f t="shared" si="87"/>
        <v>0.73132596801821637</v>
      </c>
      <c r="M369" s="32">
        <f t="shared" si="86"/>
        <v>0.73132596801821637</v>
      </c>
      <c r="N369" s="54">
        <f t="shared" si="88"/>
        <v>292496.46281750093</v>
      </c>
    </row>
    <row r="370" spans="1:14" x14ac:dyDescent="0.25">
      <c r="A370" s="1">
        <v>88</v>
      </c>
      <c r="B370" s="9">
        <f t="shared" si="80"/>
        <v>1.5358897417550086</v>
      </c>
      <c r="C370" s="9">
        <f t="shared" si="81"/>
        <v>0.99939082701909565</v>
      </c>
      <c r="D370" s="9">
        <f t="shared" si="82"/>
        <v>1.9993908270190957</v>
      </c>
      <c r="E370" s="9">
        <f t="shared" si="83"/>
        <v>0.99969541350954783</v>
      </c>
      <c r="F370" s="10">
        <f t="shared" si="84"/>
        <v>0.919719780428784</v>
      </c>
      <c r="G370" s="10">
        <f t="shared" si="89"/>
        <v>0.73143702666855837</v>
      </c>
      <c r="I370" s="28">
        <f>I369+'1. Income Tax Calculation'!$H$11/360</f>
        <v>15.822222222222175</v>
      </c>
      <c r="J370" s="36">
        <f>I370*'1. Income Tax Calculation'!$H$6</f>
        <v>1091733.33333333</v>
      </c>
      <c r="K370" s="12">
        <f t="shared" si="85"/>
        <v>0.919719780428784</v>
      </c>
      <c r="L370" s="64">
        <f t="shared" si="87"/>
        <v>0.73144616426327191</v>
      </c>
      <c r="M370" s="32">
        <f t="shared" si="86"/>
        <v>0.73144616426327191</v>
      </c>
      <c r="N370" s="54">
        <f t="shared" si="88"/>
        <v>293189.17426830973</v>
      </c>
    </row>
    <row r="371" spans="1:14" x14ac:dyDescent="0.25">
      <c r="A371" s="1">
        <v>88.5</v>
      </c>
      <c r="B371" s="9">
        <f t="shared" si="80"/>
        <v>1.5446163880149801</v>
      </c>
      <c r="C371" s="9">
        <f t="shared" si="81"/>
        <v>0.99965732497555726</v>
      </c>
      <c r="D371" s="9">
        <f t="shared" si="82"/>
        <v>1.9996573249755571</v>
      </c>
      <c r="E371" s="9">
        <f t="shared" si="83"/>
        <v>0.99982866248777857</v>
      </c>
      <c r="F371" s="10">
        <f t="shared" si="84"/>
        <v>0.91984236948875631</v>
      </c>
      <c r="G371" s="10">
        <f t="shared" si="89"/>
        <v>0.73153451960003202</v>
      </c>
      <c r="I371" s="28">
        <f>I370+'1. Income Tax Calculation'!$H$11/360</f>
        <v>15.866666666666619</v>
      </c>
      <c r="J371" s="36">
        <f>I371*'1. Income Tax Calculation'!$H$6</f>
        <v>1094799.9999999967</v>
      </c>
      <c r="K371" s="12">
        <f t="shared" si="85"/>
        <v>0.91984236948875631</v>
      </c>
      <c r="L371" s="64">
        <f t="shared" si="87"/>
        <v>0.73153965972539869</v>
      </c>
      <c r="M371" s="32">
        <f t="shared" si="86"/>
        <v>0.73153965972539869</v>
      </c>
      <c r="N371" s="54">
        <f t="shared" si="88"/>
        <v>293910.38053263258</v>
      </c>
    </row>
    <row r="372" spans="1:14" x14ac:dyDescent="0.25">
      <c r="A372" s="1">
        <v>89</v>
      </c>
      <c r="B372" s="9">
        <f t="shared" si="80"/>
        <v>1.5533430342749517</v>
      </c>
      <c r="C372" s="9">
        <f t="shared" si="81"/>
        <v>0.99984769515639116</v>
      </c>
      <c r="D372" s="9">
        <f t="shared" si="82"/>
        <v>1.999847695156391</v>
      </c>
      <c r="E372" s="9">
        <f t="shared" si="83"/>
        <v>0.99992384757819552</v>
      </c>
      <c r="F372" s="10">
        <f t="shared" si="84"/>
        <v>0.91992993977193993</v>
      </c>
      <c r="G372" s="10">
        <f t="shared" si="89"/>
        <v>0.73160416271190076</v>
      </c>
      <c r="I372" s="28">
        <f>I371+'1. Income Tax Calculation'!$H$11/360</f>
        <v>15.911111111111063</v>
      </c>
      <c r="J372" s="36">
        <f>I372*'1. Income Tax Calculation'!$H$6</f>
        <v>1097866.6666666635</v>
      </c>
      <c r="K372" s="12">
        <f t="shared" si="85"/>
        <v>0.91992993977193993</v>
      </c>
      <c r="L372" s="64">
        <f t="shared" si="87"/>
        <v>0.73160644728455493</v>
      </c>
      <c r="M372" s="32">
        <f t="shared" si="86"/>
        <v>0.73160644728455493</v>
      </c>
      <c r="N372" s="54">
        <f t="shared" si="88"/>
        <v>294660.33507452905</v>
      </c>
    </row>
    <row r="373" spans="1:14" x14ac:dyDescent="0.25">
      <c r="A373" s="1">
        <v>89.5</v>
      </c>
      <c r="B373" s="9">
        <f t="shared" si="80"/>
        <v>1.5620696805349235</v>
      </c>
      <c r="C373" s="9">
        <f t="shared" si="81"/>
        <v>0.99996192306417131</v>
      </c>
      <c r="D373" s="9">
        <f t="shared" si="82"/>
        <v>1.9999619230641712</v>
      </c>
      <c r="E373" s="9">
        <f t="shared" si="83"/>
        <v>0.9999809615320856</v>
      </c>
      <c r="F373" s="10">
        <f t="shared" si="84"/>
        <v>0.91998248460951881</v>
      </c>
      <c r="G373" s="10">
        <f t="shared" si="89"/>
        <v>0.73164595070057226</v>
      </c>
      <c r="I373" s="28">
        <f>I372+'1. Income Tax Calculation'!$H$11/360</f>
        <v>15.955555555555508</v>
      </c>
      <c r="J373" s="36">
        <f>I373*'1. Income Tax Calculation'!$H$6</f>
        <v>1100933.33333333</v>
      </c>
      <c r="K373" s="12">
        <f t="shared" si="85"/>
        <v>0.91998248460951881</v>
      </c>
      <c r="L373" s="64">
        <f t="shared" si="87"/>
        <v>0.73164652185460965</v>
      </c>
      <c r="M373" s="32">
        <f t="shared" si="86"/>
        <v>0.73164652185460965</v>
      </c>
      <c r="N373" s="54">
        <f t="shared" si="88"/>
        <v>295439.28920619749</v>
      </c>
    </row>
    <row r="374" spans="1:14" x14ac:dyDescent="0.25">
      <c r="A374" s="1">
        <v>90</v>
      </c>
      <c r="B374" s="9">
        <f t="shared" si="80"/>
        <v>1.570796326794895</v>
      </c>
      <c r="C374" s="9">
        <f t="shared" si="81"/>
        <v>1</v>
      </c>
      <c r="D374" s="9">
        <f t="shared" si="82"/>
        <v>2</v>
      </c>
      <c r="E374" s="9">
        <f t="shared" si="83"/>
        <v>1</v>
      </c>
      <c r="F374" s="10">
        <f t="shared" si="84"/>
        <v>0.92</v>
      </c>
      <c r="G374" s="10">
        <f t="shared" si="89"/>
        <v>0.7316598803837292</v>
      </c>
      <c r="I374" s="28">
        <f>I373+'1. Income Tax Calculation'!$H$11/360</f>
        <v>15.999999999999952</v>
      </c>
      <c r="J374" s="36">
        <f>I374*'1. Income Tax Calculation'!$H$6</f>
        <v>1103999.9999999967</v>
      </c>
      <c r="K374" s="12">
        <f t="shared" si="85"/>
        <v>0.92</v>
      </c>
      <c r="L374" s="64">
        <f t="shared" si="87"/>
        <v>0.7316598803837292</v>
      </c>
      <c r="M374" s="32">
        <f t="shared" si="86"/>
        <v>0.7316598803837292</v>
      </c>
      <c r="N374" s="54">
        <f t="shared" si="88"/>
        <v>296247.4920563621</v>
      </c>
    </row>
    <row r="376" spans="1:14" x14ac:dyDescent="0.25">
      <c r="H376" s="35" t="s">
        <v>49</v>
      </c>
    </row>
  </sheetData>
  <sheetProtection algorithmName="SHA-512" hashValue="LNZD6PEiWZw6wrstDUDF7YUP76CPrBBJG1rlcFoFj7c8q8jIuCW0OodXurPvJVa1K39G0EWU/ACTtQpXCJbqcQ==" saltValue="2n97VuBs8oe4f80blYIFwg==" spinCount="100000" sheet="1" objects="1" scenarios="1"/>
  <mergeCells count="6">
    <mergeCell ref="K7:L7"/>
    <mergeCell ref="B9:D9"/>
    <mergeCell ref="C7:D7"/>
    <mergeCell ref="B6:D6"/>
    <mergeCell ref="B8:D8"/>
    <mergeCell ref="A4:I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31B47-08C9-4976-92D9-E716814E3065}">
  <dimension ref="B5:P31"/>
  <sheetViews>
    <sheetView workbookViewId="0">
      <selection activeCell="O30" sqref="O30"/>
    </sheetView>
  </sheetViews>
  <sheetFormatPr defaultColWidth="8.85546875" defaultRowHeight="15" x14ac:dyDescent="0.25"/>
  <sheetData>
    <row r="5" spans="16:16" x14ac:dyDescent="0.25">
      <c r="P5" s="4"/>
    </row>
    <row r="31" spans="2:13" ht="75" customHeight="1" x14ac:dyDescent="0.25">
      <c r="B31" s="88" t="s">
        <v>92</v>
      </c>
      <c r="C31" s="88"/>
      <c r="D31" s="88"/>
      <c r="E31" s="88"/>
      <c r="F31" s="88"/>
      <c r="G31" s="88"/>
      <c r="H31" s="88"/>
      <c r="I31" s="88"/>
      <c r="J31" s="88"/>
      <c r="K31" s="88"/>
      <c r="L31" s="88"/>
      <c r="M31" s="88"/>
    </row>
  </sheetData>
  <sheetProtection algorithmName="SHA-512" hashValue="z3IVjG4QXVV7YCJqXTxojHoXXHe4xllVmSCgIzAh5K+lOWEQ9xcvAfqrAZu9YlUulZ5FsJOMV7IyzPxmn0nIGw==" saltValue="BErj1o634FEOzve/yK62pg==" spinCount="100000" sheet="1" objects="1" scenarios="1"/>
  <mergeCells count="1">
    <mergeCell ref="B31:M3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87CF6-E865-492A-A872-79AC679FD8C4}">
  <dimension ref="A5:M10"/>
  <sheetViews>
    <sheetView workbookViewId="0">
      <selection activeCell="K8" sqref="K8"/>
    </sheetView>
  </sheetViews>
  <sheetFormatPr defaultRowHeight="15" x14ac:dyDescent="0.25"/>
  <cols>
    <col min="12" max="12" width="26.5703125" customWidth="1"/>
    <col min="13" max="13" width="17" style="1" customWidth="1"/>
  </cols>
  <sheetData>
    <row r="5" spans="1:13" x14ac:dyDescent="0.25">
      <c r="A5" t="s">
        <v>69</v>
      </c>
      <c r="L5" s="4" t="s">
        <v>76</v>
      </c>
    </row>
    <row r="6" spans="1:13" x14ac:dyDescent="0.25">
      <c r="A6" t="s">
        <v>72</v>
      </c>
      <c r="L6" t="s">
        <v>77</v>
      </c>
      <c r="M6" s="1" t="s">
        <v>78</v>
      </c>
    </row>
    <row r="7" spans="1:13" x14ac:dyDescent="0.25">
      <c r="A7" t="s">
        <v>70</v>
      </c>
      <c r="L7">
        <v>1</v>
      </c>
      <c r="M7" s="63">
        <v>12760</v>
      </c>
    </row>
    <row r="8" spans="1:13" x14ac:dyDescent="0.25">
      <c r="B8" t="s">
        <v>71</v>
      </c>
      <c r="L8">
        <v>2</v>
      </c>
      <c r="M8" s="63">
        <v>17240</v>
      </c>
    </row>
    <row r="9" spans="1:13" x14ac:dyDescent="0.25">
      <c r="L9">
        <v>3</v>
      </c>
      <c r="M9" s="63">
        <v>21720</v>
      </c>
    </row>
    <row r="10" spans="1:13" x14ac:dyDescent="0.25">
      <c r="L10">
        <v>4</v>
      </c>
      <c r="M10" s="63">
        <v>26200</v>
      </c>
    </row>
  </sheetData>
  <sheetProtection algorithmName="SHA-512" hashValue="cA9wFAkYk6P+tpDE2VcQB9dwtgJwwzbUzUusQWoAJFLK3axKGM0xqxgKiHJ1pztbZ9u/c5gaP84NHUTf1xpe4Q==" saltValue="g5aqaSbJrQY/U1kzCOK+Wg==" spinCount="100000" sheet="1" objects="1" scenario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 Income Tax Calculation</vt:lpstr>
      <vt:lpstr>2. Table Listing for Tax Rates</vt:lpstr>
      <vt:lpstr>3. Graph of Tax Rates</vt:lpstr>
      <vt:lpstr>4. Comments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pknotz Lenovo</dc:creator>
  <cp:lastModifiedBy>pknotz Lenovo</cp:lastModifiedBy>
  <dcterms:created xsi:type="dcterms:W3CDTF">2019-06-21T21:57:39Z</dcterms:created>
  <dcterms:modified xsi:type="dcterms:W3CDTF">2021-02-21T18:10:18Z</dcterms:modified>
</cp:coreProperties>
</file>